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UARY" sheetId="1" r:id="rId4"/>
    <sheet state="visible" name="FEBRUARY" sheetId="2" r:id="rId5"/>
    <sheet state="visible" name="FEB-ADMISSION" sheetId="3" r:id="rId6"/>
    <sheet state="visible" name="FEB-DISCHARGE (BILLING)" sheetId="4" r:id="rId7"/>
    <sheet state="visible" name="MARCH" sheetId="5" r:id="rId8"/>
    <sheet state="hidden" name="Feb - Admission" sheetId="6" r:id="rId9"/>
    <sheet state="hidden" name="CHART RETRIEVE" sheetId="7" r:id="rId10"/>
    <sheet state="hidden" name="admission (JAN)" sheetId="8" r:id="rId11"/>
    <sheet state="hidden" name="2025 NON-PHIC CASES" sheetId="9" r:id="rId12"/>
    <sheet state="hidden" name="DISCHARGE(BILLING)" sheetId="10" r:id="rId13"/>
  </sheets>
  <definedNames>
    <definedName hidden="1" localSheetId="0" name="_xlnm._FilterDatabase">JANUARY!$A$1:$BA$166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L2">
      <text>
        <t xml:space="preserve">ORANGE - LOW PRIORITY
YELLOW - HIGH PRIORITY</t>
      </text>
    </comment>
    <comment authorId="0" ref="AJ4">
      <text>
        <t xml:space="preserve">ORANGE - LOW PRIORITY
YELLOW - HIGH PRIORITY</t>
      </text>
    </comment>
    <comment authorId="0" ref="AL4">
      <text>
        <t xml:space="preserve">ORANGE - LOW PRIORITY
YELLOW - HIGH PRIORITY</t>
      </text>
    </comment>
    <comment authorId="0" ref="AO5">
      <text>
        <t xml:space="preserve">ORANGE - LOW PRIORITY
YELLOW - HIGH PRIORITY</t>
      </text>
    </comment>
    <comment authorId="0" ref="AL9">
      <text>
        <t xml:space="preserve">ORANGE - LOW PRIORITY
YELLOW - HIGH PRIORITY</t>
      </text>
    </comment>
    <comment authorId="0" ref="AM9">
      <text>
        <t xml:space="preserve">ORANGE - LOW PRIORITY
YELLOW - HIGH PRIORITY</t>
      </text>
    </comment>
    <comment authorId="0" ref="AO10">
      <text>
        <t xml:space="preserve">ORANGE - LOW PRIORITY
YELLOW - HIGH PRIORITY</t>
      </text>
    </comment>
    <comment authorId="0" ref="AJ13">
      <text>
        <t xml:space="preserve">ORANGE - LOW PRIORITY
YELLOW - HIGH PRIORITY</t>
      </text>
    </comment>
    <comment authorId="0" ref="AL13">
      <text>
        <t xml:space="preserve">ORANGE - LOW PRIORITY
YELLOW - HIGH PRIORITY</t>
      </text>
    </comment>
    <comment authorId="0" ref="AO14">
      <text>
        <t xml:space="preserve">ORANGE - LOW PRIORITY
YELLOW - HIGH PRIORITY</t>
      </text>
    </comment>
    <comment authorId="0" ref="AD27">
      <text>
        <t xml:space="preserve">NOT TALLY VS SOA / ALL DETAILS AMOUNT ARE CORRECT</t>
      </text>
    </comment>
    <comment authorId="0" ref="AD160">
      <text>
        <t xml:space="preserve">NOT TALLY IN SOA
	-Philhealth</t>
      </text>
    </comment>
    <comment authorId="0" ref="AD156">
      <text>
        <t xml:space="preserve">not tall in SOA
	-Philhealth</t>
      </text>
    </comment>
    <comment authorId="0" ref="AD154">
      <text>
        <t xml:space="preserve">not tally in SOA
	-Philhealth</t>
      </text>
    </comment>
    <comment authorId="0" ref="AD133">
      <text>
        <t xml:space="preserve">NOT TALLY IN SOA
	-Philhealth</t>
      </text>
    </comment>
    <comment authorId="0" ref="AD123">
      <text>
        <t xml:space="preserve">NOT TALLY VS SOA
	-Philhealth</t>
      </text>
    </comment>
    <comment authorId="0" ref="AD107">
      <text>
        <t xml:space="preserve">NOT TALLY IN SOA
	-Philhealth</t>
      </text>
    </comment>
    <comment authorId="0" ref="AD104">
      <text>
        <t xml:space="preserve">NOT TALLY IN SOA
	-Philhealth</t>
      </text>
    </comment>
    <comment authorId="0" ref="AD92">
      <text>
        <t xml:space="preserve">NOT TALLY  IN SOA
	-Philhealth</t>
      </text>
    </comment>
    <comment authorId="0" ref="AD82">
      <text>
        <t xml:space="preserve">NOT TALLY AT SOA
	-Philhealth</t>
      </text>
    </comment>
    <comment authorId="0" ref="AD66">
      <text>
        <t xml:space="preserve">NOT TALLY FROM SOA
	-Philhealth</t>
      </text>
    </comment>
    <comment authorId="0" ref="AD79">
      <text>
        <t xml:space="preserve">NOT TALLY FROM SOA
	-Philhealth</t>
      </text>
    </comment>
    <comment authorId="0" ref="AD78">
      <text>
        <t xml:space="preserve">NOT TALLY TO SOA
	-Philhealth</t>
      </text>
    </comment>
  </commentList>
</comments>
</file>

<file path=xl/sharedStrings.xml><?xml version="1.0" encoding="utf-8"?>
<sst xmlns="http://schemas.openxmlformats.org/spreadsheetml/2006/main" count="12425" uniqueCount="3830">
  <si>
    <t>Column 1</t>
  </si>
  <si>
    <t>SOA #</t>
  </si>
  <si>
    <t>DATE ADMITTED</t>
  </si>
  <si>
    <t>DISCHARGED DATE</t>
  </si>
  <si>
    <t># OF DAYS</t>
  </si>
  <si>
    <t>NAME OF PATIENT</t>
  </si>
  <si>
    <t>BILLING DATA</t>
  </si>
  <si>
    <t>PATIENT BIRTHDAY</t>
  </si>
  <si>
    <t>AGE
(YRS)</t>
  </si>
  <si>
    <t>DEPENDENT PHIC NO.</t>
  </si>
  <si>
    <t>NAME OF MEMBER</t>
  </si>
  <si>
    <t>MEMBER'S 
PHIC NO.</t>
  </si>
  <si>
    <t>MEMBER'S 
CATEGORY</t>
  </si>
  <si>
    <t>RELATIONSHIP TO MEMBER</t>
  </si>
  <si>
    <t>ADMITTING DIAGNOSIS</t>
  </si>
  <si>
    <t>FINAL DIAGNOSIS</t>
  </si>
  <si>
    <t>ICD 10 CODE</t>
  </si>
  <si>
    <t>PROCEDURE</t>
  </si>
  <si>
    <t>RVS CODE</t>
  </si>
  <si>
    <t>ATTENDING PHYSICIAN</t>
  </si>
  <si>
    <t>CO-MANAGE DOCTORS</t>
  </si>
  <si>
    <t>ACTUAL CHARGES</t>
  </si>
  <si>
    <t>SENIOR/PWD
DISCOUNT</t>
  </si>
  <si>
    <t>OTHER 
 DISCOUNT/GL</t>
  </si>
  <si>
    <t>HMO</t>
  </si>
  <si>
    <t>PARTIAL/
PAYMENTS</t>
  </si>
  <si>
    <t>HOSPITAL CLAIMS</t>
  </si>
  <si>
    <t>PF CLAIMS</t>
  </si>
  <si>
    <t>PHIC CASE RATE</t>
  </si>
  <si>
    <t>BALANCE</t>
  </si>
  <si>
    <t>PATIENT CATEGORY</t>
  </si>
  <si>
    <t>PATIENT TYPE</t>
  </si>
  <si>
    <t>PBEF YES</t>
  </si>
  <si>
    <t>PBEF NO</t>
  </si>
  <si>
    <t>CSF COMP</t>
  </si>
  <si>
    <t>CSF INC</t>
  </si>
  <si>
    <t>CF2 COMP</t>
  </si>
  <si>
    <t>CF2 INC</t>
  </si>
  <si>
    <t>DIAGNOSTICS / OTHER ATTACHMENTS</t>
  </si>
  <si>
    <t>SOA &amp; ITB</t>
  </si>
  <si>
    <t>NOTE</t>
  </si>
  <si>
    <t>CF4</t>
  </si>
  <si>
    <t>DISPOSITION</t>
  </si>
  <si>
    <t>OVERALL CASE STATUS</t>
  </si>
  <si>
    <t>TRANSMITTAL DEADLINE (60 days)</t>
  </si>
  <si>
    <t>TRANSMITTAL #</t>
  </si>
  <si>
    <t>DATE TRANSMITTED</t>
  </si>
  <si>
    <t>TRANSMITTED BY</t>
  </si>
  <si>
    <t>TRANSMITTAL NOTES</t>
  </si>
  <si>
    <t>ACCOUNTS RECEIVABLE</t>
  </si>
  <si>
    <t>CLAIM STATUS</t>
  </si>
  <si>
    <t>AR DATE</t>
  </si>
  <si>
    <t>AR BY</t>
  </si>
  <si>
    <t>AZUL, ZACHARY MARK UNTALAN</t>
  </si>
  <si>
    <t>03-253928970-4</t>
  </si>
  <si>
    <t>AZUL, MARK ANTHONY BARRAMEDA</t>
  </si>
  <si>
    <t>19-089384193-1</t>
  </si>
  <si>
    <t>FORMAL-PRIVATE</t>
  </si>
  <si>
    <t>CHILD</t>
  </si>
  <si>
    <t>DENGUE FEVER</t>
  </si>
  <si>
    <t xml:space="preserve">DENGUE FEVER WITH WARNING SIGNS </t>
  </si>
  <si>
    <t>A97.1</t>
  </si>
  <si>
    <t>-</t>
  </si>
  <si>
    <t>CORTEZ, ARSENIO MORALES JR.</t>
  </si>
  <si>
    <t>PEDIA</t>
  </si>
  <si>
    <t>INPATIENT</t>
  </si>
  <si>
    <t>MISSING DOCTOR'S SIGNATURE</t>
  </si>
  <si>
    <t xml:space="preserve">
✔️ + NS1 
✔️ LOW P.C. (X2)
</t>
  </si>
  <si>
    <t>MANUAL</t>
  </si>
  <si>
    <t>RECOVERED</t>
  </si>
  <si>
    <t>READY FOR TRANSMITTAL</t>
  </si>
  <si>
    <t>APRIL</t>
  </si>
  <si>
    <t>Jane Yutrago</t>
  </si>
  <si>
    <t>CRISTOBAL, FERNANDO DESCALZO</t>
  </si>
  <si>
    <t>01-025126377-4</t>
  </si>
  <si>
    <t>INFORMAL ECONOMY- INFORMAL SECTOR</t>
  </si>
  <si>
    <t>MEMBER</t>
  </si>
  <si>
    <t>T/C GOUTY ATHRITIS , IFLARE BOTH FEET</t>
  </si>
  <si>
    <r>
      <rPr>
        <rFont val="Arial Narrow"/>
        <b/>
        <color theme="1"/>
        <sz val="12.0"/>
      </rPr>
      <t>GOUT</t>
    </r>
    <r>
      <rPr>
        <rFont val="Arial Narrow"/>
        <color theme="1"/>
        <sz val="12.0"/>
      </rPr>
      <t>Y ATHRITIS</t>
    </r>
  </si>
  <si>
    <t>M10.90</t>
  </si>
  <si>
    <t>DAYO, ALFRED MATTHEW R.</t>
  </si>
  <si>
    <t>MEDICINE</t>
  </si>
  <si>
    <t>✔️ HIGH URIC ACID</t>
  </si>
  <si>
    <t>SYSTEM</t>
  </si>
  <si>
    <t>SHAYNE</t>
  </si>
  <si>
    <t>UPLOADED DOCS; CHANGE CASE RATE AMOUNT THEN TRANSMIT</t>
  </si>
  <si>
    <t>SUMARAY, RICARDO BONDAD</t>
  </si>
  <si>
    <t>01-025031677-7</t>
  </si>
  <si>
    <t>LIFETIME MEMBER</t>
  </si>
  <si>
    <t>CAP MR; ASPIRATION PNEUMONIA</t>
  </si>
  <si>
    <r>
      <rPr>
        <rFont val="Arial Narrow"/>
        <b/>
        <color theme="1"/>
        <sz val="12.0"/>
      </rPr>
      <t>CAP MR</t>
    </r>
    <r>
      <rPr>
        <rFont val="Arial Narrow"/>
        <color theme="1"/>
        <sz val="12.0"/>
      </rPr>
      <t>, PULMONARY TB HYPERTENSIVE, CARDIVASCULAR DISEASE</t>
    </r>
  </si>
  <si>
    <t>J18.92</t>
  </si>
  <si>
    <t xml:space="preserve">SANTOS, JOEL B. </t>
  </si>
  <si>
    <t xml:space="preserve">
✔️ ANTIBIOTICS (PIPERACILLIN, TAZOBACTAM)
✔️ OXYGEN (X8)
✔️ NEB (7 DAYS)
✔️ XRAY (BILATERAL PNEUMONIA)
</t>
  </si>
  <si>
    <t>IMPROVED</t>
  </si>
  <si>
    <t>PENDING</t>
  </si>
  <si>
    <t>GALLARDO, RAVENIEL FAUSTINO</t>
  </si>
  <si>
    <t>01-175331986-9</t>
  </si>
  <si>
    <t>SENIOR CITIZEN</t>
  </si>
  <si>
    <t xml:space="preserve">CVD INFARCT, THALAMOCASIULAR AREA, NIASS13 </t>
  </si>
  <si>
    <r>
      <rPr>
        <rFont val="Arial Narrow"/>
        <color theme="1"/>
        <sz val="12.0"/>
      </rPr>
      <t xml:space="preserve">SOFT AND TISSUE INFECTION LEFT FOOT, OSTEOMYELITIS LEFT FOOT 4TH DIGIT, HAP DM TYPE 2, </t>
    </r>
    <r>
      <rPr>
        <rFont val="Arial Narrow"/>
        <b/>
        <color theme="1"/>
        <sz val="12.0"/>
      </rPr>
      <t>CVD INFARCT</t>
    </r>
    <r>
      <rPr>
        <rFont val="Arial Narrow"/>
        <color theme="1"/>
        <sz val="12.0"/>
      </rPr>
      <t xml:space="preserve"> R MCAQ TERRITORY . ATHEROTHROMBOTIC</t>
    </r>
  </si>
  <si>
    <t>I63.9</t>
  </si>
  <si>
    <t>IMPERIAL, MARIA ANGELICA LIZA VELASCO</t>
  </si>
  <si>
    <t xml:space="preserve"> </t>
  </si>
  <si>
    <t>FOR AP'S SIGNATURE ON FORMS</t>
  </si>
  <si>
    <t>CF4: JUST FIXED 01/03 - DISCHARGED DATE INSTEAD OF 01/02</t>
  </si>
  <si>
    <t>ARRAYA, PAUL JAMES PALONPON</t>
  </si>
  <si>
    <t>00-000000000-0</t>
  </si>
  <si>
    <t>ARRAYA, LARRY M.</t>
  </si>
  <si>
    <t>19-089955255-9</t>
  </si>
  <si>
    <t xml:space="preserve">T/C SEPTIC ARTHRITIS </t>
  </si>
  <si>
    <r>
      <rPr>
        <rFont val="Arial Narrow"/>
        <color theme="1"/>
        <sz val="12.0"/>
      </rPr>
      <t xml:space="preserve">R/O SEPTIC </t>
    </r>
    <r>
      <rPr>
        <rFont val="Arial Narrow"/>
        <b/>
        <color theme="1"/>
        <sz val="12.0"/>
      </rPr>
      <t xml:space="preserve">ARTHRITIS </t>
    </r>
    <r>
      <rPr>
        <rFont val="Arial Narrow"/>
        <color theme="1"/>
        <sz val="12.0"/>
      </rPr>
      <t xml:space="preserve">LEFT KNEE S/P IRRIGATION LEFT KNEE </t>
    </r>
  </si>
  <si>
    <t>M00.96</t>
  </si>
  <si>
    <r>
      <rPr>
        <rFont val="Arial Narrow"/>
        <color theme="1"/>
        <sz val="12.0"/>
      </rPr>
      <t xml:space="preserve">S/P IRRIGATION AND </t>
    </r>
    <r>
      <rPr>
        <rFont val="Arial Narrow"/>
        <b/>
        <color theme="1"/>
        <sz val="12.0"/>
      </rPr>
      <t xml:space="preserve">DEBRIDEMENT </t>
    </r>
    <r>
      <rPr>
        <rFont val="Arial Narrow"/>
        <color theme="1"/>
        <sz val="12.0"/>
      </rPr>
      <t>L KNEE</t>
    </r>
  </si>
  <si>
    <t>20610
11012</t>
  </si>
  <si>
    <t>MOLATO, REYNALDO J.</t>
  </si>
  <si>
    <t>GUERRERO, CRISTINA EMILY SEVILLA</t>
  </si>
  <si>
    <t>MEDICINE, SURGERY</t>
  </si>
  <si>
    <r>
      <rPr>
        <rFont val="Arial Narrow"/>
        <color theme="1"/>
        <sz val="12.0"/>
      </rPr>
      <t xml:space="preserve">
✔️ OPR RECORD
</t>
    </r>
    <r>
      <rPr>
        <rFont val="Arial Narrow"/>
        <b/>
        <color theme="1"/>
        <sz val="12.0"/>
      </rPr>
      <t xml:space="preserve">✔️ </t>
    </r>
    <r>
      <rPr>
        <rFont val="Arial Narrow"/>
        <color theme="1"/>
        <sz val="12.0"/>
      </rPr>
      <t xml:space="preserve">ANES RECORD
</t>
    </r>
  </si>
  <si>
    <t>CANCILAO, ESTRELLA  SAN JUAN</t>
  </si>
  <si>
    <t>01-175286802-8</t>
  </si>
  <si>
    <t>T/C CAP-MR, R/O GUT OBSTRUCTION</t>
  </si>
  <si>
    <r>
      <rPr>
        <rFont val="Arial Narrow"/>
        <b/>
        <color theme="1"/>
        <sz val="12.0"/>
      </rPr>
      <t>COMMUNITY ACQUIRED PNEUMONIA-MODERATE RISK</t>
    </r>
    <r>
      <rPr>
        <rFont val="Arial Narrow"/>
        <color theme="1"/>
        <sz val="12.0"/>
      </rPr>
      <t>; HYPONATREMIA; PULMONARY NODULE</t>
    </r>
  </si>
  <si>
    <t>OGBAC, MARTIN KRISTOFFER ELISES</t>
  </si>
  <si>
    <t>POSIO, JAN PETER PARS</t>
  </si>
  <si>
    <t xml:space="preserve">
✔️ ANTIBIOTICS (CEFTRIAXONE, AZITHROMYCIN)
✔️ OTHER MEDS (SALBUTAMOL)
✔️ OXYGEN (X11)
✔️ NEB (3 DAYS)
✔️ XRAY (BILATERAL PNEUMONIA)
</t>
  </si>
  <si>
    <t>DAMA REASON - FINANCIAL CONSTRAINTS</t>
  </si>
  <si>
    <t>DAMA w/ waiver</t>
  </si>
  <si>
    <t>ABALOS, JANIYAH MACY LEONG</t>
  </si>
  <si>
    <t>LEONG, MARJORIE UNGGAY</t>
  </si>
  <si>
    <t>01-052162325-5</t>
  </si>
  <si>
    <t>COMPLEX FEBRILE CONVULSION, ACUTE GASTRO ENTERITIS MODERATE DEHYDRATION</t>
  </si>
  <si>
    <r>
      <rPr>
        <rFont val="Arial Narrow"/>
        <b/>
        <color theme="1"/>
        <sz val="12.0"/>
      </rPr>
      <t>COMPLEX FEBRILE CONVULSION</t>
    </r>
    <r>
      <rPr>
        <rFont val="Arial Narrow"/>
        <color theme="1"/>
        <sz val="12.0"/>
      </rPr>
      <t>, ACUTE GASTRO ENTERITIS MODERATE DEHYDRATION</t>
    </r>
  </si>
  <si>
    <t>R56.0</t>
  </si>
  <si>
    <t>ARAGON, JOY RUTH M.</t>
  </si>
  <si>
    <t>MEDICINE, PEDIA</t>
  </si>
  <si>
    <t xml:space="preserve">
✔️ CF4 (CONVULSIONS &amp; SEIZURES)
</t>
  </si>
  <si>
    <t>MALBAS, MAGDALENA PALERO</t>
  </si>
  <si>
    <t>03-026303921-8</t>
  </si>
  <si>
    <t>CVD INFARCT, LEFT THALAMOCAPSULAR; NIHSS 5, HYPERTENSION STAGE 2; T2DM</t>
  </si>
  <si>
    <r>
      <rPr>
        <rFont val="Arial Narrow"/>
        <b/>
        <color theme="1"/>
        <sz val="12.0"/>
      </rPr>
      <t>CVD INFARCT</t>
    </r>
    <r>
      <rPr>
        <rFont val="Arial Narrow"/>
        <color theme="1"/>
        <sz val="12.0"/>
      </rPr>
      <t xml:space="preserve"> LEFT MIDDLE CEREBRAL ARTERY TERRITORY, NIHSS 2, HYPERTENSION</t>
    </r>
  </si>
  <si>
    <t xml:space="preserve">
✔️ CRANIAL CT-SCAN = BUT IMPRESSION DOES NOT DIRECTLY STATE 'INFARCT' 
</t>
  </si>
  <si>
    <t>SALUT, SHEILA LLAGAS</t>
  </si>
  <si>
    <t>01-051003627-7</t>
  </si>
  <si>
    <t>AUB R/O ENDOMETRIAL PATHOLOGY, INSULIN DEPENDENT DIABETES MELLITUS G1PI (1001)</t>
  </si>
  <si>
    <r>
      <rPr>
        <rFont val="Arial Narrow"/>
        <color theme="1"/>
        <sz val="12.0"/>
      </rPr>
      <t xml:space="preserve">ABNORMAL </t>
    </r>
    <r>
      <rPr>
        <rFont val="Arial Narrow"/>
        <b/>
        <color theme="1"/>
        <sz val="12.0"/>
      </rPr>
      <t>UTERINE BLEEDING</t>
    </r>
    <r>
      <rPr>
        <rFont val="Arial Narrow"/>
        <color theme="1"/>
        <sz val="12.0"/>
      </rPr>
      <t xml:space="preserve">  R/O ENDOMETRIAL PATHOLOGY, ENDOMETRIAL POLYP, INSULIN DEPENDENT DIABETES MELLITUS G1P1 (1001)</t>
    </r>
  </si>
  <si>
    <t>N93.9</t>
  </si>
  <si>
    <r>
      <rPr>
        <rFont val="Arial Narrow"/>
        <b/>
        <color theme="1"/>
        <sz val="12.0"/>
      </rPr>
      <t>DILATATION AND CURETTAGE</t>
    </r>
    <r>
      <rPr>
        <rFont val="Arial Narrow"/>
        <color theme="1"/>
        <sz val="12.0"/>
      </rPr>
      <t xml:space="preserve"> FOLLOWED BY POLYPECTOMY UNDER SADDLE BLOCK ANESTHESIA </t>
    </r>
  </si>
  <si>
    <t>IMBAO, JOCELYN CRUZ</t>
  </si>
  <si>
    <t>LORENZO, MIGUEL  ALFREDO MAPOTE</t>
  </si>
  <si>
    <t>SURGERY, MEDICINE</t>
  </si>
  <si>
    <t xml:space="preserve">
✔️ OPR RECORD
✔️ ANES RECORD
</t>
  </si>
  <si>
    <t>FOR AP'S SIGNATURE ON OPR RECORD</t>
  </si>
  <si>
    <t>ROXAS, MA. ANA ESGRA</t>
  </si>
  <si>
    <t>01-250898775-5</t>
  </si>
  <si>
    <t>HYPERTENSIVE URGENCY</t>
  </si>
  <si>
    <r>
      <rPr>
        <rFont val="Arial Narrow"/>
        <b/>
        <color theme="1"/>
        <sz val="12.0"/>
      </rPr>
      <t xml:space="preserve">HYPERTENSIVE </t>
    </r>
    <r>
      <rPr>
        <rFont val="Arial Narrow"/>
        <color theme="1"/>
        <sz val="12.0"/>
      </rPr>
      <t>URGENCY , T/C DM</t>
    </r>
  </si>
  <si>
    <t>I10.9</t>
  </si>
  <si>
    <t>GARCIA, ANN CRIZETTE R.</t>
  </si>
  <si>
    <t xml:space="preserve">
✔️ CF4 (200/120 BP)
✔️ MEDS (LOSARTAN, ATORVASTATIN)
</t>
  </si>
  <si>
    <t>BELWA, DHANE ZYRUS LESTE</t>
  </si>
  <si>
    <t>01-271174199-0</t>
  </si>
  <si>
    <t>BELWA, DANIEL SIW-ANG JR.</t>
  </si>
  <si>
    <t>04-050143816-4</t>
  </si>
  <si>
    <t>FORMAL-GOVERNMENT</t>
  </si>
  <si>
    <t>FEVER OF UNKNOWN ORIGIN</t>
  </si>
  <si>
    <r>
      <rPr>
        <rFont val="Arial Narrow"/>
        <b/>
        <color theme="1"/>
        <sz val="12.0"/>
      </rPr>
      <t>MIXED CONNECTIVE TISSUE DISEASE</t>
    </r>
    <r>
      <rPr>
        <rFont val="Arial Narrow"/>
        <color theme="1"/>
        <sz val="12.0"/>
      </rPr>
      <t>, PROBABLE JUVENILE SYSTEMATIC SCLEROSIS</t>
    </r>
  </si>
  <si>
    <t>M35.1</t>
  </si>
  <si>
    <t>GALUTIRA, PAUL JOSEPH TULIAO</t>
  </si>
  <si>
    <t>ASIS, CARLA MARIE L.</t>
  </si>
  <si>
    <t>PEDIA, MEDICINE</t>
  </si>
  <si>
    <t>ALZONA, JONAS FLOR</t>
  </si>
  <si>
    <t>ALZONA, ALLAN POLINTAN</t>
  </si>
  <si>
    <t>23-002758366-6</t>
  </si>
  <si>
    <t>INDIGENT</t>
  </si>
  <si>
    <t>AVULSED WOUND (R) HAND, T/C FRACTURE 1ST-4TH DIGIT RIGHT HAND, T/C CRUSHED INJURY RIGHT</t>
  </si>
  <si>
    <r>
      <rPr>
        <rFont val="Arial Narrow"/>
        <color theme="1"/>
        <sz val="12.0"/>
      </rPr>
      <t xml:space="preserve">MANGLED HAND (R) NEAR AMPUTATION, INDEX, MIDDLE, RING AND SMALL </t>
    </r>
    <r>
      <rPr>
        <rFont val="Arial Narrow"/>
        <b/>
        <color theme="1"/>
        <sz val="12.0"/>
      </rPr>
      <t xml:space="preserve">FINGER </t>
    </r>
    <r>
      <rPr>
        <rFont val="Arial Narrow"/>
        <color theme="1"/>
        <sz val="12.0"/>
      </rPr>
      <t xml:space="preserve">RIGHT WITH </t>
    </r>
    <r>
      <rPr>
        <rFont val="Arial Narrow"/>
        <b/>
        <color theme="1"/>
        <sz val="12.0"/>
      </rPr>
      <t>MULTIPLE FRACTURE</t>
    </r>
    <r>
      <rPr>
        <rFont val="Arial Narrow"/>
        <color theme="1"/>
        <sz val="12.0"/>
      </rPr>
      <t xml:space="preserve"> METACARPAL AND PHALANGES DISLOCATION IMCP THUMB RIGHT</t>
    </r>
  </si>
  <si>
    <t>S62.7</t>
  </si>
  <si>
    <r>
      <rPr>
        <rFont val="Arial Narrow"/>
        <color theme="1"/>
        <sz val="12.0"/>
      </rPr>
      <t xml:space="preserve">REVASCULARIZATION INDEX FINGER COMPLETION </t>
    </r>
    <r>
      <rPr>
        <rFont val="Arial Narrow"/>
        <b/>
        <color theme="1"/>
        <sz val="12.0"/>
      </rPr>
      <t>AMPUTATION</t>
    </r>
    <r>
      <rPr>
        <rFont val="Arial Narrow"/>
        <color theme="1"/>
        <sz val="12.0"/>
      </rPr>
      <t>, RAY AMPUTATION, MCP AREA MIDDLE RING AND SMALL FINGER RIGHT CLOSED REDUCTION OF MCP JOINT DISLOCATION, THUMB, DEBRIDEMENT AND SOFT TISSUE RE-ARRANGEMENT AND FLAX COUTRAGE</t>
    </r>
  </si>
  <si>
    <t>15736 
25931</t>
  </si>
  <si>
    <t>RAMOS, SHERWIN USMAN</t>
  </si>
  <si>
    <t>✔️ OPR RECORD
✔️ ANES RECORD</t>
  </si>
  <si>
    <t>LOPEZ, LOUIE CLAUDE CABARDO</t>
  </si>
  <si>
    <t>01-271174166-4</t>
  </si>
  <si>
    <t>LOPEZ, KATHRINE  CHARLOTTE CABARDO</t>
  </si>
  <si>
    <t>03-050341342-2</t>
  </si>
  <si>
    <t>PCAP HIGH RISK</t>
  </si>
  <si>
    <r>
      <rPr>
        <rFont val="Arial Narrow"/>
        <b/>
        <color theme="1"/>
        <sz val="12.0"/>
      </rPr>
      <t xml:space="preserve">PCAP </t>
    </r>
    <r>
      <rPr>
        <rFont val="Arial Narrow"/>
        <b val="0"/>
        <color theme="1"/>
        <sz val="12.0"/>
      </rPr>
      <t>HIGH RISK</t>
    </r>
  </si>
  <si>
    <t>ALSASUA, MARIAN MORENO</t>
  </si>
  <si>
    <t xml:space="preserve">
✔️ ANTIBIOTICS (CEFUROXIME)
✔️ OTHER MEDS (SALBUTAMOL)
❌ NO OXYGEN
✔️ NEB (3 DAYS)
✔️ XRAY (BILATERAL PNEUMONIA)
✔️ CF4 (RR: 48)
</t>
  </si>
  <si>
    <r>
      <rPr>
        <rFont val="Arial Narrow"/>
        <color theme="1"/>
        <sz val="12.0"/>
      </rPr>
      <t xml:space="preserve">TO CHANGE FINAL DX TO -&gt; </t>
    </r>
    <r>
      <rPr>
        <rFont val="Arial Narrow"/>
        <b/>
        <color theme="1"/>
        <sz val="12.0"/>
      </rPr>
      <t xml:space="preserve">MODERATE RISK </t>
    </r>
    <r>
      <rPr>
        <rFont val="Arial Narrow"/>
        <color theme="1"/>
        <sz val="12.0"/>
      </rPr>
      <t>(APPROVED BY AP: DR. ALSASUA</t>
    </r>
  </si>
  <si>
    <t>COMPETENTE, LIAM MIGUEL DOBLON</t>
  </si>
  <si>
    <t>01-271080415-8</t>
  </si>
  <si>
    <t>DOBLON, LEALYN CUNTAPAY</t>
  </si>
  <si>
    <t>01-051702289-1</t>
  </si>
  <si>
    <t>T/C COMPLEX  FEBRILE SEIZURE, PCAP MODERATE</t>
  </si>
  <si>
    <t>PEDIATRIC COMMUNITY ACQUIRED PNEUMONIA MR</t>
  </si>
  <si>
    <t xml:space="preserve">
✔️ ANTIBIOTICS (CEFTRIAXONE)
✔️ OTHER MEDS (SALBUTAMOL)
❌ NO OXYGEN
✔️ NEB (2 DAYS)
✔️ XRAY X3 (CONSIDER PNEUMONIA / MIDDLE LOBE PNEUMONIC INFILTRATES / BRACHOPNEUMONIA)
</t>
  </si>
  <si>
    <t>ARRIOLA, ELIJAH JAMES BUTRON</t>
  </si>
  <si>
    <t>01-271174374-8</t>
  </si>
  <si>
    <t>ARRIOLA, JENNIFER BUTRON</t>
  </si>
  <si>
    <t>01-051278091-7</t>
  </si>
  <si>
    <t>DENGUE FEVER WITH WARNING SIGNS</t>
  </si>
  <si>
    <t>CABAIS, .MARIA CARLOTA  GAMBOA</t>
  </si>
  <si>
    <t xml:space="preserve">
✔️ + NS1 
✔️ LOW P.C. (X5)
✔️ CF4 (EPISTAXIS / MUCOSAL BLEED)
</t>
  </si>
  <si>
    <t>YUZON, JUDERICK LIRA</t>
  </si>
  <si>
    <t>YUZON, RICARDO CAPILIT</t>
  </si>
  <si>
    <t>19-051579672-3</t>
  </si>
  <si>
    <t>T/C ELECTROLYTE IMBALANCE</t>
  </si>
  <si>
    <r>
      <rPr>
        <rFont val="Arial Narrow"/>
        <color theme="1"/>
        <sz val="12.0"/>
      </rPr>
      <t xml:space="preserve">PULMONARY AND EXTRA PULMONARY TB, </t>
    </r>
    <r>
      <rPr>
        <rFont val="Arial Narrow"/>
        <b/>
        <color theme="1"/>
        <sz val="12.0"/>
      </rPr>
      <t>MENINGITIS</t>
    </r>
    <r>
      <rPr>
        <rFont val="Arial Narrow"/>
        <color theme="1"/>
        <sz val="12.0"/>
      </rPr>
      <t>, HYPOKALEMIA - RESOLVED , URINARY TRACT INFECTION TREATMENT</t>
    </r>
  </si>
  <si>
    <t>G03.9</t>
  </si>
  <si>
    <t>LUMBAR PUNCTURE</t>
  </si>
  <si>
    <t>GO, ELEANOR A.</t>
  </si>
  <si>
    <t>OTAYCO, MICHELLE YAU
PANOPIO, IVAN JOSEPH TAMAYO</t>
  </si>
  <si>
    <t xml:space="preserve">
✔️ CRANIAL CT-SCAN 12/31/24 = BUT IMPRESSION ONLY STATE "MAY REFLECT MENINGITIS"
✔️ CEREBROSPINAL FLUID = HIGH WBC
✔️ LOW CSF GLUCOSE
✔️ HIGH CSF PROTEIN
✔️ OPR RECORD = HIGH OPENING PRESSURE
✔️ ANES RECORD
</t>
  </si>
  <si>
    <t>COVERED IS ILLNESS (ICD) NOT OPERATION (RVS)</t>
  </si>
  <si>
    <t>unknown problem</t>
  </si>
  <si>
    <t>ADRIANO, ANICIA GARCIA</t>
  </si>
  <si>
    <t>19-000551217-8</t>
  </si>
  <si>
    <t>UTI</t>
  </si>
  <si>
    <r>
      <rPr>
        <rFont val="Arial Narrow"/>
        <color theme="1"/>
        <sz val="12.0"/>
      </rPr>
      <t xml:space="preserve">GANGRENOUS </t>
    </r>
    <r>
      <rPr>
        <rFont val="Arial Narrow"/>
        <b/>
        <color theme="1"/>
        <sz val="12.0"/>
      </rPr>
      <t>GALLBLADDER</t>
    </r>
    <r>
      <rPr>
        <rFont val="Arial Narrow"/>
        <color theme="1"/>
        <sz val="12.0"/>
      </rPr>
      <t xml:space="preserve"> WITH EMPYEME AND </t>
    </r>
    <r>
      <rPr>
        <rFont val="Arial Narrow"/>
        <b/>
        <color theme="1"/>
        <sz val="12.0"/>
      </rPr>
      <t>CHOLELITHIASIS</t>
    </r>
  </si>
  <si>
    <t>K80.1</t>
  </si>
  <si>
    <r>
      <rPr>
        <rFont val="Arial Narrow"/>
        <b/>
        <color theme="1"/>
        <sz val="12.0"/>
      </rPr>
      <t>LAPAROSCOPIC CHOLECYSTECTOMY</t>
    </r>
    <r>
      <rPr>
        <rFont val="Arial Narrow"/>
        <color theme="1"/>
        <sz val="12.0"/>
      </rPr>
      <t xml:space="preserve"> CONVERTED TO OPEN SUBTOTAL CHOLECYSTECTOMY WITH JP DRAIN PLACEMENT</t>
    </r>
  </si>
  <si>
    <t>FESTIN, MARIA SONYA YEE
LIM, ARMI S.</t>
  </si>
  <si>
    <t>ESTELA, RENABEL QUEROL</t>
  </si>
  <si>
    <t>02-254008914-4</t>
  </si>
  <si>
    <t>ESTELA, ALDONIE CAYAT</t>
  </si>
  <si>
    <t>06-050059626-3</t>
  </si>
  <si>
    <t>SELF EARNING INDIVIDUAL</t>
  </si>
  <si>
    <t>G5P2 (2021) PREGNANCY UTERINE  37 WEEKS AOG BY LMP, CHRONIC HYPERTENSION WITH SEVERE FEATURES POOR OB HISTORY OF 2 PREVIOUS ABORTIONS</t>
  </si>
  <si>
    <r>
      <rPr>
        <rFont val="Arial Narrow"/>
        <color theme="1"/>
        <sz val="12.0"/>
      </rPr>
      <t xml:space="preserve">GRAVIDA 5 PARA 3  (3022) PREGNANCY UTERINE DELIVERED OPERATIVELY TO ABREECH LIVE BIRTH BABY BOY AS 9,9, BW 2340 GRAMS VIA REPEAT  LOW TRANSVERSAE </t>
    </r>
    <r>
      <rPr>
        <rFont val="Arial Narrow"/>
        <b/>
        <color theme="1"/>
        <sz val="12.0"/>
      </rPr>
      <t xml:space="preserve">CEASARIAN   </t>
    </r>
    <r>
      <rPr>
        <rFont val="Arial Narrow"/>
        <color theme="1"/>
        <sz val="12.0"/>
      </rPr>
      <t xml:space="preserve">SECTION WITH BILATERAL TUBAL LIGATION; CHRONIC HYPERTENSION WITH SEVERE FEATURES ; POOR OB HISTORY FOR I FETAL DEATH IN UTERO S/P CS FOR UNCONTROLLED  HYPERTENSION 2017 </t>
    </r>
  </si>
  <si>
    <t>O82.9</t>
  </si>
  <si>
    <r>
      <rPr>
        <rFont val="Arial Narrow"/>
        <color theme="1"/>
        <sz val="12.0"/>
      </rPr>
      <t xml:space="preserve">REPEAT LOW TRANSVERSE </t>
    </r>
    <r>
      <rPr>
        <rFont val="Arial Narrow"/>
        <b/>
        <color theme="1"/>
        <sz val="12.0"/>
      </rPr>
      <t xml:space="preserve">CESAREAN </t>
    </r>
    <r>
      <rPr>
        <rFont val="Arial Narrow"/>
        <color theme="1"/>
        <sz val="12.0"/>
      </rPr>
      <t xml:space="preserve">SECTION WITH BILATERAL TUBAL </t>
    </r>
    <r>
      <rPr>
        <rFont val="Arial Narrow"/>
        <b/>
        <color theme="1"/>
        <sz val="12.0"/>
      </rPr>
      <t>LIGATION</t>
    </r>
  </si>
  <si>
    <t>59513
58600</t>
  </si>
  <si>
    <t>GUINTO-ILARDE, CHERRY LOU PANES</t>
  </si>
  <si>
    <t>FESTIN, MARIA SONYA YEE</t>
  </si>
  <si>
    <t>OB-GYN, SURGERY, MEDICINE</t>
  </si>
  <si>
    <t>✔️ CF3
✔️ OPR RECORD
✔️ ANES RECORD</t>
  </si>
  <si>
    <t>CF3 MANUAL</t>
  </si>
  <si>
    <t>REVISED 1st case rate: from 59513 to 59514</t>
  </si>
  <si>
    <t>EVANGELISTA, EDUARDO BENDILLO</t>
  </si>
  <si>
    <t>19-050870031-1</t>
  </si>
  <si>
    <t>AKI SEC T/C LEPTOSPIROSIS</t>
  </si>
  <si>
    <r>
      <rPr>
        <rFont val="Arial Narrow"/>
        <b/>
        <color theme="1"/>
        <sz val="12.0"/>
      </rPr>
      <t>ACUTE RENAL FAILURE</t>
    </r>
    <r>
      <rPr>
        <rFont val="Arial Narrow"/>
        <color theme="1"/>
        <sz val="12.0"/>
      </rPr>
      <t xml:space="preserve"> SEC TO SEVEERE LEPTOSPIROSIS</t>
    </r>
  </si>
  <si>
    <t>N17.9</t>
  </si>
  <si>
    <r>
      <rPr>
        <rFont val="Arial Narrow"/>
        <color theme="1"/>
        <sz val="12.0"/>
      </rPr>
      <t xml:space="preserve">IJ </t>
    </r>
    <r>
      <rPr>
        <rFont val="Arial Narrow"/>
        <b/>
        <color theme="1"/>
        <sz val="12.0"/>
      </rPr>
      <t xml:space="preserve">CATHETER </t>
    </r>
    <r>
      <rPr>
        <rFont val="Arial Narrow"/>
        <color theme="1"/>
        <sz val="12.0"/>
      </rPr>
      <t>INSERTION RIGHT</t>
    </r>
  </si>
  <si>
    <t>CORAÑEZ, ALDRIN JAVIER</t>
  </si>
  <si>
    <t>ALIANGAN, EDGAR BAUTISTA
INSO, ROBBY CARL JIMENEZ</t>
  </si>
  <si>
    <t>✔️ OPR RECORD</t>
  </si>
  <si>
    <t>FOR VALIDATION (M' CATHY) - FINAL CODE TO USE, ICD OR RVS?</t>
  </si>
  <si>
    <t>IVY</t>
  </si>
  <si>
    <t>for change of ICD CODE (upcase): approved by maam jen</t>
  </si>
  <si>
    <r>
      <rPr>
        <rFont val="Arial Narrow"/>
        <b/>
        <color theme="1"/>
        <sz val="12.0"/>
      </rPr>
      <t xml:space="preserve">ESTELA, LIAN DREN QUEROL
</t>
    </r>
    <r>
      <rPr>
        <rFont val="Arial Narrow"/>
        <b/>
        <color rgb="FF0000FF"/>
        <sz val="12.0"/>
      </rPr>
      <t>*** ESTELA BABY BOY ***</t>
    </r>
  </si>
  <si>
    <t>ESTELA, LIAN DREN QUEROL
*** ESTELA BABY BOY ***</t>
  </si>
  <si>
    <t>LIVE TERM SINGLETON MALE DEL VIA LTCS BW 2.34KG BL 47 CM AS 9,9 MI, 37-38 WEEKS AGA, LOW BIRTH WEIGHT</t>
  </si>
  <si>
    <r>
      <rPr>
        <rFont val="Arial Narrow"/>
        <color theme="1"/>
        <sz val="12.0"/>
      </rPr>
      <t xml:space="preserve">LIVE TERM SINGLETON MALE DELIVERY VIA LTCS BW 2.34 KG, BL - 47 CM AS 9,9 MI 37-38 WEEKS AGA , </t>
    </r>
    <r>
      <rPr>
        <rFont val="Arial Narrow"/>
        <b/>
        <color theme="1"/>
        <sz val="12.0"/>
      </rPr>
      <t>LBW</t>
    </r>
  </si>
  <si>
    <t>P07.1</t>
  </si>
  <si>
    <t>EXPANDED NEWBORN CARE PACKAGE</t>
  </si>
  <si>
    <t>NEWBORN</t>
  </si>
  <si>
    <t xml:space="preserve">
✔️ PMRF
❌ BIRTH CERT = TO GET COPY FROM MEDICAL RECORDS
</t>
  </si>
  <si>
    <t>WITH NB SCREENING STICKER</t>
  </si>
  <si>
    <t>✔️ HEARING TEST</t>
  </si>
  <si>
    <t>HERMOSO, JERICHO CINCO</t>
  </si>
  <si>
    <t>01-052224176-3</t>
  </si>
  <si>
    <t>ST 2 HYPERTENSION, T/C CVA</t>
  </si>
  <si>
    <t>TRANSCIENT ISCHEMIC ATTACK</t>
  </si>
  <si>
    <t>G45.9</t>
  </si>
  <si>
    <t xml:space="preserve">  </t>
  </si>
  <si>
    <t xml:space="preserve">
❌ MISSING ECG RESULT
❌ MISSING 2D ECHO RESULT
✔️ CRANIAL CT SCAN = BUT IMPRESSION ASPECTS SCORE IS 10 (MEANS NO SIGNS OF ISCHEMIC CHANGES / ATTACK) 
</t>
  </si>
  <si>
    <t>FOR FURTHER VALIDATION (M' CATHY)</t>
  </si>
  <si>
    <t>NO CF4</t>
  </si>
  <si>
    <t>2/24/25: DOCS NOT IN BUNDLE</t>
  </si>
  <si>
    <t>CORTERO, ANNE SHEENA GRACE MANUEL</t>
  </si>
  <si>
    <t>01-250922651-0</t>
  </si>
  <si>
    <t>ACUTE TONSILOPHAYNGITIS EXUDATIVE, R/O ELECTROLYTE IMBALANCE POOR ORAL INTAKE</t>
  </si>
  <si>
    <r>
      <rPr>
        <rFont val="Arial Narrow"/>
        <b/>
        <color theme="1"/>
        <sz val="12.0"/>
      </rPr>
      <t>ACUTE TONSIL</t>
    </r>
    <r>
      <rPr>
        <rFont val="Arial Narrow"/>
        <color theme="1"/>
        <sz val="12.0"/>
      </rPr>
      <t>OPHAYNGITIS EXUDATIVE</t>
    </r>
  </si>
  <si>
    <t>J03.9</t>
  </si>
  <si>
    <t>RETRETA, DINDO PLOTADO</t>
  </si>
  <si>
    <t>23</t>
  </si>
  <si>
    <t>DELA CRUZ, ADORA AGNES LAZARO</t>
  </si>
  <si>
    <t>01-026656295-6</t>
  </si>
  <si>
    <t>ACUTE  CALCUILOUS CHOLECYSTITIS</t>
  </si>
  <si>
    <r>
      <rPr>
        <rFont val="Arial Narrow"/>
        <color theme="1"/>
        <sz val="12.0"/>
      </rPr>
      <t xml:space="preserve">ACUTE </t>
    </r>
    <r>
      <rPr>
        <rFont val="Arial Narrow"/>
        <b/>
        <color theme="1"/>
        <sz val="12.0"/>
      </rPr>
      <t>CALCULOUS CHOLECYSTITIS, GALL BLADDER</t>
    </r>
    <r>
      <rPr>
        <rFont val="Arial Narrow"/>
        <color theme="1"/>
        <sz val="12.0"/>
      </rPr>
      <t xml:space="preserve"> HYDROPS</t>
    </r>
  </si>
  <si>
    <t xml:space="preserve">LAPAROSCOPIC CHOLECYSTECTOMY </t>
  </si>
  <si>
    <t>POSIO, JAN JOSEPH TAMAYO</t>
  </si>
  <si>
    <t>FESTIN, MARIA SONYA YEE
BALINA, MEAGAN MARGRETHE</t>
  </si>
  <si>
    <t>24</t>
  </si>
  <si>
    <t>LOTEYRO, ZAC STEPHENSON BON</t>
  </si>
  <si>
    <t>LOTEYRO, KIMBERLY BON</t>
  </si>
  <si>
    <t>01-026135609-6</t>
  </si>
  <si>
    <t>PCAP LOW RISK</t>
  </si>
  <si>
    <r>
      <rPr>
        <rFont val="Arial Narrow"/>
        <b/>
        <color theme="1"/>
        <sz val="12.0"/>
      </rPr>
      <t xml:space="preserve">PNEUMONIA MODERATE RISK </t>
    </r>
    <r>
      <rPr>
        <rFont val="Arial Narrow"/>
        <color theme="1"/>
        <sz val="12.0"/>
      </rPr>
      <t>/ DENGUE WITH WARNING SIGNS</t>
    </r>
  </si>
  <si>
    <t>VIÑEGAS, ELY  AMOR GUESE</t>
  </si>
  <si>
    <t>TO UPDATE CF4, PX NOT HAMA</t>
  </si>
  <si>
    <t>2/24/25: UPDATED DISPOSITION TO IMPROVED</t>
  </si>
  <si>
    <t>ALANO, DANIEL MAMORNO</t>
  </si>
  <si>
    <t>01-026464038-0</t>
  </si>
  <si>
    <t>ILARDE-GALIT, MARIA ANGELES</t>
  </si>
  <si>
    <t xml:space="preserve">
✔️ + NS1 (X2)
✔️ LOW P.C. (X9)
</t>
  </si>
  <si>
    <t>GUILLERMO, JELO FLORES</t>
  </si>
  <si>
    <t>GUILLERMO, LAURITO NAZARIO</t>
  </si>
  <si>
    <t>19-201009947-8</t>
  </si>
  <si>
    <t>DENGUE SEVERE</t>
  </si>
  <si>
    <t>A97.2</t>
  </si>
  <si>
    <t>VIÑEGAS, ELY AMOR GUESE</t>
  </si>
  <si>
    <t xml:space="preserve">
✔️ + NS1 (X1 EXTERNAL)
✔️ LOW P.C. (X6)
✔️ LOW WBC, HIGH HEMA (X3)
</t>
  </si>
  <si>
    <t>OPRECIO, ALWIN OLIQUINO</t>
  </si>
  <si>
    <t>01-050094904-5</t>
  </si>
  <si>
    <t>ABSCESS, SCAPULAR AREA, LEFT</t>
  </si>
  <si>
    <t>L02.8</t>
  </si>
  <si>
    <t>INCISION AND DRAINAGE</t>
  </si>
  <si>
    <t>VILLANUEVA, GLENN P.</t>
  </si>
  <si>
    <t>SURGERY</t>
  </si>
  <si>
    <t>OUTPATIENT</t>
  </si>
  <si>
    <t>HACHASO, VANISA ROSE BUSTILLA</t>
  </si>
  <si>
    <t>01-051522-00-6</t>
  </si>
  <si>
    <t>G2 P1 (1001)  PU 16 5/7 WEEKS AOG IN THREATENED  MISCARRIAGE</t>
  </si>
  <si>
    <r>
      <rPr>
        <rFont val="Arial Narrow"/>
        <color theme="1"/>
        <sz val="12.0"/>
      </rPr>
      <t xml:space="preserve">G2P1 (1011) COMPLETED </t>
    </r>
    <r>
      <rPr>
        <rFont val="Arial Narrow"/>
        <b/>
        <color theme="1"/>
        <sz val="12.0"/>
      </rPr>
      <t>ABORTION</t>
    </r>
    <r>
      <rPr>
        <rFont val="Arial Narrow"/>
        <color theme="1"/>
        <sz val="12.0"/>
      </rPr>
      <t>, NON-INDUCED, NON SPECIFIC</t>
    </r>
  </si>
  <si>
    <t>O05.9</t>
  </si>
  <si>
    <t>LLARENA, RAQUEL TAPALES</t>
  </si>
  <si>
    <t>29</t>
  </si>
  <si>
    <t>VERGEL DE DIOS, ARLENE PUGAL</t>
  </si>
  <si>
    <t>06-025320286-9</t>
  </si>
  <si>
    <t>G1P0 INTRAUTERINE FETAL DEMISE 33 WEEKS AOG, BREECH NOT IN LABOR; ANHYDRAMNIOS; CHVD; UNCONTROLLED HYPERTENSION; PARTIAL HELLP</t>
  </si>
  <si>
    <r>
      <rPr>
        <rFont val="Arial Narrow"/>
        <color theme="1"/>
        <sz val="12.0"/>
      </rPr>
      <t xml:space="preserve">G1P0 (0100) INTRAUTERINE FETAL DEMISE 33 WEEKS AOG, BREECH, DELIVERED TO A </t>
    </r>
    <r>
      <rPr>
        <rFont val="Arial Narrow"/>
        <b/>
        <color theme="1"/>
        <sz val="12.0"/>
      </rPr>
      <t>STILLBORN</t>
    </r>
    <r>
      <rPr>
        <rFont val="Arial Narrow"/>
        <color theme="1"/>
        <sz val="12.0"/>
      </rPr>
      <t xml:space="preserve"> BABY GIRL, BIRTHWEIGHT OF 1050 GRAMS; UNCONTROLLED HYPERTENSION; PARTIAL HELP ANHYTDRAMNIOS; ONE NUCHAL CORD COIL CHVD</t>
    </r>
  </si>
  <si>
    <t>082
Z37.1</t>
  </si>
  <si>
    <r>
      <rPr>
        <rFont val="Arial Narrow"/>
        <color theme="1"/>
        <sz val="12.0"/>
      </rPr>
      <t xml:space="preserve">LOW TRANSVERSE </t>
    </r>
    <r>
      <rPr>
        <rFont val="Arial Narrow"/>
        <b/>
        <color theme="1"/>
        <sz val="12.0"/>
      </rPr>
      <t xml:space="preserve">CESAREAN </t>
    </r>
    <r>
      <rPr>
        <rFont val="Arial Narrow"/>
        <color theme="1"/>
        <sz val="12.0"/>
      </rPr>
      <t>SECTION UNDER SPINAL ANESTHESIA</t>
    </r>
  </si>
  <si>
    <t>OB-GYN, MEDICINE</t>
  </si>
  <si>
    <t>SUBMITTED: CF3 and discharge summary as noted by doc
to write course in the ward c/o AP at cf3</t>
  </si>
  <si>
    <t>30</t>
  </si>
  <si>
    <t>MANALO, ANGEL ARNIDO</t>
  </si>
  <si>
    <t>01-271175032-9</t>
  </si>
  <si>
    <t>MANALO, MARCOS MAGTIBAY</t>
  </si>
  <si>
    <t>01-025109429-8</t>
  </si>
  <si>
    <t>CEDEÑO, ROSCHELLE CAMARA</t>
  </si>
  <si>
    <t xml:space="preserve">
✔️ + NS1 (EXTERNAL)
❌ ALL P.C. COUNT IS NORMAL
</t>
  </si>
  <si>
    <t>VALIDATED BY M' CATHY - 
TO IMPROVE CF4 NA LANG</t>
  </si>
  <si>
    <t>31</t>
  </si>
  <si>
    <t>VILLASOTO, ANALIZA PALLANAN</t>
  </si>
  <si>
    <t>VILLASOTO JR., FRANCISCO LLAMO</t>
  </si>
  <si>
    <t>19-025061488-1</t>
  </si>
  <si>
    <t>SPOUSE</t>
  </si>
  <si>
    <t>ACUTE CALCULOUS CHOLECYSTITIS</t>
  </si>
  <si>
    <t>K80.0</t>
  </si>
  <si>
    <t>LAPAROSCOPIC CHOLECYSTECTOMY</t>
  </si>
  <si>
    <t>LONDON, CANDACE  INGRID BURGOS</t>
  </si>
  <si>
    <t>ROMERO, MA. KISHA DORADO</t>
  </si>
  <si>
    <t>32</t>
  </si>
  <si>
    <t>DELOS SANTOS, EZEKIEL FALOGME</t>
  </si>
  <si>
    <t>01-2711748529-9</t>
  </si>
  <si>
    <t>LAURE, DARYL FALOGME</t>
  </si>
  <si>
    <t>01-050349728-5</t>
  </si>
  <si>
    <t>DFS</t>
  </si>
  <si>
    <t>DENGUE  FEVER WITH WARNING SIGNS</t>
  </si>
  <si>
    <t>CASIHAN, ADELIA GARCIA</t>
  </si>
  <si>
    <t xml:space="preserve">
✔️ + NS1 (EXTERNAL)
✔️ LOW P.C. (X3)
</t>
  </si>
  <si>
    <t>33</t>
  </si>
  <si>
    <t>PIÑON, ELIJAH REYES</t>
  </si>
  <si>
    <t>01-250912981-7</t>
  </si>
  <si>
    <t>UTI, DENGUE FEVER WITH WARNING SIGNS, HYPONATREMIA PROB SEC TO SIADH</t>
  </si>
  <si>
    <r>
      <rPr>
        <rFont val="Arial Narrow"/>
        <b/>
        <color theme="1"/>
        <sz val="12.0"/>
      </rPr>
      <t>DENGUE FEVER WITH WARNING SIGNS</t>
    </r>
    <r>
      <rPr>
        <rFont val="Arial Narrow"/>
        <color theme="1"/>
        <sz val="12.0"/>
      </rPr>
      <t xml:space="preserve"> / UTI</t>
    </r>
  </si>
  <si>
    <t>LAZARO, HEIDE BACOLOD</t>
  </si>
  <si>
    <t xml:space="preserve">
✔️ + NS1 
✔️ LOW P.C. (X4)
</t>
  </si>
  <si>
    <t>34</t>
  </si>
  <si>
    <t>DUMRANG, ISNIHAIRA DALIG</t>
  </si>
  <si>
    <t>01-026191081-6</t>
  </si>
  <si>
    <r>
      <rPr>
        <rFont val="Arial Narrow"/>
        <color theme="1"/>
        <sz val="12.0"/>
      </rPr>
      <t xml:space="preserve">DENGUE FEVER SYNDROME- RESOLVED, DYSLIPIDEMIA, </t>
    </r>
    <r>
      <rPr>
        <rFont val="Arial Narrow"/>
        <b/>
        <color theme="1"/>
        <sz val="12.0"/>
      </rPr>
      <t>URINARY TRACT INFECTION</t>
    </r>
  </si>
  <si>
    <t>N39.0</t>
  </si>
  <si>
    <t>OTAYCO, MICHELLE YAU</t>
  </si>
  <si>
    <t xml:space="preserve">
❌ 2 DAYS ADMITTED ONLY
✔️ URINALYSIS = 
2-4 PUS CELL, 1-2 RBC, EC MODERATE, BACTERIA MODERATE
</t>
  </si>
  <si>
    <r>
      <rPr>
        <rFont val="Arial Narrow"/>
        <color rgb="FF000000"/>
        <sz val="12.0"/>
      </rPr>
      <t xml:space="preserve">DISCHARGED IMPROVED ON CF4 MADE BY DR. OTAYCO: </t>
    </r>
    <r>
      <rPr>
        <rFont val="Arial Narrow"/>
        <b/>
        <color rgb="FF000000"/>
        <sz val="12.0"/>
      </rPr>
      <t>CHANGED DISPOSITION FROM HAMA</t>
    </r>
  </si>
  <si>
    <t>35</t>
  </si>
  <si>
    <t>LUCINARIO, VICTOR LUIGI GABIANA</t>
  </si>
  <si>
    <t>01-271175332-8</t>
  </si>
  <si>
    <t>LUCINARIO, JASPER LUIGI BAÑU</t>
  </si>
  <si>
    <t>01-025311851-8</t>
  </si>
  <si>
    <t>SVI R/O UTI</t>
  </si>
  <si>
    <t>URINARY TRACT INFECTION</t>
  </si>
  <si>
    <t xml:space="preserve">
✔️ 3 DAYS ADMITTED
✔️ URINALYSIS = 
20-22 PUS CELL, 10-12 RBC, BACTERIA MANY
✔️ ANTIBIOTICS (CEFUROXIME X4)
</t>
  </si>
  <si>
    <t>SCANNED BY JANE &lt;3</t>
  </si>
  <si>
    <t>36</t>
  </si>
  <si>
    <t>TUQUIB, KIMBERLY BERSOBIO</t>
  </si>
  <si>
    <t>01-250985812-6</t>
  </si>
  <si>
    <t>DENGUE FEVER WITH WARNING SIGNS / URINARY TRACT INFECTION; DENGUE TRANSMINITIS</t>
  </si>
  <si>
    <r>
      <rPr>
        <rFont val="Arial Narrow"/>
        <b/>
        <color theme="1"/>
        <sz val="12.0"/>
      </rPr>
      <t>DENGUE FEVER WITH WARNING SIGNS</t>
    </r>
    <r>
      <rPr>
        <rFont val="Arial Narrow"/>
        <color theme="1"/>
        <sz val="12.0"/>
      </rPr>
      <t>, URINARY TRACT INFECTION, DENGUE TRANSIMINITIS</t>
    </r>
  </si>
  <si>
    <t>SANTOS, EDLYN JOHN G.</t>
  </si>
  <si>
    <t xml:space="preserve">
✔️ + NS1 (EXTERNAL)
✔️ LOW P.C. (X1 ONLY)
</t>
  </si>
  <si>
    <r>
      <rPr>
        <rFont val="Arial Narrow"/>
        <b/>
        <color rgb="FF000000"/>
        <sz val="12.0"/>
      </rPr>
      <t>CHANGED DISCHARGED DATE AND TIME</t>
    </r>
    <r>
      <rPr>
        <rFont val="Arial Narrow"/>
        <color rgb="FF000000"/>
        <sz val="12.0"/>
      </rPr>
      <t xml:space="preserve"> FROM 01/11/25 7:14AM TO 01/10/25 5:28PM</t>
    </r>
  </si>
  <si>
    <t>37</t>
  </si>
  <si>
    <t>ESLANA, VICTORIA URSULUM</t>
  </si>
  <si>
    <t>01-025695902-5</t>
  </si>
  <si>
    <t>T/C CAP-MR W/O MDR RISK; HYPERTENSION STAGE 2</t>
  </si>
  <si>
    <r>
      <rPr>
        <rFont val="Arial Narrow"/>
        <b/>
        <color theme="1"/>
        <sz val="12.0"/>
      </rPr>
      <t>COMMUNITY ACQUIRED PNEUMONIA MODERATE RISK</t>
    </r>
    <r>
      <rPr>
        <rFont val="Arial Narrow"/>
        <color theme="1"/>
        <sz val="12.0"/>
      </rPr>
      <t>. HYPERTENSION STAGE 2</t>
    </r>
  </si>
  <si>
    <t>MACABEO, RENELENE A.</t>
  </si>
  <si>
    <t xml:space="preserve">
✔️ ANTIBIOTICS (AZITHROMYCIN X3)
❌ NO OXYGEN
❌ NO NEB 
✔️ XRAY (BILATERAL PNEUMONIA)
</t>
  </si>
  <si>
    <t xml:space="preserve">VALIDATED BY M' CATHY </t>
  </si>
  <si>
    <t>38</t>
  </si>
  <si>
    <t>ALANO, FLORO LONO</t>
  </si>
  <si>
    <t>ACUTE OSTEOARTHRITIS, R/O SEPTIC ARTHRITIS RIGHT KNEE , CKD SEC TO HTN NS, PERICARDIAL INFUSION</t>
  </si>
  <si>
    <t xml:space="preserve">ACUTE OSTEOARTHRITIS GOAT RESOLVING  MACYTIC PNB SEC  TO OCCULT GL BLEEDING R/O HYPERTENSIVE CARDIO VASCULAR DISEASE CKD SECTO HYPERTENSIVE NEPHROSILEROSIS ; BPH </t>
  </si>
  <si>
    <t>D53.1</t>
  </si>
  <si>
    <t>REYES-CABALLERO KARLA SOFIA  R.</t>
  </si>
  <si>
    <t>AGDAMAG, ANNA MAY POBLETE</t>
  </si>
  <si>
    <t>MISSING  PATIENT'S SIGNATURE</t>
  </si>
  <si>
    <t xml:space="preserve">
✔️ CBC (X2) = 
LOW RBC, LOW HEMOGLOBIN, LOW HEMATROCRIT, LOW P.C. 
✔️ BLOOD TRANSFUSION (X3)
</t>
  </si>
  <si>
    <r>
      <rPr>
        <rFont val="Arial Narrow"/>
        <b/>
        <color rgb="FF000000"/>
        <sz val="12.0"/>
      </rPr>
      <t>CHANGED DISCHARGED DATE AND TIME</t>
    </r>
    <r>
      <rPr>
        <rFont val="Arial Narrow"/>
        <color rgb="FF000000"/>
        <sz val="12.0"/>
      </rPr>
      <t xml:space="preserve"> FROM 1/11/2025 6:56AM TO 1/10/25 8:30PM
</t>
    </r>
    <r>
      <rPr>
        <rFont val="Arial Narrow"/>
        <b/>
        <color rgb="FF000000"/>
        <sz val="12.0"/>
      </rPr>
      <t xml:space="preserve">NO CF4/SUMMARY; </t>
    </r>
    <r>
      <rPr>
        <rFont val="Arial Narrow"/>
        <color rgb="FF000000"/>
        <sz val="12.0"/>
      </rPr>
      <t>CF4 DONE BY SHAYNE MANUALLY FROM CHART</t>
    </r>
  </si>
  <si>
    <t>39</t>
  </si>
  <si>
    <t>PASCUBILLO, LARISA APRIL PANGANIBAN</t>
  </si>
  <si>
    <t>07-250246765-5</t>
  </si>
  <si>
    <t>MAXILLARY SPACE ABSCESS/ RIGHT</t>
  </si>
  <si>
    <t>MAXILLARY SPACE ABSCESS , RIGHT INJURY</t>
  </si>
  <si>
    <t>K0.2</t>
  </si>
  <si>
    <t>PANOPIO,  ANNA VICTORIA GARCIA</t>
  </si>
  <si>
    <t>MISSING PATIENT'S SIGNATURE</t>
  </si>
  <si>
    <t>40</t>
  </si>
  <si>
    <t>PIZZARAS, MARIA CHRISTINE CASTAÑARES</t>
  </si>
  <si>
    <t>01-050581620-5</t>
  </si>
  <si>
    <t>CAP, AGE WITH  SOME SIGNS OF DEHYDRATION</t>
  </si>
  <si>
    <r>
      <rPr>
        <rFont val="Arial Narrow"/>
        <b/>
        <color theme="1"/>
        <sz val="12.0"/>
      </rPr>
      <t>FATTY LIVER, AGE</t>
    </r>
    <r>
      <rPr>
        <rFont val="Arial Narrow"/>
        <color theme="1"/>
        <sz val="12.0"/>
      </rPr>
      <t>; SVI / URTI</t>
    </r>
  </si>
  <si>
    <t>K76.0</t>
  </si>
  <si>
    <t>VALERO, GABRIEL ROMUALDO LINAO</t>
  </si>
  <si>
    <t xml:space="preserve">
✔️ HIGH SGPT/ALT, HIGH SGOT/AST
</t>
  </si>
  <si>
    <t>41</t>
  </si>
  <si>
    <t>BERNARDO, NATHAN GRAY ZAPANTA</t>
  </si>
  <si>
    <t>ZAPANTA, EMILY SARMIENTO</t>
  </si>
  <si>
    <t>01-051164049-6</t>
  </si>
  <si>
    <t>SEVERE DENGUE</t>
  </si>
  <si>
    <t>MANZANO, MARCO ROMULO REVILLA</t>
  </si>
  <si>
    <t>MALATE, DAN PARAÑAL</t>
  </si>
  <si>
    <t xml:space="preserve">
✔️ + NS1 (EXTERNAL)
✔️ LOW P.C. (X8)
❓  HIGH SGOT/AST
</t>
  </si>
  <si>
    <t>42</t>
  </si>
  <si>
    <t>NACARIO, EDUARDO LORIJO</t>
  </si>
  <si>
    <t>01-000216320-4</t>
  </si>
  <si>
    <t>SEVERE ASTHMA</t>
  </si>
  <si>
    <r>
      <rPr>
        <rFont val="Arial Narrow"/>
        <color theme="1"/>
        <sz val="12.0"/>
      </rPr>
      <t xml:space="preserve">ACUTE RESPIRATORY FAILURE SEC TO </t>
    </r>
    <r>
      <rPr>
        <rFont val="Arial Narrow"/>
        <b/>
        <color theme="1"/>
        <sz val="12.0"/>
      </rPr>
      <t>BRONCHIAL ASTHMAIN</t>
    </r>
    <r>
      <rPr>
        <rFont val="Arial Narrow"/>
        <color theme="1"/>
        <sz val="12.0"/>
      </rPr>
      <t xml:space="preserve"> SEVERE EXACERBATION, CAP-HR, CARDIAC DYSERTHENIA, ATRIAL FIBRILLATION  - SINUS HYPERTENSION </t>
    </r>
  </si>
  <si>
    <t>J45.90</t>
  </si>
  <si>
    <t>ALBA, FATIMA</t>
  </si>
  <si>
    <t>MACABEO, RENELENE
MIRALLES-RESURRECCION, KAREN VELASCO</t>
  </si>
  <si>
    <r>
      <rPr>
        <rFont val="Arial Narrow"/>
        <b/>
        <color rgb="FF000000"/>
        <sz val="12.0"/>
      </rPr>
      <t xml:space="preserve">3/4/25: </t>
    </r>
    <r>
      <rPr>
        <rFont val="Arial Narrow"/>
        <b val="0"/>
        <color rgb="FF000000"/>
        <sz val="12.0"/>
      </rPr>
      <t>FOR VALIDATION OF MAAM CATHY</t>
    </r>
    <r>
      <rPr>
        <rFont val="Arial Narrow"/>
        <b/>
        <color rgb="FF000000"/>
        <sz val="12.0"/>
      </rPr>
      <t xml:space="preserve">
3/12/25:</t>
    </r>
    <r>
      <rPr>
        <rFont val="Arial Narrow"/>
        <b val="0"/>
        <color rgb="FF000000"/>
        <sz val="12.0"/>
      </rPr>
      <t xml:space="preserve"> changed icd code - upcase (j90.6)</t>
    </r>
  </si>
  <si>
    <t>43</t>
  </si>
  <si>
    <t>AGQUIZ, ARNEL UNTALAN</t>
  </si>
  <si>
    <t>01-050191304-4</t>
  </si>
  <si>
    <t>MULTIPLE SOFT TISSUE  TUMOR, LEFT FOREARM, LEFT ANTERIOR THIGH</t>
  </si>
  <si>
    <t>MULTIPLE SOFT TISSUE TUMOR, LEFT FOREARM, LEFT ANTERIOR HIGH</t>
  </si>
  <si>
    <t>D21.2</t>
  </si>
  <si>
    <t>EXCISION OF MULTIPLE SOFT TISSUE TUMOR. LEFT FOREARM, LEFT ANTERIOR HIGH</t>
  </si>
  <si>
    <t>44</t>
  </si>
  <si>
    <t>BORJA, EDGAR ARAOS</t>
  </si>
  <si>
    <t>19-051408573-4</t>
  </si>
  <si>
    <t>CVD INFARCT VS BLEED ,  R/O MASS, R/O DFS</t>
  </si>
  <si>
    <r>
      <rPr>
        <rFont val="Arial Narrow"/>
        <b/>
        <color theme="1"/>
        <sz val="12.0"/>
      </rPr>
      <t>VASCULAR HEADACHE</t>
    </r>
    <r>
      <rPr>
        <rFont val="Arial Narrow"/>
        <color theme="1"/>
        <sz val="12.0"/>
      </rPr>
      <t>, MENINGIOMA, RIGHT FRONTAL</t>
    </r>
  </si>
  <si>
    <t>G44.1</t>
  </si>
  <si>
    <t>GO, ELEANOR</t>
  </si>
  <si>
    <t>45</t>
  </si>
  <si>
    <t>DIGDIGAN, JERRY BOY VILLARUEL</t>
  </si>
  <si>
    <t>11-201916583-6</t>
  </si>
  <si>
    <t>THROMBOSED INTERNAL HEMORRHOIDS</t>
  </si>
  <si>
    <t>THROMBOSED MIXED HEMORRHOIDS</t>
  </si>
  <si>
    <t>I84.0</t>
  </si>
  <si>
    <t>OPEN HEMORRHOIDECTOMY</t>
  </si>
  <si>
    <t>FESTIN, MARIA SONIA YEE</t>
  </si>
  <si>
    <t>PX HAS 2 PHILHEALTH - 1 IS HIS OWN AS A MEMBER, THE OTHER IS AS A DEPENDENT TO HIS SPOUSE (WIFE)</t>
  </si>
  <si>
    <t>UPDATE ICD FROM I84.0 TO K64.3 - cant be no k code on system</t>
  </si>
  <si>
    <t>46</t>
  </si>
  <si>
    <t>PACHECO, KJAH NOAH PANGANIBAN</t>
  </si>
  <si>
    <t>01-2711758214-3</t>
  </si>
  <si>
    <t>PANGANIBAN, CHARMAINE JOY AMANTE</t>
  </si>
  <si>
    <t>01-025860518-2</t>
  </si>
  <si>
    <t xml:space="preserve">PCAP R/O  ELECTROLYTE IMBALANCE </t>
  </si>
  <si>
    <r>
      <rPr>
        <rFont val="Arial Narrow"/>
        <b/>
        <color theme="1"/>
        <sz val="12.0"/>
      </rPr>
      <t>PCAP</t>
    </r>
    <r>
      <rPr>
        <rFont val="Arial Narrow"/>
        <color theme="1"/>
        <sz val="12.0"/>
      </rPr>
      <t xml:space="preserve"> , ACUTE GASTROENTERITIS WITH MODERATE DE3HYDRATION</t>
    </r>
  </si>
  <si>
    <t>DELFIN, THERESA DIONISIO</t>
  </si>
  <si>
    <t xml:space="preserve">
✔️ ANTIBIOTICS (CEFTRIAXONE, METRONIDAZOLE, CEFIXIME)
✔️ OTHER MEDS (SALBUTAMOL)
❌ NO OXYGEN
✔️ NEB (X2)
✔️ XRAY X3 (REFLECTS PNEUMONIA, PNEUMONIA CONSIDERED, PNEUMONIA RIGHT LOWER LUNG)
</t>
  </si>
  <si>
    <t xml:space="preserve">3/4/25: FOR VALIDATION: PNEUM XRAY PERO ANG CF4 ALL ABOUT ABDOMINAL PAIN RELATED TO AMOEBIASIS/AGE </t>
  </si>
  <si>
    <t>47</t>
  </si>
  <si>
    <t>ALARCON, MARVIN JHAY</t>
  </si>
  <si>
    <t>01-251029061-3</t>
  </si>
  <si>
    <t>ALARCON, LYNDON ORO</t>
  </si>
  <si>
    <t>19-051958705-3</t>
  </si>
  <si>
    <t>MIGRANT WORKER</t>
  </si>
  <si>
    <t>DENGUE FEVER WITH WARNING SIGNS, URINARY TRACT INFECTION</t>
  </si>
  <si>
    <t>DENGUE FEVER WTH WARNING SIGNS  (THROMBOCYODENIA)</t>
  </si>
  <si>
    <t xml:space="preserve">
✔️ + NS1 (EXTERNAL)
✔️ LOW P.C. (X4)
</t>
  </si>
  <si>
    <t>48</t>
  </si>
  <si>
    <t>CADANO, CYRILL NACIONAL</t>
  </si>
  <si>
    <t>01-051442819-6</t>
  </si>
  <si>
    <t>HEART FAILURE, REDUCED EJECTION FRACTION 37 % , HTN , DM</t>
  </si>
  <si>
    <r>
      <rPr>
        <rFont val="Arial Narrow"/>
        <b/>
        <color theme="1"/>
        <sz val="12.0"/>
      </rPr>
      <t>HYPERTENSIVE</t>
    </r>
    <r>
      <rPr>
        <rFont val="Arial Narrow"/>
        <color theme="1"/>
        <sz val="12.0"/>
      </rPr>
      <t xml:space="preserve"> CARDIOVASCULAR  DISEASE, </t>
    </r>
    <r>
      <rPr>
        <rFont val="Arial Narrow"/>
        <b/>
        <color theme="1"/>
        <sz val="12.0"/>
      </rPr>
      <t>HEART FAILURE</t>
    </r>
    <r>
      <rPr>
        <rFont val="Arial Narrow"/>
        <color theme="1"/>
        <sz val="12.0"/>
      </rPr>
      <t xml:space="preserve"> WITH REDUCED  EJECTION  FRACTION, DYSLIPIDEMIA</t>
    </r>
  </si>
  <si>
    <t>I11.0</t>
  </si>
  <si>
    <t>❌ MISSING 2D ECHO RESULT</t>
  </si>
  <si>
    <t>ready</t>
  </si>
  <si>
    <t>49</t>
  </si>
  <si>
    <t>GASATAYA, LUCY CANILLO</t>
  </si>
  <si>
    <t>19-025192609-7</t>
  </si>
  <si>
    <t>FOR BT</t>
  </si>
  <si>
    <r>
      <rPr>
        <rFont val="Arial Narrow"/>
        <b/>
        <color theme="1"/>
        <sz val="12.0"/>
      </rPr>
      <t>ANEMIA OF CHRONIC DISEASE</t>
    </r>
    <r>
      <rPr>
        <rFont val="Arial Narrow"/>
        <color theme="1"/>
        <sz val="12.0"/>
      </rPr>
      <t xml:space="preserve"> AND IRON DEFICIENCY FROM VAGINAL PROLAPSE , T/C MYEL;ODYSPLASTIC SYNDROME</t>
    </r>
  </si>
  <si>
    <t>D50.9</t>
  </si>
  <si>
    <t>HEYRES, JOSELITO</t>
  </si>
  <si>
    <t>OTAYCO, MICHELLE YAU
VELASCO, MANUEL REYES  JR.</t>
  </si>
  <si>
    <t xml:space="preserve">
✔️ CBC (X4) = 
LOW RBC, LOW HEMOGLOBIN, LOW HEMATROCRIT
✔️ LOW IRON, LOW TIBC 
✔️ HIGH RETICULOCYTE COUNT
✔️ BLOOD TRANSFUSION (X2)
</t>
  </si>
  <si>
    <t>3/4/25: FOR VALIDATION OF MAAM CATHY
3/12/25: update case rate from D50.9 - D63.*,N18.5+ (updated to d63.9*)</t>
  </si>
  <si>
    <t>50</t>
  </si>
  <si>
    <t>ISMAEL, JEZZA HASHIM</t>
  </si>
  <si>
    <t>14-025327627-0</t>
  </si>
  <si>
    <t xml:space="preserve">
✔️ + NS1
✔️ LOW P.C. (X6)
</t>
  </si>
  <si>
    <t>51</t>
  </si>
  <si>
    <t>ALVERO, ANDI GABRIEL VILLARTA</t>
  </si>
  <si>
    <t>ALVERO, DIONISIO ESCANIAN</t>
  </si>
  <si>
    <t>02-050476550-5</t>
  </si>
  <si>
    <r>
      <rPr>
        <rFont val="Arial Narrow"/>
        <b/>
        <color theme="1"/>
        <sz val="12.0"/>
      </rPr>
      <t>DENGUE FEVER SYNDROME  WITHOUT WARNING SIGNS</t>
    </r>
    <r>
      <rPr>
        <rFont val="Arial Narrow"/>
        <color theme="1"/>
        <sz val="12.0"/>
      </rPr>
      <t xml:space="preserve"> / UPPER RESPIRATORY  INFECTION</t>
    </r>
  </si>
  <si>
    <t>A97.0</t>
  </si>
  <si>
    <t>VILLAPANDO, EMPRESS ELIZA  CARLOS</t>
  </si>
  <si>
    <t xml:space="preserve">
✔️ + NS1
✔️ LOW P.C. (X1 ONLY)
</t>
  </si>
  <si>
    <r>
      <rPr>
        <rFont val="Arial Narrow"/>
        <b/>
        <color rgb="FF000000"/>
        <sz val="12.0"/>
      </rPr>
      <t xml:space="preserve">3/4/25: </t>
    </r>
    <r>
      <rPr>
        <rFont val="Arial Narrow"/>
        <b val="0"/>
        <color rgb="FF000000"/>
        <sz val="12.0"/>
      </rPr>
      <t>FOR VALIDATION OF CORRECT ICD CODE</t>
    </r>
    <r>
      <rPr>
        <rFont val="Arial Narrow"/>
        <b/>
        <color rgb="FF000000"/>
        <sz val="12.0"/>
      </rPr>
      <t xml:space="preserve">
3/12/25: </t>
    </r>
    <r>
      <rPr>
        <rFont val="Arial Narrow"/>
        <b val="0"/>
        <color rgb="FF000000"/>
        <sz val="12.0"/>
      </rPr>
      <t>updated case rate from A97.0 - A97.1</t>
    </r>
  </si>
  <si>
    <t>52</t>
  </si>
  <si>
    <t>ABADIANO, VIEL ZY  INGAAN</t>
  </si>
  <si>
    <t>01-270213866-1</t>
  </si>
  <si>
    <t>INGAAN, DIVINE TIBAC</t>
  </si>
  <si>
    <t>03-000289004-2</t>
  </si>
  <si>
    <t>PCAP SEVERE</t>
  </si>
  <si>
    <t>PCAP MODERATE RISK</t>
  </si>
  <si>
    <t>FRAN, MARY ANNE SANTOS</t>
  </si>
  <si>
    <t xml:space="preserve">
✔️ ANTIBIOTICS (CO-AMOXICLAV)
✔️ OTHER MEDS (SALBUTAMOL)
✔️ NEB (X5)
✔️ OXYGEN (X7)
✔️ XRAY (CONSIDER PNEUMONIA)
</t>
  </si>
  <si>
    <t>53</t>
  </si>
  <si>
    <t>PALMES, RENATO BOMES</t>
  </si>
  <si>
    <t>PALMES, SALVE  MACASINAG</t>
  </si>
  <si>
    <t>19-201289399-6</t>
  </si>
  <si>
    <t>FEVER UNSPECIFIED ORIGIN</t>
  </si>
  <si>
    <r>
      <rPr>
        <rFont val="Arial Narrow"/>
        <color theme="1"/>
        <sz val="12.0"/>
      </rPr>
      <t xml:space="preserve">COMPLICATED TRACT INFECTION ,  </t>
    </r>
    <r>
      <rPr>
        <rFont val="Arial Narrow"/>
        <b/>
        <color theme="1"/>
        <sz val="12.0"/>
      </rPr>
      <t>OBSTRUCTIVE EUROPATHY,</t>
    </r>
    <r>
      <rPr>
        <rFont val="Arial Narrow"/>
        <color theme="1"/>
        <sz val="12.0"/>
      </rPr>
      <t xml:space="preserve">  BENIGN PROSPETIC HYPERTROPHY, DIABETIS MELLITUS TYPE 2</t>
    </r>
  </si>
  <si>
    <t>N13.9</t>
  </si>
  <si>
    <t>✔️ KUB ULTRASOUND</t>
  </si>
  <si>
    <t>54</t>
  </si>
  <si>
    <t>AGUSTIN, LUCAS DANIEL</t>
  </si>
  <si>
    <t>01-270979113-1</t>
  </si>
  <si>
    <t>AGUSTIN CLEMENTE MERCADO</t>
  </si>
  <si>
    <t>02-025805449-1</t>
  </si>
  <si>
    <t>SEIZURE, TBI , ASPHYXATION</t>
  </si>
  <si>
    <r>
      <rPr>
        <rFont val="Arial Narrow"/>
        <b/>
        <color theme="1"/>
        <sz val="12.0"/>
      </rPr>
      <t>PNEUMONIA MODERATE RISK</t>
    </r>
    <r>
      <rPr>
        <rFont val="Arial Narrow"/>
        <color theme="1"/>
        <sz val="12.0"/>
      </rPr>
      <t>, CEREBRAL CONCUSSION, T/C SEIZURE  DISORDER</t>
    </r>
  </si>
  <si>
    <t>MAGASPI, RUMAR HONTIVEROS</t>
  </si>
  <si>
    <t xml:space="preserve">
✔️ ANTIBIOTICS (CEFUROXIME)
✔️ OXYGEN (X2)
✔️ XRAY (CONSIDER PNEUMONIA)
</t>
  </si>
  <si>
    <t>55</t>
  </si>
  <si>
    <t>BARONIA, EDESON  CARANDAN</t>
  </si>
  <si>
    <t>09-050080424-5</t>
  </si>
  <si>
    <t>MULTIPLE PHYSICAL INJURY SEC TO VEHICULAR ACCIDENT</t>
  </si>
  <si>
    <r>
      <rPr>
        <rFont val="Arial Narrow"/>
        <b/>
        <color theme="1"/>
        <sz val="12.0"/>
      </rPr>
      <t>FRACTURE, CLOSED 8TH  AND 9TH  POSTERIOR RIBS</t>
    </r>
    <r>
      <rPr>
        <rFont val="Arial Narrow"/>
        <color theme="1"/>
        <sz val="12.0"/>
      </rPr>
      <t>, LEFT MULTIIPLE PHYSICAL INJURY SECONDARY TO VEHICULAR ACCIDENT</t>
    </r>
  </si>
  <si>
    <t>S22.30</t>
  </si>
  <si>
    <t>MORATALLA, RICHIE NORREGA</t>
  </si>
  <si>
    <t>✔️ XRAY X3 (FRACTURES)</t>
  </si>
  <si>
    <t>56</t>
  </si>
  <si>
    <t>LAUREANO, ROSEBEL  MAGALLANO</t>
  </si>
  <si>
    <t>11-252044261-0</t>
  </si>
  <si>
    <t>OGBAC, FREDERICK ELISES</t>
  </si>
  <si>
    <t xml:space="preserve">
✔️ + NS1 (EXTERNAL)
✔️ LOW P.C. (X2)
❓  HIGH SGPT/ALT, HIGH SGOT/AST
</t>
  </si>
  <si>
    <t>57</t>
  </si>
  <si>
    <t>CUEVAS, THELMA SANDIEGO</t>
  </si>
  <si>
    <t>CUEVAS, JOSEPH CYRIL GONZALES</t>
  </si>
  <si>
    <t>01-175317200-0</t>
  </si>
  <si>
    <t>HYPERTENSIVE EMERGENCY</t>
  </si>
  <si>
    <r>
      <rPr>
        <rFont val="Arial Narrow"/>
        <b/>
        <color theme="1"/>
        <sz val="12.0"/>
      </rPr>
      <t>HYPERTENSIVE URGENCY</t>
    </r>
    <r>
      <rPr>
        <rFont val="Arial Narrow"/>
        <color theme="1"/>
        <sz val="12.0"/>
      </rPr>
      <t>, ROTATOR CUFF  TENDENITIS LEFY</t>
    </r>
  </si>
  <si>
    <t>BONGON, CHRISTINE JOY A.</t>
  </si>
  <si>
    <t>58</t>
  </si>
  <si>
    <t>BELDAD, NICOLAS DELA CRUZ</t>
  </si>
  <si>
    <t>01-175031334-7</t>
  </si>
  <si>
    <t>BRONCHIAL ASTHMA, COPD SUSPECT IN EXACERBATION, CAP- MODERATE RISK</t>
  </si>
  <si>
    <r>
      <rPr>
        <rFont val="Arial Narrow"/>
        <b/>
        <color theme="1"/>
        <sz val="12.0"/>
      </rPr>
      <t>BRONCHIAL ASTHMA IN ACUTE EXACERBATIO</t>
    </r>
    <r>
      <rPr>
        <rFont val="Arial Narrow"/>
        <color theme="1"/>
        <sz val="12.0"/>
      </rPr>
      <t>N ; CAP- MR ; MALNUTRITION</t>
    </r>
  </si>
  <si>
    <t>MALINAO, CRISTINA BIROG</t>
  </si>
  <si>
    <t>❓ XRAY</t>
  </si>
  <si>
    <t>reprocedd, cant upload eclaims earlier</t>
  </si>
  <si>
    <t>59</t>
  </si>
  <si>
    <t>BATOCABE, Daniel Cuenta</t>
  </si>
  <si>
    <t>01-256029986-7</t>
  </si>
  <si>
    <t>PWD</t>
  </si>
  <si>
    <t>CAP-MR</t>
  </si>
  <si>
    <r>
      <rPr>
        <rFont val="Arial Narrow"/>
        <b/>
        <color theme="1"/>
        <sz val="12.0"/>
      </rPr>
      <t>CAP-MR</t>
    </r>
    <r>
      <rPr>
        <rFont val="Arial Narrow"/>
        <color theme="1"/>
        <sz val="12.0"/>
      </rPr>
      <t>, ADRENOLEKODYSTROPHY, SEIZURE DISORDER</t>
    </r>
  </si>
  <si>
    <t xml:space="preserve">
✔️ ANTIBIOTICS (CEFTRIAXONE)
✔️ OTHER MEDS (SALBUTAMOL)
✔️ NEB (X2)
✔️ OXYGEN (X6)
✔️ XRAY X2 (PNEUMONIA)
</t>
  </si>
  <si>
    <t>60</t>
  </si>
  <si>
    <t>GROSPE, MARIA ELISHA LOPOZ</t>
  </si>
  <si>
    <t>GROSPE, RICK MAR ARVISU</t>
  </si>
  <si>
    <t>01-050732888-7</t>
  </si>
  <si>
    <t xml:space="preserve">DENGUE FEVER </t>
  </si>
  <si>
    <t xml:space="preserve">DENGUE  FEVER WITH WARNING SIGNS </t>
  </si>
  <si>
    <t>CORTEZ, FATIMA GUILLERMA FERRER</t>
  </si>
  <si>
    <r>
      <rPr>
        <rFont val="Arial Narrow"/>
        <b/>
        <color rgb="FF000000"/>
        <sz val="12.0"/>
      </rPr>
      <t xml:space="preserve"> CF2: </t>
    </r>
    <r>
      <rPr>
        <rFont val="Arial Narrow"/>
        <color rgb="FF000000"/>
        <sz val="12.0"/>
      </rPr>
      <t>Dr. Fatima Cortez</t>
    </r>
  </si>
  <si>
    <t>61</t>
  </si>
  <si>
    <t>PAYUMO, MARK ARISGADO</t>
  </si>
  <si>
    <t>16-025385879-3</t>
  </si>
  <si>
    <t>CONGESTIVE HEART FAILURE WITH REDUCED EF</t>
  </si>
  <si>
    <t>CONGESTIVE HEART FAILURE WITH REDUCED EJECTION FRACTION</t>
  </si>
  <si>
    <t>I50.9</t>
  </si>
  <si>
    <t>SANTOS , JOEL B</t>
  </si>
  <si>
    <t xml:space="preserve">
✔️ HIGH NT-PROBNP
✔️ XRAY = CARDIOMEGALY
✔️ ECHO (EF = 26%, LEFT VENTRICULAR HYPERTROPHY, ATRIAL ENLARGEMENT
</t>
  </si>
  <si>
    <t>62</t>
  </si>
  <si>
    <t>REYES, ARVIE JOY N/A</t>
  </si>
  <si>
    <t>01-026611499-6</t>
  </si>
  <si>
    <t>G2P0 (00010) PREGNANCY UTERINE 38 WEEKS  AOG DY EARLIEST ULTRASOUND</t>
  </si>
  <si>
    <r>
      <rPr>
        <rFont val="Arial Narrow"/>
        <color theme="1"/>
        <sz val="12.0"/>
      </rPr>
      <t xml:space="preserve">G2P1 (1011)PREGNANCY UTERINE DELIVERED  OPERATIVELY TO A CEPHALIC LIVE BIRTH  BABY BOY  AT 9.9  GM 3470 GRAMS APPROPRIATE  FOR 38 39 WEEKS VIA LOW TRANSVEWRSE </t>
    </r>
    <r>
      <rPr>
        <rFont val="Arial Narrow"/>
        <b/>
        <color theme="1"/>
        <sz val="12.0"/>
      </rPr>
      <t xml:space="preserve">CESARIAN </t>
    </r>
    <r>
      <rPr>
        <rFont val="Arial Narrow"/>
        <color theme="1"/>
        <sz val="12.0"/>
      </rPr>
      <t>SECTION FOR CEPHALOPELVIC DISPROPORTION SECONDARY TO FETAL MALPOSITION</t>
    </r>
  </si>
  <si>
    <t>O82.9 / 
Z37.0</t>
  </si>
  <si>
    <r>
      <rPr>
        <rFont val="Arial Narrow"/>
        <color theme="1"/>
        <sz val="12.0"/>
      </rPr>
      <t xml:space="preserve">LOW TRANSVEWRSE </t>
    </r>
    <r>
      <rPr>
        <rFont val="Arial Narrow"/>
        <b/>
        <color theme="1"/>
        <sz val="12.0"/>
      </rPr>
      <t xml:space="preserve">CEASARIAN </t>
    </r>
    <r>
      <rPr>
        <rFont val="Arial Narrow"/>
        <color theme="1"/>
        <sz val="12.0"/>
      </rPr>
      <t>SECTION / SAB</t>
    </r>
  </si>
  <si>
    <t>OB-GYN, MEDICINE, SURGERY</t>
  </si>
  <si>
    <t>UPDATE ICD FROM O82.9 TO O64.9 OR O61.9</t>
  </si>
  <si>
    <t>63</t>
  </si>
  <si>
    <r>
      <rPr>
        <rFont val="Arial Narrow"/>
        <b/>
        <color theme="1"/>
        <sz val="12.0"/>
      </rPr>
      <t xml:space="preserve">PABLO, KHALIL ALONZO REYES
</t>
    </r>
    <r>
      <rPr>
        <rFont val="Arial Narrow"/>
        <b/>
        <color rgb="FF0000FF"/>
        <sz val="12.0"/>
      </rPr>
      <t>*** REYES BABY BOY ***</t>
    </r>
  </si>
  <si>
    <t>PABLO, KHALIL ALONZO REYES
*** REYES BABY BOY ***</t>
  </si>
  <si>
    <t xml:space="preserve">REYES, ARVIE JOY </t>
  </si>
  <si>
    <t xml:space="preserve"> LIVE TERM SINGLETON  MALE DELIVERED  VIA  "E" LTCS SECONDARY TO FAILED INDUCTION OF LABOR  BW  3.47 KG BL 51 CM  AS 9,9  MI  38-39 WKS , AGA</t>
  </si>
  <si>
    <r>
      <rPr>
        <rFont val="Arial Narrow"/>
        <color theme="1"/>
        <sz val="12.0"/>
      </rPr>
      <t xml:space="preserve">LIVE TERM </t>
    </r>
    <r>
      <rPr>
        <rFont val="Arial Narrow"/>
        <b/>
        <color theme="1"/>
        <sz val="12.0"/>
      </rPr>
      <t xml:space="preserve">SINGLETON  </t>
    </r>
    <r>
      <rPr>
        <rFont val="Arial Narrow"/>
        <color theme="1"/>
        <sz val="12.0"/>
      </rPr>
      <t>MALE DELIVERED  VIA C "E" LTCS  SECONDARY  TO FAILED INDUCTION  OF LABOR  BW = 3.47 KG, BL = 41 CM  AS 9,9 MI = 38-39  WKS AGA</t>
    </r>
  </si>
  <si>
    <t>Z38.0</t>
  </si>
  <si>
    <t xml:space="preserve">EXPANDED  NEW  BORN PACKAGE </t>
  </si>
  <si>
    <t>WELL BABY, NO NEED CF4</t>
  </si>
  <si>
    <t>64</t>
  </si>
  <si>
    <t>BUENAVENTURA, LHONA ZAIREL SAMONTE</t>
  </si>
  <si>
    <t>BUENAVENTURA, DIWATA SAMONTE</t>
  </si>
  <si>
    <t>19-051644616-5</t>
  </si>
  <si>
    <t xml:space="preserve">SVI, R/O UTI , R/O  DFS WITH WARNING SIGNS </t>
  </si>
  <si>
    <r>
      <rPr>
        <rFont val="Arial Narrow"/>
        <b/>
        <color theme="1"/>
        <sz val="12.0"/>
      </rPr>
      <t xml:space="preserve">INFLUENZA </t>
    </r>
    <r>
      <rPr>
        <rFont val="Arial Narrow"/>
        <color theme="1"/>
        <sz val="12.0"/>
      </rPr>
      <t>LIKE ILLNESS , ACUTE TONSILLIOPHARYNGITIS, EXUDATIVE WITH MODERAQTE SIGNS  OF DEHYDRATION</t>
    </r>
  </si>
  <si>
    <t>J11.1</t>
  </si>
  <si>
    <t>65</t>
  </si>
  <si>
    <t>BECHAYDA, THELMA D.</t>
  </si>
  <si>
    <t>01-175170753-5</t>
  </si>
  <si>
    <t>ANGLE CLOSURE  GLAUCOMA</t>
  </si>
  <si>
    <r>
      <rPr>
        <rFont val="Arial Narrow"/>
        <color theme="1"/>
        <sz val="12.0"/>
      </rPr>
      <t xml:space="preserve">ANGLE CLOSURE  </t>
    </r>
    <r>
      <rPr>
        <rFont val="Arial Narrow"/>
        <b/>
        <color theme="1"/>
        <sz val="12.0"/>
      </rPr>
      <t>GLAUCOMA</t>
    </r>
  </si>
  <si>
    <t>H40.2</t>
  </si>
  <si>
    <r>
      <rPr>
        <rFont val="Arial Narrow"/>
        <color theme="1"/>
        <sz val="12.0"/>
      </rPr>
      <t>LASER</t>
    </r>
    <r>
      <rPr>
        <rFont val="Arial Narrow"/>
        <b/>
        <color theme="1"/>
        <sz val="12.0"/>
      </rPr>
      <t xml:space="preserve"> IRIDECTOMY</t>
    </r>
  </si>
  <si>
    <t>DEL ROSARIO, MARY ROSE PUNZAL</t>
  </si>
  <si>
    <t>66</t>
  </si>
  <si>
    <t>DELA VEGA, SEAN BRYANT GONZALES</t>
  </si>
  <si>
    <t>01-252020518-5</t>
  </si>
  <si>
    <t>DELA VEGA, SHEN GONZALES</t>
  </si>
  <si>
    <t>01-050924711-6</t>
  </si>
  <si>
    <t>SVI, R/O DFS , R/O UTI, AGE</t>
  </si>
  <si>
    <r>
      <rPr>
        <rFont val="Arial Narrow"/>
        <b/>
        <color theme="1"/>
        <sz val="12.0"/>
      </rPr>
      <t>ACUTE GASTROENTIRITIS</t>
    </r>
    <r>
      <rPr>
        <rFont val="Arial Narrow"/>
        <color theme="1"/>
        <sz val="12.0"/>
      </rPr>
      <t xml:space="preserve"> WITH  MODERATE DEHYDRATION </t>
    </r>
  </si>
  <si>
    <t>AO0.9 , E86.1</t>
  </si>
  <si>
    <t>67</t>
  </si>
  <si>
    <t>DUMASIG, WILLIAM LASQUITES</t>
  </si>
  <si>
    <t>19-089729237-1</t>
  </si>
  <si>
    <t xml:space="preserve">FRACTURE, SUBCUTANEOUS EMPYSEMA RIGHT CHEST SEC TO FALL </t>
  </si>
  <si>
    <r>
      <rPr>
        <rFont val="Arial Narrow"/>
        <b/>
        <color theme="1"/>
        <sz val="12.0"/>
      </rPr>
      <t>PNEUMOHEMOTHORAX</t>
    </r>
    <r>
      <rPr>
        <rFont val="Arial Narrow"/>
        <color theme="1"/>
        <sz val="12.0"/>
      </rPr>
      <t>, RIGHT; FRACTURE OF 5TH AND 6TH BIB, RIGHT SECONDARY BLUNT</t>
    </r>
  </si>
  <si>
    <t>J93.9</t>
  </si>
  <si>
    <r>
      <rPr>
        <rFont val="Arial Narrow"/>
        <color theme="1"/>
        <sz val="12.0"/>
      </rPr>
      <t xml:space="preserve">CLOSED TUBE </t>
    </r>
    <r>
      <rPr>
        <rFont val="Arial Narrow"/>
        <b/>
        <color theme="1"/>
        <sz val="12.0"/>
      </rPr>
      <t xml:space="preserve">THORACOSTOMY </t>
    </r>
    <r>
      <rPr>
        <rFont val="Arial Narrow"/>
        <color theme="1"/>
        <sz val="12.0"/>
      </rPr>
      <t>, RIGHT (2020)</t>
    </r>
  </si>
  <si>
    <t>68</t>
  </si>
  <si>
    <t>ESTEBAN, VIEN FRANCINE ATALIP</t>
  </si>
  <si>
    <t>ESTEBAN, JOMAR FERRER</t>
  </si>
  <si>
    <t>01-250044309-8</t>
  </si>
  <si>
    <t>ACUTE RESPIRATORY  TRACT INFECTION R/O PNEUMONIA</t>
  </si>
  <si>
    <t>PNEUMONIA PCAP-C</t>
  </si>
  <si>
    <t xml:space="preserve">
✔️ ANTIBIOTICS (CEFUROXIME)
✔️ OTHER MEDS (SALBUTAMOL)
✔️ NEB (X4)
❌ OXYGEN
✔️ XRAY (MINIMAL PNEUMONIA)
</t>
  </si>
  <si>
    <t>69</t>
  </si>
  <si>
    <t>PERALTA, HERMINIO ALAFO JR.</t>
  </si>
  <si>
    <t>01-051827057-0</t>
  </si>
  <si>
    <t xml:space="preserve">PHYSICAL INJURIES SEC TO FALL, R/O FRACTURE </t>
  </si>
  <si>
    <r>
      <rPr>
        <rFont val="Arial Narrow"/>
        <b/>
        <color theme="1"/>
        <sz val="12.0"/>
      </rPr>
      <t>MULTIPLE PHYSICAL INJURIES</t>
    </r>
    <r>
      <rPr>
        <rFont val="Arial Narrow"/>
        <color theme="1"/>
        <sz val="12.0"/>
      </rPr>
      <t xml:space="preserve"> SECONDARY  FALL </t>
    </r>
  </si>
  <si>
    <t>T07</t>
  </si>
  <si>
    <r>
      <rPr>
        <rFont val="Arial Narrow"/>
        <color theme="1"/>
        <sz val="12.0"/>
      </rPr>
      <t xml:space="preserve">SUTURING OF WOUND, </t>
    </r>
    <r>
      <rPr>
        <rFont val="Arial Narrow"/>
        <b/>
        <color theme="1"/>
        <sz val="12.0"/>
      </rPr>
      <t xml:space="preserve">DEBRIDEMENT </t>
    </r>
    <r>
      <rPr>
        <rFont val="Arial Narrow"/>
        <color theme="1"/>
        <sz val="12.0"/>
      </rPr>
      <t>OF WOUND</t>
    </r>
  </si>
  <si>
    <t>11043
12004</t>
  </si>
  <si>
    <t>PARAGUYA, REY ONDAP</t>
  </si>
  <si>
    <t>70</t>
  </si>
  <si>
    <t>DICOLEN, AZIA JAYRA ANGELES</t>
  </si>
  <si>
    <t>06-251718729-7</t>
  </si>
  <si>
    <t>DICOLEN, AIZA ANGELES</t>
  </si>
  <si>
    <t>03-050683443-7</t>
  </si>
  <si>
    <t>DENGUE FEVER WITH WARNING WARNING SIGNS</t>
  </si>
  <si>
    <t>MOLINA, SUNSHINE  LEAH ALMA PENESA</t>
  </si>
  <si>
    <t xml:space="preserve">
✔️ + NS1 (EXTERNAL)
✔️ LOW P.C. (X2)
✔️HIGH HEMTOCRIT, LOW WBC (X8)
</t>
  </si>
  <si>
    <t>71</t>
  </si>
  <si>
    <t>TOLLEDO, NANCY TATAD</t>
  </si>
  <si>
    <t>19-000597420-1</t>
  </si>
  <si>
    <t>OCCULT INFECTION</t>
  </si>
  <si>
    <r>
      <rPr>
        <rFont val="Arial Narrow"/>
        <color theme="1"/>
        <sz val="12.0"/>
      </rPr>
      <t xml:space="preserve">ACUTE LIVER INJURY, </t>
    </r>
    <r>
      <rPr>
        <rFont val="Arial Narrow"/>
        <b/>
        <color theme="1"/>
        <sz val="12.0"/>
      </rPr>
      <t>GASTRITIS</t>
    </r>
    <r>
      <rPr>
        <rFont val="Arial Narrow"/>
        <color theme="1"/>
        <sz val="12.0"/>
      </rPr>
      <t xml:space="preserve"> H PYLON ESOPAHAGITIS,  LA-A, HIATAL HERNIA, DUODINAL, BULB ULCER</t>
    </r>
  </si>
  <si>
    <t>K29.7</t>
  </si>
  <si>
    <t>GASTROSCOPY</t>
  </si>
  <si>
    <t>RANCHES, LOUILLE RAPISURA</t>
  </si>
  <si>
    <t>GUERRERO, CRISITNA EMILY REVILLA</t>
  </si>
  <si>
    <t>72</t>
  </si>
  <si>
    <t>REMO, MARCIANO LUMANGLAS</t>
  </si>
  <si>
    <t>01-051199531-6</t>
  </si>
  <si>
    <t>CAP-MR, T/C HEART FAILURE</t>
  </si>
  <si>
    <r>
      <rPr>
        <rFont val="Arial Narrow"/>
        <color theme="1"/>
        <sz val="12.0"/>
      </rPr>
      <t>ISCHEMIC HEART DISEASE, COPD,</t>
    </r>
    <r>
      <rPr>
        <rFont val="Arial Narrow"/>
        <b/>
        <color theme="1"/>
        <sz val="12.0"/>
      </rPr>
      <t xml:space="preserve"> CAP-MR</t>
    </r>
  </si>
  <si>
    <t>SANTOS, EDLYN JOHN</t>
  </si>
  <si>
    <t>GARCIA, ANN CRIZETTE R.
MIRALLES- RESURRECCION, KAREN VELASCO</t>
  </si>
  <si>
    <t>73</t>
  </si>
  <si>
    <t>DAYAG, JESSICA VILLABRILLE</t>
  </si>
  <si>
    <t>03-000261691-9</t>
  </si>
  <si>
    <t>T/C ACUTE APPENDICITIS ; R/O UTI</t>
  </si>
  <si>
    <t xml:space="preserve">ACUTE APPENDICITIS SUPPURATIVE </t>
  </si>
  <si>
    <t>K35.0</t>
  </si>
  <si>
    <t>APPENDECTOMY</t>
  </si>
  <si>
    <t xml:space="preserve">POSIO, JAN PETER PARAS </t>
  </si>
  <si>
    <t xml:space="preserve">CALINGO, RENEIFE MAE B. </t>
  </si>
  <si>
    <t>74</t>
  </si>
  <si>
    <t>FORONDA, MARC RAENER GILBERT JAMITO</t>
  </si>
  <si>
    <t>01-051135505-8</t>
  </si>
  <si>
    <r>
      <rPr>
        <rFont val="Arial Narrow"/>
        <color theme="1"/>
        <sz val="12.0"/>
      </rPr>
      <t xml:space="preserve">GERD, </t>
    </r>
    <r>
      <rPr>
        <rFont val="Arial Narrow"/>
        <b/>
        <color theme="1"/>
        <sz val="12.0"/>
      </rPr>
      <t>UPPER RESPIRATORY TRACT INFECTION</t>
    </r>
    <r>
      <rPr>
        <rFont val="Arial Narrow"/>
        <color theme="1"/>
        <sz val="12.0"/>
      </rPr>
      <t>, T2DM, HASCVD, HYPERTENSION, DYSLIPIDEMIA</t>
    </r>
  </si>
  <si>
    <t>J06.9</t>
  </si>
  <si>
    <t>BALINA, MEGAN MARGRETHE DELA CRUZ</t>
  </si>
  <si>
    <t xml:space="preserve">GARCIA, ANN CRIZETTE R. </t>
  </si>
  <si>
    <t>75</t>
  </si>
  <si>
    <t>PEREZ, NELSON CRUZ</t>
  </si>
  <si>
    <t>19-089358967-1</t>
  </si>
  <si>
    <t xml:space="preserve">ACUTE SYMPTOMATIC SEIZURE  TO ELECTROLYTE IMBALANCE </t>
  </si>
  <si>
    <r>
      <rPr>
        <rFont val="Arial Narrow"/>
        <b/>
        <color theme="1"/>
        <sz val="12.0"/>
      </rPr>
      <t>CARDIOMYOPATHY</t>
    </r>
    <r>
      <rPr>
        <rFont val="Arial Narrow"/>
        <color theme="1"/>
        <sz val="12.0"/>
      </rPr>
      <t>, ACUTE BRONCHITIS, T2DM, HASCVD, IHD CHF</t>
    </r>
  </si>
  <si>
    <t>I42.9</t>
  </si>
  <si>
    <t xml:space="preserve">VALEROS, KATHERINE  AVELLANEDA </t>
  </si>
  <si>
    <t>MUTUC, JAYSON M.</t>
  </si>
  <si>
    <r>
      <rPr>
        <rFont val="Arial Narrow"/>
        <b/>
        <color rgb="FF000000"/>
        <sz val="12.0"/>
      </rPr>
      <t xml:space="preserve">SCANNED BY JANE &lt;3
</t>
    </r>
    <r>
      <rPr>
        <rFont val="Arial Narrow"/>
        <b val="0"/>
        <color rgb="FF000000"/>
        <sz val="12.0"/>
      </rPr>
      <t>01/15/2025: no member's pin and confinement period (possible RTH)</t>
    </r>
  </si>
  <si>
    <t>76</t>
  </si>
  <si>
    <t>LANZUELA, HESTER SABADUQUIA</t>
  </si>
  <si>
    <t>01-175128871-0</t>
  </si>
  <si>
    <t>CAP MR, T/C ACS</t>
  </si>
  <si>
    <r>
      <rPr>
        <rFont val="Arial Narrow"/>
        <b/>
        <color theme="1"/>
        <sz val="12.0"/>
      </rPr>
      <t>CAP-MR</t>
    </r>
    <r>
      <rPr>
        <rFont val="Arial Narrow"/>
        <color theme="1"/>
        <sz val="12.0"/>
      </rPr>
      <t>, HEART FAILURE WITH PRESERVED EF, HASCVD, DMTY2</t>
    </r>
  </si>
  <si>
    <t>CF4: FROM DISCHARGE SUMMARY</t>
  </si>
  <si>
    <t>77</t>
  </si>
  <si>
    <t>GALUTERA, AGNES ILAR</t>
  </si>
  <si>
    <t>06-025223767-7</t>
  </si>
  <si>
    <t>ABSCESS CHEST</t>
  </si>
  <si>
    <t>L02.2</t>
  </si>
  <si>
    <t>DEBRIDEMENT OF EXTENSIVE ECZEMATOUS OR INFECTED SKIN</t>
  </si>
  <si>
    <t>78</t>
  </si>
  <si>
    <t>OLLERES, MA. TERESA TAGUMPAY</t>
  </si>
  <si>
    <t>01-051862813-0</t>
  </si>
  <si>
    <t>INFECTED SEBACEOUS CYST, LEFT BREAST</t>
  </si>
  <si>
    <t>L72.9</t>
  </si>
  <si>
    <t>EXCISION OF SEBACEOUS CYST, LEFT BREAST</t>
  </si>
  <si>
    <t>CABALLERO, REMOO B.</t>
  </si>
  <si>
    <t>79</t>
  </si>
  <si>
    <t>KADIR, EZEKHIELL HARLIE MORALES</t>
  </si>
  <si>
    <t>MORALES, DAISY RACQUEL JULIAN</t>
  </si>
  <si>
    <t>07-201669943-9</t>
  </si>
  <si>
    <t>BFC</t>
  </si>
  <si>
    <t xml:space="preserve">BENIGN FEBRILE CONVULSION, PNEUMONIA MODERATE RISK </t>
  </si>
  <si>
    <t>VILLAPANDO, EMPRESS ELIZA CARLOS</t>
  </si>
  <si>
    <t>--</t>
  </si>
  <si>
    <t>with HMO, cant upcase</t>
  </si>
  <si>
    <t>80</t>
  </si>
  <si>
    <t>SANTILLAN, MICHAEL UY</t>
  </si>
  <si>
    <t>01-271175487-1</t>
  </si>
  <si>
    <t>SANTILLAN, MARIE UY</t>
  </si>
  <si>
    <t>02-050230892-1</t>
  </si>
  <si>
    <t>POIRCUNA, MICHELLE ANNE KANAPI</t>
  </si>
  <si>
    <t>81</t>
  </si>
  <si>
    <t>LORETO, ALLYN ALTAR</t>
  </si>
  <si>
    <t>08-051474948-9</t>
  </si>
  <si>
    <t>INFECTED NAIL BED 1ST DIGIT , FOOT LEFT</t>
  </si>
  <si>
    <t>L03.0</t>
  </si>
  <si>
    <t>REPAIR OF NAIL BED</t>
  </si>
  <si>
    <t>82</t>
  </si>
  <si>
    <t>ROBLES, ERICA JEN CORPUZ</t>
  </si>
  <si>
    <t>01-051464656-8</t>
  </si>
  <si>
    <t>G1P0 PREGNANCY UTERINE  10 WEEKS AOG ; BLIGHTED OVUM</t>
  </si>
  <si>
    <t>G1P0 (0010) PREGNANCY  UTERINE  10 WEEK ; BLIGHTED  OVUM , EVACUATED</t>
  </si>
  <si>
    <t>VICENTE, LORELEE REYES</t>
  </si>
  <si>
    <t>83</t>
  </si>
  <si>
    <t>FABRIGA, KARLEE AMIZ AÑONUEVO</t>
  </si>
  <si>
    <t>22-000112849-3</t>
  </si>
  <si>
    <t>T/C DFS</t>
  </si>
  <si>
    <t xml:space="preserve">MANZANO, MARCO ROMULO REVILLA </t>
  </si>
  <si>
    <t>84</t>
  </si>
  <si>
    <t>SELMA, CORAZON ENCABO</t>
  </si>
  <si>
    <t>01-026353425-0</t>
  </si>
  <si>
    <t>GASTROESOPHANGEAL REFLUX</t>
  </si>
  <si>
    <r>
      <rPr>
        <rFont val="Arial Narrow"/>
        <color theme="1"/>
        <sz val="12.0"/>
      </rPr>
      <t xml:space="preserve">GALL BLADDER SLUDGE , </t>
    </r>
    <r>
      <rPr>
        <rFont val="Arial Narrow"/>
        <b/>
        <color theme="1"/>
        <sz val="12.0"/>
      </rPr>
      <t>GASTROESOPHANGELA REFLUX DISEASE</t>
    </r>
    <r>
      <rPr>
        <rFont val="Arial Narrow"/>
        <color theme="1"/>
        <sz val="12.0"/>
      </rPr>
      <t xml:space="preserve">, BREAST MASS , T/C BRAIN METASTASIS  </t>
    </r>
  </si>
  <si>
    <t>K21.9</t>
  </si>
  <si>
    <t>DEL ROSARIO, MARY ROS PUNZAL
VALERO, GABRIEL ROMUALDO LINAO</t>
  </si>
  <si>
    <t>85</t>
  </si>
  <si>
    <t>NOTOR, JIANE MAYNE ROBIO</t>
  </si>
  <si>
    <t>NOTOR, MARY JANE ROBIO</t>
  </si>
  <si>
    <t>09-050242507-1</t>
  </si>
  <si>
    <t xml:space="preserve">PREORBITAL CELLULITIS </t>
  </si>
  <si>
    <r>
      <rPr>
        <rFont val="Arial Narrow"/>
        <b/>
        <color theme="1"/>
        <sz val="12.0"/>
      </rPr>
      <t xml:space="preserve">PREORBITAL CELLULITIS  </t>
    </r>
    <r>
      <rPr>
        <rFont val="Arial Narrow"/>
        <color theme="1"/>
        <sz val="12.0"/>
      </rPr>
      <t>SECONDARY TO INFECTED WOUND  ON L NOSTRIL</t>
    </r>
  </si>
  <si>
    <t>L03.2</t>
  </si>
  <si>
    <t>VILLAPANDO, EMPRESS ELIZA C.</t>
  </si>
  <si>
    <t>incomplete course in the ward, needs chart</t>
  </si>
  <si>
    <t>86</t>
  </si>
  <si>
    <t>GACIAS, FARVEY CANTERO</t>
  </si>
  <si>
    <t>19-089596793-2</t>
  </si>
  <si>
    <t>T/C CAP - MR</t>
  </si>
  <si>
    <r>
      <rPr>
        <rFont val="Arial Narrow"/>
        <b/>
        <color theme="1"/>
        <sz val="12.0"/>
      </rPr>
      <t>DENGUE FEVER WITH WARNING SIGNS</t>
    </r>
    <r>
      <rPr>
        <rFont val="Arial Narrow"/>
        <color theme="1"/>
        <sz val="12.0"/>
      </rPr>
      <t xml:space="preserve"> / URTI</t>
    </r>
  </si>
  <si>
    <t>87</t>
  </si>
  <si>
    <t>SALVA, JERRY CINTO</t>
  </si>
  <si>
    <t>01-050394564-4</t>
  </si>
  <si>
    <t>T/C CVD  RIGHT THALAMOCOPSULAR</t>
  </si>
  <si>
    <t>ACUTE INTRACEREBRAL  HEMORRHAGE</t>
  </si>
  <si>
    <t>I61.9</t>
  </si>
  <si>
    <t>88</t>
  </si>
  <si>
    <t>ORAPA, KARSON BEV APOLINARIO</t>
  </si>
  <si>
    <t>ORAPA, JANICE APOLINARIO</t>
  </si>
  <si>
    <t>08-051021134-4</t>
  </si>
  <si>
    <t>ATP NON EXUDATIVE</t>
  </si>
  <si>
    <t>ATP EXUDATIVE</t>
  </si>
  <si>
    <t>di ko makita huhu</t>
  </si>
  <si>
    <t>89</t>
  </si>
  <si>
    <t>RAYALA, AVELINA BALITIAN</t>
  </si>
  <si>
    <t>01-025258866-9</t>
  </si>
  <si>
    <t>NON HEALING  WOUND RIGHT  ANKLE T/C  UTI</t>
  </si>
  <si>
    <r>
      <rPr>
        <rFont val="Arial Narrow"/>
        <b/>
        <color theme="1"/>
        <sz val="12.0"/>
      </rPr>
      <t>CELLULITIS RIGHT LEG</t>
    </r>
    <r>
      <rPr>
        <rFont val="Arial Narrow"/>
        <color theme="1"/>
        <sz val="12.0"/>
      </rPr>
      <t xml:space="preserve"> ; DM TYPE 2 , AKI ON TOP OF CKD 2 TO INFECTION , DM, NEPHROLITHIASIS </t>
    </r>
  </si>
  <si>
    <t>L03.1</t>
  </si>
  <si>
    <t>MACABEO, MINERVA BELDAD</t>
  </si>
  <si>
    <t>90</t>
  </si>
  <si>
    <t>DEGAMO, GERALD HALLIG</t>
  </si>
  <si>
    <t>01-0512734788</t>
  </si>
  <si>
    <t>CONNECTIVE AND OTHER SOFT TISSUE  OF UPPER LIMD, INCLUDING SHOULDER</t>
  </si>
  <si>
    <t>D21.1</t>
  </si>
  <si>
    <t>EXCISION, TUMOR, UPPER ARM OR ELBOW AREA, DEEP, SUBFASCIAL OR INTRAMUSCULAR</t>
  </si>
  <si>
    <t>GALICIA, PAUL MICHAEL FRANI</t>
  </si>
  <si>
    <t>91</t>
  </si>
  <si>
    <t>SALVADOR, LOUISANA BELTRAN</t>
  </si>
  <si>
    <t>19-025064646-5</t>
  </si>
  <si>
    <t>EXCISION, TUMOR, FOREARM AND / OR WRIST AREA, DEEP, SUBFASCIAL OR INTRAMUSCULAR</t>
  </si>
  <si>
    <t>92</t>
  </si>
  <si>
    <t>VILLAMOR, WILLIAM CAYABYAB</t>
  </si>
  <si>
    <t>19-088866863-6</t>
  </si>
  <si>
    <t>BENIGN PAROXYSMAL POSITIONAL VERTIGO, ACUTE OTITIS  MEDIAL LEFT EAR</t>
  </si>
  <si>
    <r>
      <rPr>
        <rFont val="Arial Narrow"/>
        <b/>
        <color theme="1"/>
        <sz val="12.0"/>
      </rPr>
      <t>BPPV</t>
    </r>
    <r>
      <rPr>
        <rFont val="Arial Narrow"/>
        <color theme="1"/>
        <sz val="12.0"/>
      </rPr>
      <t>- RESOLVING , ADM , LEFT EAR RESOLVING , HYPERTENSION , DIABETES MELLITUS</t>
    </r>
  </si>
  <si>
    <t>H81.1</t>
  </si>
  <si>
    <t>RODRIGUEZ, JENNIFER P.</t>
  </si>
  <si>
    <t>93</t>
  </si>
  <si>
    <t>FRANCISCO, LORETTA REYNOSO</t>
  </si>
  <si>
    <t>01-175332432-3</t>
  </si>
  <si>
    <t>CVD INFRACT  LEFT CENTRIUM SEMIOVALE , HYPERTENSION</t>
  </si>
  <si>
    <r>
      <rPr>
        <rFont val="Arial Narrow"/>
        <color theme="1"/>
        <sz val="12.0"/>
      </rPr>
      <t xml:space="preserve">CVD INFARCT , </t>
    </r>
    <r>
      <rPr>
        <rFont val="Arial Narrow"/>
        <b/>
        <color theme="1"/>
        <sz val="12.0"/>
      </rPr>
      <t>TENSION HEADACHE</t>
    </r>
    <r>
      <rPr>
        <rFont val="Arial Narrow"/>
        <color theme="1"/>
        <sz val="12.0"/>
      </rPr>
      <t xml:space="preserve"> , HYPERTENSION</t>
    </r>
  </si>
  <si>
    <t>G44.2</t>
  </si>
  <si>
    <t>IMPERIAL, MARIA ANGELICA  LIZA VELASCO</t>
  </si>
  <si>
    <t>94</t>
  </si>
  <si>
    <t>ABIT, ADALIA CELESTINE SOLIMAN</t>
  </si>
  <si>
    <t>SOLIMAN, MA. CRISTINA  BUSIÑOS</t>
  </si>
  <si>
    <t>01-025942214-6</t>
  </si>
  <si>
    <t>PCAP</t>
  </si>
  <si>
    <t>PCAP - MODERATE RISK</t>
  </si>
  <si>
    <t>BAUTISTA, MARICEL  LANDAGAN</t>
  </si>
  <si>
    <t>95</t>
  </si>
  <si>
    <t>LUMANTAS, ALONA BURILLO</t>
  </si>
  <si>
    <t>LUMANTAS, ROLAND CALVEZ</t>
  </si>
  <si>
    <t>18-025145898-5</t>
  </si>
  <si>
    <t>UTI T/C ACUTE APPENDICITIS</t>
  </si>
  <si>
    <r>
      <rPr>
        <rFont val="Arial Narrow"/>
        <b/>
        <color theme="1"/>
        <sz val="12.0"/>
      </rPr>
      <t>UTI</t>
    </r>
    <r>
      <rPr>
        <rFont val="Arial Narrow"/>
        <color theme="1"/>
        <sz val="12.0"/>
      </rPr>
      <t xml:space="preserve"> R/O  ACUTE APPENDICITIS</t>
    </r>
  </si>
  <si>
    <t>96</t>
  </si>
  <si>
    <t>ISON, ANGELA OMAÑA</t>
  </si>
  <si>
    <t>01-200216371-1</t>
  </si>
  <si>
    <r>
      <rPr>
        <rFont val="Arial Narrow"/>
        <color theme="1"/>
        <sz val="12.0"/>
      </rPr>
      <t xml:space="preserve">DENGUE FEVER WITH WARNING SIGNS , </t>
    </r>
    <r>
      <rPr>
        <rFont val="Arial Narrow"/>
        <b/>
        <color theme="1"/>
        <sz val="12.0"/>
      </rPr>
      <t>HYPERTHYROIDISM</t>
    </r>
    <r>
      <rPr>
        <rFont val="Arial Narrow"/>
        <color theme="1"/>
        <sz val="12.0"/>
      </rPr>
      <t xml:space="preserve"> IN STORM RESOLVING BRONCHIAL ASTHMA IN ACUTE EXCATION, IRON DEFICIENCY ANEMIA</t>
    </r>
  </si>
  <si>
    <t>E05.9</t>
  </si>
  <si>
    <t>VELASCO, MANUEL REYES  JR.</t>
  </si>
  <si>
    <t>97</t>
  </si>
  <si>
    <t>DOLFO, ARMIE JOY CANLAPAN</t>
  </si>
  <si>
    <t>CANLAPAN, LEA MIE JOY DECIEMBRE</t>
  </si>
  <si>
    <t>01-051214660-6</t>
  </si>
  <si>
    <t>SPONSORED- POS FINANCIALLY INCAPABLE</t>
  </si>
  <si>
    <t>T/C STEVEN  JOHNSON SYNDROME</t>
  </si>
  <si>
    <r>
      <rPr>
        <rFont val="Arial Narrow"/>
        <color theme="1"/>
        <sz val="12.0"/>
      </rPr>
      <t xml:space="preserve">CLINICAL SEPSIS , </t>
    </r>
    <r>
      <rPr>
        <rFont val="Arial Narrow"/>
        <b/>
        <color theme="1"/>
        <sz val="12.0"/>
      </rPr>
      <t>VIRAL EXANTHEM</t>
    </r>
    <r>
      <rPr>
        <rFont val="Arial Narrow"/>
        <color theme="1"/>
        <sz val="12.0"/>
      </rPr>
      <t xml:space="preserve"> ,  VIRAL INFECTION</t>
    </r>
  </si>
  <si>
    <t>B09</t>
  </si>
  <si>
    <t>98</t>
  </si>
  <si>
    <t>BARRO, ANGELITO PASION</t>
  </si>
  <si>
    <t>19-000045285-1</t>
  </si>
  <si>
    <t xml:space="preserve">IMPENDING RESPI FAILURE; T/C  COMMUNITY ACQUIRED PNEUMONIA VS PULMONARY CONGESTION; R/O  ACUTE CORONARY SYNDROME </t>
  </si>
  <si>
    <r>
      <rPr>
        <rFont val="Arial Narrow"/>
        <b/>
        <color theme="1"/>
        <sz val="12.0"/>
      </rPr>
      <t>ACUTE PULMONARY CONGESTION</t>
    </r>
    <r>
      <rPr>
        <rFont val="Arial Narrow"/>
        <color theme="1"/>
        <sz val="12.0"/>
      </rPr>
      <t xml:space="preserve"> 2 TO ACUTE RESPIRATORY FAILURE  TYPE 1,  ACUTE CORONARY  SYNDROME, HYPERTENSIVE  CARDIOVASCULAR DISEASE, ACUTE PULMONARY EDEMA, CKD V SEC TO DIABETIC NEPLYPATY, AND MAINTAIN HD 3X A WEEK  T2DM WITH MICROVASCULAR COMPLICATIONS </t>
    </r>
  </si>
  <si>
    <t>J81</t>
  </si>
  <si>
    <t>SANTOS, JOEL
MACABEO, MINERVA BELDAD</t>
  </si>
  <si>
    <t>3/20/25: revised course in the ward</t>
  </si>
  <si>
    <t>99</t>
  </si>
  <si>
    <t>REPASA, KRISTINE JOY MALAZARTE</t>
  </si>
  <si>
    <t>02-026734208-4</t>
  </si>
  <si>
    <t>G1P0 PU 36 2/7 WEEKS AOG CEPHALIC IN PRETERM LABOR</t>
  </si>
  <si>
    <t xml:space="preserve">GRADA 1 PARA 1  (1001) PV 37 WEEKS  AOG, CEPHALIC  DELIVERED  VIA NORMAL SPONTANEOUS  DELIVERY WITH MEDIAN  EPISIOTOMY  AND REPAIR OF 3RD DEGREE  LACERATION  UNDER LOCAL ANESTHESIA AND IV SEDATION  TO A TERM BIRTH LIVE  FEMALE AS  8,9 BW 2590 GRAMS , BL 54 CMS  </t>
  </si>
  <si>
    <t>Z37.0</t>
  </si>
  <si>
    <t>NORMAL SPONTANEOUS DELIVERY WITH MEDIAN EPISIOTOMY  AND REPAIR OF  3RD DEGREE LACERATION  UNDER LOCAL ANESTHESIA  AND IV  SEDATION</t>
  </si>
  <si>
    <t>MORATALLA, NOELLE ANGELI IMPERIAL</t>
  </si>
  <si>
    <t>MEDICINE, OB-GYN</t>
  </si>
  <si>
    <t>100</t>
  </si>
  <si>
    <t>REPASA, BABY GIRL</t>
  </si>
  <si>
    <t>LIVE TERM , SINGLETON FEMALE , DELIVERY VIA NSD , A, S 8,9 BALLARD SCORE 37 WEEKS , BW 2590 GRAMS , AGA</t>
  </si>
  <si>
    <t>TERM BIRTH FEMALE AGA</t>
  </si>
  <si>
    <t xml:space="preserve">EXPANDED NEW BORN CARE PACKAGE </t>
  </si>
  <si>
    <t>101</t>
  </si>
  <si>
    <t>CAMBARIHAN, EDENIEL LUNA</t>
  </si>
  <si>
    <t>01-025574820-9</t>
  </si>
  <si>
    <t>DENGUE FEVERWITH WARNING SIGNS</t>
  </si>
  <si>
    <t>ROMAN, ARTHUR DESSI ESTRADA</t>
  </si>
  <si>
    <t>MISSING DOCTORS SIGNATURE</t>
  </si>
  <si>
    <t>MISSING DOCTOR SIGNATURE</t>
  </si>
  <si>
    <t>102</t>
  </si>
  <si>
    <t>ORPIANA, FLORABEL SALIVIA</t>
  </si>
  <si>
    <t>ORPIANA JR. , RAFAEL DIZON</t>
  </si>
  <si>
    <t>03-050487432-6</t>
  </si>
  <si>
    <t>G4 P4 (4004) ABNORMAL UTERINE BLEEDING - T/C ENDOMETRIAL POLYP</t>
  </si>
  <si>
    <t>N84.0</t>
  </si>
  <si>
    <t>103</t>
  </si>
  <si>
    <t>ASUCENA, LEA MAE BALORAN</t>
  </si>
  <si>
    <t>06-050242917-8</t>
  </si>
  <si>
    <t>EXTERNAL HEMORRHOID , NON THROMBOSED</t>
  </si>
  <si>
    <t>HEMORRHOIDECTOMY  UNDER LOCAL  ANESTHESIA</t>
  </si>
  <si>
    <t>DEL MUNDO, BIENVENIDO FERNANDEZ</t>
  </si>
  <si>
    <t>104</t>
  </si>
  <si>
    <t>PASICOLAN, LUZ CAMMAYO</t>
  </si>
  <si>
    <t>06-000021876-9</t>
  </si>
  <si>
    <t>DM2 UNCONTROLLED,  SEPSIS T/C ACUTE BLOOD LOSS</t>
  </si>
  <si>
    <t xml:space="preserve">ANEMIA PROB SECONDARY  TO UGIB , CAP-MR , NSTEMI DM TYPE  2 , </t>
  </si>
  <si>
    <t>D64.9</t>
  </si>
  <si>
    <t>SANTOS, JOEL
VALERO, GABRIEL ROMUALDO LINAO</t>
  </si>
  <si>
    <t>105</t>
  </si>
  <si>
    <t>PILAPIL, ZEMIRA IAH SORIANO</t>
  </si>
  <si>
    <t>03-025795796-5</t>
  </si>
  <si>
    <t>PCAP-C</t>
  </si>
  <si>
    <t>BULANDUS, ROSSETTEE CRISTALES</t>
  </si>
  <si>
    <t>106</t>
  </si>
  <si>
    <t>ABONITA, MARIO LAURENTE</t>
  </si>
  <si>
    <t>01-0254761956-1</t>
  </si>
  <si>
    <t>S/P TRACHEOSTOMY DUE TO PROLONGED INTUBATION</t>
  </si>
  <si>
    <t>Z43.0</t>
  </si>
  <si>
    <t>CLOSURE OF TRACHEOSTOMY</t>
  </si>
  <si>
    <t>107</t>
  </si>
  <si>
    <t>MERCADO, LIEZEL DECIERDO</t>
  </si>
  <si>
    <t>14-201070525-7</t>
  </si>
  <si>
    <t>ASCVD, HCHF, NBHA II</t>
  </si>
  <si>
    <t>HYPERTHYROIDISM</t>
  </si>
  <si>
    <t>108</t>
  </si>
  <si>
    <t>GAVIOLA, PERLITA DUTERTE</t>
  </si>
  <si>
    <t>01-026033340-8</t>
  </si>
  <si>
    <t>ANEMIA ETHIOLOGY TO BE DETERMINED</t>
  </si>
  <si>
    <t>ANEMIA, SEVERE 2 ABDOMINAL  UTERINE BLEEDING, 2 CHRONIC DISEASE  (HYPERTENSION) IRON DEFICIENCY ANEMIA  R/O MYODYSPLASTIC SYNDROME</t>
  </si>
  <si>
    <t>AGDAMAG, ANNA MAY POBLETE
BALINA, MEGAN MARGRETHE DELA CRUZ</t>
  </si>
  <si>
    <t>109</t>
  </si>
  <si>
    <t>LAPIRA, PAUL JOHN PASCUAL</t>
  </si>
  <si>
    <t>07-025074281-7</t>
  </si>
  <si>
    <t>INFECTED WOUND  WITH ABSCESS, EPIGASTRIC AREA</t>
  </si>
  <si>
    <t>INFECTED WOUND WITH ABSCESS, EPIGASTRIC AREA; RUPTURED SEBACEOUS  CYST, EPIGASTRIC AREA</t>
  </si>
  <si>
    <t>T81.4</t>
  </si>
  <si>
    <t>DEBRIDEMENT ; EXCISION BIOPSY OF MASS, EPIGASTRIC AREA</t>
  </si>
  <si>
    <t>11000
11100</t>
  </si>
  <si>
    <t>LIM, ARMI S.</t>
  </si>
  <si>
    <t>110</t>
  </si>
  <si>
    <t>PIA, BABY GIRL</t>
  </si>
  <si>
    <t>PIA, KRISTINE JOY MONTECILLO</t>
  </si>
  <si>
    <t>01-026206364-5</t>
  </si>
  <si>
    <t>LIVE TERM SINGLETON FEMALE DELIVERED  VIA LTCS SEC TO FAILED INDUCTION OF LABOR  BW: 2955G BL 52 CM AS 9,9 MI 38-39 WEEKS  AGA</t>
  </si>
  <si>
    <t>LIVE TERM  SINGLETON  FEMALE DELIVERED  VIA LTCS 28 TO FAILED INDUCTION OF LABOR  BW 2955G BL 52 CM  AS 9,9 MI 38-39  WKS AGA</t>
  </si>
  <si>
    <t>111</t>
  </si>
  <si>
    <t xml:space="preserve">G1P0 PV (1001) 39 5/7 WEEKS AOG CEPHALIC NOT IN LABOR  OVERT DM- DIET CONTROLLED </t>
  </si>
  <si>
    <t>G1P1 ( 1001) PREGNANCY UTERINE DELIVERED CEPHALIC  TERM LIVE BABY GIRL  AS 9,9 BW 2955G M1  38-39 WEEKS  AGA OVERT  DM- DIET CONTROLLED  BY "E"  LTCS  1 FOR FAILED  INDUCTION  OF LABOR  UNDER  SPINAL ANESTHESIA</t>
  </si>
  <si>
    <t>O82.9
Z37.0</t>
  </si>
  <si>
    <t>"E' LTCS  1 FOR FAILED  INDUCTION OF LABOR  UNDER SPINAL ANESTHESIA</t>
  </si>
  <si>
    <t>AQUINO, STEPAHANIE  MARIE SUERO</t>
  </si>
  <si>
    <t>OB-GYN</t>
  </si>
  <si>
    <t>112</t>
  </si>
  <si>
    <t>GIHAPON, MARIA FE BALILI</t>
  </si>
  <si>
    <t>02-251073310-3</t>
  </si>
  <si>
    <t>G1P0 AOG 39 1/7 WEEKS  CEPHALIC IN BEGINNING IN LABOR BUW X 2 HOURS</t>
  </si>
  <si>
    <t xml:space="preserve">G1P1 (1001) PREGNANCY UTERINE TERM CEPHALIC LIVED BIRTH  DELIVERY VIA PRIMARY LOW TRANSVERSE  CESARIAN SECTION  UNDER SPINAL ANESTHESIA FAILED INDUCTON OF LABOR  LEAKING BAG OF WATER  X 14 GESTATIONAL HYPERTENSION </t>
  </si>
  <si>
    <t>PRIMARY LOW TRANSVERSE  CESARIAN SECTION  UNDER SPINAL ANESTHESIA</t>
  </si>
  <si>
    <t>113</t>
  </si>
  <si>
    <t>GIHAPON, BABY BOY</t>
  </si>
  <si>
    <t>LIVE TERM SINGLETON MALE DELIVERED  VIA CESAREAN SECTION SEC TO FAILED INDUCTION OF LABOR , APGAR 9,9 BALLARD  SCORE  39 WEEKS, BIRTH WEIGHT  3475 GRAMS  APPROPRIATE FOR GESTATIONAL AGE</t>
  </si>
  <si>
    <t>RAMOS, LOTIS BAYLOSIS</t>
  </si>
  <si>
    <t>WELL BABY</t>
  </si>
  <si>
    <t>114</t>
  </si>
  <si>
    <t>ESCALANTE, CARMELA LLAMOSO</t>
  </si>
  <si>
    <t>09-025520575-6</t>
  </si>
  <si>
    <t xml:space="preserve">VASCULAR HEADACHE, HENOCH SCHONLEIN PURPURA, URINARY TRACT INFECTION </t>
  </si>
  <si>
    <t>115</t>
  </si>
  <si>
    <t>CRISTOBAL, ALESSIA RAE BISNAR</t>
  </si>
  <si>
    <t>CRISTOBAL, MARK ANDREW DE GUZMAN</t>
  </si>
  <si>
    <t>01-026355960-1</t>
  </si>
  <si>
    <t>SISCAR-ALLEN YENTL AYN DAR</t>
  </si>
  <si>
    <t>116</t>
  </si>
  <si>
    <t>PINOHERMOSO, MELVIN ARSENIO</t>
  </si>
  <si>
    <t>19-200093854-4</t>
  </si>
  <si>
    <t>TIA</t>
  </si>
  <si>
    <t>TRANSCIENT ISCHEMIC ATTACK, HYPERTENSIVE URGENCY</t>
  </si>
  <si>
    <t>waiting for IT</t>
  </si>
  <si>
    <t>117</t>
  </si>
  <si>
    <t>FORTADIZ, BRYLLE CAROLINO</t>
  </si>
  <si>
    <t>01-051388520-8</t>
  </si>
  <si>
    <t>VARICOCELE, BILATERAL</t>
  </si>
  <si>
    <t>I86.1</t>
  </si>
  <si>
    <t>SUBINGUINAL VARICOCELECTOMY, BILATERAL</t>
  </si>
  <si>
    <t>CELLONA, MARK CAUSIN</t>
  </si>
  <si>
    <t>PANOPIO, IVAN JOSEPH TAMAYO</t>
  </si>
  <si>
    <t>✔️ OPR RECORD
❌ ANESTH RECORD</t>
  </si>
  <si>
    <t>118</t>
  </si>
  <si>
    <t>INAMAC, LUNA BELLATRIX SANTOS</t>
  </si>
  <si>
    <t>01-271178263-8</t>
  </si>
  <si>
    <t>SANTOS, FERNANDA ALMIRA BULAGA</t>
  </si>
  <si>
    <t>01-026070194-6</t>
  </si>
  <si>
    <t>PERIHILAR PNEUMONITIS</t>
  </si>
  <si>
    <r>
      <rPr>
        <rFont val="Arial Narrow"/>
        <color theme="1"/>
        <sz val="12.0"/>
      </rPr>
      <t xml:space="preserve">PCAP-C HIGH RISK / </t>
    </r>
    <r>
      <rPr>
        <rFont val="Arial Narrow"/>
        <b/>
        <color theme="1"/>
        <sz val="12.0"/>
      </rPr>
      <t>HYPERACTIVE AIRWAYS DISEASE</t>
    </r>
  </si>
  <si>
    <t>J68.3</t>
  </si>
  <si>
    <t>VIDAMO, MAYBELLE VILLARUEL</t>
  </si>
  <si>
    <t>119</t>
  </si>
  <si>
    <t>BAGUNAS, AUSTIN ACE BERNADAS</t>
  </si>
  <si>
    <t>BERNADAS, MA AILENE VENTULAN</t>
  </si>
  <si>
    <t>15-250053398-0</t>
  </si>
  <si>
    <t>AGE WITH MODERATE SIGNS OF DEHYDRATION</t>
  </si>
  <si>
    <t xml:space="preserve">ACUTE GASTROENTIRITIS WITH  MODERATE DEHYDRATION </t>
  </si>
  <si>
    <t>A09.9 +E86.1</t>
  </si>
  <si>
    <t>120</t>
  </si>
  <si>
    <t>CASTRO, CARMELA ALFONSO</t>
  </si>
  <si>
    <t>01-252407086-1</t>
  </si>
  <si>
    <t xml:space="preserve">ACUTE TONSILOPHAYNGITIS </t>
  </si>
  <si>
    <t>DEL VALLE, ABRAM NICOL</t>
  </si>
  <si>
    <t xml:space="preserve">    </t>
  </si>
  <si>
    <t>CANT READ CF4</t>
  </si>
  <si>
    <t>121</t>
  </si>
  <si>
    <t>VILLALUZ, MARIA ATHENA CABELLON</t>
  </si>
  <si>
    <t>CABELLON, MARIA SHEINEL ANABO</t>
  </si>
  <si>
    <t>01-051390803-8</t>
  </si>
  <si>
    <t>DENGUE FEVER R/O  GERMAN MEASLES</t>
  </si>
  <si>
    <t xml:space="preserve">DENGUE FEVER SYNDROME; GERMAN MEASLES </t>
  </si>
  <si>
    <t>B06.9</t>
  </si>
  <si>
    <t>122</t>
  </si>
  <si>
    <t>ZAMORA, JOHN ANDREW FAITH APELO</t>
  </si>
  <si>
    <t>01-271178148-8</t>
  </si>
  <si>
    <t>ZAMORA, FAITH RUDILLAS</t>
  </si>
  <si>
    <t>01-051729754-8</t>
  </si>
  <si>
    <t>SVI; T/C DENGUE FEVER WITH WARNING SIGNS; R/O UTI; R/O PCAP</t>
  </si>
  <si>
    <t>INFECTIOUS DIARRHEA WITH MODERATE DEHYDRATION</t>
  </si>
  <si>
    <t>123</t>
  </si>
  <si>
    <t>GUILLERMO, ZACHARY GUEVARA</t>
  </si>
  <si>
    <t>01-000259490-6</t>
  </si>
  <si>
    <t>HEART FAILURE WITH REDUCED EJECT FRACTION</t>
  </si>
  <si>
    <t>HEART FAILURE WITH REDUCED EJECTION FRACTION</t>
  </si>
  <si>
    <t>124</t>
  </si>
  <si>
    <t xml:space="preserve">ALCANTARA, MODESTA </t>
  </si>
  <si>
    <t>19-000477634-1</t>
  </si>
  <si>
    <t>T/C CVD BLEED VS INFARCT VS METABOLIC  ENCEPHALOPATHY, ELECTROLYTE IMBALANCE</t>
  </si>
  <si>
    <t xml:space="preserve">HYPONATREMIA, PROBABLY SECONDARY  TO SIADH, HYPOMAGNESEMIA DUE TO PPOR INTAKE </t>
  </si>
  <si>
    <t>E87.1</t>
  </si>
  <si>
    <t>ANICOCHE, MA. MELMAR S.</t>
  </si>
  <si>
    <t>125</t>
  </si>
  <si>
    <t>HOBRO, RADJON JOSEPH MACATULA</t>
  </si>
  <si>
    <t>01-271177652-2</t>
  </si>
  <si>
    <t>HOBRO, JEREMIAH CALOPWZ</t>
  </si>
  <si>
    <t>02-025073663-1</t>
  </si>
  <si>
    <t>DENGUE FEVER WITHOIUT WARNING SIGNS</t>
  </si>
  <si>
    <t>126</t>
  </si>
  <si>
    <t>NOMO, PRINCESS ZIA LUMONLON</t>
  </si>
  <si>
    <t>01-271178071-6</t>
  </si>
  <si>
    <t>NOMO JR., MEDARDO CALAOR</t>
  </si>
  <si>
    <t>14-250568228-8</t>
  </si>
  <si>
    <t>BENIGN FEBRILE CONVULSION SECONDARY TO PEDIATRIC  COMMUNITY ACQUIRED  PNEUMONIA (MODERATE RISK)</t>
  </si>
  <si>
    <t>127</t>
  </si>
  <si>
    <t>ARAK, ZORAYDA TAHAMID</t>
  </si>
  <si>
    <t>01-200126794-7</t>
  </si>
  <si>
    <t>T/C ELECTROLYTE IMBALANCE  SEC TO POOR ORAL INTAKE  R/O UTI</t>
  </si>
  <si>
    <r>
      <rPr>
        <rFont val="Arial Narrow"/>
        <color theme="1"/>
        <sz val="12.0"/>
      </rPr>
      <t xml:space="preserve">HYPERTENSIVE STAGE 1  ASCVD , DIABETES TYPE 2 ; </t>
    </r>
    <r>
      <rPr>
        <rFont val="Arial Narrow"/>
        <b/>
        <color theme="1"/>
        <sz val="12.0"/>
      </rPr>
      <t xml:space="preserve">HYPOKALEMIA, </t>
    </r>
    <r>
      <rPr>
        <rFont val="Arial Narrow"/>
        <color theme="1"/>
        <sz val="12.0"/>
      </rPr>
      <t>FATTY LIVER ,  CHOLECYSTOLITHIASIS</t>
    </r>
  </si>
  <si>
    <t>E87.6</t>
  </si>
  <si>
    <t>128</t>
  </si>
  <si>
    <t>MARTENS, BABY GIRL CANDONES</t>
  </si>
  <si>
    <t>MARTENS, VERONICA CANDONES</t>
  </si>
  <si>
    <t>15-050233305-6</t>
  </si>
  <si>
    <t>TERM SINGLETON FEMALE , DELIVERED VIA CAESARIAN SECTION AFGAR SCORE 9,9 BIRTH WEIGHT 4.000 GMS  BALLARD SCOPE 39 WEEKS  LARGE FOR GESTATION</t>
  </si>
  <si>
    <t>LIVE FULL TERM BABY GIRL  DELIVERED VIA CS SECONDARY TO PREVIOUS CS, LGA AS 9,9 BW 4KG.</t>
  </si>
  <si>
    <t>P08.1</t>
  </si>
  <si>
    <t>VILLAPANDO, EMPRESS ELIZA CARLOS C</t>
  </si>
  <si>
    <t>129</t>
  </si>
  <si>
    <t>MARTENS, VERONICA CADONES</t>
  </si>
  <si>
    <t>G3PI(1011)PU 37 2/7 WEEKS AOG, CNIL, GDM DIET CONTROLLED ; S/P  CS &amp; AKD (P FANNESTIEL)</t>
  </si>
  <si>
    <t>G3P2 (2012), PUPT, CEPHALIC, DELIVERED VIA LTCS II (PFANNESTIEL)TO A LIVE BABY GIRL,  BW 4000G AS 9,9, MATURITY INDEX  = 38 WEEKS, LGA ; PREVIOUS CS1 SECONDARY TO ARREST IN CERVICAL DILATION, GDM DIET CONTROLLED</t>
  </si>
  <si>
    <t xml:space="preserve">LOW TRANSVERSE CAESARIAN SECTION II  (P FANNESTIEL)  UNDER SPINAL ANESTHESIA </t>
  </si>
  <si>
    <t>PALLANAN-PASCUAL, HAZEL JOY BELEN</t>
  </si>
  <si>
    <t>130</t>
  </si>
  <si>
    <t>OMAN, MARVIN JACOMILLA</t>
  </si>
  <si>
    <t>14-251523784-9</t>
  </si>
  <si>
    <t>UROLITHIASIS</t>
  </si>
  <si>
    <t>OBSTRUCTIVE UROPATHY SEC TO DISTALURETEROLITHIASIS LEFT AND NEPHROLITHIASIS LEFT</t>
  </si>
  <si>
    <t>N20.1</t>
  </si>
  <si>
    <t>ALBA, FATIMA C</t>
  </si>
  <si>
    <t>GUINTO, PAULO P.</t>
  </si>
  <si>
    <t>131</t>
  </si>
  <si>
    <t>UNTONG, SOPHIA SHAMS AHALI</t>
  </si>
  <si>
    <t>01-026698276-9</t>
  </si>
  <si>
    <t>G1P0 33 2/7 WEEKS AOG OLIGOHYDRAMNIOS THREATENED PTL ;  PPROM X 48 HRS</t>
  </si>
  <si>
    <t xml:space="preserve">G1PI (0101)  PREGNANCY  UTERINE DELIVERED  VIA LTCS 1 FOR PFROM TO  PRE TERM  CEPHALIC LIVE BIRTH  PPROM X 48 HRS </t>
  </si>
  <si>
    <t>O60.1</t>
  </si>
  <si>
    <t>LTCS UNDER SPINAL ANESTHESIA</t>
  </si>
  <si>
    <t>KASAJU, VIVIENNE  GUZMAN</t>
  </si>
  <si>
    <t>132</t>
  </si>
  <si>
    <t>ONCIPIDO, DIANA PLACIDES</t>
  </si>
  <si>
    <t>02-026386773-5</t>
  </si>
  <si>
    <t>ABSCESS BILATERAL BIG TOE</t>
  </si>
  <si>
    <t>DEBRIDEMENT, ABSCESS BILATERAL BIG TOE</t>
  </si>
  <si>
    <t>133</t>
  </si>
  <si>
    <t>TAHAMID, SEANDALE MOISES DE VERA</t>
  </si>
  <si>
    <t>01-026784249-9</t>
  </si>
  <si>
    <r>
      <rPr>
        <rFont val="Arial Narrow"/>
        <b/>
        <color theme="1"/>
        <sz val="12.0"/>
      </rPr>
      <t>IMMUNE THROMBOCYTOPENIA</t>
    </r>
    <r>
      <rPr>
        <rFont val="Arial Narrow"/>
        <color theme="1"/>
        <sz val="12.0"/>
      </rPr>
      <t xml:space="preserve">; HYPERTROPIC SCAR PELVIC OR R/O MALIGNANCY; R/O PTB; PALPITATION SECONDARY TO GERD  R/O VOLVULAR HEART DISEASE  R/O TACHYARRYTHMIAS, HYPERPIGMENTED PLAQUES  PROBABLY SECONDARY  TO LICHEN SIMPLEX CHRONICUS  R/O CUTANEOUS , R/O LYMPHOMA, R/O FUNGAL  INFECTION, BACTERIAL RHINOSONUSITIS </t>
    </r>
  </si>
  <si>
    <t>D69.3</t>
  </si>
  <si>
    <t>VELASCO, MANUEL REYES JR.</t>
  </si>
  <si>
    <t>134</t>
  </si>
  <si>
    <t>TABADA, BENEDICT TORREGOZA</t>
  </si>
  <si>
    <t>03-0262322477-1</t>
  </si>
  <si>
    <t xml:space="preserve">PRESUMPTIVE PULMONARY TUBERCOLOSIS; R/O COMMUNITY ACQUIRED PNEUMONIA; </t>
  </si>
  <si>
    <r>
      <rPr>
        <rFont val="Arial Narrow"/>
        <color theme="1"/>
        <sz val="12.0"/>
      </rPr>
      <t xml:space="preserve">PTB- BACTERIOLOGICALLY CNFIRMED; </t>
    </r>
    <r>
      <rPr>
        <rFont val="Arial Narrow"/>
        <b/>
        <color theme="1"/>
        <sz val="12.0"/>
      </rPr>
      <t>PNEUMOTHORAX</t>
    </r>
    <r>
      <rPr>
        <rFont val="Arial Narrow"/>
        <color theme="1"/>
        <sz val="12.0"/>
      </rPr>
      <t>, RIGHT LUNG;  PLEURAL  EFFUSION RIGHT LUNG</t>
    </r>
  </si>
  <si>
    <t>ALBA, FATIMA C.</t>
  </si>
  <si>
    <t>VILLANUEVA, GLENN P.
ETCUBAÑAS, NIEL KARLO DE LEON</t>
  </si>
  <si>
    <t>135</t>
  </si>
  <si>
    <t>GIME, GLISSA MARAÑO</t>
  </si>
  <si>
    <t>01-026295322-5</t>
  </si>
  <si>
    <t>G1P0 , PV 19-20 WKS AOG BY  EUTZ, NOT IN LABOR; T/C DENGUE FEVER ; HYPOKALEMIA (DZ ILLNESS) COMPLICATED UTI</t>
  </si>
  <si>
    <t>G1P0 , PV 19-20 WKS AOG BY  EUTZ, NOT IN LABOR; T/C DENGUE FEVER ; HYPOKALEMIA (DZ ILLNESS) COMPLICATED UTI, ELECTROLYTE IMBALANCE (HYPOKALEMIA, HYPONATRENIA)</t>
  </si>
  <si>
    <t>PESEBRE, ANTONETTE RAMOS</t>
  </si>
  <si>
    <t>136</t>
  </si>
  <si>
    <t>COMPAY, ADRIAN RAGNAR TACUD</t>
  </si>
  <si>
    <t>TACUD, RUBY JANE  MAGDALES</t>
  </si>
  <si>
    <t>15-025425541-8</t>
  </si>
  <si>
    <t>PGOT PROB SECONDARY  TO ILEUS</t>
  </si>
  <si>
    <t>PARTIAL GUT OBSTRUCTION 2 DEG TO SEPTIC ILEUS</t>
  </si>
  <si>
    <t>K56.7</t>
  </si>
  <si>
    <t>TUAZON, RODOLFO JR.</t>
  </si>
  <si>
    <t>137</t>
  </si>
  <si>
    <t>PO, EUNO LAUREN</t>
  </si>
  <si>
    <t>PO, LAMBERT AQUE</t>
  </si>
  <si>
    <t>02-051219393-6</t>
  </si>
  <si>
    <t>UPPER RESPIRATORY TRACT INFECTIONB WITH MODERATE DEHYDRATION; T/C DENGUE FEVER SYNDROME</t>
  </si>
  <si>
    <r>
      <rPr>
        <rFont val="Arial Narrow"/>
        <b/>
        <color theme="1"/>
        <sz val="12.0"/>
      </rPr>
      <t>ACUTE BRONCHITIS W/ MODERATE SIGNS OF DEHYDRATION</t>
    </r>
    <r>
      <rPr>
        <rFont val="Arial Narrow"/>
        <color theme="1"/>
        <sz val="12.0"/>
      </rPr>
      <t>; UTI</t>
    </r>
  </si>
  <si>
    <t>J20.9</t>
  </si>
  <si>
    <t>138</t>
  </si>
  <si>
    <t>FABIAN, VANIA FAITH ALMAREZ</t>
  </si>
  <si>
    <t>19-089401211-4</t>
  </si>
  <si>
    <t>FEVER OF UNKNOWN ORIGIN, UTI  DM2</t>
  </si>
  <si>
    <r>
      <rPr>
        <rFont val="Arial Narrow"/>
        <b/>
        <color theme="1"/>
        <sz val="12.0"/>
      </rPr>
      <t>URINARY TRACT INFECTION</t>
    </r>
    <r>
      <rPr>
        <rFont val="Arial Narrow"/>
        <color theme="1"/>
        <sz val="12.0"/>
      </rPr>
      <t xml:space="preserve"> , NON- ALCOHOLIC FATTY LIVER, DSC CHOLECYSTOLITHISIS</t>
    </r>
  </si>
  <si>
    <t>SANTOS, JOEL B.</t>
  </si>
  <si>
    <t>139</t>
  </si>
  <si>
    <t>AGABIN, RONELLA FUGABAN</t>
  </si>
  <si>
    <t>06-025140139-2</t>
  </si>
  <si>
    <t>ACUTE CORONARY SYNDROME</t>
  </si>
  <si>
    <r>
      <rPr>
        <rFont val="Arial Narrow"/>
        <color theme="1"/>
        <sz val="12.0"/>
      </rPr>
      <t xml:space="preserve">ACUTE CORONARY SYNDROME- </t>
    </r>
    <r>
      <rPr>
        <rFont val="Arial Narrow"/>
        <b/>
        <color theme="1"/>
        <sz val="12.0"/>
      </rPr>
      <t>UNSTABLE ANGINA</t>
    </r>
    <r>
      <rPr>
        <rFont val="Arial Narrow"/>
        <color theme="1"/>
        <sz val="12.0"/>
      </rPr>
      <t>, HYPERTENSION</t>
    </r>
  </si>
  <si>
    <t>I20.0</t>
  </si>
  <si>
    <t>140</t>
  </si>
  <si>
    <t>ESTEBAN, YESKA VENICE CAPORAL</t>
  </si>
  <si>
    <t>CAPORAL, JINKY REMOLAR</t>
  </si>
  <si>
    <t>01-051836674-8</t>
  </si>
  <si>
    <r>
      <rPr>
        <rFont val="Arial Narrow"/>
        <color theme="1"/>
        <sz val="12.0"/>
      </rPr>
      <t>DENGUE WITH WARNIGN SIGNS;</t>
    </r>
    <r>
      <rPr>
        <rFont val="Arial Narrow"/>
        <b/>
        <color theme="1"/>
        <sz val="12.0"/>
      </rPr>
      <t xml:space="preserve"> ACUTE TONSILLOPHARYNGITIS</t>
    </r>
  </si>
  <si>
    <t>141</t>
  </si>
  <si>
    <t>MASANGKAY, JHETHRYNE  ISAIAH RONARIO</t>
  </si>
  <si>
    <t>RONARIO, KATHRYNE NOVENO</t>
  </si>
  <si>
    <t>01-025722949-7</t>
  </si>
  <si>
    <t>T/C TENDON RUPTURE ; RIGHT FOOT</t>
  </si>
  <si>
    <t>AVULSED WOUND 6 CMS DORSAL ASPECT  FOOT WITH COMPLETE  TRANSECTION OF EXTENSIOR  DIGITORIUM LONGUS TO 4TH AND 5TH  TOE, TEAR  OF EXTERNAL  RETINACULUM S/P  WOUND EXPLORATION , TENORRHAPHY OF  2 TENDON FOOT, REPAIR OF EXTERNAL  RETINACULUM; LACERATED WOUND 1 CM DORSAL ASPECT DIP JOINT INDEX FINGER HAND RIGHT S/R TENORRHAPHY</t>
  </si>
  <si>
    <t>S96.9</t>
  </si>
  <si>
    <t>WOUND EXPLORATION , TENORRHAPHY, EXTENSOR TENDON MIDDLE FINGER RIGHT</t>
  </si>
  <si>
    <t>LORENZO, MIGUEL ALFREDO MAPOTE</t>
  </si>
  <si>
    <t>142</t>
  </si>
  <si>
    <t>ALLONES, LYDIA ANIB</t>
  </si>
  <si>
    <t>12-175383797-5</t>
  </si>
  <si>
    <t>143</t>
  </si>
  <si>
    <t>EVASCO, EDGARDO AZAS</t>
  </si>
  <si>
    <t>08-200422372-8</t>
  </si>
  <si>
    <t>INDIRECT CONTRIBUTOR</t>
  </si>
  <si>
    <t>AKI; OBSTRUCTIVE UROPATHY PROB SEC TO ENLARGE PROSTATE; R/O PROSTATE CANCER</t>
  </si>
  <si>
    <r>
      <rPr>
        <rFont val="Arial Narrow"/>
        <b/>
        <color theme="1"/>
        <sz val="12.0"/>
      </rPr>
      <t>ACUTE KIDNEY INJURY</t>
    </r>
    <r>
      <rPr>
        <rFont val="Arial Narrow"/>
        <color theme="1"/>
        <sz val="12.0"/>
      </rPr>
      <t>, RESOLVING ON TOP OF CKD</t>
    </r>
  </si>
  <si>
    <t>GUCE, GLENN KAY VELASCO</t>
  </si>
  <si>
    <t>144</t>
  </si>
  <si>
    <t>ASINJO, LUCITA EVANGELIO</t>
  </si>
  <si>
    <t>09-175272079-2</t>
  </si>
  <si>
    <t>CATARACT  SENILE MATURE</t>
  </si>
  <si>
    <t xml:space="preserve">CATARACT SENILE MATURE </t>
  </si>
  <si>
    <t>H25.9</t>
  </si>
  <si>
    <t>ECCE WITH PCIOL, OD</t>
  </si>
  <si>
    <t>OPHTHA</t>
  </si>
  <si>
    <t>145</t>
  </si>
  <si>
    <t xml:space="preserve">UNTONG, BABY GIRL </t>
  </si>
  <si>
    <t>01-026698576-9</t>
  </si>
  <si>
    <t>LIVE PRETERM BB GIRL  32 WEEKS  AOG, 32 WEEKS BY BS AS 9,9 BW 1435G AGA, VERY LOW BIRTH WEIGHT, PREMATURITY NEW BORN AFFECTED BY MATERNAL CONDITION;  PRETERM PREMATURE  RUPTURE OF  MEMBRANE X 48 HOURS</t>
  </si>
  <si>
    <t>PREMATURITY, VERY LOW BIRTH  WEIGHT, NEW BORN AFFECTED, MATERNAL CONDITION : PRETERM PREMATURE RUPTURE OF MEMBRANE X 48H</t>
  </si>
  <si>
    <t>P07.3</t>
  </si>
  <si>
    <t>146</t>
  </si>
  <si>
    <t>BANAL, ROSARIO BAEZA</t>
  </si>
  <si>
    <t>01-251755932-4</t>
  </si>
  <si>
    <t>CATARACT SENILE MATURE</t>
  </si>
  <si>
    <t>CATARACT SENILE MATURE , S/P PHACO WITH PCIOL</t>
  </si>
  <si>
    <t>PHACO WITH PCIOL, OD</t>
  </si>
  <si>
    <t>✔️ LENS STICKER</t>
  </si>
  <si>
    <t>147</t>
  </si>
  <si>
    <t>BALGONA, ANITA PECHA</t>
  </si>
  <si>
    <t>01-200256214-4</t>
  </si>
  <si>
    <t>4PS/MCCT</t>
  </si>
  <si>
    <t>CATARACT SENILE MATURE , OS</t>
  </si>
  <si>
    <t>CATARACT SENILE MATURE , OS S/P ECCE WITH PCIOLS, OS</t>
  </si>
  <si>
    <t>H25.2</t>
  </si>
  <si>
    <t>ECCE WITH PCIOL, OS</t>
  </si>
  <si>
    <t xml:space="preserve"> ✔️  LENS STICKER </t>
  </si>
  <si>
    <t>148</t>
  </si>
  <si>
    <t>ESPORLAS, MARCUS RENZ PORTACIO</t>
  </si>
  <si>
    <t>01-251915833-5</t>
  </si>
  <si>
    <t>ESPORLAS, MYLENE PORTACIO</t>
  </si>
  <si>
    <t>05-025125385-1</t>
  </si>
  <si>
    <t xml:space="preserve">DENGUE WITH WARNING SIGNS </t>
  </si>
  <si>
    <t xml:space="preserve"> ✔️  BLOOD TRANSFUSION
 ✔️ LOW PC X6
✔️ NS1 +
✔️ LOW WBC X6
✔️ HIGH HEMA 4X
</t>
  </si>
  <si>
    <t>149</t>
  </si>
  <si>
    <t>DAVID, ELYSSE AIVRY MANAOG</t>
  </si>
  <si>
    <t>DAVID, JAMES DARREL ALEGADO</t>
  </si>
  <si>
    <t>01-026376868-5</t>
  </si>
  <si>
    <t>T/C PCAP,  NON SEVERE R/O UTI, R/O ELECT - IMBALANCE  PROB SEC TO POOR INTAKE VS LOSSES</t>
  </si>
  <si>
    <r>
      <rPr>
        <rFont val="Arial Narrow"/>
        <b/>
        <color theme="1"/>
        <sz val="12.0"/>
      </rPr>
      <t>UTI</t>
    </r>
    <r>
      <rPr>
        <rFont val="Arial Narrow"/>
        <color theme="1"/>
        <sz val="12.0"/>
      </rPr>
      <t xml:space="preserve">; URTI  UNSPECIFIED </t>
    </r>
  </si>
  <si>
    <t>150</t>
  </si>
  <si>
    <t>SANTIAGO, ITZAYANA AGNES PAGUERGAN</t>
  </si>
  <si>
    <t>SANTIAGO, FELIX DURIA</t>
  </si>
  <si>
    <t>01-052016255-6</t>
  </si>
  <si>
    <t>AGE WITH SOME SIGNS OF DEHYDRATION; HYPOKALEMIA SEC TO GI LOSSES</t>
  </si>
  <si>
    <r>
      <rPr>
        <rFont val="Arial Narrow"/>
        <b/>
        <color theme="1"/>
        <sz val="12.0"/>
      </rPr>
      <t>AGE WITH SOME SIGNS OF DEHYDRATION</t>
    </r>
    <r>
      <rPr>
        <rFont val="Arial Narrow"/>
        <color theme="1"/>
        <sz val="12.0"/>
      </rPr>
      <t>; HYPOKALEMIA SEC TO GI LOSSES</t>
    </r>
  </si>
  <si>
    <t>A09.9 E86.1</t>
  </si>
  <si>
    <t>151</t>
  </si>
  <si>
    <t>GEGUILLAN, ALEXIS ESMAEL DAMLANI</t>
  </si>
  <si>
    <t>DAMLANI, SITTI MHIEL SILAY</t>
  </si>
  <si>
    <t>01-025899648-3</t>
  </si>
  <si>
    <t>T/C ACUTE ABDOMEN; R/O BLUNT FEVER TRAUMA</t>
  </si>
  <si>
    <r>
      <rPr>
        <rFont val="Arial Narrow"/>
        <b/>
        <color theme="1"/>
        <sz val="12.0"/>
      </rPr>
      <t>DENGUE FEVER WITH WARNING SIGNS</t>
    </r>
    <r>
      <rPr>
        <rFont val="Arial Narrow"/>
        <color theme="1"/>
        <sz val="12.0"/>
      </rPr>
      <t xml:space="preserve"> ; UPPER RESPIRATORY TRACT INFECTION, BLUNT ABDOMINAL TRAUMA</t>
    </r>
  </si>
  <si>
    <t>152</t>
  </si>
  <si>
    <t xml:space="preserve">ROMERO, DARLING JOY </t>
  </si>
  <si>
    <t>02-050034454-8</t>
  </si>
  <si>
    <t>CKD STAGE V, HASCVD; CHF</t>
  </si>
  <si>
    <t>HEART FAILURE AEC TO HYPERTENSIVE CARDIOMYOPATHY , CKD STAGE 5</t>
  </si>
  <si>
    <t>MUTUC, JAYSON</t>
  </si>
  <si>
    <t>153</t>
  </si>
  <si>
    <t>RAMOS, RHYAN TOLENTINO</t>
  </si>
  <si>
    <t>02-050332935-3</t>
  </si>
  <si>
    <t>CKD</t>
  </si>
  <si>
    <t>N18</t>
  </si>
  <si>
    <t>ARTERIOVENOUS FISTULA CREATION, LEFT BRACHIOCEPHALIC</t>
  </si>
  <si>
    <t>INSO, ROBBY CARL JIMENEZ</t>
  </si>
  <si>
    <t>needs chart, so maikli ang course in the ward</t>
  </si>
  <si>
    <t>154</t>
  </si>
  <si>
    <t>AUTOR, LOLITA ZAPANTA</t>
  </si>
  <si>
    <t>01-025664476-8</t>
  </si>
  <si>
    <t>CHRONIC KIDNEY DISEASE</t>
  </si>
  <si>
    <t>ARTERIOVENOUS FISTULA  BANDING LEFT CEPHALIC  OUTFLOW VEIN</t>
  </si>
  <si>
    <t>155</t>
  </si>
  <si>
    <t>RIZA, MARISSA CAHANDING</t>
  </si>
  <si>
    <t>19-025337013-4</t>
  </si>
  <si>
    <t>156</t>
  </si>
  <si>
    <t>GUDAY, EVELYN MALBAS</t>
  </si>
  <si>
    <t>19-026736454-4</t>
  </si>
  <si>
    <t>INTERNAL JUGULAR  CATHETER INSERTION, RIGHT</t>
  </si>
  <si>
    <t>157</t>
  </si>
  <si>
    <t>TAGUM, FE RIVERA</t>
  </si>
  <si>
    <t>01-050433065-1</t>
  </si>
  <si>
    <t>158</t>
  </si>
  <si>
    <t>DELA PAZ, ORLANDO TORTOZA</t>
  </si>
  <si>
    <t>01-175332901-5</t>
  </si>
  <si>
    <t>CELLULITIS (L) FOOT</t>
  </si>
  <si>
    <t>CELLULITIS, BEGINNING ABSCESS L FOOT , ACUTE KIDNEY INJURY SECONDARY TO INFECTION, DIABETIC KIDNEY DISEASE, DIABETIC MELLITIS TYPE 2, HYPERTENSION STAGE 2</t>
  </si>
  <si>
    <t xml:space="preserve">DEBRIDEMENT , LEFT FOOT </t>
  </si>
  <si>
    <t xml:space="preserve">LORENZO, MIGUEL ALFREDO MAPOTE
ALIANGAN. EDGAR
</t>
  </si>
  <si>
    <t>159</t>
  </si>
  <si>
    <t>QUIJANO, GUILLERMO, DELOS ANGELES</t>
  </si>
  <si>
    <t>01-050241532-3</t>
  </si>
  <si>
    <t>EYE TRAUMA, OS CONJUNCTIVAL  LACERATION  (TENONS CAPSULE  INVOLVEMENT) 5MM, 0S</t>
  </si>
  <si>
    <t>CONJUNCTIVAL REPAIR</t>
  </si>
  <si>
    <t>160</t>
  </si>
  <si>
    <t>GERONIMO, RAMON COLIZA</t>
  </si>
  <si>
    <t>02-049914316-9</t>
  </si>
  <si>
    <t>UROTHELIAL CARCINOMA OF THE BLADDER  R/O RECURRENCE</t>
  </si>
  <si>
    <t>UROTHELIAL CARCINOMA OF THE BLADDER , NO RECURRENCE</t>
  </si>
  <si>
    <t>C67</t>
  </si>
  <si>
    <t>SURVEILLANCE CYSTOSCOPY</t>
  </si>
  <si>
    <t>161</t>
  </si>
  <si>
    <t>PINEDA, AMADOR YUMUL</t>
  </si>
  <si>
    <t>01-000247698-9</t>
  </si>
  <si>
    <t>RADIATION, CYSTITIS S/P  ROBOTIC  ASSISTED RADICAL PROSTATECTOMY, S/P EBRT FOR  PROSTATE CANCER STAGE III</t>
  </si>
  <si>
    <t>BLADDER NECK STRICTURE 2 TO RADIATION  CYSTITIS S/P ROBOTIC  ASSISTED RADICAL  PROSTATECTOMY, S/P EBRT FOR PROSTATE CANCER STAGE III</t>
  </si>
  <si>
    <t>N30.4</t>
  </si>
  <si>
    <t>CYSTOSCOPY, VISUAL URETHROTOMY</t>
  </si>
  <si>
    <t>162</t>
  </si>
  <si>
    <t>GO, CHELSEAH TIFFANY LAGARTO</t>
  </si>
  <si>
    <t>GO, PETER FRANZA</t>
  </si>
  <si>
    <t>01-051135055-2</t>
  </si>
  <si>
    <t>163</t>
  </si>
  <si>
    <t>SABADO, MYARAH BENICE</t>
  </si>
  <si>
    <t>01-271180258-2</t>
  </si>
  <si>
    <t>SABADO, RAYMOND BALAGOD</t>
  </si>
  <si>
    <t>01-051032671-2</t>
  </si>
  <si>
    <t>T/C MEASLES, PCAP-C ; AGE WITH SIGNS OF DEHYDRATION</t>
  </si>
  <si>
    <t>MEASLES PNEUMONIA</t>
  </si>
  <si>
    <t>B05.2 + J17.1*</t>
  </si>
  <si>
    <t>RIVO, PIERRE-ANGELI ALFARO</t>
  </si>
  <si>
    <t>164</t>
  </si>
  <si>
    <t>MONSANTO, RONALD BONIFACIO</t>
  </si>
  <si>
    <t>MONSANTO, ROBERTO MAGSISI</t>
  </si>
  <si>
    <t>09-200755630-8</t>
  </si>
  <si>
    <t>165</t>
  </si>
  <si>
    <t>SVI</t>
  </si>
  <si>
    <t>SYSTEMIC VIRAL  ILLNESS</t>
  </si>
  <si>
    <t>B34.9</t>
  </si>
  <si>
    <t>NO.</t>
  </si>
  <si>
    <t>TOTAL ACTUAL CHARGES</t>
  </si>
  <si>
    <t>PHILHEALTH DEDUCTION</t>
  </si>
  <si>
    <t>GENERAL CASE REMARKS</t>
  </si>
  <si>
    <t>TRANSMITTAL</t>
  </si>
  <si>
    <t>REMARKS</t>
  </si>
  <si>
    <t>TRANSMITTAL DEADLINE</t>
  </si>
  <si>
    <t>AR #</t>
  </si>
  <si>
    <t>09-254792753-4</t>
  </si>
  <si>
    <t>HFMD</t>
  </si>
  <si>
    <r>
      <rPr>
        <rFont val="Arial Narrow"/>
        <color theme="1"/>
      </rPr>
      <t xml:space="preserve">GINGIVOSTOMATITIS ; </t>
    </r>
    <r>
      <rPr>
        <rFont val="Arial Narrow"/>
        <b/>
        <color theme="1"/>
      </rPr>
      <t>SVI</t>
    </r>
  </si>
  <si>
    <t>EMPISO, DARWIN JAY MARTIN</t>
  </si>
  <si>
    <t>03-000261723-0</t>
  </si>
  <si>
    <t>DENGUE FEVER SYNFROME DENGUE FEVER</t>
  </si>
  <si>
    <t>DENGUE FEVER WITH WARNING SIGNS ; DENGUE HEPATITIS</t>
  </si>
  <si>
    <t>SALAZAR, RICCEL BASAZA</t>
  </si>
  <si>
    <t xml:space="preserve">
✔️ + NS1 
✔️ + iGM
✔️ LOW P.C. (X5)
✔️ ABDOMEN TENDERNESS       
✔️ SGOT/AST  HIGH
✔️ SGPT/ALT  HIGH
</t>
  </si>
  <si>
    <t>PALAPUZ, MARIFE SUERTE</t>
  </si>
  <si>
    <t>09-251374630-1</t>
  </si>
  <si>
    <t>T/C CAP-MR HYPERTENSION ST. 2</t>
  </si>
  <si>
    <r>
      <rPr>
        <rFont val="Arial Narrow"/>
        <color theme="1"/>
      </rPr>
      <t xml:space="preserve">CARDIO DX: ATHEROSCLEROTIC HEART DISEASE IN FAILURE, </t>
    </r>
    <r>
      <rPr>
        <rFont val="Arial Narrow"/>
        <b/>
        <color theme="1"/>
      </rPr>
      <t>HTN STAGE 2,</t>
    </r>
    <r>
      <rPr>
        <rFont val="Arial Narrow"/>
        <color theme="1"/>
      </rPr>
      <t xml:space="preserve"> PULMO: CAP MR WITH PLEURAL EFFUSSION, TO RULE OUT  PTB, WITH EFFUSSION , AP HYPOKALEMIA </t>
    </r>
  </si>
  <si>
    <t>HEYNES, JOSELITO</t>
  </si>
  <si>
    <t>BONGON, CHRISTINE JOY
MACABEO, MINERVA BELDAD</t>
  </si>
  <si>
    <t>SYSTEM - INC</t>
  </si>
  <si>
    <t>RABANILLO, MARK KEVIN PADUA</t>
  </si>
  <si>
    <t>01-051951889-4</t>
  </si>
  <si>
    <t>T/C DENGUE  ENCEPHALITIS</t>
  </si>
  <si>
    <r>
      <rPr>
        <rFont val="Arial Narrow"/>
        <color theme="1"/>
      </rPr>
      <t>ACUTE RESPIRATORY FAILURE SEC TO HOSPITAL ACQUIRED PNEUMONIA,</t>
    </r>
    <r>
      <rPr>
        <rFont val="Arial Narrow"/>
        <b/>
        <color theme="1"/>
      </rPr>
      <t xml:space="preserve"> DENGUE ENCEPHALITIS</t>
    </r>
  </si>
  <si>
    <t>A83.9</t>
  </si>
  <si>
    <t>GO, ELEANOR
QUIMPO, ROLANDO DILAG
VELASCO, MANUEL REYES JR.
PANOPIO, IVAN JOSEPH TAMAYO
ILARDE-GALIT, MARIA ANGELES</t>
  </si>
  <si>
    <t>AGUIMAN, AIDA VILLAMORE</t>
  </si>
  <si>
    <t>01-175297092-2</t>
  </si>
  <si>
    <t>PNEUMIONIA; PTB SUSPECT</t>
  </si>
  <si>
    <r>
      <rPr>
        <rFont val="Arial Narrow"/>
        <color theme="1"/>
      </rPr>
      <t xml:space="preserve">MASSIVE HEMOPTYSIS TO </t>
    </r>
    <r>
      <rPr>
        <rFont val="Arial Narrow"/>
        <b/>
        <color theme="1"/>
      </rPr>
      <t xml:space="preserve">TB BRONCHIECTASIS </t>
    </r>
    <r>
      <rPr>
        <rFont val="Arial Narrow"/>
        <color theme="1"/>
      </rPr>
      <t>RULE OUT RELAPSE COMMUNITY ACQUIRED PNEUMONIA MODERATE RISK</t>
    </r>
  </si>
  <si>
    <t>A16.0</t>
  </si>
  <si>
    <t>PURA, RYANNE MEREILLE SANTOS</t>
  </si>
  <si>
    <t>01-050877309-4</t>
  </si>
  <si>
    <t>DFS; URTI</t>
  </si>
  <si>
    <t>PEDIATRIC COMMUNITY ACQUIRED PNEUMONIA MODERATE RISK</t>
  </si>
  <si>
    <t>✔️ XRAY</t>
  </si>
  <si>
    <t>ROSATAZO, KANNA OLIVIA BALBUENA</t>
  </si>
  <si>
    <t>ROSATAZO, CRISTIAN RAYPAN</t>
  </si>
  <si>
    <t>01-025808613-4</t>
  </si>
  <si>
    <t>T/C SEIZURE</t>
  </si>
  <si>
    <r>
      <rPr>
        <rFont val="Arial Narrow"/>
        <b/>
        <color theme="1"/>
      </rPr>
      <t>FEBRILE SEIZURE</t>
    </r>
    <r>
      <rPr>
        <rFont val="Arial Narrow"/>
        <color theme="1"/>
      </rPr>
      <t xml:space="preserve"> SECONDARY  TO SYSTEMIC VIRAL  ILLNESS</t>
    </r>
  </si>
  <si>
    <t>ANG, JONALYN CHRIS TAN</t>
  </si>
  <si>
    <t>SANGALANG, PENELOPE NAJA MAYUGA</t>
  </si>
  <si>
    <t>SANGALANG, CARYL MAYUGA</t>
  </si>
  <si>
    <t>02-252810911-3</t>
  </si>
  <si>
    <r>
      <rPr>
        <rFont val="Arial Narrow"/>
        <color theme="1"/>
      </rPr>
      <t xml:space="preserve">HOSPITAL ACQUIRED PNEUMONIA ; ACUTE KIDNEY INJURY; SLE, DISSEMINATED LYMPHADENOPATHY SECONDARY TO AUTO IMMUNE DISEASE TRANSAMINITIS;  SYSTEMIC LUPUS ERYTHAMETOSUS; </t>
    </r>
    <r>
      <rPr>
        <rFont val="Arial Narrow"/>
        <b/>
        <color theme="1"/>
      </rPr>
      <t xml:space="preserve"> PLEURAL EFFUSION;</t>
    </r>
    <r>
      <rPr>
        <rFont val="Arial Narrow"/>
        <color theme="1"/>
      </rPr>
      <t xml:space="preserve">  BILATERAL, S/P ULTRASOUND GUIDED THORACENTESIS                                             </t>
    </r>
  </si>
  <si>
    <t>J91*</t>
  </si>
  <si>
    <t>JAPUZ, RIO DAHANG</t>
  </si>
  <si>
    <t>19-0529414904</t>
  </si>
  <si>
    <t>CELLULITIS, RIGHT LEG</t>
  </si>
  <si>
    <t>CELLULITIS WITH NON-HEALING / INFECTED WOUNDS, RIGHT LEG</t>
  </si>
  <si>
    <t>LO3.115</t>
  </si>
  <si>
    <t>DEBRIDEMENT, RIGHT LEG</t>
  </si>
  <si>
    <t>FESTIN, MARIA SONIA YEE, MIRALLES-RESURRECCION, KAREN</t>
  </si>
  <si>
    <t>SALVADOR, ALTHEA VIEL</t>
  </si>
  <si>
    <t>SALVADOR, ALDRIN ALCANTARA</t>
  </si>
  <si>
    <t>01-02512244365</t>
  </si>
  <si>
    <t>TYPHOID FEVER</t>
  </si>
  <si>
    <t>ACUTE TYPHOID FEVER</t>
  </si>
  <si>
    <t>AO1.0</t>
  </si>
  <si>
    <t>SANTOS, MILA REBOQUIO</t>
  </si>
  <si>
    <t>01-1752309533</t>
  </si>
  <si>
    <t>CAP-MR; HYPOVOLEMIC HYPONATREMIA</t>
  </si>
  <si>
    <t>HYPONATREMIA SECONDARY TO G1 LOSSES CAP-MR NEPHROLITHIASIS PRE-DIABETICS</t>
  </si>
  <si>
    <t>ZARANDIN, MICHELLE RIVAL</t>
  </si>
  <si>
    <t>01-0510293873</t>
  </si>
  <si>
    <t>G1 P0 PU 36 WEEKS AOG BY LMP; OLIGOHYDRAMNIOS; T/C IUGR</t>
  </si>
  <si>
    <t>GRAVIDA 1 PARA 1 (1001) PREGNANCY UTERINE DELIVERED PRETERM TRANSVERSE LIE APGAR SCORE 5,9 BIRTHWEIGHT 1.24 KG VIA LOW TRANSVERSE CESAREAN SECTION FOR NON-REASSURING FETAL HEART RATE PATTERN - PERSISTENT LATE DECELARATION, OLIGOHYDRAMNIOS, INTRAUTERINE GROWTH RESTRICTION POSTERIOR</t>
  </si>
  <si>
    <t>LOW TRANSVERSE CESAREAN SECTION</t>
  </si>
  <si>
    <t>PARAGUYA, LIZA CALMA</t>
  </si>
  <si>
    <t>BAYAUA, GRACE Q.</t>
  </si>
  <si>
    <t>APILADO, KEANU ESTOY</t>
  </si>
  <si>
    <t>ESTOY, CHARLENE CALISTE</t>
  </si>
  <si>
    <t>03-0263347389</t>
  </si>
  <si>
    <t>TRAUMATIC HYPEMA LEFT EYE</t>
  </si>
  <si>
    <t>1. BLUNT EYE INJURY, OS 2.FULL THICKNESS CORNEAL LACERATION, OS 3. GRADE IV HYPEMA, OS 4. TRAUMATIC CYCLODIALYSIS, OS W/ VIT. LOSS, OS 5. TRAUMATIC APHAKIA, OS</t>
  </si>
  <si>
    <t>S05.0</t>
  </si>
  <si>
    <t>CORNEAL REPAIR, OS ANTERIOR VITRECTOMY</t>
  </si>
  <si>
    <t>65280/67010</t>
  </si>
  <si>
    <t>PATTAUI, PASCUAL
PANOPIO, IVAN JOSEPH TAMAYO</t>
  </si>
  <si>
    <t>SURGERY, OPHTHA</t>
  </si>
  <si>
    <t>PANAO, JAIRYLE ALEXANDRA OCAMPO</t>
  </si>
  <si>
    <t>PANAO, JEROME RYLE SAGUINSIN</t>
  </si>
  <si>
    <t>01-0508937291</t>
  </si>
  <si>
    <t>ASCVD; ANTEROSEPTAL WALL ISCHEMIA</t>
  </si>
  <si>
    <t>COSTOCHONDRITIS</t>
  </si>
  <si>
    <t>M94.0</t>
  </si>
  <si>
    <t>VALLE, ANDREA OREL S</t>
  </si>
  <si>
    <t>CAMAYANG, RAFAEL ISRAEL</t>
  </si>
  <si>
    <t>02-0273839500</t>
  </si>
  <si>
    <t>SUBARACHNOID HEMORRHAGE I, PARIETAL AREA, H&amp;H 5  NIHSS 30 HYPERGLYCEMIA PROB 2 TO UNTREATED T2DM</t>
  </si>
  <si>
    <t>IMMEDIATE SUBFALCINE HERNIATION ANTECEDENT CAUSE - SPONTANEOUS SUBDURAL HEMATOMA</t>
  </si>
  <si>
    <t>I62.0</t>
  </si>
  <si>
    <t>SALES, RAIZA B.
VELASCO, MANUEL REYES JR.
BALINA, MEGAN MARGRETHE DELA CRUZ</t>
  </si>
  <si>
    <t>TINAYA, JOBELLE CUSTODIO</t>
  </si>
  <si>
    <t>01-0266906086</t>
  </si>
  <si>
    <t>T/C BILLARY POLIC STAGE RENAL DISEASE SEC. TO HTN NEPHROTIC SYNDROME</t>
  </si>
  <si>
    <t>ACUTE CALCULOUS CHOLECYSTITIS CKD ON MAINTENANCE HEMODIALYSIS HTN</t>
  </si>
  <si>
    <t>ALIANHAN, EDGAR BAUTISTA</t>
  </si>
  <si>
    <t>AYOC, MAITA MONTER</t>
  </si>
  <si>
    <t>01-0256990259</t>
  </si>
  <si>
    <t>ABSCESS BACK</t>
  </si>
  <si>
    <t>DEBRIDEMENT, ABSCESS, BACK</t>
  </si>
  <si>
    <t>PUNZAL, MARIA KARINA BADON</t>
  </si>
  <si>
    <t>03-0501439777</t>
  </si>
  <si>
    <t>CHOLECYSTITIS</t>
  </si>
  <si>
    <t>ACUTE CALCULOUS CHOLECYSTITIS, GB HYDROPS</t>
  </si>
  <si>
    <t>FESTIN, MARIA SONIA YEE
BALINA, MEGAN MARGRETHE DELA CRUZ</t>
  </si>
  <si>
    <t>LAGASAN, HUSNIE ABAS</t>
  </si>
  <si>
    <t>01-0265176637</t>
  </si>
  <si>
    <t>COMPLICATED UTI</t>
  </si>
  <si>
    <t>COMPLICATED UTI OBSTRUCTING PROXIMAL URETEOLITHIASIS, LEFT POST-OBSTRUCTURE AKI</t>
  </si>
  <si>
    <t>ALIVIO, LUCIA ROLDAN</t>
  </si>
  <si>
    <t>01-0258051047</t>
  </si>
  <si>
    <t>MASS, ARM, LEFT T/C LIPOMA</t>
  </si>
  <si>
    <t>LIPOMA, ARM, LEFT</t>
  </si>
  <si>
    <t>D17.2</t>
  </si>
  <si>
    <t>EXCISION BIOPSY, ARM, LEFT</t>
  </si>
  <si>
    <t>PALAMING, WENNY MANONDO</t>
  </si>
  <si>
    <t>SEBASTIAN, TIMOTHY EARL CONDONAR</t>
  </si>
  <si>
    <t>SEBASTIAN, RONA JOY CONDONAR</t>
  </si>
  <si>
    <t>11-0255339214</t>
  </si>
  <si>
    <t>PEDIATRIC COMMUNITY ACQUIRED PNEUMONIA, MODERATE RISK W/ HYPERREACTIVE AIRWAY DISEASE</t>
  </si>
  <si>
    <t xml:space="preserve">GALLARDO, SHEENA MASAGCA </t>
  </si>
  <si>
    <t>01-050639443-6</t>
  </si>
  <si>
    <t>T/C HYPERTHYROIDISM IGM PROB INSTORM, CERVICAL SPINE SPONDYLOSIS</t>
  </si>
  <si>
    <t>CERVICAL SPINE SPONDYLOSIS  POSSIBLE  DISC  HERNIATION  C5-C6-C7</t>
  </si>
  <si>
    <t>M47.92</t>
  </si>
  <si>
    <t>BALINA, MEGAN MARGRETHE  DELA CRUZ</t>
  </si>
  <si>
    <t>DOLOR, AMELITA MARCELO</t>
  </si>
  <si>
    <t>01-175184593-8</t>
  </si>
  <si>
    <t>CAP MR</t>
  </si>
  <si>
    <t>✔️ CHEST XRAY</t>
  </si>
  <si>
    <t>NOT BAL ON SOA (DOUBLE CHECK)</t>
  </si>
  <si>
    <t>PEDREZUELA, AERON JACOB ALCAIDE</t>
  </si>
  <si>
    <t>PEDREZUELA, AARON ESTRADA</t>
  </si>
  <si>
    <t>02-200176607-8</t>
  </si>
  <si>
    <t>ACUTE BRONCHITIS, UNSEPCIFIED;
ACUTE GASTRITIS WITH MODERATE DEHYDRATION</t>
  </si>
  <si>
    <t>MATHEUS, JOSE ALFREDO T.</t>
  </si>
  <si>
    <t>MONTERDE, ANYA GABRIELLE COSTALES</t>
  </si>
  <si>
    <t>MONTERDE, MARLON RIEGO</t>
  </si>
  <si>
    <t>01-050021582-3</t>
  </si>
  <si>
    <t>SVI; R/O UTI; R/O TYPHOID FEVER</t>
  </si>
  <si>
    <t>✔️SIGNED
✔️PMRF
✔️BIRTH CERTIFICATE</t>
  </si>
  <si>
    <t>FOR RE-SIGNATURE OF DR. ROSCHELLE CEDEÑO</t>
  </si>
  <si>
    <t>ESTOSANE, FRINSZ SEVYN BOALOY</t>
  </si>
  <si>
    <t>01-271030604-2</t>
  </si>
  <si>
    <t>BOALOY, SHAIRA JOY DOSDOS</t>
  </si>
  <si>
    <t>01-026118066-4</t>
  </si>
  <si>
    <t>UTI (PSEUDOMONAS)</t>
  </si>
  <si>
    <t>✔️ URINE C/S (PSEUDOMONAS)
✔️ CBC
✔️ URINALYSIS</t>
  </si>
  <si>
    <t>DIGITAL</t>
  </si>
  <si>
    <t>QUITALEG, BABY GIRL JOCSON</t>
  </si>
  <si>
    <t>QUITALEG, JOHN LIESTER CAMBIL</t>
  </si>
  <si>
    <t>01-025975223-5</t>
  </si>
  <si>
    <t>LIVE TERM, SINGLETON, FEMALE, DELIVERED VIA EMERGENCY CS SEC TO REPEAT, APGAR SCORE 9,9 BALLARD SCORE 38 WEEKS, BW 2435G, AGA, LOW BIRTHWEIGHT</t>
  </si>
  <si>
    <t xml:space="preserve">TERM, 38 WEEKS BS, DELIVERED VIA EMERGENCY CS FOR REPEAT CEPHALIC BW 2435G AGA AS 9,9 LOW BIRTHWEIGHT; NEONATAL SEPSIS
</t>
  </si>
  <si>
    <t>P36.9</t>
  </si>
  <si>
    <t>PATTAUI, PASCUAL P.</t>
  </si>
  <si>
    <t>NEWBORN, MEDICINE</t>
  </si>
  <si>
    <t xml:space="preserve">✔️SIGNED
✔️PMRF
❌ BIRTH CERT = TO GET COPY FROM MEDICAL RECORDS
</t>
  </si>
  <si>
    <t>✔️HEARING TEST
✔️BLOOD C/S = NEGATIVE</t>
  </si>
  <si>
    <t>YACAT, MARY JOY OLIVAR</t>
  </si>
  <si>
    <t>08-050708440-4</t>
  </si>
  <si>
    <t>BREAST MASS, RIGHT BIRADS 4 T/C MALIGNANCY</t>
  </si>
  <si>
    <t>N63</t>
  </si>
  <si>
    <t>PARTIAL MASTECTOMY, RIGHT</t>
  </si>
  <si>
    <t>✔️BREAST ULTRASOUND
✔️OPERATIVE RECORD
✔️ANESTHESIA RECORD</t>
  </si>
  <si>
    <t>MERCURIO, KALEA PARONI</t>
  </si>
  <si>
    <t>PARONI, CHRISTINE CUSING</t>
  </si>
  <si>
    <t>01-250788789-7</t>
  </si>
  <si>
    <t>SYSTEMIC VIRAL ILLNESS, URTI, T/C DENGUE FEVER</t>
  </si>
  <si>
    <t>ACUTE VIRAL ILLNESS</t>
  </si>
  <si>
    <t>QUITALEG, ANA MARIE JOCSON</t>
  </si>
  <si>
    <t>03-050878166-7</t>
  </si>
  <si>
    <t>G3 P2 (2002,) PU, 34 4/5 WEEKS AOG, CEPHALIC, PRE TERM LABOR; PREV CS II (2017, 2021)</t>
  </si>
  <si>
    <t>G3P3(3003), PREGNANCY UTERINE DELIVERED TERM, TRANSVERSE LIE CONVERTED TO CEPHALIC, LIVE BB GIRL, BW= 2435 G, AS= 9,9, 38 WKS BY BALLARDS SCORE BY REPEAT CVAESARIAN SECTION III WITH BILATERAL TUBAL LIGATION ( FIMBRIECTOMY) UNDER SPINAL ANESTHESIA; PREVIOUS CS X 2</t>
  </si>
  <si>
    <t>BILATERAL TUBAL LIGATION (FIBRIECTOMY) UNDER SPINAL ANESTHESIA PREVIOUS CS REPEAT LOW SEGMENT TRANSVERSE CESAREAN SECTION</t>
  </si>
  <si>
    <t>59514/58600</t>
  </si>
  <si>
    <t>SOLIZA, DIVINA YUMUL</t>
  </si>
  <si>
    <t>BIASBAS, ROSALDRO AGUILA</t>
  </si>
  <si>
    <t>OB-GYN, SURGERY</t>
  </si>
  <si>
    <t>FOR RE-SIGNATURE OF DR. SOLIZA AND DR. BIASBAS</t>
  </si>
  <si>
    <t>✔️OPERATIVE RECORD
✔️ANESTHESIA RECORD</t>
  </si>
  <si>
    <t>OLIVA, ELY RABAGO</t>
  </si>
  <si>
    <t>19-051672976-0</t>
  </si>
  <si>
    <t>T/C SMALL BOWEL OBSTRUCTION</t>
  </si>
  <si>
    <t>PARTIAL GUT OBSTRUCTION PROBABLY SECONDARY TO ENTERITIS VS NEOPLASM</t>
  </si>
  <si>
    <t>K56.6</t>
  </si>
  <si>
    <t>VALERO, GABRIEL ROMUALDO</t>
  </si>
  <si>
    <t>✔️ABSOMEN ULTRASOUND</t>
  </si>
  <si>
    <t>STA CRUZ, JOVILYN LAPURGA</t>
  </si>
  <si>
    <t>01-026095361-9</t>
  </si>
  <si>
    <t>NULLIGRAVID, ANEMIA MODERATE SECONDARY TO AUB</t>
  </si>
  <si>
    <t>ANEMIA MODERATE SEC TO CHRONIC AUB SEC TO ENDOMETRIAL HYPERPLASIA NULLIGRAVID</t>
  </si>
  <si>
    <t>N85.0</t>
  </si>
  <si>
    <t>ENDOMETRIAL CURETTAGE UNDER SPINAL ANESTHESIA FOR ENDOMETRIAL HYPERPLASIA</t>
  </si>
  <si>
    <t>DELACRUZ-BALAGOT, MARICEL AREVALO</t>
  </si>
  <si>
    <t>UY, ANALIA LEGAZPI</t>
  </si>
  <si>
    <t>SERRANO, ZACHRYN VRIA LOCSIN</t>
  </si>
  <si>
    <t>LOCSIN, MA TRINIDAD CALSIS</t>
  </si>
  <si>
    <t>01-026768935-6</t>
  </si>
  <si>
    <t>PNEUMONIA, PCAP C</t>
  </si>
  <si>
    <t>✔️CHEST XRAY</t>
  </si>
  <si>
    <t>SAN BUENAVENTURA, ANGELA REGINE OLIN</t>
  </si>
  <si>
    <t>10-025177138-8</t>
  </si>
  <si>
    <t>T/C ACUTE APPENDICITIS</t>
  </si>
  <si>
    <t>ACUTE APPENDICITIS, RUPTURED</t>
  </si>
  <si>
    <t>K35</t>
  </si>
  <si>
    <t>CUTCHON, XERXES DEL ROSARIO</t>
  </si>
  <si>
    <t>GALICIA, PAUL MICHAEL FRANI
ASCALON, PHILIP ROMMEL V.</t>
  </si>
  <si>
    <t>FOR SIGNATURE OF DR. XERXES CUTCHON</t>
  </si>
  <si>
    <t>LAMAR, GREGORIO ROSALES</t>
  </si>
  <si>
    <t>01-175266205-5</t>
  </si>
  <si>
    <t xml:space="preserve">ARF SEC BAIAE, R/O ACS </t>
  </si>
  <si>
    <t>ARF SEC  PNEUMONIA  HIGH RISK, STATUS ASTHMATICUS,  BRONCHIAL ASTHMA IN ACUTE EXACERBATION</t>
  </si>
  <si>
    <t>J46</t>
  </si>
  <si>
    <t>✔️CHEST XRAY
✔️W/ OXYGEN
✔️NEB
✔️VENT</t>
  </si>
  <si>
    <t>SANGA, RODOLFO DELOS REYES</t>
  </si>
  <si>
    <t>01-175131986-1</t>
  </si>
  <si>
    <t>CAP-MR; PTB  PRESUMPTIVE ; COPD SUSPECT</t>
  </si>
  <si>
    <t>CAP-MR; CKD</t>
  </si>
  <si>
    <t>FOR SIGNATURE OF DR. MINERVA B. MACABEO</t>
  </si>
  <si>
    <t>SALMORIN, RUBEN VILLAGARA</t>
  </si>
  <si>
    <t>19-052355871-8</t>
  </si>
  <si>
    <t>HYPERGLYCEMIA; DM SUSPECT , COPD  SUSPECT  ABRASION  RIGHT ANTERIOR  CHEST  SEC  TO  FALL R/O  FRACTURE</t>
  </si>
  <si>
    <t xml:space="preserve">TYPE 2 DM  UNCONTROLLED  HYPERURICEMIA ; MULTIPLE RIB FRACTURES  2' DEGREE TO FALL </t>
  </si>
  <si>
    <t>A16.5</t>
  </si>
  <si>
    <t>FRACTURE BILATERAL TRANSVERSE  PROCESS , FRACTURE 8TH RIB</t>
  </si>
  <si>
    <t>MACABEO, MINERVA BELDAD
MOLATO, REYNALDO J.</t>
  </si>
  <si>
    <t>FOR SIGNATURE OF DR. RODRIGUEZ, JENNIFER  / DR MACABEO, MINERVA/ DR. MOLATO, REYNALDO</t>
  </si>
  <si>
    <t>ESPERA, ZAVINA ADELLE NOVEDA</t>
  </si>
  <si>
    <t>ESPERA, DON ALVIN BALIMBIN</t>
  </si>
  <si>
    <t>01-052108282-3</t>
  </si>
  <si>
    <t>PNEUMONIA MODERATE RISK</t>
  </si>
  <si>
    <t xml:space="preserve">VIÑEGAS, ELY AMOR GUESE </t>
  </si>
  <si>
    <t>DACOSCOS, ILASHA BAILEY LEE</t>
  </si>
  <si>
    <t>LEE, MARGAUZE VANESSA CAMPO</t>
  </si>
  <si>
    <t>01-0520997054</t>
  </si>
  <si>
    <t>T/C HYPHOID FEVER</t>
  </si>
  <si>
    <t>PNEUMONIA, MODERATE RISK</t>
  </si>
  <si>
    <t xml:space="preserve">HERMOSO, LEONARDO SAN PEDRO </t>
  </si>
  <si>
    <t>01-175195519-9</t>
  </si>
  <si>
    <t>T/C ELECTROLYLE IMBALANCE</t>
  </si>
  <si>
    <t>ELECTROYLE IMBALANCE (HYPOMAGNESEMIA) 2 SEC MEDICANON INDUCED</t>
  </si>
  <si>
    <t>E83.4</t>
  </si>
  <si>
    <t xml:space="preserve">IMPERIAL, MARIA ANGELICA LIZA VELASCO </t>
  </si>
  <si>
    <t>OTAYCO, MICHELLE YAU  RODRIGUEZ, JENNIFER P.</t>
  </si>
  <si>
    <t>KARIMUDDIN, ABDUSSABAR JALA</t>
  </si>
  <si>
    <t>19-000477820-4</t>
  </si>
  <si>
    <t>CKD STAGE 4</t>
  </si>
  <si>
    <t>CKD ST. 5 SECONDARY TO DM NEPHOPATHY DM TYPE 2, UNCONTROLLED HYPERTENSION ST2</t>
  </si>
  <si>
    <t>N18.5</t>
  </si>
  <si>
    <t xml:space="preserve">OTAYCO, MICHELLE YAU  </t>
  </si>
  <si>
    <t>MARAVILLA, MARILYN FRANCISCO</t>
  </si>
  <si>
    <t>01-200129484-7</t>
  </si>
  <si>
    <t>T/C BREAST CA, LEFT</t>
  </si>
  <si>
    <t>C50.9</t>
  </si>
  <si>
    <t>PARTIAL MASTECTOMY, LEFT</t>
  </si>
  <si>
    <t>LIM, ARMI S</t>
  </si>
  <si>
    <t>GARCIA, AMARI BELLATRIX GWYNETH VIVO</t>
  </si>
  <si>
    <t>VIVO, BERNADETTE REBUTIACO</t>
  </si>
  <si>
    <t>01-052154672-2</t>
  </si>
  <si>
    <t>UTI R/O PNEUMMIA MODERATE RISK</t>
  </si>
  <si>
    <t>URINARYTRACT INFECTION, PNEUMMIA, MODERATE RISK</t>
  </si>
  <si>
    <t>AMPAY. SARAH CANDIDATO</t>
  </si>
  <si>
    <t>03-051127567-5</t>
  </si>
  <si>
    <t>HYPERGLYCENIC CRISIS; HYPOTALEMIA</t>
  </si>
  <si>
    <t>URINARYTRACT INFECTION DMT2</t>
  </si>
  <si>
    <t>VALEROS, KATHERINE AVELLANEDA</t>
  </si>
  <si>
    <t>PEPITO, CESAR BACUNAWA</t>
  </si>
  <si>
    <t>01-175136035-7</t>
  </si>
  <si>
    <t>T/C CELLULITIS;  HYPONATREMIA</t>
  </si>
  <si>
    <t>CELLULITIS , RIGHT ARM  HASCVD (HEART FAILURE WITH REDUCED EJECTION FRACTION) ; COMMUNITY ACQUIRED PNEUMONIA</t>
  </si>
  <si>
    <t>SANTOS, JOEL B</t>
  </si>
  <si>
    <t>VILLANTES, ELEUTERIA ROBLES</t>
  </si>
  <si>
    <t>01-175110940-9</t>
  </si>
  <si>
    <t>HCVD, UTI, PNEUMONIA</t>
  </si>
  <si>
    <t>I11.9</t>
  </si>
  <si>
    <t>HERYES, JOSELITO</t>
  </si>
  <si>
    <t>BONGON, CHRISTINE JOY A</t>
  </si>
  <si>
    <t>FOR SIGNATURE OF DR. HEYRES, JOSELITO AND DR. BONGON, CHRISTINE JOY A.</t>
  </si>
  <si>
    <t>SENO, DELIA ORTIZ</t>
  </si>
  <si>
    <t>19-200655228-1</t>
  </si>
  <si>
    <t>CATARACT SENILE MATURE, OS</t>
  </si>
  <si>
    <t>HYPERMATURE CATARACT, OS S/P ECCE WITH PCIOL, OS</t>
  </si>
  <si>
    <t>MARSONIA, MARK PRINCE MENDOZA</t>
  </si>
  <si>
    <t>MENDOZA, ROCHELLE CORNEJO</t>
  </si>
  <si>
    <t>02-0509170801</t>
  </si>
  <si>
    <t>DIRECT CONTRIBUTOR - FILIPINOS WITH DUAL CITIZENSHIP/ LIVING ABROAD</t>
  </si>
  <si>
    <t>ACUTE TONSILOPHARYNGITIS W/ SOME SIGNS OF DEHYDRATION</t>
  </si>
  <si>
    <t>MALAPAD, ROSALINA PARAS</t>
  </si>
  <si>
    <t>01-025441570-2</t>
  </si>
  <si>
    <t>HPN URGENCY</t>
  </si>
  <si>
    <r>
      <rPr>
        <rFont val="Arial Narrow"/>
        <color theme="1"/>
      </rPr>
      <t xml:space="preserve">F/C </t>
    </r>
    <r>
      <rPr>
        <rFont val="Arial Narrow"/>
        <b/>
        <color theme="1"/>
      </rPr>
      <t>HYPERTENSIVE URGENCY</t>
    </r>
    <r>
      <rPr>
        <rFont val="Arial Narrow"/>
        <color theme="1"/>
      </rPr>
      <t xml:space="preserve"> R/O BPPV</t>
    </r>
  </si>
  <si>
    <t>SANTOS, EDLYN JOHN G</t>
  </si>
  <si>
    <t>DEVERLA, JAYVEE FERRERAS</t>
  </si>
  <si>
    <t>DEVERLA, VIVIAN FERRERAS</t>
  </si>
  <si>
    <t>01-050743503-9</t>
  </si>
  <si>
    <t>DENGUE HEMORRHAGIC FEBER</t>
  </si>
  <si>
    <t>DENGUE FEVER W/ WARNING SIGNS ACUTE REACTIVE CHOLECYSTITIS</t>
  </si>
  <si>
    <t>FOR SIGNATURE OF DR.MAGASPI, RUMAR,  AND DR. MORATALLA, RICHIE NORREGA</t>
  </si>
  <si>
    <t>LLORIN, JEANETTE PATRICIO</t>
  </si>
  <si>
    <t>01-026746354-4</t>
  </si>
  <si>
    <t>GIPO PU 35 4/7 WEEKS AOG CEPHALIC IN PRETERM LABOR</t>
  </si>
  <si>
    <t>GIPO PU 35 3/7 WEEKS AOG CEPHALIC IN PRETERM LABOR, CONTROLLED</t>
  </si>
  <si>
    <t>FOR SIGNATURE OF DR. LLARENA, RAQUEL TAPALES</t>
  </si>
  <si>
    <t>LAZO, PRINCESS VIE FRANCISCO</t>
  </si>
  <si>
    <t>01-25112329-4</t>
  </si>
  <si>
    <t>FEBRILE SEIZURE</t>
  </si>
  <si>
    <t>ACUTE INFARCT LEFT PATIETO OCCIPITAL</t>
  </si>
  <si>
    <t>I63.3</t>
  </si>
  <si>
    <t>GUCE, GLENN KAY VELASCO
GO, ELEANOR A.</t>
  </si>
  <si>
    <t>❌ MEMBER'S SIGNATURRE ON PART III
❌ DOTOR'S SIGNATURE (DR MUTUC, DR GUCE, DR GO)</t>
  </si>
  <si>
    <t>❌ DOTOR'S SIGNATURE (DR MUTUC, DR GUCE, DR GO)</t>
  </si>
  <si>
    <t>ESMANI, MA LOUISE FRANCEL ISO</t>
  </si>
  <si>
    <t>10-1259636022</t>
  </si>
  <si>
    <t>BREAST MASS, LEFT, T/C FIBROADENOMA</t>
  </si>
  <si>
    <t>SOLID MASS BREAST, LEFT, T/C FIBROADENOMA</t>
  </si>
  <si>
    <t>N63.2</t>
  </si>
  <si>
    <t>EXCISION BIOPSY BREAST MASS LEFT UNDER LOCAL ANESTHESIA</t>
  </si>
  <si>
    <t>DEL MUNDO, BIENVENIDO</t>
  </si>
  <si>
    <t>BANNOHOC, JANNAH RHON APAGAN</t>
  </si>
  <si>
    <t>BANNOHOC, RONALD CHINAG-A</t>
  </si>
  <si>
    <t>06-0500570078</t>
  </si>
  <si>
    <t>DENGUE FEVER WITH WARNING SIGNS; ACUTE TONSILLOPHARYNGITIS; BACTERIAL CONJUNCTIVITIS, BOTH EYES</t>
  </si>
  <si>
    <t>DENGUE SEVERE; ACUTE BACTERIAL CONJUNCTIVTIS</t>
  </si>
  <si>
    <t>PORCUNA, MICHELLE ANNE</t>
  </si>
  <si>
    <t>GOPEZ, JAIRUS ALI DALID</t>
  </si>
  <si>
    <t>DALID, NORHAYA KAMAL</t>
  </si>
  <si>
    <t>03-0251793197</t>
  </si>
  <si>
    <t>T/C SIMPLE FEBRLE SEIZURE</t>
  </si>
  <si>
    <t>BENIGN FEBRILE CONVULSION SEC TO ACUTE BRONCHITIS</t>
  </si>
  <si>
    <t>APELO, MA. RIMA GATILAO</t>
  </si>
  <si>
    <t>ARAGON, JOY RUTH M.
ANG, JONALYN CHRIS TAN</t>
  </si>
  <si>
    <t>ALBA, NASYA ANAIAH DELGADO</t>
  </si>
  <si>
    <t>ALBA, LAVINIA DELGADO</t>
  </si>
  <si>
    <t>03-0258950212</t>
  </si>
  <si>
    <t>PNEUMONIA, MODERATE RISK; UTI</t>
  </si>
  <si>
    <t>PNEUMONIA, MODERATE RISK; URINARY TRACT INFECTION</t>
  </si>
  <si>
    <t xml:space="preserve">VILLAPANDO, EMPRESS LIZA CARLOS </t>
  </si>
  <si>
    <t>URAYENZA, RODOLFO RETANAN</t>
  </si>
  <si>
    <t>URAYENZA, SONIA DE JUAN</t>
  </si>
  <si>
    <t>01-1753008898</t>
  </si>
  <si>
    <t>CAP-MR; T/C CHF (NYHA II) HASCV; CAD</t>
  </si>
  <si>
    <t>CAP-MR HEART FAILURE WITH REDUCED SYSIOLIC/EJECTION PROBABLY SEC. TO CAD</t>
  </si>
  <si>
    <t>DELA CRUZ, VERLENE ANNE VELASCO</t>
  </si>
  <si>
    <t>CERBITO, RHYZ AIZEN MOROTA</t>
  </si>
  <si>
    <t>CERBITO, MA NICOLLE MOROTA</t>
  </si>
  <si>
    <t>01-025867919-4</t>
  </si>
  <si>
    <t xml:space="preserve">ACUTE TONSILLOPHARYNGITIS NON-EXUDATIVE ; ACUTE GASTRITIS WITH SOME SIGNS OF DEHYDRATION </t>
  </si>
  <si>
    <r>
      <rPr>
        <rFont val="Arial Narrow"/>
        <b/>
        <color theme="1"/>
      </rPr>
      <t>ACUTE TONSILLOPHARYNGITIS</t>
    </r>
    <r>
      <rPr>
        <rFont val="Arial Narrow"/>
        <color theme="1"/>
      </rPr>
      <t xml:space="preserve"> NON-EXUDATIVE ; ACUTE GASTRITIS WITH SOME SIGNS OF DEHYDRATION </t>
    </r>
  </si>
  <si>
    <t>RECUENCO, EVELYN FLAVIER</t>
  </si>
  <si>
    <t>PEROL, YEONA VERMUG</t>
  </si>
  <si>
    <t>PEROL, JACKIELYN VERMUG</t>
  </si>
  <si>
    <t>01-025808746-7</t>
  </si>
  <si>
    <t>ACUTE GASTRITIS R/O UTI</t>
  </si>
  <si>
    <r>
      <rPr>
        <rFont val="Arial Narrow"/>
        <b/>
        <color theme="1"/>
      </rPr>
      <t>URINARY TRACT INFECTION</t>
    </r>
    <r>
      <rPr>
        <rFont val="Arial Narrow"/>
        <color theme="1"/>
      </rPr>
      <t xml:space="preserve"> ; CONSTIPATION</t>
    </r>
  </si>
  <si>
    <t xml:space="preserve">VIDAMO, MAYBELLE </t>
  </si>
  <si>
    <t>✔️URINALYSIS
✔️ANTIBIOTIC</t>
  </si>
  <si>
    <t>BONGOLA, ELIXIR HAZE DELOS SANTOS</t>
  </si>
  <si>
    <t>01-271183892-7</t>
  </si>
  <si>
    <t>BONGOLA, CHRISTOPHER MASAN</t>
  </si>
  <si>
    <t>01-051303220-5</t>
  </si>
  <si>
    <r>
      <rPr>
        <rFont val="Arial Narrow"/>
        <b/>
        <color theme="1"/>
      </rPr>
      <t>DENGUE FEVER WITH WARNING SIGNS</t>
    </r>
    <r>
      <rPr>
        <rFont val="Arial Narrow"/>
        <color theme="1"/>
      </rPr>
      <t xml:space="preserve">; PNEUMONIA MODERATE RISK </t>
    </r>
  </si>
  <si>
    <t xml:space="preserve">VILLAPANDO, EMPRESS ELIZA CARLOS </t>
  </si>
  <si>
    <t>FOR SIGNATURE OF DR. EMPRESS ELIZA C. VILLAPANDO</t>
  </si>
  <si>
    <t xml:space="preserve">
✔️ + NS1 
✔️ LOW P.C. (X3)
✔️ HIGH HEMATO (X2)   
✔️ FEVER
</t>
  </si>
  <si>
    <t>DELIGENCIA, PRECIOUS JAEDEN OCAMPO</t>
  </si>
  <si>
    <t>DELIGENCIA, MA ANGELICA OCAMPO</t>
  </si>
  <si>
    <t>01-025919916-1</t>
  </si>
  <si>
    <t>URTI; R/O CAP</t>
  </si>
  <si>
    <r>
      <rPr>
        <rFont val="Arial Narrow"/>
        <color theme="1"/>
      </rPr>
      <t xml:space="preserve">PCAP ; UTI ; </t>
    </r>
    <r>
      <rPr>
        <rFont val="Arial Narrow"/>
        <b/>
        <color theme="1"/>
      </rPr>
      <t>UPPER RESPIRATORY TRACT INFECTION</t>
    </r>
  </si>
  <si>
    <t>SANTOS, PHOEBE ANNE DINO</t>
  </si>
  <si>
    <t>✔️NEB X1
✔️ANTIBIOTIC</t>
  </si>
  <si>
    <t>NAVOA, ALEX GAVRYEL GUNAYON</t>
  </si>
  <si>
    <t>NAVOA, GRACE GUNAYON</t>
  </si>
  <si>
    <t>19-089462677-5</t>
  </si>
  <si>
    <t>T/C SVI; R/O PCAP</t>
  </si>
  <si>
    <t>UPPER RESPIRATORY TRACT INFECTION</t>
  </si>
  <si>
    <t>✔️NEB X3
✔️ANTIBIOTIC</t>
  </si>
  <si>
    <t>PALASPAS, CESAR PUSAG</t>
  </si>
  <si>
    <t>19-089331045-6</t>
  </si>
  <si>
    <t>CVD BLEED</t>
  </si>
  <si>
    <t>CVD BLEED, LEFT BASAL GANGLINA (298 CC BY CT) , PROBABLY HYPERTENSIVE; HYPERTENSIVE EMERGENCY</t>
  </si>
  <si>
    <t>I61.0</t>
  </si>
  <si>
    <t>FOR SIGNATURE OF DR. ELEANOR GO</t>
  </si>
  <si>
    <t>LORICO, KISSHA MARIE OPERARIO</t>
  </si>
  <si>
    <t>01-251639342-2</t>
  </si>
  <si>
    <t>ALMONTE, ATALIA FRANCESCA IMPERIAL</t>
  </si>
  <si>
    <t>03-253579252-5</t>
  </si>
  <si>
    <t>ALMONTE, NICHOLE KAREN IMPERIAL</t>
  </si>
  <si>
    <t>01-050887425-7</t>
  </si>
  <si>
    <t>PCAP COVID</t>
  </si>
  <si>
    <t>✔️NEB X4
✔️ANTIBIOTIC
✔️XRAY</t>
  </si>
  <si>
    <t>MANGOMPIG, ESMAIL SANGOAN</t>
  </si>
  <si>
    <t>01-175283314-3</t>
  </si>
  <si>
    <t>ABSCESS LEFT GLUTEUS  SRE R/O DM</t>
  </si>
  <si>
    <t xml:space="preserve">SKIN AND SOFT TISSUE INFECTION, LEFT GLUTEAL ; DM TYPE 2, UNCONTROLLED CENTRALIZED ATOPIC DERMATITIS  </t>
  </si>
  <si>
    <t>L02.3</t>
  </si>
  <si>
    <t>DEBRIDEMENT , INCISION, DRAINAGE LEFT GLUTEAL</t>
  </si>
  <si>
    <t>CABALLERO, REMOO</t>
  </si>
  <si>
    <t>PANOPIO, IVAN JOSEPH TAMAYO
BALINA, MEGAN MARGRETHE
SANTOS, JOEL
QUIMPO, ROLANDO</t>
  </si>
  <si>
    <t>CASTAÑEDA, MARIE GRACE SILVA</t>
  </si>
  <si>
    <t>19-025298622-0</t>
  </si>
  <si>
    <t>G1P1 (1001) AUB R/O  ENDOMETRIAL PATHOLOGY; PREVIOUS CS1; HYPERTENSION</t>
  </si>
  <si>
    <t>N85..0</t>
  </si>
  <si>
    <t>ENDOMETRIAL CURRETAGE  UNDER SPINAL ANESTHESIA</t>
  </si>
  <si>
    <t>IMBAO, JOCELYN</t>
  </si>
  <si>
    <t>OMAR, MYRNA ZUÑIGA</t>
  </si>
  <si>
    <t>19-025007894-7</t>
  </si>
  <si>
    <t>G3P3 (3003) MENOPAUSE X 14 YEARS ; R/O  ENDOMETRIAL PATHOLOGY  (THICKENED  ENDOMETRIUM); HYPERTENSION STAGE II; DM TYPE 2; DYSLIPIDEMIA; FATTY LIVER</t>
  </si>
  <si>
    <t>G3P3 (3003) T/C  ENDOMETRIAL POLYP VS MALIGNANCY ; MENOPAUSE  X 14 YEARS ; HYPERTENSION  STAGE II ; DM TYPE II; DYSLIPIDEMIA ; FATTY LIVER</t>
  </si>
  <si>
    <t>ENDOMETRIAL BIOPSY (IM SEDATION)</t>
  </si>
  <si>
    <t xml:space="preserve">PESEBRE, ANTONETTE R. </t>
  </si>
  <si>
    <t>✔️OPERATIVE RECORD</t>
  </si>
  <si>
    <t>BARIS, DREXTER DELA CRUZ</t>
  </si>
  <si>
    <t>01-0268906636</t>
  </si>
  <si>
    <t>DENGUE FEVER  WITH WARNING SIGNS</t>
  </si>
  <si>
    <t>DENGUE HEMORRHAGIC FEVER</t>
  </si>
  <si>
    <t>GOMEZ, PRIMITIVA GREGORIO</t>
  </si>
  <si>
    <t>01-1751941856</t>
  </si>
  <si>
    <t>TIA HPN II CONTROLLED</t>
  </si>
  <si>
    <t>T/C TRANSIENT ISCHEMIC ATTACK; HYPERTENSION STAGE 2 - CONTROLLED</t>
  </si>
  <si>
    <t>I10.1</t>
  </si>
  <si>
    <t>VALENCIA, HELEN DELA CRUZ</t>
  </si>
  <si>
    <t>01-1752243958</t>
  </si>
  <si>
    <t>BREAST CA RIGHT</t>
  </si>
  <si>
    <t>INFILTRATING DUCTAL CARCINOMA, R, BREAST</t>
  </si>
  <si>
    <t>C50</t>
  </si>
  <si>
    <t>MODIFIED RADICAL MASTECTOMY, RIGHT</t>
  </si>
  <si>
    <t>ASCALON, PHILIP ROMMEL
CUTCHON, XERXES DEL ROSARIO</t>
  </si>
  <si>
    <t>TUMANENG, CLAIRE SOCO</t>
  </si>
  <si>
    <t>01-2519034237</t>
  </si>
  <si>
    <t>PLEURAL EFFUSION LEFT PARAPNEUMONIC VS. PTB</t>
  </si>
  <si>
    <t>PLEURAL EFFUSION, LEFT S/P ULTRASOUND GUIDED THORACENTESIS,  CAP MOD. RISK V/S PTB</t>
  </si>
  <si>
    <t>J90</t>
  </si>
  <si>
    <t>S/P ULTRASOUND GUIDED THORACENTESIS</t>
  </si>
  <si>
    <t>SY, REGINA</t>
  </si>
  <si>
    <t>FOR SIGNATURE OF DR. MACABEO, MINERVA</t>
  </si>
  <si>
    <t>BAUTISTA, LEONA ATHENA MAGBALETA</t>
  </si>
  <si>
    <t>MAGBALETA, AXCELL NINA LEEN BALOT</t>
  </si>
  <si>
    <t>06-2016476590</t>
  </si>
  <si>
    <t>LLANO, JEOFFREY GABIANA</t>
  </si>
  <si>
    <t>03-0257722097</t>
  </si>
  <si>
    <t>T/C CAP MODERATE RISK R/O PTB</t>
  </si>
  <si>
    <t>CAP HIGH RISK; ENTIRIC FEVER SALMONELLA; HYPERSENSITIVITY REACTION</t>
  </si>
  <si>
    <t>J18.93</t>
  </si>
  <si>
    <t>LAZARO, HEIDI</t>
  </si>
  <si>
    <t>QUMPO, ROLANDO</t>
  </si>
  <si>
    <t>FOR SIGNATURE OF DR. LAZARO, HEIDI</t>
  </si>
  <si>
    <t>ASAJAR, DOMINIQUE DE LOS SANTOS</t>
  </si>
  <si>
    <t>ASAJAR, BRENN EDDY CAPISTRANO</t>
  </si>
  <si>
    <t>01-0257858117</t>
  </si>
  <si>
    <t>G1P1 PU 40 WEEKS AOG, CIL, GESTATIONAL DIABETES MELLITUS, INSULIN REQUIRED</t>
  </si>
  <si>
    <t>G1P1 (1001) PREGNANCY UTERINE DELIVERED TERM CEPHALIC LIVE BABY GIRL AS 9,9 BW 3370 GMS S/P LTCS FOR ARREST IN CERVICAL DILATATION</t>
  </si>
  <si>
    <t>O62.0</t>
  </si>
  <si>
    <t>VILLANUEVA, GENEVIEVE</t>
  </si>
  <si>
    <t>ASAJAR, BABY GIRL DE LOS SANTOS</t>
  </si>
  <si>
    <t>LIVE TERM SINGLETON FEMALE VIA EMERGENCY CESAREAN SECTION SECONDARY TO ARREST IN CERVICAL DILATATION APGAR 9,9 BALLARD SCORE 40 WEEKS BIRTHWEIGHT 3370 GRAMS APPROPRIATE FOR GESTATIONAL AGE. INFANT OF MOTHER WITH GDM.</t>
  </si>
  <si>
    <t>NEWBORN AFFECTED BY MATERNAL CONDITION GESTATIONAL DIABETES MELLITUS</t>
  </si>
  <si>
    <t>P70.0</t>
  </si>
  <si>
    <t>VIANA, NICCOLO FEODOR DE LEON</t>
  </si>
  <si>
    <t>VIAÑA, DANICE DE LEON</t>
  </si>
  <si>
    <t>01-0251148401</t>
  </si>
  <si>
    <t>T/C CAP C MILD DEHYDRATION</t>
  </si>
  <si>
    <t>SINABANGAN, CAJELO MAITULA</t>
  </si>
  <si>
    <t>03-0002005480</t>
  </si>
  <si>
    <t>CELLULITIS</t>
  </si>
  <si>
    <t>AKI SECONDARY TO SEVERE ANEMIA ON TOP OF CKD STAGE 3B CIC TO HCKD; CELLULITIS DUE TO NON HEALING WOUND LEFT LEG; ANEMIA OF CHRONIC DISEASE S/P BT 3 UNITS PRBC HASCVD CKD BPH; SSTI LEFT LEG NON HEALING WOUND PROB SEC TO PAOD SS VENOUS INSUFFICIENCY</t>
  </si>
  <si>
    <t>SALES, RAIZA
CABALLERO, REMOO B.</t>
  </si>
  <si>
    <t>FOR SIGNATURE OF DR. VALEROS, KATHERINE
SALES, RAIZA
CABALLERO, REMOO</t>
  </si>
  <si>
    <t>CAMPOS, MARY CHRIS CASTILLON</t>
  </si>
  <si>
    <t>02-0264982171</t>
  </si>
  <si>
    <t>OBSTRUCTIVE JAUNDICE SECONDARY TO CHOLEDOCHOLITHIASIS</t>
  </si>
  <si>
    <t>OPEN CHOLECYSTECTOMY, INTRAOPERATIVE CHOLANGIOGRAM, COMMON BILE DUCT EXPLORATION W/ T-TUBE CHOLEDOCHOSTOMY, COMPLETION CHOLAGIOGRAM</t>
  </si>
  <si>
    <t>DURAN, RAYMUND ILEDAN</t>
  </si>
  <si>
    <t>FESTIN, MARIA SONIA YEE
DAYO, ALFRED MATTHEW R.</t>
  </si>
  <si>
    <t>REPUYAN, TERESITA REAMUCIO</t>
  </si>
  <si>
    <t>01-2517250307</t>
  </si>
  <si>
    <t>CKD STAGE 5 ON DIALYSIS SEC TO HYPERTENSIVE KIDNEY DISEASE AND CRS TYPE II CHOLECYSTOLITHIASIS; HYPERTENSIVE CARDIOVASCULAR DISEASEE HEART FAILURE WITH PRESEREVD EJECTION FRACTION DEEP VEIN THROMBOSIS BILATERAL</t>
  </si>
  <si>
    <t>SANTOS, JOEL</t>
  </si>
  <si>
    <t>SALES, RAIZA
POSIO, JAN PETER PARAS
FESTIN, MARIA SONIA YEE</t>
  </si>
  <si>
    <t>BACOLOR, EDWARD JAMES FERNANDEZ</t>
  </si>
  <si>
    <t>BACOLOR, JOSELITO CABANELA</t>
  </si>
  <si>
    <t>19-0001987163</t>
  </si>
  <si>
    <t>T/C HEMOPTYSIS SEC TO PTB</t>
  </si>
  <si>
    <t>ACUTE TONSILLOPHARYNGITIS WITH SEVERE DEHYDRATION SEXUALLY TRANSMITTED INFECTION (SYPHILIS)</t>
  </si>
  <si>
    <t>A53.0</t>
  </si>
  <si>
    <t>SALES, RAIZA</t>
  </si>
  <si>
    <t>CASTELLANO, MARK JOSEPH J.</t>
  </si>
  <si>
    <t>FOR SIGNATURE OF DR. SALES, MARY ANN
CASTELLANO, AMRK JOSEPH</t>
  </si>
  <si>
    <t>BABAO, SACHA JANNE MARIANO</t>
  </si>
  <si>
    <t>BABAO, SACHA JANNE</t>
  </si>
  <si>
    <t>01-051639534-1</t>
  </si>
  <si>
    <t>ACUTE APPENDICITIS</t>
  </si>
  <si>
    <t>APPENDECTOMY &amp; CECORRHAPY</t>
  </si>
  <si>
    <t>UY, ANALIA</t>
  </si>
  <si>
    <t>LUCERO, JASH ELORD EMBIDO</t>
  </si>
  <si>
    <t>LUCERO, JAMES ELORD MALLARI</t>
  </si>
  <si>
    <t>02-050103235-3</t>
  </si>
  <si>
    <t>ACUTE PYELONEPHRITIS</t>
  </si>
  <si>
    <t>SANTIAGO, RUBILYN</t>
  </si>
  <si>
    <t>BRIGINO, ALFREDO CONCEPCION</t>
  </si>
  <si>
    <t>02-1751827498</t>
  </si>
  <si>
    <t>DIABETES MELLITUS; HYPERTENSION; MASS, ARM, RIGHT</t>
  </si>
  <si>
    <t>S/P AV FISTULA CREATION; S/P EXCISION MASS, ARM, RIGHT; DM, HYPERTENSION</t>
  </si>
  <si>
    <t>N18.9</t>
  </si>
  <si>
    <t>ARTERIOVENOUS FISTULA CREATION, LEFT RADIOCEPHALIC</t>
  </si>
  <si>
    <t>BALBUENA, ESTELITA PONESTO</t>
  </si>
  <si>
    <t>01-175333516-3</t>
  </si>
  <si>
    <t>T/C ACID PEPTIC DISEASE</t>
  </si>
  <si>
    <t>ACUTE CHOLECYSTITIS</t>
  </si>
  <si>
    <t>K81.0</t>
  </si>
  <si>
    <t>BURCER, DAISY GUILLERMO</t>
  </si>
  <si>
    <t>01-175154775-9</t>
  </si>
  <si>
    <t>COPD IN EXACERBATION; PNEUMONIA IN THE ELDERLY</t>
  </si>
  <si>
    <t>CAP MODERATE RISK (VIRAL PNEUMONIA)</t>
  </si>
  <si>
    <t>MADRIDEJO, MICHELLE PASCUAL</t>
  </si>
  <si>
    <t>08-027167150-8</t>
  </si>
  <si>
    <t>INVASIVE BREAST CANCER RIGHT</t>
  </si>
  <si>
    <t>INVASIVE BREAST CANCER, RIGHT</t>
  </si>
  <si>
    <t>SENTINEL NODE BIOPSY, TOTAL MASTECTOMY, RIGHT</t>
  </si>
  <si>
    <t>PANOPIO, IVAN JOSEPH TAMAYO
BALINA, MEGAN MARGRETHE</t>
  </si>
  <si>
    <t>VIERNES, REY JAY PLATINO</t>
  </si>
  <si>
    <t>01-250919276-4</t>
  </si>
  <si>
    <t>URTI</t>
  </si>
  <si>
    <t>FOR SIGNATURE OF DR. JOEL SANTOS</t>
  </si>
  <si>
    <t>DORADO, MARY JORDIN DAILO</t>
  </si>
  <si>
    <t>DORADO, RODOLFO GREGORY</t>
  </si>
  <si>
    <t>19-090265525-9</t>
  </si>
  <si>
    <t>DE LA PEÑA, JADE KAYLIE BANZUELA</t>
  </si>
  <si>
    <t>BANZUELA, JESSA MAY BALOLOY</t>
  </si>
  <si>
    <t>10-025356719-2</t>
  </si>
  <si>
    <t>DARAS, AILEY RIANNE SANCHEZ</t>
  </si>
  <si>
    <t>DARAS, JOHNDEY ARRIAN DUMALAON</t>
  </si>
  <si>
    <t>01-051894257-9</t>
  </si>
  <si>
    <t>DENGUE FEVER WITH WARNING SIGN</t>
  </si>
  <si>
    <t>SYSTEMIC VIRAL ILLNESS</t>
  </si>
  <si>
    <t>MOLINA, SUNSHINE LEAH ALMA PENESA</t>
  </si>
  <si>
    <t>AUSTRIA, SONIA TALAMPAS</t>
  </si>
  <si>
    <t>19-0002006530</t>
  </si>
  <si>
    <t>CAP-HR</t>
  </si>
  <si>
    <t>HEART FAILURE W/ REDUCED EJECTION (39%); CORONARY ARTERY DISEASE; DIABETES MELLITUS; HYPERTENSION</t>
  </si>
  <si>
    <t>K27.0</t>
  </si>
  <si>
    <t>RANCHES, LOUILLE
UY, ANALIA</t>
  </si>
  <si>
    <t>FOR SIGNATURE
DR. RODRIGUEZ, JENNIFER
DR. RANCHES, LOUILLE
DR. UY, ANLIA</t>
  </si>
  <si>
    <t>PERALTA, JAKE ARJO REYES</t>
  </si>
  <si>
    <t>UMAYAM, AIRA JOYCE MACATANGAY</t>
  </si>
  <si>
    <t>08-0265388829</t>
  </si>
  <si>
    <t>T/C NSVE R/O DFS R/O UTI R/O PCAP</t>
  </si>
  <si>
    <t>ROSEOLA INFANTUM (VIRAL INFETION, UNSPECIFIED)</t>
  </si>
  <si>
    <t xml:space="preserve">✔️SIGNED
✔️PMRF
 ✔️BIRTH CERT 
</t>
  </si>
  <si>
    <t>GESLANI, BELLERINE MOLINA</t>
  </si>
  <si>
    <t>MOLINA, KATHERINE JARAP</t>
  </si>
  <si>
    <t>01-0518580898</t>
  </si>
  <si>
    <t>AGE</t>
  </si>
  <si>
    <t>URINARY TRACT INFECTION; COW MILK ALLERGY; UPPER RESPIRATORY TRACT INFECTION</t>
  </si>
  <si>
    <t>VILLAANDO, EMPRESS ELIZA CARLOS C</t>
  </si>
  <si>
    <t>EVANGELISTA, JAIME BAQUIRAN</t>
  </si>
  <si>
    <t>01-1753331605</t>
  </si>
  <si>
    <t>COPD; CAP-MR</t>
  </si>
  <si>
    <t>CHRONIC OBSTRUCTIVE PULMONARY DISEASE IN ACUTE EXACERBATION; COMMUNITY ACQUIRED PNEUMONIA (LEFT LINGULA) - MODERATE RISK, ISCHEMIC HEART DISEASE, HASCVD, AKI ON CKD, HYPOLALEMIA SEC. TO DRUG-INDUCED</t>
  </si>
  <si>
    <t>J44.9</t>
  </si>
  <si>
    <t>VELASCO, MANUEL REYES JR</t>
  </si>
  <si>
    <t>FOR SIGNATURE OF DR. VELASCO, MANUEL</t>
  </si>
  <si>
    <t>BELTRAN, NATIVIDAD BENSAL</t>
  </si>
  <si>
    <t>01-0251514955</t>
  </si>
  <si>
    <t>T/C CVD, R/O ACS</t>
  </si>
  <si>
    <t>CVD INFARCT HYPERTENSION SII; DM TYPE 2</t>
  </si>
  <si>
    <t>BALAGOT, JAN KRISTOPHER BALCITA</t>
  </si>
  <si>
    <t>04-0501218245</t>
  </si>
  <si>
    <t>ACUTE TONSILLOPHARYNGITIS</t>
  </si>
  <si>
    <t>FOR SIGNATURE OF DR. MACABEO, MINERVA BELDAD</t>
  </si>
  <si>
    <t>PASIWEN, THEO NIKOLAI TABAYAN</t>
  </si>
  <si>
    <t>PAIWEN, NERISSA TABAYAN</t>
  </si>
  <si>
    <t>01-0260257418</t>
  </si>
  <si>
    <t>AGE WITH MILD SIGNS OF DEHYDRATION</t>
  </si>
  <si>
    <t>ACUTE AMOEBIC DYSENTERY; ELECTROLYTE IMBALANCE HYPONATREMIA</t>
  </si>
  <si>
    <t>A06.0</t>
  </si>
  <si>
    <t>REYES, ALICIA TORRIJOS</t>
  </si>
  <si>
    <t>01-175260367-9</t>
  </si>
  <si>
    <t>PLEURAL EFFUSION PROB SEC TO 1. HAP 2. HF</t>
  </si>
  <si>
    <r>
      <rPr>
        <rFont val="Arial Narrow"/>
        <b/>
        <color theme="1"/>
      </rPr>
      <t>PLEURAL EFFUSION</t>
    </r>
    <r>
      <rPr>
        <rFont val="Arial Narrow"/>
        <color theme="1"/>
      </rPr>
      <t xml:space="preserve"> SEC TO CHR, CAP MR</t>
    </r>
  </si>
  <si>
    <t>UTZ GUIDED THORACENTESIS (NOT COVERED)</t>
  </si>
  <si>
    <t>NOT COVERED</t>
  </si>
  <si>
    <t>ALIANGAN, EDGAR BAUTISTA
OGBAC, MARTIN KRISTOFFER ELISES</t>
  </si>
  <si>
    <t>FOR SIGNATURE OF DR. OGBAC, MARTIN &amp; ALIANGAN, EDGAR</t>
  </si>
  <si>
    <t>RAQUIZA, CARLITO MAGDAMIT</t>
  </si>
  <si>
    <t>02-025236427-8</t>
  </si>
  <si>
    <t>ACUTE MYOCARDIAL INFARCTION, CONGESTIVE HEART FAILURE, HYPERTENTION STAGE II</t>
  </si>
  <si>
    <t>I21.9</t>
  </si>
  <si>
    <t>RESUSCITATION PACKAGE</t>
  </si>
  <si>
    <t>P0000</t>
  </si>
  <si>
    <t>UNTALAN, MARK CORLETO NONATO</t>
  </si>
  <si>
    <t>EMERGENCY</t>
  </si>
  <si>
    <t>FOR SIGNATURE OF DR. UNTALAN</t>
  </si>
  <si>
    <t>EXPIRED</t>
  </si>
  <si>
    <t>AQUISAP, GONZALO BIEL VILLENA</t>
  </si>
  <si>
    <t>AQUISAP, BITUIN VILLENA</t>
  </si>
  <si>
    <t>02-025033971-3</t>
  </si>
  <si>
    <t>CELLULITIS, RIGHT THIGH; NEPHROTIC SYNDROME</t>
  </si>
  <si>
    <r>
      <rPr>
        <rFont val="Arial Narrow"/>
        <b/>
        <color theme="1"/>
      </rPr>
      <t>CELLULITIS, RIGHT THIGH</t>
    </r>
    <r>
      <rPr>
        <rFont val="Arial Narrow"/>
        <color theme="1"/>
      </rPr>
      <t>; NEPHROTIC SYNDROME</t>
    </r>
  </si>
  <si>
    <t>FOR SIGNATURE OF DR. DINO SANTOS</t>
  </si>
  <si>
    <t>PALAROAN, STEPHEN CABAHUG</t>
  </si>
  <si>
    <t>CABAHUG, J-ANN GACILA</t>
  </si>
  <si>
    <t>01-200245901-7</t>
  </si>
  <si>
    <t>POST STREPTOCCOCCAL GLOMERULONEPHRITIS</t>
  </si>
  <si>
    <r>
      <rPr>
        <rFont val="Arial Narrow"/>
        <color theme="1"/>
      </rPr>
      <t xml:space="preserve">AKI SEC TO </t>
    </r>
    <r>
      <rPr>
        <rFont val="Arial Narrow"/>
        <b/>
        <color theme="1"/>
      </rPr>
      <t>POST STREPTOCCOCCAL GLOMERULONEPHRITIS</t>
    </r>
  </si>
  <si>
    <t>N00.8</t>
  </si>
  <si>
    <t>JOSE, VON LLEWYN DELA VICTORIA</t>
  </si>
  <si>
    <t>JOSE, GRAZEL DELA VICTORIA</t>
  </si>
  <si>
    <t>02-050276034-4</t>
  </si>
  <si>
    <t>BAIAE</t>
  </si>
  <si>
    <t>BRONCHIAL ASTHMA IN ACUTE EXACERBATION</t>
  </si>
  <si>
    <t>FOR SIGNATURE OF DR. VILLAPANDO</t>
  </si>
  <si>
    <t>PAGLINAWAN, FELIPE JR. AGRAVANTE</t>
  </si>
  <si>
    <t>01-250613897-1</t>
  </si>
  <si>
    <t>CELLULITIS, LEFT LEG</t>
  </si>
  <si>
    <t>INFECTED WOUNDS MIDDLE THIRD LEG WITH SUPERIMPOSED CELLULITIS</t>
  </si>
  <si>
    <t>FASCIOTOMY AND FORMAL DEBRIDEMENT</t>
  </si>
  <si>
    <t>RAMOS, SHERWIN USMAN
LORENZO, MIGUEL MAPOTE</t>
  </si>
  <si>
    <t>FOR SIGNATURE OF DR. ROMAN AND DR. RAMOS</t>
  </si>
  <si>
    <t>DAMA</t>
  </si>
  <si>
    <t>BURON, NENITA NOGALO</t>
  </si>
  <si>
    <t>01-0254004370</t>
  </si>
  <si>
    <t>G5P4 (4014) ABNORMAL UTERINE BLEEDING RULE OUT ENDOMETRIAL PATHOLOGY; T/C ENDOMETRIAL POLYP</t>
  </si>
  <si>
    <t>DIAGNOSTIC DILATATION &amp; CURETTAGE UNDER SPINAL ANESTHESIA</t>
  </si>
  <si>
    <t>MILLARE-MUHARRANI, PAOLA MERCED</t>
  </si>
  <si>
    <t>FOR SIGNATURE OF DR. MILLARE-MUHARRANI AND DR. FESTIN</t>
  </si>
  <si>
    <t>OGALINOLA, SIMONE BENJAMIN RICAFRANCA</t>
  </si>
  <si>
    <t>RICAFRANCA--OGALINOLA, REYLIN SHALIMAR MAMURI</t>
  </si>
  <si>
    <t>01-025835359-0</t>
  </si>
  <si>
    <t>P/CAP MODERATE</t>
  </si>
  <si>
    <t>PEDIATRIC COMMUNITY-ACQUIRED PNEUMONIA, MODERATE RISK WITH HYPERRATIVE AIRWAYS</t>
  </si>
  <si>
    <t>NO SIGNATURE OF DR. MAGASPI</t>
  </si>
  <si>
    <t>01-026690608-6</t>
  </si>
  <si>
    <t xml:space="preserve">  T/C CVD BLEED; HYPERTENSIVE EMERGENCY </t>
  </si>
  <si>
    <t>ACUTE INTRACEREBAL HEMORRHAGE, LEFT CAPSULOGANGLIONIC 4 DAYS; CHRONIC KIDNEY DESEASE ON MAINTENACE HEMODIALYSIS 4 YEARS; HYPERTENSION</t>
  </si>
  <si>
    <t>ALIANGAN, EDGAR BAUTISTA</t>
  </si>
  <si>
    <t>GO, ELEANOR 
GARCIA, ANN CRIZETTE</t>
  </si>
  <si>
    <t>MACABALLUG, JERRY BACCAY</t>
  </si>
  <si>
    <t>19-09006-9323-4</t>
  </si>
  <si>
    <t>CHRONIC KIDNEY DISEASE SECONDARY TO HYPERTENSIVE NEPHROSCLEROSIS</t>
  </si>
  <si>
    <t>CHRONIC KIDNEY DISEASE STAGE 5 SECONDARY TO HYPERTENSIVE NEPHROSCLEROSIS</t>
  </si>
  <si>
    <t>I12.0</t>
  </si>
  <si>
    <t>ARTERIOVENOUS FISTULA CREATION, RIGHT BRACHIOCEPHALIC</t>
  </si>
  <si>
    <t>BAMBALAN, NELSON SERRANO</t>
  </si>
  <si>
    <t>NO SIGNATURE OF DR. BAMBALAN</t>
  </si>
  <si>
    <t>BERMODEZ, RODOLFO DAGALEA</t>
  </si>
  <si>
    <t>13-200316037-1</t>
  </si>
  <si>
    <t>PTERYGIUM, OU</t>
  </si>
  <si>
    <t>PTERYGIUM, OU S/P EXCISION WITH CONJUNCTIVAL GRAFT, OU</t>
  </si>
  <si>
    <t>PTERYGIUM WXCISION, OU WITH CONJUCTIVAL GRAFT, OU</t>
  </si>
  <si>
    <t>LEROT, LADY TRIXIMAE GONZALES</t>
  </si>
  <si>
    <t>01-250991067-5</t>
  </si>
  <si>
    <t>N10</t>
  </si>
  <si>
    <t>ANDALING, IRENEO SUMINGAN</t>
  </si>
  <si>
    <t>16-050143990-5</t>
  </si>
  <si>
    <t>UGIB</t>
  </si>
  <si>
    <t>UPPER GI BLEEDING SECONDARY TO ANTI-PLATELETS</t>
  </si>
  <si>
    <t>K27.4</t>
  </si>
  <si>
    <t>EMPERIAL, MARIA ANGELICA LIZA VELASCO 
GULINAO, ISAGANI BAUTISTA</t>
  </si>
  <si>
    <t>DE OCAMPO, ELIZABETH PALACIO</t>
  </si>
  <si>
    <t>01-175319262-1</t>
  </si>
  <si>
    <t>HTN URGENCY T/C CHOLESCYSTITIS R/O CVD</t>
  </si>
  <si>
    <t>GALLSTONE PANCREATITIS; HYPERTENSIVE URGENCY; CHOLEDOCHOLITHIASIS;COMPLICATED   UTI BACTEREMIA; DMT2 UNCONTROLLED; SUBACUTE PONTOMEDULLARY HEMORRHAGE; AKI STAGE 1 ON TOP CKD 2 DIABETIC KIDNEY DISEASE ELECTROLYTEIMBALANCE (HYPOKALEMIA); CHOLESCYSTITIS R/O BILIARY OBSTRUCRION</t>
  </si>
  <si>
    <t>K85.1</t>
  </si>
  <si>
    <t>GALLSTONES PANCREATITIS</t>
  </si>
  <si>
    <t>LATOGA, KAYCEL YVONNE MACHECA</t>
  </si>
  <si>
    <t>LATOGA, CECILLE MACHECA</t>
  </si>
  <si>
    <t>01-050380956-2</t>
  </si>
  <si>
    <t>AURI, T/C UTI</t>
  </si>
  <si>
    <t>PNEUMONIA - MODERATE RISK</t>
  </si>
  <si>
    <t>LATOGA, KATE WHINCEL MACHECA</t>
  </si>
  <si>
    <t>AURI, T/C ACUTE BRONCHITIS VS. PCAP</t>
  </si>
  <si>
    <t>GLORIA, LEA PORQUERIÑO</t>
  </si>
  <si>
    <t>08-175238669-2</t>
  </si>
  <si>
    <t>ESRD, HTN, DM</t>
  </si>
  <si>
    <t>ESRD SEC HPN DM 2</t>
  </si>
  <si>
    <t xml:space="preserve">NO SIGNATURE OF DR. RODRIGUEZ AND DR. BAMBALAN	</t>
  </si>
  <si>
    <t xml:space="preserve">NO SIGNATURE OF DR. RODRIGUEZ AND DR. BAMBALAN        </t>
  </si>
  <si>
    <t>HEMBRA, CRISANTA BARABAD</t>
  </si>
  <si>
    <t>01-025464563-5</t>
  </si>
  <si>
    <t>HYPERTENSION EMERGENCY</t>
  </si>
  <si>
    <t>HYPERTENSION URGENCY, HYPERTENSIVE CARDIOVASCULAR OSTEOARTHRITIS</t>
  </si>
  <si>
    <t xml:space="preserve">SANTOS, JOEL </t>
  </si>
  <si>
    <t xml:space="preserve">NO SIGNATURE OF DR. SANTOS, JOEL   </t>
  </si>
  <si>
    <t>QUEJADA, EDWIN JAVA</t>
  </si>
  <si>
    <t>19-089518150-5</t>
  </si>
  <si>
    <t>CALCULOUS CHOLECYSTITIS</t>
  </si>
  <si>
    <t>ACUTE CALCULOUS CHOLECYSTITIS, MIRIZZI'S SYNDROME</t>
  </si>
  <si>
    <t>LAPAROSCOPIC CONVERTED TO OPEN CHOLECYSTECTOMY</t>
  </si>
  <si>
    <t>POSIO, JAN PETER PARAS</t>
  </si>
  <si>
    <t>SALES, RAIZA B.
FESTIN, MARIA SONIA YEE</t>
  </si>
  <si>
    <t>LIBAN, ALEXANDER DE GUZMAN</t>
  </si>
  <si>
    <t>01-050578177-0</t>
  </si>
  <si>
    <t>CATARACT SENILE MATURE, S/P PHACO WITH PCIOL, OS</t>
  </si>
  <si>
    <t>PHACO WITH PCIOL, OS</t>
  </si>
  <si>
    <t>CARLOS, STEVIENE SILVESTRE</t>
  </si>
  <si>
    <t>01-026043842-0</t>
  </si>
  <si>
    <t>COMMUNITY ACQUIRED PNEUMONIA</t>
  </si>
  <si>
    <t>ACUTE BRONCHITIS; RHINOSINUSITIS; COUGH VARIANT ASTHMA</t>
  </si>
  <si>
    <t>J20.6</t>
  </si>
  <si>
    <t>LAZARO, HEIDI BACOLOD</t>
  </si>
  <si>
    <t>NO SIGNATURE OF DR. LAZARO, HEIDI BACOLOD</t>
  </si>
  <si>
    <t>EUSEBIO, JUSTIN RAYMOND ENCARNACION</t>
  </si>
  <si>
    <t>08-025528420-0</t>
  </si>
  <si>
    <t>HEMORRHOIDS</t>
  </si>
  <si>
    <t>GRADE 4 THROMBOSED HEMORRHOIDS, BLEEDING</t>
  </si>
  <si>
    <t>I84</t>
  </si>
  <si>
    <t>HEMORRHOIDECTOMY</t>
  </si>
  <si>
    <t>ORPIANA JR., RAFAEL DIZON</t>
  </si>
  <si>
    <t>ACXILLARY LYMPHADENOPATHIES, ETIOLOGY TO BE DETERMINED, R/O MALIGNANCY; AUB SEC TO ENDOMETRIAL HYPERPLASIA; T/C CVS (BLEED VS INFARCT) T/C ACS</t>
  </si>
  <si>
    <r>
      <rPr>
        <rFont val="Arial Narrow"/>
        <color theme="1"/>
      </rPr>
      <t xml:space="preserve">ABNORMAL UTERINE BLEEDING SECONDARY TO ENDOMETRIAL HYPERPLASIA; </t>
    </r>
    <r>
      <rPr>
        <rFont val="Arial Narrow"/>
        <b/>
        <color theme="1"/>
      </rPr>
      <t>TRANSIENT ISCHEMIC ATTACK</t>
    </r>
  </si>
  <si>
    <t>VILLANUEVA, GENEVIEVE MALLARE
VILLANUEVA, GLENN P.</t>
  </si>
  <si>
    <t>NO SIGNATURE OF DR. GLENN VILLANUEVA AND DR. GENEVIEVE VILLANUEVA</t>
  </si>
  <si>
    <t>NALING, ISABEL ALMACIN</t>
  </si>
  <si>
    <t>19-200425412-7</t>
  </si>
  <si>
    <t xml:space="preserve">CHRONIC KIDNEY DISEASE </t>
  </si>
  <si>
    <t>INTERNAL JUGULAR CATHETER INSERTION, RIGHT; ARTERIOVENOUS FISTULA CREATION LEFT BRACHIOCEPHALIC</t>
  </si>
  <si>
    <t xml:space="preserve">✔️OPERATIVE RECORD
</t>
  </si>
  <si>
    <t>SIRIBAN, MERVEN AUDREY SAGUN</t>
  </si>
  <si>
    <t>SIRIBAN, VENUS SAGUN</t>
  </si>
  <si>
    <t>19-000511843-7</t>
  </si>
  <si>
    <t>✔️ NS1+
✔️ LOW PLATELET COUNT</t>
  </si>
  <si>
    <t>CASTROVERDE, FLORIEFE CORRO</t>
  </si>
  <si>
    <t>01-175294890-0</t>
  </si>
  <si>
    <t>CATARACT SENILE MATURE, OD</t>
  </si>
  <si>
    <r>
      <rPr>
        <rFont val="Arial Narrow"/>
        <color theme="1"/>
      </rPr>
      <t xml:space="preserve">(66987) </t>
    </r>
    <r>
      <rPr>
        <rFont val="Arial Narrow"/>
        <b/>
        <color theme="1"/>
      </rPr>
      <t>ECCEOD1</t>
    </r>
  </si>
  <si>
    <t>OPHTHA, SURGERY</t>
  </si>
  <si>
    <t>❌ POST OP REFRACTION (AS OF 2/27/25)
✔️ CPSA
✔️ LENS BOX</t>
  </si>
  <si>
    <t>SALVADOR, ELIZABETH ONILLA</t>
  </si>
  <si>
    <t>02-175195019-2</t>
  </si>
  <si>
    <t>ARTERIOVENOUS FISTULA CREATION LEFT BRACHIOCEPHALIC</t>
  </si>
  <si>
    <t>BANOG, AMETH PRECIOUS NOLLUDA</t>
  </si>
  <si>
    <t>BANOG, RENATO VILLAFLOR</t>
  </si>
  <si>
    <t>02-050552041-7</t>
  </si>
  <si>
    <t>G4P3 (3003) PU AOG CNIL PLACENTE PREVIA</t>
  </si>
  <si>
    <t>G4P4 PU TERM CEPHALIC DELIVERED LIVA BABY BOY AS 8,9 BW 3.63KG, PLACENTA PREVIA TOTALLIS (INCRETA) PREVIOUS CS IIIx (2015,2018,2021)</t>
  </si>
  <si>
    <t>O44.0</t>
  </si>
  <si>
    <t>CLASSICAL CESAREAN SECTION FOLLOWED BY TOTAL HYSTERECTOMY WITH PLACENTA IN SITU UNDER COMBINED SPINAL AND EPIDURAL ANESTHESIA</t>
  </si>
  <si>
    <t>GARCIA, CHONA RAGANIT</t>
  </si>
  <si>
    <t>FOR SIGNATURE OF DR. LIZA PARAGUYA AND DR. CHONA GARCIA</t>
  </si>
  <si>
    <t>INCOMPLETE CF3</t>
  </si>
  <si>
    <t>BANOG, RENIEL MATEO NOLLUDA
(BANOG, BABY BOY NOLLUDA)</t>
  </si>
  <si>
    <t>LIVE TERM MALE DELIVERED VIA CS SEC TO PLACENTA PREVIA TOTALIS, APGAR 8,9 BW 3.63KG BIRTH LENGTH 55CM</t>
  </si>
  <si>
    <t>EXPANDED NEWBORN CARE PACKAEG</t>
  </si>
  <si>
    <t>APELO, MA RIMA GATILAO</t>
  </si>
  <si>
    <t>FOR SIGNATURE OF DR. APELO</t>
  </si>
  <si>
    <t>✔️HEARING TEST</t>
  </si>
  <si>
    <t>CAEG, DAPHNE ALESSANDRA DEL ROSARIO</t>
  </si>
  <si>
    <t>REYES, ANNA PATRICIA CAEG</t>
  </si>
  <si>
    <t>01-050963448-9</t>
  </si>
  <si>
    <t>A09.9, E86.1</t>
  </si>
  <si>
    <t xml:space="preserve"> ✔️ FECALYSIS</t>
  </si>
  <si>
    <t>MANZANO, CLINT ELY SANTILLAN</t>
  </si>
  <si>
    <t>01-257260168-2</t>
  </si>
  <si>
    <t>MANZANO, MELANIE SANTILLAN</t>
  </si>
  <si>
    <t>10-050266394-6</t>
  </si>
  <si>
    <t>PCAP C MODERATE RISK</t>
  </si>
  <si>
    <t>✔️ CHEST XRAY (2)</t>
  </si>
  <si>
    <t>MENTE, KAELA ESTRADA</t>
  </si>
  <si>
    <t>ESTRADA, JOCEL SUÑAZ</t>
  </si>
  <si>
    <t>08-051474459-2</t>
  </si>
  <si>
    <t>BAUTISTA, MARICEL LANDAGAN</t>
  </si>
  <si>
    <t>✔️ NS1+
✔️DECREASING PLATELET COUNT</t>
  </si>
  <si>
    <t>TASIC, ALJON UGAT</t>
  </si>
  <si>
    <t>02-027387293-1</t>
  </si>
  <si>
    <t>CAP MR; PTB SUSPECT</t>
  </si>
  <si>
    <t>LOCULATED PLEURAL EFFUSION, RIGHT SECONDARY TO TB</t>
  </si>
  <si>
    <t>SALES, RAIZA B.</t>
  </si>
  <si>
    <t>ILARDE-GALIT, MARIA ANGELES
BAMBALAN, NELSON SERRANO</t>
  </si>
  <si>
    <t>NO SIGNATURE OF DR. BAMBALAN AND DR. SALES</t>
  </si>
  <si>
    <t>MAGLENTE, ALMA BARUELA</t>
  </si>
  <si>
    <t>09-050317453-6</t>
  </si>
  <si>
    <t>INFECTED WOUND WITH CELLULITIS, LEG RIGHT SECONDARY TO CONTACT BURN, LEG, RIGHT</t>
  </si>
  <si>
    <t>WOUND DEBRIDEMENT, LEG, RIGHT</t>
  </si>
  <si>
    <t>HAINTO, ASH GRAEGOR RESAGA</t>
  </si>
  <si>
    <t>01-271187984-4</t>
  </si>
  <si>
    <t>HAINTO, VINCENT DIMAPILIS</t>
  </si>
  <si>
    <t>01-250944684-7</t>
  </si>
  <si>
    <t>POLAN, SUSANA VILLARAMA</t>
  </si>
  <si>
    <t>21-025241150-4</t>
  </si>
  <si>
    <t>(PLS INPUT)</t>
  </si>
  <si>
    <t>K75.0</t>
  </si>
  <si>
    <t>QUIMPO, ROLANDO DILAG JR.
SALES, RAIZA B.</t>
  </si>
  <si>
    <t xml:space="preserve"> ✔️ ABDOMEN CT SCAN</t>
  </si>
  <si>
    <t>CLARIDAD, GLENDA PANGASI-AN</t>
  </si>
  <si>
    <t>01-175134349-5</t>
  </si>
  <si>
    <t>I61.4</t>
  </si>
  <si>
    <t xml:space="preserve">GO, ELEANOR </t>
  </si>
  <si>
    <t xml:space="preserve"> ✔️ CT SCAN</t>
  </si>
  <si>
    <t>02-2528109113</t>
  </si>
  <si>
    <t>T/C STEROID INDUCED PSYCHOSIS VS LUPUS PSYCHOSIS; SLE CANNOT RULE OUT LYMPHOPROLIFERATIVE DISEASE</t>
  </si>
  <si>
    <t>SYSTEMIC LUPUS ERYTHEMATOSUS, IN SEVERE FLARE (NEUROPSYCHIATRIC, NEPHRITIS, HEMOLYTIC ANEMIA, IMMUNE THROMBOCYTOPENIA, PERICAARDIAL EFFUSION, GENERALIZED LYMPHADENOPATHY), TO CONSIDER SECONDARY APAS; BEHAVIORAL CHANGES SECONDARY TO A GENERAL MEDICAL CONDITION; LUPUS REPHRITIS</t>
  </si>
  <si>
    <t>M32.9</t>
  </si>
  <si>
    <t>REYES-CABALLERO, KARLA SOFIA R</t>
  </si>
  <si>
    <t>IMPERIAL, MARIA ANGELICA LIZA VELASCO
SALES, RAIZA B</t>
  </si>
  <si>
    <t>ALIM, CLEVOR KLEIN MARIWA</t>
  </si>
  <si>
    <t>ALIM, ABDIL NASSER SUHILLIE</t>
  </si>
  <si>
    <t>14-0253031804</t>
  </si>
  <si>
    <t>PCAP;  AGE WTH MODERATE DEHYDRATION</t>
  </si>
  <si>
    <t>PNEUMONIA, MODERATE RISK; AMOEBIASIS WITH MODERATE RISK</t>
  </si>
  <si>
    <t>SISCAR-ALLEN, YENTL AYN DAR</t>
  </si>
  <si>
    <t>DOMINGO, ANGEL BENEDICT CAO</t>
  </si>
  <si>
    <t>DOMINGO, BENJAMIN DELOS REYES</t>
  </si>
  <si>
    <t>19-0896932431</t>
  </si>
  <si>
    <t>PARAPHIMOSIS</t>
  </si>
  <si>
    <t>PARAPHIMOSIS; PCAP-LOW RISK</t>
  </si>
  <si>
    <t>N47</t>
  </si>
  <si>
    <t>EMERGENCY RELEASE OF PHIMOTIC BAND TO POSSIBLE CIRCUMCISION</t>
  </si>
  <si>
    <t>BASILIO, JAN ERIKA SINCHIOCO</t>
  </si>
  <si>
    <t>DEL MUNDO, BIENVENIDO FERNANDEZ
GUERRERO, CRISTINA EMILY SEVILLA</t>
  </si>
  <si>
    <t>NO SIGNATURE OF DR. DEL MUNDO</t>
  </si>
  <si>
    <t>LATE DISCHARGED AT BIZBOX</t>
  </si>
  <si>
    <t>TUMBADO, JEOVANNI SOPEÑA</t>
  </si>
  <si>
    <t>TUMBADO, MA. CRSITINA GARCIA</t>
  </si>
  <si>
    <t>01-0254164106</t>
  </si>
  <si>
    <t>T/C CVD INFARCT HYPERTENSION STAGE 1 DM 2</t>
  </si>
  <si>
    <r>
      <rPr>
        <rFont val="Arial Narrow"/>
        <b/>
        <color theme="1"/>
      </rPr>
      <t>CVD INFARCT</t>
    </r>
    <r>
      <rPr>
        <rFont val="Arial Narrow"/>
        <color theme="1"/>
      </rPr>
      <t xml:space="preserve"> LEFT CORONA RADIATA EXTENDING TO BASAL GANGLIA, HYPERTENSION STAGE II, TYPE 2 DM, DYSLIPIDEMIA</t>
    </r>
  </si>
  <si>
    <t>I63.8</t>
  </si>
  <si>
    <t>✔️CT SCAN</t>
  </si>
  <si>
    <t>MALABANAN, JOSE BAUTISTA</t>
  </si>
  <si>
    <t>01-0270203138</t>
  </si>
  <si>
    <t>UROLITHIASIS T/C UTI</t>
  </si>
  <si>
    <t>UROLITHIASIS, PASSED OUT STONE, COMPLICATED UTI; AKI ON TOP OF CKD; COLONIC DIDVERTICULUM; DYSLIPIDEMIA</t>
  </si>
  <si>
    <t>VENTURA, ZAVIN ZOREN EJEDA</t>
  </si>
  <si>
    <t>VENTURA, JEDARVIN SAMONTE</t>
  </si>
  <si>
    <t>01-0255703337</t>
  </si>
  <si>
    <t>INFECTIOUS DIARRHEA</t>
  </si>
  <si>
    <t>A09.0</t>
  </si>
  <si>
    <t>RELLESIVA, LORNA C.</t>
  </si>
  <si>
    <t>19-2005770951</t>
  </si>
  <si>
    <t>FIBEROPTIC LARYNGOSCOPY</t>
  </si>
  <si>
    <t>DEL VALLE, RENANTE H.</t>
  </si>
  <si>
    <t>BICUTAN MEDICAL CENTER, INC.</t>
  </si>
  <si>
    <t>Page No:</t>
  </si>
  <si>
    <t>1 of 1</t>
  </si>
  <si>
    <t>191 ML QUEZON STREET New Lower Bicutan, Taguig City, City Of Manila, Fourth District</t>
  </si>
  <si>
    <t>Ref Date:</t>
  </si>
  <si>
    <t>LEGENDS</t>
  </si>
  <si>
    <t>Admission Summary</t>
  </si>
  <si>
    <t>POSSIBLE NON PHIC DEDUCTION (FOR DOUBLE CHECKING)</t>
  </si>
  <si>
    <t>Reference Date From: 02/01/2025 To 02/28/2025</t>
  </si>
  <si>
    <t>MARCH DISCHARGED</t>
  </si>
  <si>
    <t>No.</t>
  </si>
  <si>
    <t>Patient ID</t>
  </si>
  <si>
    <t>Adm. No.</t>
  </si>
  <si>
    <t>Patient Name</t>
  </si>
  <si>
    <t>Case Type</t>
  </si>
  <si>
    <t>Gender</t>
  </si>
  <si>
    <t>Age</t>
  </si>
  <si>
    <t>Adm. Date</t>
  </si>
  <si>
    <t>Address</t>
  </si>
  <si>
    <t>Attending Doctor</t>
  </si>
  <si>
    <t>PHIC Category</t>
  </si>
  <si>
    <t>ESMAIL, SAPIA INDAMA</t>
  </si>
  <si>
    <t>House/Walk-In</t>
  </si>
  <si>
    <t>Female</t>
  </si>
  <si>
    <t>46 MAGSAYSAY EXT.BRGY.NEW LOWER BICUTAN TAGUIG CIT</t>
  </si>
  <si>
    <t>ARTHUR DESSI ESTRADA ROMAN</t>
  </si>
  <si>
    <t>10 B ESTACIO ST. CALZADA TIPAS TAGUIG</t>
  </si>
  <si>
    <t>DR. MARIA ANGELES ILARDE-GALIT, MD</t>
  </si>
  <si>
    <t>Private</t>
  </si>
  <si>
    <t>293 MLQ PUROK 4 LOWER BICUTAN TAGUIG CITY</t>
  </si>
  <si>
    <t>JAYSON M. MUTUC</t>
  </si>
  <si>
    <t>Male</t>
  </si>
  <si>
    <t>#76 ML1 ST. P2 NEW LOWER BICUTAN TAGUIG CITY</t>
  </si>
  <si>
    <t>DR. ARMI LIM, MD</t>
  </si>
  <si>
    <t>02 STREET PAUL BRGY SAN MIGUEL TAGUIG CITY</t>
  </si>
  <si>
    <t>EDLYN JOHN G SANTOS</t>
  </si>
  <si>
    <t>B70 L24 VILLAMOR ST. UPPER BICUTAN TAGUIG CITY</t>
  </si>
  <si>
    <t>LIZA CALMA PARAGUYA</t>
  </si>
  <si>
    <t>68D M.L. QUEZON ST. NEW LOWER BICUTAN TAGUIG CITY</t>
  </si>
  <si>
    <t>MARY ROSE PUNZAL DEL ROSARIO</t>
  </si>
  <si>
    <t>ZARANDIN, BABY BOY -</t>
  </si>
  <si>
    <t>B70 L24 VILLAMOR ST., UPPER BICUTAN, TAGUIG CITY</t>
  </si>
  <si>
    <t>MARIAN MORENO ALSASUA</t>
  </si>
  <si>
    <t>234 MLQ ST. HAGONOY TAGUIG CITY</t>
  </si>
  <si>
    <t>JAN PETER PARAS POSIO</t>
  </si>
  <si>
    <t>39 A PINEDA ST. ZONE 2 CENTRAL SIGNAL TAGUIG CITY</t>
  </si>
  <si>
    <t>EDGAR BAUTISTA ALIANGAN</t>
  </si>
  <si>
    <t>BLK 16 LOT PUROK 6C SOUTH DAANG HARI TAGUIG CITY</t>
  </si>
  <si>
    <t>DR. JONALYN CHRIS TAN ANG</t>
  </si>
  <si>
    <t>278 MAHOGANY ST. BAGUMBAYAN TAGUIG CITY</t>
  </si>
  <si>
    <t>DAN PARAÑAL MALATE</t>
  </si>
  <si>
    <t>BLK 182 LOT 14 ILOCOS STREET BRGY. MAHARLIKA TAGUI</t>
  </si>
  <si>
    <t>KARLA SOFIA REYES - CABALLERO</t>
  </si>
  <si>
    <t>10-A DMC ST.STA. ANA TAGUIG CITY</t>
  </si>
  <si>
    <t>JOSELITO HEYRES</t>
  </si>
  <si>
    <t>WRIGHT, JAMES HENREN</t>
  </si>
  <si>
    <t>17 LEBANON UNIT 7 CRAWFORDSVILLE</t>
  </si>
  <si>
    <t>4 P3 MLQ BAGUMBAYAN TAGUIG CITY</t>
  </si>
  <si>
    <t>EMPRESS ELIZA C. CARLOS-VILLAPANDO, MD</t>
  </si>
  <si>
    <t>ACACIA ESTATE, TAGUIG CITY</t>
  </si>
  <si>
    <t>11 VISAYAS STREET ZONE 6 SOUTH SIGNAL VILLAGE TAGU</t>
  </si>
  <si>
    <t>JOEL B. SANTOS</t>
  </si>
  <si>
    <t>203 PASO ST. BAGUMBAYAN TAGUIG CITY</t>
  </si>
  <si>
    <t>DR. FATIMA C. ALBA</t>
  </si>
  <si>
    <t>BLOCK 101 LOT 30 PH7 UPPER BICUTAN TAGUIG CITY</t>
  </si>
  <si>
    <t>MARCO ROMULO REVILLA MANZANO</t>
  </si>
  <si>
    <t>22 CAMATHILE ST. P4 LOWER BIC TAG CITY</t>
  </si>
  <si>
    <t>JOSE ALFREDO T. MATHEUS</t>
  </si>
  <si>
    <t>13 MARTINEZ ST. ZONE 4 SOUTH SIGNAL TAGUIG CITY</t>
  </si>
  <si>
    <t>GLENN P VILLANUEVA</t>
  </si>
  <si>
    <t>17 CAMACHILE STREET LOWER BICUTAN TAGUIG CITY</t>
  </si>
  <si>
    <t>ROSCHELLE CAMARA CEDEÑO</t>
  </si>
  <si>
    <t>329 UNIT 201 ML QUEZON ST, NEW LOWER BICUTAN TAGUI</t>
  </si>
  <si>
    <t>DIVINA YUMUL SOLIZA</t>
  </si>
  <si>
    <t>62 MLQ ST. PK2 NEW LOWER BICUTAN TAGUIG CITY</t>
  </si>
  <si>
    <t>DR. ANN CRIZZETTE R GARCIA, MD</t>
  </si>
  <si>
    <t>D1- A PAG ASA ST TAGUIG CITY</t>
  </si>
  <si>
    <t>MICHELLE ANNE KANAPI PORCUNA</t>
  </si>
  <si>
    <t>192-J M.L QUEZON STREET PUROK 3 NEW LOWER BICUTAN</t>
  </si>
  <si>
    <t>SHERWIN USMAN RAMOS</t>
  </si>
  <si>
    <t>329 UNIT 27 MANUEL L. QUEZON ST. NEW LOWER BICUTAN</t>
  </si>
  <si>
    <t>PASCUAL P PATTAUI</t>
  </si>
  <si>
    <t>RD. 6 MAGUINDANAO AVE. HERBS ST. NEW LOWER BICUTAN</t>
  </si>
  <si>
    <t>3986 RD2 PRK 6-B LOWER BICUTAN TAGUIG CITY</t>
  </si>
  <si>
    <t>RUMAR HONTIVEROS MAGASPI</t>
  </si>
  <si>
    <t>MAHARLIKA VILLAGE, TAGUIG CITY</t>
  </si>
  <si>
    <t>DR. XERXES D. CUTCHON, MD</t>
  </si>
  <si>
    <t>MALIBAY PASAY CITY</t>
  </si>
  <si>
    <t>238 MLQ NEW LOWER BICUTAN TAGUIG CITY</t>
  </si>
  <si>
    <t>MARICEL AREVALO DELA CRUZ-BALAGOT</t>
  </si>
  <si>
    <t>BLOCK 20 LOT 8, ZAMBOANGA ST. Maharlika Village, T</t>
  </si>
  <si>
    <t>#31 PARDIÑAS ST. ZONE 6 SOUTH SIGNAL TAGUIG CITY</t>
  </si>
  <si>
    <t>8 RODRIGUEZ ST. SOUTH SIGNAL VILLAGE TAGUIG CITY</t>
  </si>
  <si>
    <t>BLK 208 LOT 21 VISZCARRA ST NEW LOWER BICUTAN TAGU</t>
  </si>
  <si>
    <t>PAUL JOSEPH TULIAO GALUTIRA</t>
  </si>
  <si>
    <t>20-A DAISY STREET PUROK 6-C LOWER BICUTAN TAGUIG C</t>
  </si>
  <si>
    <t>JENNIFER P. RODRIGUEZ</t>
  </si>
  <si>
    <t>33EA REYES ST. P3 NEW LOWER BICUTAN TAGUIG CITY</t>
  </si>
  <si>
    <t>ELY AMOR G. VIÑEGAS, MD</t>
  </si>
  <si>
    <t>BLOCK 162 LOT 2 CENTRAL BICUTAN</t>
  </si>
  <si>
    <t>ELEANOR A GO</t>
  </si>
  <si>
    <t>BUNYI, ERNESTO PEREZ</t>
  </si>
  <si>
    <t>92 MLQ ST P 2 BRGY NEW LOWER BICUTAN TAGUIG CITY</t>
  </si>
  <si>
    <t>HEIDE BACOLOD LAZARO</t>
  </si>
  <si>
    <t>396 MLQ. ST. PUROK 5 LOWER BICUTAN,TAGUIG CITY</t>
  </si>
  <si>
    <t>MARIA ANGELICA LIZA VELASCO IMPERIAL</t>
  </si>
  <si>
    <t>BLK 166 LOT 24 SAN LORENZO RUISE ST.CENTRAL SIGNAL</t>
  </si>
  <si>
    <t>A REYES ST. EXTENSION NEW LOWER BICUTAN TAGUIG CIT</t>
  </si>
  <si>
    <t>BLK 30 LOT 32 P4 MARTIZANO STREET CENTRAL BICUTAN</t>
  </si>
  <si>
    <t>VERLENE ANNE VELASCO DELA CRUZ</t>
  </si>
  <si>
    <t>23A REYES ST NEW LOWER BICUTAN TAGUIG CITY</t>
  </si>
  <si>
    <t>72 MLQ ST PRK.2 NEW LOWER BICUTAN TAGUIG CITY</t>
  </si>
  <si>
    <t>RAQUEL TAPALES LLARENA</t>
  </si>
  <si>
    <t>B23 L21 RAMAIN ST. MAHARLIKA TAGUIG CITY</t>
  </si>
  <si>
    <t>REMOO B CABALLERO</t>
  </si>
  <si>
    <t>#4183 13TH STREET PUROK 6A LOWER BICUTAN TAGUIG</t>
  </si>
  <si>
    <t>B-63 L-39 TRIÑANES ST. UPPER BICUTAN TAGUIG</t>
  </si>
  <si>
    <t>EVELYN RECUENCO</t>
  </si>
  <si>
    <t>05 STO. CENTRAL SIGNAL VILL. TAGUIG CITY</t>
  </si>
  <si>
    <t>PHOEBE ANNE DINO SANTOS</t>
  </si>
  <si>
    <t>BLK. 38 #9 FAMELA ST. SOUTH SIGNAL VILLAGE</t>
  </si>
  <si>
    <t>249 JAMES ST NEW LOWER BICUTAN TAGUIG CITY</t>
  </si>
  <si>
    <t>ROAD 13 PUROK 2 NEW LOWER BICUTAN TAGUIG CITY</t>
  </si>
  <si>
    <t>BLK 13 LOT 30 EP VILLAGE BRGY.PINAGSAMA TAGUIG CIT</t>
  </si>
  <si>
    <t>ALFRED MATTHEW R. DAYO</t>
  </si>
  <si>
    <t>BBYAN TAGUIG CITY</t>
  </si>
  <si>
    <t>MA. RIMA GATILAO APELO</t>
  </si>
  <si>
    <t>28 RANGER STREET SOUTH SIGNAL VILLAGE TAGUIG CITY</t>
  </si>
  <si>
    <t>14 CABALLERO ST. P5 LOWER BICUTAN TAGUIG CITY</t>
  </si>
  <si>
    <t>DR. MAYBELLE VILLARUEL-VIDAMO, MD</t>
  </si>
  <si>
    <t>BLOCK 147 LOT 7 LOZARES CENTRAL BICUTAN TAGUIG CIT</t>
  </si>
  <si>
    <t>ROSEWOOD POINT E, ACACIA ESTATES</t>
  </si>
  <si>
    <t>JOY RUTH M. ARAGON</t>
  </si>
  <si>
    <t>PAGTAKHAN, KING KYLER TAGLE</t>
  </si>
  <si>
    <t>7 PINEAPPLE STREET NEW LOWER BICUTAN TAGUIG CITY</t>
  </si>
  <si>
    <t>PIERRE-ANGELI ALFARO RIVO</t>
  </si>
  <si>
    <t>8 4TH STREET ZONE 1 NORTH SIGNAL VILLAGE TAGUIG CI</t>
  </si>
  <si>
    <t>MINERVA BELDAD MACABEO</t>
  </si>
  <si>
    <t>6051 A. LEVI MARIANO AVE. USUSAN TAGUIG CITY</t>
  </si>
  <si>
    <t>49 PAG ASA ST. BRGY.KATUPARAN,TAGUIG CITY</t>
  </si>
  <si>
    <t>3568 BRGY ST. LOWER BICUTAN, TAGUIG CITY</t>
  </si>
  <si>
    <t>31 MEDEL EXT. ZONE 3 CENTRAL SIGNAL VILLAGE TAGUIG</t>
  </si>
  <si>
    <t>PAUL MICHAEL FRANI GALICIA</t>
  </si>
  <si>
    <t>BERNABE, MARK ANGELO UBIÑA</t>
  </si>
  <si>
    <t>NO5 MARTINEZ ST CENTRAL SIGNAL VILLAGE TAGUIG CITY</t>
  </si>
  <si>
    <t>MICHELE SALANDANAN</t>
  </si>
  <si>
    <t>CRUZ, CHRIS MAJESTY HERNANDEZ</t>
  </si>
  <si>
    <t>BLK 3 LOT 11 CALDOZO COMP. SAN MIGUEL TAGUIG CITY</t>
  </si>
  <si>
    <t>MARY ANN DELOS SANTOS SALES</t>
  </si>
  <si>
    <t>49 CALDOZO ST. P6 B LOWER BICUTAN, TAGUIG CITY</t>
  </si>
  <si>
    <t>JOCELYN CRUZ IMBAO</t>
  </si>
  <si>
    <t>#5 MAYOR TANYAG ST. ZONE-6 SOUTH SIGNAL VILLAGE TA</t>
  </si>
  <si>
    <t>GENEVIEVE MALLARE VILLANUEVA</t>
  </si>
  <si>
    <t>33 Z PIO FELIPE STREET NEW LOWER BICUTAN TAGUIG CI</t>
  </si>
  <si>
    <t>232 COL ESTACIO ST. PALINGON TIPAS TAGUIG CITY</t>
  </si>
  <si>
    <t>ALDRIN JAVIER CORAÑEZ</t>
  </si>
  <si>
    <t>LOT 32 BLK 56 PH 2 PINAGSAMA VILLAGE TAGUIG CITY</t>
  </si>
  <si>
    <t>#5 Mayor Tanyag St. Zone 6 South Signal Village, T</t>
  </si>
  <si>
    <t>LOT 28 BLK 34 PHASE 2 PINAGSAMA VILL. TAGUIG CITY</t>
  </si>
  <si>
    <t>45 A MANGGA RD. PAGASA AVE BGY KATUPARAN T.C</t>
  </si>
  <si>
    <t>MEGAN MARGRETHE DELA CRUZ BALINA</t>
  </si>
  <si>
    <t>115 BALLECER ST. SOUTH SIGNAL TAGUIG CITY</t>
  </si>
  <si>
    <t>07 EVERLASTING ST. PK 6C LOWER BIC TAGUIG CITY</t>
  </si>
  <si>
    <t>RUBILYN SANTIAGO</t>
  </si>
  <si>
    <t>P6 BLK 78 LOT 1 A. BONIFACIO AVE. UPPER BICUTAN TA</t>
  </si>
  <si>
    <t>NAPINDAN, TAGUIG CITY</t>
  </si>
  <si>
    <t>KATHERINE AVELLANEDA VALEROS, M.D</t>
  </si>
  <si>
    <t>#435 MLQ ST. BAGUMBAYAN TAGUIG CITY</t>
  </si>
  <si>
    <t>0046 BLK 1 AGUAHAN VILL. BAGUMBAYAN, TAGUIG CITY</t>
  </si>
  <si>
    <t>2871 CABALLERO ST PUROK-5 LOWER BICUTAN TAGUIG</t>
  </si>
  <si>
    <t>228 PASO ST. BAGUMBAYAN TAGUIG CITY</t>
  </si>
  <si>
    <t>142 MLQ ST. NEW LOWER BICUTAN TAGUIG CITY</t>
  </si>
  <si>
    <t>17 P LUCAS ST NAPINDAN TAGUIG CITY</t>
  </si>
  <si>
    <t>24 I REYES ST. LOWER BICUTAN TAGUIG CITY</t>
  </si>
  <si>
    <t>SUNSHINE LEAH ALMA PENESA MOLINA</t>
  </si>
  <si>
    <t>BLK 147 LT. 37A EDURIA ST Central Bicutan, Taguig</t>
  </si>
  <si>
    <t>ALHAMBRA ST. BACOOR CITY, CAVITE</t>
  </si>
  <si>
    <t>215 PASO ST. BAGUMBAYAN TAGUIG CITY</t>
  </si>
  <si>
    <t>SADICON, LANIE LEAL</t>
  </si>
  <si>
    <t>120 RAMMON RIDGE CONDOMINIUM</t>
  </si>
  <si>
    <t>173 ML QUEZON ST. BAGUMBAYAN TAGUIG CITY</t>
  </si>
  <si>
    <t>MANUEL REYES VELASCO JR.</t>
  </si>
  <si>
    <t>BERNADAS, MERCEDITA VENTULAN</t>
  </si>
  <si>
    <t>18K C- MASTRILI ST. BAMBANG, TAGUIG CITY</t>
  </si>
  <si>
    <t>151- Y 18TH AVE EAST REMBO TAGUIG CITY</t>
  </si>
  <si>
    <t>AREA 1 LOT 160 MAULING CREEK LOWER BICUTAN, TAGUIG</t>
  </si>
  <si>
    <t>19 E MRT AVE NEW LOWER BICUTAN TAGUIG CITY</t>
  </si>
  <si>
    <t>LOUILLE RAPISURA RANCHES</t>
  </si>
  <si>
    <t>213 MLQ ST. PR3 LOWER BICUTAN TAGUIG CITY</t>
  </si>
  <si>
    <t>SORREL RESIDENCES SAMPALOC MANILA</t>
  </si>
  <si>
    <t>26A RD 3 PUROK 6B LOWER BICUTAN TAGUIG CITY</t>
  </si>
  <si>
    <t>#21 MAGSAYSAY ST. BRGY SOUTH SIGNAL VILLAGE TAGUIG</t>
  </si>
  <si>
    <t>CASABUENA, RICALYN LARISMA</t>
  </si>
  <si>
    <t>LOT 3 BLK8 STA TERESA COMP. BAGUMBAYAN, TAGUIG CIT</t>
  </si>
  <si>
    <t>15 PUROK 6 M.L QUEZON ST.BAGUMBAYAN, TAGUIG CITY</t>
  </si>
  <si>
    <t>BLK 15 LOT 6 PUROK 8 BAGONG TANYAG TAGUIG CITY</t>
  </si>
  <si>
    <t>IVORYWOOD RESIDENCES ACACIA ESTATES BAMBANG TAGUIG</t>
  </si>
  <si>
    <t>ZANDRO VILL. PINAG BUHATAN PASIG CITY</t>
  </si>
  <si>
    <t>BLOCK 77 LOT 9 LOTUS STREET RIZAL TAGUIG CITY</t>
  </si>
  <si>
    <t>DR. RAIZA SALES, MD</t>
  </si>
  <si>
    <t>BLOCK 10 LOT 12 55 BRIGADE WESTERN BICUTAN TAGUIG</t>
  </si>
  <si>
    <t>34 PARAISO ST. LOWER BICUTAN TAGUIG CITY</t>
  </si>
  <si>
    <t>204 CARNATION ST. WAWA, TAGUIG CITY</t>
  </si>
  <si>
    <t>YONGSU, KIM N/A</t>
  </si>
  <si>
    <t>CAMP BAGONG DIWA, TAGUIG CITY</t>
  </si>
  <si>
    <t>BLK 74 LOT 86 PHASE 4, UPPER BICUTAN, TAGUIG CITY</t>
  </si>
  <si>
    <t>33 MARIANO ST PUROK3 NEW LOWER BICUTAN TAGUIG CITY</t>
  </si>
  <si>
    <t>7 MARSHAL PALAR VILLAGE PINAGSAMA TAGUIG CITY</t>
  </si>
  <si>
    <t>#9 RANGER SOUTH SIGNAL, TAGUIG CITY</t>
  </si>
  <si>
    <t>RENELENE A MACABEO</t>
  </si>
  <si>
    <t>SOLIVEN, THEREZIA VERNICE CADDAUAN.</t>
  </si>
  <si>
    <t>51 SADDLEMONT CLOSE NE, CALGARY ALBERTA, CANADA</t>
  </si>
  <si>
    <t>35 MAGSAYSAY ST ZONE 6 SOUTH SIGNAL TAGUIG</t>
  </si>
  <si>
    <t>#64 VP CRUZ LOWER BICUTAN TAGUIG CITY</t>
  </si>
  <si>
    <t>23 ATIS ST P-9,Z-6 SOUTH SIGNAL VILL. TAGUIG CITY</t>
  </si>
  <si>
    <t>54 CUASAY ST. ZONE 1 SIGNAL VILL., TAGUIG CITY</t>
  </si>
  <si>
    <t>BLK 22 LOT 53 PHASE 2, TAGUIG CITY</t>
  </si>
  <si>
    <t>B33 LOT 40 PUROK 4 CENTRAL BICUTAN TAGUIG CITY</t>
  </si>
  <si>
    <t>DR. YENTL AYN DAR SISCAR-ALLEN</t>
  </si>
  <si>
    <t>AGUADO, XAVIER GREY MENDOZA</t>
  </si>
  <si>
    <t>1ST AVE LAURA DRIVE B-BAYAN TAGUIG CITY</t>
  </si>
  <si>
    <t>DR. RHODORA BUMATAYO AGUILAR</t>
  </si>
  <si>
    <t>PURPURA, SAFIYYAH MARANAN</t>
  </si>
  <si>
    <t>BLK 17 L3 PENDATUN AVE. MAHARLIKA TAGUIG CITY</t>
  </si>
  <si>
    <t>35 MAGSAYSAY ST.ZONE 6 SOUTH SIGNAL TAGUIG</t>
  </si>
  <si>
    <t>32 CHICO ST NORTH SIGNAL TAGUIG CITY</t>
  </si>
  <si>
    <t>MARICEL LANDAGAN BAUTISTA</t>
  </si>
  <si>
    <t>44 MANUEL L. QUEZON STREET NEW LOER BICUTAN TAGUIG</t>
  </si>
  <si>
    <t>BAGUIO, ENGELBERT LIWAN</t>
  </si>
  <si>
    <t>37 NAVY ROAD ST.SOUTH SIGNAL TAGUIG CITY</t>
  </si>
  <si>
    <t>103 CADENA DE AMOR, UPS 4 PARAÑAQUE</t>
  </si>
  <si>
    <t>DE GUZMAN, AIRRAIN JEWEL BORNILLA</t>
  </si>
  <si>
    <t>3825 P6B I. REYES ST. LOWER BICUTAN TAGUIG CITY</t>
  </si>
  <si>
    <t>#4A K9 ST. P4 LOWER BICUTAN TAGUIG CITY</t>
  </si>
  <si>
    <t>VENZON, JACKQUELINE BALATBAT</t>
  </si>
  <si>
    <t>33-C A. REYES ST. SPI RD. P3 NEW LOWER BICUTAN T.C</t>
  </si>
  <si>
    <t>SANTOS, CARMELITA OLAGUERA</t>
  </si>
  <si>
    <t>111C MLQ ST. PRK2 NEW LOWER BICUTAN TAGUIG CITY</t>
  </si>
  <si>
    <t>365 MLQ ST. BAGUMBAYAN TAGUIG CITY</t>
  </si>
  <si>
    <t>DR. JAN ERIKA SINCHIOCO BASILIO</t>
  </si>
  <si>
    <t>SENORIO, MARY BELONIO</t>
  </si>
  <si>
    <t>BLK 202 LOT 9 NORTH SIGNAL TAGUIG CITY</t>
  </si>
  <si>
    <t>DR. CRISTINA BIROG MALINAO</t>
  </si>
  <si>
    <t>RECOLIZADO, RENATO DOMINGO</t>
  </si>
  <si>
    <t>#36 P10 FELIPE ST. MRT AVE, NEW LOWER BICUTAN TAGU</t>
  </si>
  <si>
    <t>ALTO, ARIEL MARQUEZ</t>
  </si>
  <si>
    <t>#23 GENERAL LUNA ST. SOUTH SIGNAL VILLAGE TAGUIG C</t>
  </si>
  <si>
    <t>SAMONTE, YOLANDA BUHANGHANG</t>
  </si>
  <si>
    <t>05- ILANG-ILANG STREET PUROK 6C LOWER BICUTAN TAGU</t>
  </si>
  <si>
    <t>BARRIOS, MARK DALE CASIDSID</t>
  </si>
  <si>
    <t>33 D.A REYES ST. P3 NEW LOWER BICUTAN, TAGUIG CITY</t>
  </si>
  <si>
    <t>LIBRES, GAIUS BRILLANTES</t>
  </si>
  <si>
    <t>#18 MANALILI ST .CENTRAL SIGNAL TAGUIG CITY</t>
  </si>
  <si>
    <t>GABRIEL ROMUALDO LINAO VALERO</t>
  </si>
  <si>
    <t>RIVERA, JIMBOY HALILI</t>
  </si>
  <si>
    <t>12 BANANA ST. NEW LOWER, TAGUIG CITY</t>
  </si>
  <si>
    <t>MIRALPES, AILYN RELLORA</t>
  </si>
  <si>
    <t>142 DRAGON ST. MINDTOWN SAN ROQUE, MARIKINA CITY</t>
  </si>
  <si>
    <t>RAZONABLE, BEN PANSO</t>
  </si>
  <si>
    <t>1ST AVE. LAURA DRIVE BAGUMBAYAN TAGUIG CITY</t>
  </si>
  <si>
    <t>STA. ANA, EDBERT ZORIEL CASTRO</t>
  </si>
  <si>
    <t>142-F MLQ ST. HAGONOY, TAGUIG CITY</t>
  </si>
  <si>
    <t>NEGRILLO, JUSTUS SEBASTIAN CORPUZ</t>
  </si>
  <si>
    <t>M.L. QUEZON, HAGONOY TAGUIG CITY</t>
  </si>
  <si>
    <t>SANTOS, RICARDO GUINTO JR</t>
  </si>
  <si>
    <t>47 JAMES EXIT WAWA TAGUIG CITY</t>
  </si>
  <si>
    <t>PATIENT NAME</t>
  </si>
  <si>
    <t>ROOM</t>
  </si>
  <si>
    <t>ADMISSION NO.</t>
  </si>
  <si>
    <t>HCI FEES</t>
  </si>
  <si>
    <t>Senior/PWD</t>
  </si>
  <si>
    <t>PHILHEALTH</t>
  </si>
  <si>
    <t>DSWD/PCSO/ STOCKHOLDER</t>
  </si>
  <si>
    <t>PAYMENTS</t>
  </si>
  <si>
    <t>TOTAL</t>
  </si>
  <si>
    <t>TIME ADMITTED</t>
  </si>
  <si>
    <t>DATE DISCHARGE</t>
  </si>
  <si>
    <t>TIME DISCHARGE</t>
  </si>
  <si>
    <t>DOCTOR</t>
  </si>
  <si>
    <t>PF NET</t>
  </si>
  <si>
    <t>DF</t>
  </si>
  <si>
    <t>ADMISSION CASE</t>
  </si>
  <si>
    <t>EMPISO, DARWIN JAY</t>
  </si>
  <si>
    <t>27/01/2025</t>
  </si>
  <si>
    <t>HOUSE CASE</t>
  </si>
  <si>
    <t>NOTOR, JIANE MAYNE</t>
  </si>
  <si>
    <t>28/01/2025</t>
  </si>
  <si>
    <t>VILLAPANDO, EMPRESS</t>
  </si>
  <si>
    <t>PRIVATE</t>
  </si>
  <si>
    <t>TALINGDAN, CHRISTIAN</t>
  </si>
  <si>
    <t>31/01/2025</t>
  </si>
  <si>
    <t>GUINTO, PAULO</t>
  </si>
  <si>
    <t>PALAPUZ, MARIFE</t>
  </si>
  <si>
    <t>20/01/2025</t>
  </si>
  <si>
    <t>BERNABE, DATU RAMOS BONGON CHRISTINE HEYRES, JOSELITO MACABEO, MINERVA</t>
  </si>
  <si>
    <t>1400 8000 7000 8000</t>
  </si>
  <si>
    <t>200 200 200</t>
  </si>
  <si>
    <t>RABANILLO, MARK KEVIN P.</t>
  </si>
  <si>
    <t>22/01/2025</t>
  </si>
  <si>
    <t>GO, ELEANOR ILARDE, GALIT,MARIA ANGELES PANOPIO, IVAN JOSEPH QUIMPO, ROLANDO SANTOS, JOEL VELASCO, MANUEL</t>
  </si>
  <si>
    <t>30000 30000 20000 35000 500 20000</t>
  </si>
  <si>
    <t>200 200 200 200 200 200</t>
  </si>
  <si>
    <t>PURA, RYANNE MEREILLE S.</t>
  </si>
  <si>
    <t>30/01/2025</t>
  </si>
  <si>
    <t>ARAGON, JOY RUTH</t>
  </si>
  <si>
    <t>INTELLICARE</t>
  </si>
  <si>
    <t>AGUIMAN, AIDA V.</t>
  </si>
  <si>
    <t>ILARDE, GALIT, MARIA ANGELES</t>
  </si>
  <si>
    <t>MARIANO. ZARIAH ELLERY</t>
  </si>
  <si>
    <t>RIVO,PIERRE-ANGELIE</t>
  </si>
  <si>
    <t>ROSATAZO, KANNA</t>
  </si>
  <si>
    <t>ANG, JONALYN</t>
  </si>
  <si>
    <t>WRIGHT, JAMES</t>
  </si>
  <si>
    <t>SANTOS, EDLYN</t>
  </si>
  <si>
    <t>SANGALANG, PENELOPE</t>
  </si>
  <si>
    <t>19/01/2025</t>
  </si>
  <si>
    <t>SANTOS, EDLYN QUIMPO, RODOLFO VELASCO, MANUEL PANOPIO, IVAN JOSPEH CABALLERO, KARLA CABALLERO, REMOO OGBAC, MARTIN</t>
  </si>
  <si>
    <t>20000 28600 30000 15000 100 100 16000</t>
  </si>
  <si>
    <t>200 200 200 200 200 175 200</t>
  </si>
  <si>
    <t>FESTIN, MARIA SONIA LIM, ARMI MIRALLES-RESSURECTION KAREN</t>
  </si>
  <si>
    <t>15200 38000 9200</t>
  </si>
  <si>
    <t>200 665 200</t>
  </si>
  <si>
    <t>PANAO, JAIRYLE</t>
  </si>
  <si>
    <t>MALATE, DAN VALLE, ANDREA</t>
  </si>
  <si>
    <t>7500 4000</t>
  </si>
  <si>
    <t>200 200</t>
  </si>
  <si>
    <t>ESTUARAS, GLORIA OCAÑA</t>
  </si>
  <si>
    <t>ALIANGAN, EDGAR GO, ELEANOR</t>
  </si>
  <si>
    <t>13200 11000</t>
  </si>
  <si>
    <t>DEL ROSARIO, MARY ROSE PANOPIO, IVAN PATTAUI, PASCUAL</t>
  </si>
  <si>
    <t>20000 30000 4500</t>
  </si>
  <si>
    <t>500 200 200</t>
  </si>
  <si>
    <t>BAYAUA, GRACE Q PARAYUGA, LIZA CALMA</t>
  </si>
  <si>
    <t>18000 45000</t>
  </si>
  <si>
    <t>200 500</t>
  </si>
  <si>
    <t>SALVADOR, ALTHEA</t>
  </si>
  <si>
    <t>VIDAMO, MAYBELLE</t>
  </si>
  <si>
    <t>ESMAIL,SAPIA INDAMA</t>
  </si>
  <si>
    <t>ROMAN,ARTHUR DESSI ESTRADA</t>
  </si>
  <si>
    <t>TINAYA,JOBELLE CUSTODIO</t>
  </si>
  <si>
    <t>ALIANGAN,EDGAR GALICIA,PAUL MICHAEL</t>
  </si>
  <si>
    <t>7000 4400</t>
  </si>
  <si>
    <t>200 300</t>
  </si>
  <si>
    <t>PUNZAL,MARIA KARINA BADON</t>
  </si>
  <si>
    <t>BALINA,MEGAN MARGRETHE FESTIN,MARIA SONIA POSIO,JAN PETER</t>
  </si>
  <si>
    <t>4800 15000 30000</t>
  </si>
  <si>
    <t>CAMAYANG,RAFAEL ISRAEL</t>
  </si>
  <si>
    <t>BALINA,MEGAN MARGRETHE IMPERIAL,MARIA ANGELICA SALES,RAIZA VELASCO,MANUEL</t>
  </si>
  <si>
    <t>5000 9000 1000 5000</t>
  </si>
  <si>
    <t>200 200 200 200</t>
  </si>
  <si>
    <t>GUINTO, PAULO REYES CABALLERO</t>
  </si>
  <si>
    <t>4200 4200</t>
  </si>
  <si>
    <t>MEDASIA</t>
  </si>
  <si>
    <t>SEBASTIAN, TIMOTHY</t>
  </si>
  <si>
    <t>ALSASUA, MARIAN</t>
  </si>
  <si>
    <t>GALLARDO, SHEENA</t>
  </si>
  <si>
    <t>RAMOS, SHERWIN BALINA, MEGAN</t>
  </si>
  <si>
    <t>4000 4000</t>
  </si>
  <si>
    <t>DOLOR, AMELITA</t>
  </si>
  <si>
    <t>MONTERDE, ANYA GABRIELLE</t>
  </si>
  <si>
    <t>CEDENO, ROSCHELLE</t>
  </si>
  <si>
    <t>PEDREZUELA, AERON JACOB</t>
  </si>
  <si>
    <t>MATHEUS, JOSE</t>
  </si>
  <si>
    <t>MEDICARD</t>
  </si>
  <si>
    <t>YACAT, MARY JOY</t>
  </si>
  <si>
    <t>FESTIN, MARIA SONIA POSIO, JAN PETER</t>
  </si>
  <si>
    <t>6000 13200</t>
  </si>
  <si>
    <t>AVEGA</t>
  </si>
  <si>
    <t>ESTOSANE, FRINSZ SEVYN</t>
  </si>
  <si>
    <t>MANZANO, MARCO</t>
  </si>
  <si>
    <t>QUITALEG, BABY GIRL</t>
  </si>
  <si>
    <t>PATTAUI, PASCUAL</t>
  </si>
  <si>
    <t>OB PACKAGE</t>
  </si>
  <si>
    <t>QUITALEG, ANA MARIE</t>
  </si>
  <si>
    <t>BIASBAS, ROSALDRO PESEBRE, ANTONETTE SOLIZA, DIVINA</t>
  </si>
  <si>
    <t>20001.40 6000 44026.60</t>
  </si>
  <si>
    <t>200 500 200</t>
  </si>
  <si>
    <t>LAMAR, GREGORIO R.</t>
  </si>
  <si>
    <t>GARCIA, ANNE CRIZETTE</t>
  </si>
  <si>
    <t>HOUSECASE</t>
  </si>
  <si>
    <t>SAN BUENAVENTURA, ANGELA REGINE O</t>
  </si>
  <si>
    <t>ASCALON, PHILIP ROMMEL CUTCHON, XERXES D. GALICIA, PAUL MICHAEL</t>
  </si>
  <si>
    <t>19500 5950 39000</t>
  </si>
  <si>
    <t>SANGA, RODOLFO D.</t>
  </si>
  <si>
    <t>HEYRES, JOSELTO MACABEO, MINERVA</t>
  </si>
  <si>
    <t>7000 20000</t>
  </si>
  <si>
    <t>ESPERA, ZAVINA ADELLE</t>
  </si>
  <si>
    <t>VIÑEGAS, ELY AMOR</t>
  </si>
  <si>
    <t>PHILCARE</t>
  </si>
  <si>
    <t>SALMORIN, RUBEN V.</t>
  </si>
  <si>
    <t>MACABEO, MINERVA MOLATO, REYNALDO RODRIGUEZ, JENNIFER</t>
  </si>
  <si>
    <t>7110.56 4400 7980.75</t>
  </si>
  <si>
    <t>OLIVA, ELY R.</t>
  </si>
  <si>
    <t>VALERO, GABRIEL VILLANUEVA, GLENN</t>
  </si>
  <si>
    <t>4500 4500</t>
  </si>
  <si>
    <t>SERRANO, ZACHRYN VRIA L.</t>
  </si>
  <si>
    <t>STA. CRUZ, JOVILYN L.</t>
  </si>
  <si>
    <t>DELA CRUZ-BALAGOT, MARICEL UY, ANALIA L.</t>
  </si>
  <si>
    <t>7300 3000</t>
  </si>
  <si>
    <t>MERCURIO, KALEA P.</t>
  </si>
  <si>
    <t>GALUTIRA, PAUL JOSEPH</t>
  </si>
  <si>
    <t>ZARADIN,BABY BOY</t>
  </si>
  <si>
    <t>NICU</t>
  </si>
  <si>
    <t>ARAGON,RUTH ALSASUA,MARIAN</t>
  </si>
  <si>
    <t>14000 12000</t>
  </si>
  <si>
    <t>DACOSCOS,ILASHA BAILEY</t>
  </si>
  <si>
    <t>AMPAY,SARAH CANDIDATO</t>
  </si>
  <si>
    <t>CUTCHON,XERXES VALEROS,KATHERINE</t>
  </si>
  <si>
    <t>7200 7200</t>
  </si>
  <si>
    <t>GARCIA,AMARI BELLATRIX VIVO</t>
  </si>
  <si>
    <t>KARIMUDDIN,ABDUSSABAR JAL</t>
  </si>
  <si>
    <t>CUTCHON,XERXES OTAYCO,MICHELLE YAU</t>
  </si>
  <si>
    <t>20000 5000</t>
  </si>
  <si>
    <t>HERMOSO,LEONARDO SAN PEDRO</t>
  </si>
  <si>
    <t>IMPERIAL,MARIA ANGELICA OTAYCO,MICHELLE YAU RODRIGUEZ,JENNIFER</t>
  </si>
  <si>
    <t>4000 3000 5000</t>
  </si>
  <si>
    <t>PEPITO,CESAR BACUNAWA</t>
  </si>
  <si>
    <t>SANTOS,JOEL</t>
  </si>
  <si>
    <t>BONGON, CHRISTINE JOY HEYRES, JOSELITO</t>
  </si>
  <si>
    <t>5000 7000</t>
  </si>
  <si>
    <t>MAGASPI, RUMAR MORATALLA, RITCHIE</t>
  </si>
  <si>
    <t>15400 12000</t>
  </si>
  <si>
    <t>LLORIN, JEANETTE</t>
  </si>
  <si>
    <t>MALAPAD, ROSALINA</t>
  </si>
  <si>
    <t>IMPERIAL, MARIA ANGELICA SANTOS, EDLYN</t>
  </si>
  <si>
    <t>2500 900</t>
  </si>
  <si>
    <t>URAYENZA, RODOLFO</t>
  </si>
  <si>
    <t>DAYO, ALFRED DELA CRUZ, VERLENE</t>
  </si>
  <si>
    <t>8800 8800</t>
  </si>
  <si>
    <t>ALBA, NASYA ANAIAH D.</t>
  </si>
  <si>
    <t>BANNOHOC, JANNAH RHON</t>
  </si>
  <si>
    <t>GOPEZ, JAIRUS ALI</t>
  </si>
  <si>
    <t>ANG, JONALYN ARAGON, JOY RUTH</t>
  </si>
  <si>
    <t>4000 4400</t>
  </si>
  <si>
    <t>LAZO, PRINCESS VIE F.</t>
  </si>
  <si>
    <t>13/02/2025</t>
  </si>
  <si>
    <t>BAMBALAN,NELSON BIASBAS,ROSALDRO GO,ELEANOR GUCE,GLENN GULINAO,ISAGANI IMPERIAL,MARIA ANGELICA MUTUC,JAYSON</t>
  </si>
  <si>
    <t>18000 9000 28000 22000 8800 3000 32000</t>
  </si>
  <si>
    <t>315 200 200 200 200 200 200</t>
  </si>
  <si>
    <t>PEROL, YEONA V.</t>
  </si>
  <si>
    <t>PEROL, MAYBELLE V.</t>
  </si>
  <si>
    <t>ICOOPHEALTH</t>
  </si>
  <si>
    <t>CERBITO, RHY AIZEN M.</t>
  </si>
  <si>
    <t>ARAGONM JOY RUTH RECUENCO, EVELYN</t>
  </si>
  <si>
    <t>2200 6600</t>
  </si>
  <si>
    <t>DELIGENCIA, PRECIOUS JAEDEN</t>
  </si>
  <si>
    <t>SANTOS, PHOEBE ANNE</t>
  </si>
  <si>
    <t>BONGOLA, ELIXIR HAZE D.</t>
  </si>
  <si>
    <t>PAGTAKHAN, KING KYLER</t>
  </si>
  <si>
    <t>HOUECASE</t>
  </si>
  <si>
    <t>BERNABE,MARK ANGELO UBIÑA</t>
  </si>
  <si>
    <t>2//13/2025</t>
  </si>
  <si>
    <t>14/02/2025</t>
  </si>
  <si>
    <t>ANG, JONALYN SALANDANAN,MICHELE</t>
  </si>
  <si>
    <t>3500 4000</t>
  </si>
  <si>
    <t>LORICO,KISSHA MARIE</t>
  </si>
  <si>
    <t>GUINTO-ILARDE,CHERRY LOU SANTOS,EDLYN</t>
  </si>
  <si>
    <t>3000 1000</t>
  </si>
  <si>
    <t>CRUZ,CHRIS MAJESTY</t>
  </si>
  <si>
    <t>SALES,MARY ANN</t>
  </si>
  <si>
    <t>PALASPAS,CESAR</t>
  </si>
  <si>
    <t>NAVOA,ALEX GAVRYEL</t>
  </si>
  <si>
    <t>RECUENCO,EVELYN</t>
  </si>
  <si>
    <t>MANGOMPIG, ESMAIL S.</t>
  </si>
  <si>
    <t>15/02/2025</t>
  </si>
  <si>
    <t>BALINA, MEGAN CABALLERO, REMOO PANOPIO, IVAN JOSEPH QUIMPO, ROLANDO SANTOS, JOEL</t>
  </si>
  <si>
    <t>8000 35000 17500 8800 3500</t>
  </si>
  <si>
    <t>200 612.50 200 200 200</t>
  </si>
  <si>
    <t>CASTAÑEDA, MARIE GRACE S.</t>
  </si>
  <si>
    <t>IMBAO, JOCELYN LORENZO, MIGUEL ALFREDO</t>
  </si>
  <si>
    <t>8500 3750</t>
  </si>
  <si>
    <t>ALMONTE, ATALIA FRANCESCA</t>
  </si>
  <si>
    <t>GOMEZ, PRIMITIVA</t>
  </si>
  <si>
    <t>16/02/2025</t>
  </si>
  <si>
    <t>MACABEO, MINERVA REGINA, SY</t>
  </si>
  <si>
    <t>12,300 16000</t>
  </si>
  <si>
    <t>LLANO, JEOFFREY</t>
  </si>
  <si>
    <t>LLANO, HEIDE QUIMPO, ROLANDO SY SANTOS</t>
  </si>
  <si>
    <t>18000 8800 2000</t>
  </si>
  <si>
    <t>CUTCHON, XERXES</t>
  </si>
  <si>
    <t>BAUTISTA, LEONA</t>
  </si>
  <si>
    <t>17/02/2025</t>
  </si>
  <si>
    <t>ASAJAR, BABY GIRL</t>
  </si>
  <si>
    <t>ASAJAR, DOMINIQUE</t>
  </si>
  <si>
    <t>VILLANUEVA, GENEVIEVE BIASBAS, ROSALDRO</t>
  </si>
  <si>
    <t>50,665.60 21972.40</t>
  </si>
  <si>
    <t>500 200</t>
  </si>
  <si>
    <t>VIANA, NICCOLO FEODOR</t>
  </si>
  <si>
    <t>SINABANGAN, CAJELO</t>
  </si>
  <si>
    <t>18/02/2025</t>
  </si>
  <si>
    <t>CABALLERO, REMOO SALES, RAIZA B. VALEROS, KATHERINE</t>
  </si>
  <si>
    <t>5,175 4,000 6,000</t>
  </si>
  <si>
    <t>300 200 200</t>
  </si>
  <si>
    <t>CAMPOS, MARY CHRIS</t>
  </si>
  <si>
    <t>DAYO, ALFRED DURAN, RAYMUND I. FESTIN, MARIA SONIA</t>
  </si>
  <si>
    <t>4750 42000 21000</t>
  </si>
  <si>
    <t>BACOLOR, EDWARD JAMES</t>
  </si>
  <si>
    <t>19/02/2025</t>
  </si>
  <si>
    <t>CASTELLENO, MARK JOSEPH SALES, MARY ANN</t>
  </si>
  <si>
    <t>10000 16500</t>
  </si>
  <si>
    <t>REPUYAN, TERESITA</t>
  </si>
  <si>
    <t>POSIO, JOHN PETER FESTIN, MA SONIA SALES, RAIZA SANTOS, JOEL</t>
  </si>
  <si>
    <t>25000 18000 18000 18000</t>
  </si>
  <si>
    <t>437.50 200 200 200</t>
  </si>
  <si>
    <t>LUCERO, JASH ELORD</t>
  </si>
  <si>
    <t>20/02/2025</t>
  </si>
  <si>
    <t>GALICIA, PAUL MICHAEL UY, ANALIA</t>
  </si>
  <si>
    <t>45500 22750</t>
  </si>
  <si>
    <t>DARAS, AILEY RIANNE S.</t>
  </si>
  <si>
    <t>21/02/2025</t>
  </si>
  <si>
    <t>MOLINA, SUNSHINE</t>
  </si>
  <si>
    <t>GENERALI</t>
  </si>
  <si>
    <t>DELA PEÑA, JADE KAYLIE B.</t>
  </si>
  <si>
    <t>PRIVATER</t>
  </si>
  <si>
    <t>SADICON, LANIE L</t>
  </si>
  <si>
    <t>BALINA, MEGAN OGBAC, MARTIN</t>
  </si>
  <si>
    <t>12880 13880</t>
  </si>
  <si>
    <t>VIERNES, REY JAY P.</t>
  </si>
  <si>
    <t>DORADO, MARY JORDIN D.</t>
  </si>
  <si>
    <t>BALBUENA, ESTELITA P.</t>
  </si>
  <si>
    <t>MACABEO, MINERVA</t>
  </si>
  <si>
    <t>BURCER, DAISY G.</t>
  </si>
  <si>
    <t>MADRIDEJO, MICHELLE P.</t>
  </si>
  <si>
    <t>BALINA, MEGAN CABALLERO, REMOO PANOPIO, IVAN CABALLERO, KARLA</t>
  </si>
  <si>
    <t>8000 100 100 100</t>
  </si>
  <si>
    <t>22/02/2025</t>
  </si>
  <si>
    <t>BALINA, MEGAN FESTIN, MARIA SONIA POSIO, JAN PETER</t>
  </si>
  <si>
    <t>4000 19200 48000</t>
  </si>
  <si>
    <t>200 200 840</t>
  </si>
  <si>
    <t>AUSTRIA, SONIA</t>
  </si>
  <si>
    <t>RANCHES, LOUILLE RODRIQUEZ, JENNIFER UY,ANALIA</t>
  </si>
  <si>
    <t>12650 12650 3500</t>
  </si>
  <si>
    <t>PERALTA, ARJO UMAYAM</t>
  </si>
  <si>
    <t>EVANGELISTA, JAIME</t>
  </si>
  <si>
    <t>VELASCO, MANUEL</t>
  </si>
  <si>
    <t>BELTRAN, NATIVIDAD</t>
  </si>
  <si>
    <t>23/02/2025</t>
  </si>
  <si>
    <t>BALAGOT, JAN KRISTOPHER</t>
  </si>
  <si>
    <t>PRIVATE CASE</t>
  </si>
  <si>
    <t>REYES, ALICIA</t>
  </si>
  <si>
    <t>CORANEZ, ALDRIN ALIANGAN, EDGAR GULINAO, ISAGANI OGBAC, MARTIN MUTUC, JAYSON</t>
  </si>
  <si>
    <t>18000 30000 10000 45000 6000</t>
  </si>
  <si>
    <t>200 200 200 200 200</t>
  </si>
  <si>
    <t>PASIWEN, THEO</t>
  </si>
  <si>
    <t>VINEGAS, ELY AMOR</t>
  </si>
  <si>
    <t>HOUSE</t>
  </si>
  <si>
    <t>AQUISAP, GONZALO</t>
  </si>
  <si>
    <t>24/02/2025</t>
  </si>
  <si>
    <t>PALAROAN, STEPHEN</t>
  </si>
  <si>
    <t>JOSE, VON LLEWYN</t>
  </si>
  <si>
    <t>CASABUENA, RICALYN</t>
  </si>
  <si>
    <t>BALINA, MEGAN IMPERIAL, MARIA ANGELICA</t>
  </si>
  <si>
    <t>5100 8900</t>
  </si>
  <si>
    <t>. 200</t>
  </si>
  <si>
    <t>PAGLINAWAN, FELIPE JR</t>
  </si>
  <si>
    <t>ROMAN,ARTHUR DESSI ESTRADA LORENZO, MIGUEL RAMOS, SHERWIN GULINAO, ISAGANI</t>
  </si>
  <si>
    <t>7000 12000 36075 10000</t>
  </si>
  <si>
    <t>200 200 631.31 200</t>
  </si>
  <si>
    <t>LEROT, LADY TRIXIMAE</t>
  </si>
  <si>
    <t>25/02/2025</t>
  </si>
  <si>
    <t>BALINA, MEGAN</t>
  </si>
  <si>
    <t>OGALINOLA, SIMONE BENJAMINE</t>
  </si>
  <si>
    <t>MAGASPI, RUMAR</t>
  </si>
  <si>
    <t>GL</t>
  </si>
  <si>
    <t>AGUADO, XAVIER GREY</t>
  </si>
  <si>
    <t>AGUILAR, RHODORA</t>
  </si>
  <si>
    <t>ANDALING, IRENEO SUMINGCAN</t>
  </si>
  <si>
    <t>GULINAO, ISAGANI IMPERIAL, MARIA ANGELICA VALERO, GABRIELLE</t>
  </si>
  <si>
    <t>5000 3000 10120</t>
  </si>
  <si>
    <t>ALIANGAN, EDGAR DEL MUNDO BIENVENIDO IMPERIAL MARIA ANGELICA MACABEO, RENELENE RANCHES LOUILLE</t>
  </si>
  <si>
    <t>20470 20470 15000 20500 20470</t>
  </si>
  <si>
    <t>200 300 200 200 200</t>
  </si>
  <si>
    <t>LATOGA, KATE WHINCEL</t>
  </si>
  <si>
    <t>LATOGA, KAYCEL YVONNE</t>
  </si>
  <si>
    <t>ALIANGAN EDGAR GARCIA ANN GO ELEANOR</t>
  </si>
  <si>
    <t>4000 5000 4500</t>
  </si>
  <si>
    <t>GLORIA, LEA</t>
  </si>
  <si>
    <t>BAMBALAN NELSON RODRIGUEZ JENNIFER</t>
  </si>
  <si>
    <t>HEMBRA,CRISANTA BARABAD</t>
  </si>
  <si>
    <t>26/02/2025</t>
  </si>
  <si>
    <t>QUEJADA,EDWIN JAVA</t>
  </si>
  <si>
    <t>POSIO, JOHN PETER FESTIN, MA SONIA SALES</t>
  </si>
  <si>
    <t>27250 12000 3250</t>
  </si>
  <si>
    <t>1COOPHEALTH</t>
  </si>
  <si>
    <t>CARLOS,STEVIENE SILVESTRE</t>
  </si>
  <si>
    <t>LAZARO,HEIDE</t>
  </si>
  <si>
    <t>SIRIBAN, MERVEN AUDREY S.</t>
  </si>
  <si>
    <t>27/02/2025</t>
  </si>
  <si>
    <t>ORPIANA, FLORABELL S.</t>
  </si>
  <si>
    <t>MACABEO, RENELENE VILLANUEVA, GENEVIVE VILLANUEVA, GLENN</t>
  </si>
  <si>
    <t>4800 4800 4800</t>
  </si>
  <si>
    <t>EUSEBIO, JUSTIN RAYMOND E.</t>
  </si>
  <si>
    <t>5800 11600</t>
  </si>
  <si>
    <t>SOLIVEN, THEREZIA VERNICE C.</t>
  </si>
  <si>
    <t>CAEG, DAPHNE ALESSANDRA D.</t>
  </si>
  <si>
    <t>CEDEÑO, ROSCHELLE</t>
  </si>
  <si>
    <t>BANOG, AMETH PRECIOUS N.</t>
  </si>
  <si>
    <t>GARCIA, CHONA R. PARAGUYA, LIZA CALMA SOLIZA, DIVINA Y.</t>
  </si>
  <si>
    <t>40000 70000 40000</t>
  </si>
  <si>
    <t>BANOG, BABY BOY N.</t>
  </si>
  <si>
    <t>APELO, MA. RIMA ARAGON, JOY RUTH</t>
  </si>
  <si>
    <t>3000 7000</t>
  </si>
  <si>
    <t>MENTE,KAELA E.</t>
  </si>
  <si>
    <t>BAUTISTA, MARICEL L.</t>
  </si>
  <si>
    <t>MANZANO, CLINT ELY S.</t>
  </si>
  <si>
    <t>TASIC, ALJON U.</t>
  </si>
  <si>
    <t>BAMBALAN, NELSON S. ILARDE-GALIT, MARIA ANGELES SALES, RAIZA</t>
  </si>
  <si>
    <t>8800 6600 6600</t>
  </si>
  <si>
    <t>AMAPHIL</t>
  </si>
  <si>
    <t>POLAN, SUSANA V.</t>
  </si>
  <si>
    <t>BALINA, MEGAN MARGARETTE QUIMPO, ROLANDO SALES, RAIZA VALERO, GABRIEL</t>
  </si>
  <si>
    <t>11700 19500 9900 9900</t>
  </si>
  <si>
    <t>HAINTO, ASH GRAEGOR R.</t>
  </si>
  <si>
    <t>DOMINGO, ANGEL</t>
  </si>
  <si>
    <t>28/02/2025</t>
  </si>
  <si>
    <t>BASILIO, JAN ERIKA GUERRERO, CRISTINA DEL MUNDO, BIENVENIDO</t>
  </si>
  <si>
    <t>3000 10000 15000</t>
  </si>
  <si>
    <t>200 200 262.50</t>
  </si>
  <si>
    <t>TUMBADO, JEOVANNI</t>
  </si>
  <si>
    <t>MALABANAN, JOSE</t>
  </si>
  <si>
    <t>VENTURA, ZAVIN</t>
  </si>
  <si>
    <t>CLARIDAD, GLENDA</t>
  </si>
  <si>
    <t>ICU</t>
  </si>
  <si>
    <t>GO, ELEANOR SANTOS, JOEL</t>
  </si>
  <si>
    <t>15000 8000</t>
  </si>
  <si>
    <t>PURPURA, CYRIL DAGNAOS</t>
  </si>
  <si>
    <t>08-0508373752</t>
  </si>
  <si>
    <t>DENGUE FEVER WITH WARNING SIGNS; ACUTE TONSILLOPHARYNGITIS, NON-EXUDATIVE</t>
  </si>
  <si>
    <t>Dr. ALSASUA, Marian Moreno</t>
  </si>
  <si>
    <t>UY, MARIA VERONICA CASING</t>
  </si>
  <si>
    <t>UY, ALEXANDER FELIPE</t>
  </si>
  <si>
    <t>01-0253701523</t>
  </si>
  <si>
    <t>ABNORMAL UTERINE BLEEDING T/C ENDOMETRIAL POLYP</t>
  </si>
  <si>
    <t>S/P DIAGNOSTIC DILATION AND CURETTAGE WITH CERVICAL PUNCH BIOPSYUNDER IV SEDATION</t>
  </si>
  <si>
    <t>Dr. VILLANUEVA, Genevieve Mallare</t>
  </si>
  <si>
    <t>Dr. BIASBAS, Rosaldro</t>
  </si>
  <si>
    <t>HERMOGENES, KIMBERLY PATILAN</t>
  </si>
  <si>
    <t>01-0263535591</t>
  </si>
  <si>
    <t>SOFT TISSUE TUMOR, MAXILLARY AREA LEFT</t>
  </si>
  <si>
    <t>C31.0</t>
  </si>
  <si>
    <t>RADICAL RESECTION OF TUMOR</t>
  </si>
  <si>
    <t>Dr. VILLANUEVA, Glenn</t>
  </si>
  <si>
    <t>01-0261755888</t>
  </si>
  <si>
    <t>EXTERNAL HEMORRHOIDS ANAL FISSURE</t>
  </si>
  <si>
    <t>Dr. POSIO, Jan Peter Paras</t>
  </si>
  <si>
    <t>Dr. SANTOS, Joel B
Dr. FESTIN, Maria Sonia Yee</t>
  </si>
  <si>
    <t>01-0259665855</t>
  </si>
  <si>
    <t>T/C ACS</t>
  </si>
  <si>
    <t>ACUTE RESPIRATORY DISEASE CONGESTIVE HEART FAILUR FC IV CORONARY ARTERY DISEASE; CAP-MR HYPERTENSION STAGE 2 DEPRESSED EJECTION FRACTION</t>
  </si>
  <si>
    <t>I50.0</t>
  </si>
  <si>
    <t xml:space="preserve">Dr. MALINAO, Cristina </t>
  </si>
  <si>
    <t>Dr. RODRIGUEZ, Jennifer
Dr. ALBA, Fatima C.</t>
  </si>
  <si>
    <t>LAGORRA, JEN MARIE</t>
  </si>
  <si>
    <t>01-0264093797</t>
  </si>
  <si>
    <t>MIXED HEMORRHOIDS AND FATTY LIVER</t>
  </si>
  <si>
    <t>K64.9</t>
  </si>
  <si>
    <t xml:space="preserve">COLONOSCOPY </t>
  </si>
  <si>
    <t>Dr. MACABEO, Minerva</t>
  </si>
  <si>
    <t>Dr. FESTIN, Maria Sonia Yee
Dr. VALERO, Gabriel Romualdo</t>
  </si>
  <si>
    <t>7</t>
  </si>
  <si>
    <t>SALES, ALYSSA MAE TANGARO</t>
  </si>
  <si>
    <t>06-2503682740</t>
  </si>
  <si>
    <t>G1P0, T/C ELECTROLYTES IMBALANCE, GRAVIDA 1 PARA 0 PREGNANCY UTERINE B 9 6/2 WEEKS AGE HYPEREMESIS GRAVIDARUM; ELECTROLYTE IMBALANCE</t>
  </si>
  <si>
    <t>GIP0 PU 10-11 WEEK AOG HYPEREMESIS GRAVIDARUM WITH MODERATE SIGNS OF DEHYDRATION ELECTROLYTE IMBALANCE CORRECTED</t>
  </si>
  <si>
    <t>O21.1</t>
  </si>
  <si>
    <t>Dr. MORATALLA, Noelle Angeli Imperial</t>
  </si>
  <si>
    <t>8</t>
  </si>
  <si>
    <t>BARRIOS, MARK ANTHONY DOLINO</t>
  </si>
  <si>
    <t>01-0508212858</t>
  </si>
  <si>
    <t>DENGUE WITH WARNING SIGNS, T/C PNEUMONIA</t>
  </si>
  <si>
    <t>PCAP-MR; DENGUE WITH WARNING SIGNS</t>
  </si>
  <si>
    <t>Dr. CEDEÑO, Roschelle Camara</t>
  </si>
  <si>
    <t>9</t>
  </si>
  <si>
    <t>16-0503946251</t>
  </si>
  <si>
    <t>CAP-MR; PLEURAL EFFUSION</t>
  </si>
  <si>
    <t>COMMUNTIY ACQUIRED PNEUMONIA - MODERATE RISK WITH PLEURAL EFFUSION, LEFT</t>
  </si>
  <si>
    <t>Dr. ALBA, Fatima C.</t>
  </si>
  <si>
    <t>10</t>
  </si>
  <si>
    <t>NEGRILLO, JEFFREY DE LEON</t>
  </si>
  <si>
    <t>01-0002230459</t>
  </si>
  <si>
    <t>Dr. VILLAPANDO, Empress Eliza Carlos C.</t>
  </si>
  <si>
    <t>11</t>
  </si>
  <si>
    <t>LEQUIN, NIÑA PRIMAVERA</t>
  </si>
  <si>
    <t>19-0900936846</t>
  </si>
  <si>
    <t>ABNORMAL UTERINE BLEEDING SEONDARY TO ENDOMETRIAL HYPERPLASIA</t>
  </si>
  <si>
    <t>ABNORMAL UTERINE BLEEDING ACCORDING TO ENDOMETRIAL HYPERPLASIA S/P ENDOMETRIAL ATYPIA</t>
  </si>
  <si>
    <t>DIAGNOSTIC DILATION AND CURETTAGE UNDER IV SEDATION</t>
  </si>
  <si>
    <t>Dr. GUINTO-ILARDE, Cherry Lou Panes</t>
  </si>
  <si>
    <t>CSF: SIGN OF MEMBER</t>
  </si>
  <si>
    <t>01-0258507482</t>
  </si>
  <si>
    <t>T/C DM FOOT L; DM II UNCONTROLLED HPN SUSPECT</t>
  </si>
  <si>
    <t>T/C DM FOOT L; DM II UNCONTROLLED HPN SUSPECT: DM FOOT ; S/P DEBRIDEMENT</t>
  </si>
  <si>
    <t>E11.6</t>
  </si>
  <si>
    <t>DEBRIDEMENT LEFT FOOT</t>
  </si>
  <si>
    <t>Dr. CUTCHON, Xerxes Del Rosario</t>
  </si>
  <si>
    <t>Dr. POSIO, Jan Peter Paras
Dr. FESTIN, Maria Sonia Yee</t>
  </si>
  <si>
    <t>01-2510136657</t>
  </si>
  <si>
    <t>FACIAL CELLULITIS</t>
  </si>
  <si>
    <t>Dr. SANTOS, Joel B.</t>
  </si>
  <si>
    <t>06-0251149847</t>
  </si>
  <si>
    <t>CAP-MR; COPD SUSPECT; CVD INFARCT</t>
  </si>
  <si>
    <t>COMMUNTIY ACQUIRED PNEUMONIA - MODERATE RISK; CHRONIC OBSTRUCTIVE PULMONARY DISEASE, SEVERE; CVD INFARCT; CHRONIC INFARCTS LACUNAR</t>
  </si>
  <si>
    <t>NO SIGNATURE OF DR. MACABEO, MINERVA</t>
  </si>
  <si>
    <t>DAEL, RACHELLE BOCO</t>
  </si>
  <si>
    <t>01-0522546157</t>
  </si>
  <si>
    <t>ER expired patient</t>
  </si>
  <si>
    <t>PECSON, RAFAEL JO PUNO</t>
  </si>
  <si>
    <t>PECSON, JOJO BILOG</t>
  </si>
  <si>
    <t>19-0265229933</t>
  </si>
  <si>
    <t>SEIZURE DISORDER</t>
  </si>
  <si>
    <t>R56.8</t>
  </si>
  <si>
    <t>Dr. ANG, Jonalyn Chris Tan</t>
  </si>
  <si>
    <t>DUEÑAS, ADELAIDA REMOLLO</t>
  </si>
  <si>
    <t>01-1753144813</t>
  </si>
  <si>
    <t>NON-HEALING WOUND AT LEFT LEG, R/O ELECTROLYTE IMBALANCE</t>
  </si>
  <si>
    <t>E10.7</t>
  </si>
  <si>
    <t>Dr. CABALLERO, Remoo B.</t>
  </si>
  <si>
    <t>Dr. VALEROS, Katherine Avellaneda</t>
  </si>
  <si>
    <t>NO SIGNATURE OF DR. CABALLERO, REMOO
DR. VALEROS, KATHERINE</t>
  </si>
  <si>
    <t>KELING, HENRIE LUMIWAN</t>
  </si>
  <si>
    <t>01-0002495851</t>
  </si>
  <si>
    <t>TRAUMATIC AMPUTATION OF 4TH AND 5TH DIGITS</t>
  </si>
  <si>
    <t>MANGLED EXTREMITY LEFT HAND</t>
  </si>
  <si>
    <t>S61.7</t>
  </si>
  <si>
    <t>DEBRIDEMENT, EXPLORATION, COMPLETION AMPUTATION OF 4TH AND 5TH DIGIT, WOUND CLOSURE LEFT HAND</t>
  </si>
  <si>
    <t>20808
11012</t>
  </si>
  <si>
    <t>Dr. MOLATO, Reynaldo J.</t>
  </si>
  <si>
    <t>Dr. CALINGO, Reneife Mae B.</t>
  </si>
  <si>
    <t>BAYTA, BABY GIRL</t>
  </si>
  <si>
    <t>LAUREL, JERIMIASH UNATY</t>
  </si>
  <si>
    <t>01-0269640168</t>
  </si>
  <si>
    <t>TERM 39 WEEKS BY BS, F, LTCS 2' TO PROLONGED SECOND STAGE OF LABOR, TO A 25 Y/O GIRL MOTHER, AS 8,9 BW 2.4KG, AGA, WELL BABY</t>
  </si>
  <si>
    <t>LIVE TERM FEMALE, DELEVERED VIA CESARIAN SECTION 20 PROLONGED SECOND STAGE OF LABOR TO A 25 Y/O GIPI (BOI) APGAR 8.9 BIRTH WEUGHT 2.93KG. BIRTH LENGTH 54CM, 39 WEEKS BY BALLARD SCORE, APPROPIATE FOR GESTATIONAL AGE</t>
  </si>
  <si>
    <t>Dr. CASIHAN, ADELIA GARCIA</t>
  </si>
  <si>
    <t>Dr. ARAGON, JOY RUTH M.</t>
  </si>
  <si>
    <t>NO SIGNATURE OF DR. CASIHAN, ADELIA GARCIA, DR. ARAGON, JOY RUTH</t>
  </si>
  <si>
    <t>BAYTA, PAULA ANGELICA</t>
  </si>
  <si>
    <t>07-2530513247</t>
  </si>
  <si>
    <t>GIPO PUFT CEPHALIC IN LABOR</t>
  </si>
  <si>
    <t>GRAVIDA I PARA (1001) PREGNANCY UTERINE DELIVERED TERM CEPHALIC LIVE BABY BOY APGAR SCORE 8.9 BW 2930 GRAMS MATURITY INDEX 39 WEEKS APPROPRIATE FOR GESTATIONAL AGE VIA LOW TRANSFER CECSARIAN SECTION FOR PROLONGED SEC STAGE OF LABOR SEC IN FAILURE IN DESCENT SEC TO PELVIC</t>
  </si>
  <si>
    <t>LOW TRANSVERSE CESARIAN SEC</t>
  </si>
  <si>
    <t>595B</t>
  </si>
  <si>
    <t>DR. MENDOZA, EUGENIA</t>
  </si>
  <si>
    <t>DR. UY, ANALIA LEGAZPI</t>
  </si>
  <si>
    <t>01-0503468129</t>
  </si>
  <si>
    <t>RETROPERITONEA ABSCESS; S/P MYOMECTOMY (FEB 7)</t>
  </si>
  <si>
    <t>PELVIC MASS PROBABLE ; ENLARGED LYMPH NODE SECONDARY TO SAVAMOUS, CELL CARCINOMA, ADVANCED WITH UNKNOWN PRIMARY</t>
  </si>
  <si>
    <t>C76.3</t>
  </si>
  <si>
    <t>Dr. VILLANUEVA, GENEVIEVE MALLARE</t>
  </si>
  <si>
    <t>DR. VILLANUEVA, GLENN P.
DR. MOLATO, REYNALDO J.</t>
  </si>
  <si>
    <t>APLASCA, NESLIE MACALINTAL</t>
  </si>
  <si>
    <t>01-0516671063</t>
  </si>
  <si>
    <t>G2P, (100 )28-29 WEEKS AOG CEPHALIC IN THREATENED PRETERM LABOR</t>
  </si>
  <si>
    <t>G2P, (100 )28-29 WEEKS CEPHALIC IN THREATENED PRETERM LABOR CONTROLLED, GESTATIONAL DIABETES MELLITUS</t>
  </si>
  <si>
    <t>O47.0</t>
  </si>
  <si>
    <t>IV TOCOLYTICS</t>
  </si>
  <si>
    <t xml:space="preserve">DR. MORATALLA, NOELLE ANGELI IMPERIAL
</t>
  </si>
  <si>
    <t>DR. BALINA, MEGAN MARGRETHE DELA CRUZ</t>
  </si>
  <si>
    <t xml:space="preserve">SAAVEDRA, FLORO OCHEA </t>
  </si>
  <si>
    <t>19-2006658926</t>
  </si>
  <si>
    <t>T/C CVD INFARCT VS BLEED</t>
  </si>
  <si>
    <t>CVD INFARCT RIGHT FRONTAL AND OCCIPITOTEMPORAL; HASVD</t>
  </si>
  <si>
    <t>DR. SANTOS, JOEL B.</t>
  </si>
  <si>
    <t>SALARIOZA, ARLENE FERNANDEZ</t>
  </si>
  <si>
    <t>80-506935117</t>
  </si>
  <si>
    <t>ABNORMAL UTERINE BLEEDING SEC. 10 MYOMA UTERI; HASCVD</t>
  </si>
  <si>
    <t>GRAVIDA I PARA (0010) ABNORMAL UTERINE BLEEDING SEC TO ADENOMYOSIS, LEIOMYOMA S/P DILATATION AND  CURETTAGE 4X(2024) ANEMIA, MILD SEC TO CHRONIC BLOOD LOSS HYPERTENSIVE CARDIOVASCULAR DISEASE; DM TYPE 2-UNCONTROLLED</t>
  </si>
  <si>
    <t>TOTAL ABDOMINAL HYSTERECTOMY FOLLOWED BY APPENDECTOMY UNDER SPINAL EPIDURAL ANESTHESIA</t>
  </si>
  <si>
    <t>DR. FESTIN, MARIA SONIA YEE
DR. VALINA, MEGAN MARGRETHE DELA CRUZ</t>
  </si>
  <si>
    <t>TIANGSON, TERESITA BRAVO</t>
  </si>
  <si>
    <t>03-1751151856</t>
  </si>
  <si>
    <t>CAP MR.</t>
  </si>
  <si>
    <t>CAP MR; PULMONARY TB; ULCER LIKE DYSPEPSIA</t>
  </si>
  <si>
    <t>01-0263370525</t>
  </si>
  <si>
    <t>DENGUE FEVER WITH WARNING SIGNS; URTI-BACTERIA</t>
  </si>
  <si>
    <t>DERAMA, RENZ DAEHAN UNTAL</t>
  </si>
  <si>
    <t>DERAMA, GERALD GABASA</t>
  </si>
  <si>
    <t>01-0254236786</t>
  </si>
  <si>
    <t>AGE WITH MODERATE DHN; DENGUE FEVER WITH WARNING SIGN</t>
  </si>
  <si>
    <t>ELECTROLYTE IMBALANCE SECONDARY TO ACUTE GASTROENTERITIS, MODERATE DEHYDRATION, DENGUE FEVER WITH WARNING SIGNS. PRESUMPTIVE UTI</t>
  </si>
  <si>
    <t>DR. ARAGON, JOY RUTH M.</t>
  </si>
  <si>
    <t>ADONA, GLORIME ESPIRITU</t>
  </si>
  <si>
    <t>ADONA, RODNEY ESPINO</t>
  </si>
  <si>
    <t>19-0263297303</t>
  </si>
  <si>
    <t>PTB PRESUMPTIVE; CAP-MR</t>
  </si>
  <si>
    <t>TUBERCULOSIS, PNEUMONIA</t>
  </si>
  <si>
    <t>A15.0</t>
  </si>
  <si>
    <t>DR. ALBA, FATIMA C.</t>
  </si>
  <si>
    <t>ALMOCERA, JAMILLA DANE ADVENTURADO</t>
  </si>
  <si>
    <t>02-2503360261</t>
  </si>
  <si>
    <t>AGE WITH SIGNS OF MILD  DEHYDRATION</t>
  </si>
  <si>
    <t>ACUTE GASRTOENTERITIS WITH MILD DEHYDRATION; UPPER RESPIRATORY TRACT INFECTION</t>
  </si>
  <si>
    <t>DR. MATHEUS, JOSE ALFREDO T.</t>
  </si>
  <si>
    <t xml:space="preserve">ORCAJO, LINDA MASARATE </t>
  </si>
  <si>
    <t>01-1752639088</t>
  </si>
  <si>
    <t>DR. DEL ROSARIO, MARY ROSE PUNZAL</t>
  </si>
  <si>
    <t>NO SIGNATURE OF DR. DEL ROSARIO, MARY ROSE PUNZAL</t>
  </si>
  <si>
    <t>LAPIZAR, VIANNE LORDY-GEAN.</t>
  </si>
  <si>
    <t>LAPIZAR, MARY GRACE BARTOLOME</t>
  </si>
  <si>
    <t>01-0256660925</t>
  </si>
  <si>
    <t xml:space="preserve">DENGUE FEVER WITH WARNING SIGN </t>
  </si>
  <si>
    <t>SOLINAP, GEMMA GERAROINO</t>
  </si>
  <si>
    <t>01-175334008-6</t>
  </si>
  <si>
    <t>CVD BLEEDING VS INFARCT</t>
  </si>
  <si>
    <t>HYPERTENSIVE INTRACEREBRAL HEMORRHAGE, RIGHT BASAL GANGLIA</t>
  </si>
  <si>
    <t>DR. MALINAO, CRISTINA B.</t>
  </si>
  <si>
    <t>DR. IMPERIAL, MARIA ANGELICA LIZA VELASCO</t>
  </si>
  <si>
    <t>NO SIGNATURE OF DR. CRISTINA MALINAO</t>
  </si>
  <si>
    <t>DAIRO, CAITLIN PYROPE BAYABAY</t>
  </si>
  <si>
    <t>01-0508132129</t>
  </si>
  <si>
    <t>PEDIATRIC COMMUNITY ACQUIRED PNEUMONIA</t>
  </si>
  <si>
    <t>PNEUMONIA MODERATE MS/C</t>
  </si>
  <si>
    <t>DR. RECUENCO, EVELYN F.</t>
  </si>
  <si>
    <t>OLALO, MARIA ALIBUYOG</t>
  </si>
  <si>
    <t>01-1751534606</t>
  </si>
  <si>
    <t>T/C UTI IN ELDERLY</t>
  </si>
  <si>
    <t>UPPER GI BLEED POSSIBLY BLEEDING GASTIC ULCER</t>
  </si>
  <si>
    <t>K29.9</t>
  </si>
  <si>
    <t>DR. UNTALAN, MARK CORLETO NONATO</t>
  </si>
  <si>
    <t>NO SIGNATURE OF DR. UNTALAN, MARK CORLETO NONATO</t>
  </si>
  <si>
    <t>LANCETA, ERINN SUMMER DANCIS</t>
  </si>
  <si>
    <t>01-0518549494</t>
  </si>
  <si>
    <t>ACUTE VIRAL ILLNES, T/C FECAL STASIS</t>
  </si>
  <si>
    <t>IMPACTION OF FECAL MATERIAL</t>
  </si>
  <si>
    <t>K56.4</t>
  </si>
  <si>
    <t>DR. GALUTIRA, PAUL JOSEPH TULIAO</t>
  </si>
  <si>
    <t>BANNOHOC, JANICE APAGAN</t>
  </si>
  <si>
    <t>UROSEPSIS SECONDARY TO OBSTRUCTIVE UROPATHY SEC TO URETEROLITHIASIS RIGHT S/P LASER LITHOTRIPSY WITH DJ STENT INSERTION RIGHT</t>
  </si>
  <si>
    <t>UROSEPSIS SECONDARY TO OBSTRUCTIVE UROPATHY SEC TO URETEROLITHIASIS RIGHT S/P LASER LITHOTRIPSY RIGHT. ICD CODE 1441.9</t>
  </si>
  <si>
    <t>DR. GUINTO, PAULO P.</t>
  </si>
  <si>
    <t>NO SIGNATURE OF DR.GUINTO, PAULO P.</t>
  </si>
  <si>
    <t>BARRAK, ZIED N/A</t>
  </si>
  <si>
    <t>01-0515833582</t>
  </si>
  <si>
    <t>LEFT MAXILLARY OROANTRAL FISTULA</t>
  </si>
  <si>
    <t>M25.18</t>
  </si>
  <si>
    <t>EXCISION AND REPAIR OF LEFT MAXILLARY OROANTRAL FISTULA</t>
  </si>
  <si>
    <t>DR. CEDEÑO, JOSEPH RAY RICHARD RUFO</t>
  </si>
  <si>
    <t>RECTO, CALIYA PAOLEEN VENTANILLA</t>
  </si>
  <si>
    <t>02-0259772622</t>
  </si>
  <si>
    <t>T/C PCAP</t>
  </si>
  <si>
    <t>PNEUMONIA PCAP AND INFECTION DIARRHEA</t>
  </si>
  <si>
    <t xml:space="preserve">DR. MANZANO, MARCO ROMULO REVILLA </t>
  </si>
  <si>
    <t>01-1751545055</t>
  </si>
  <si>
    <t>PNEUMONIA; PTB SUSPECT</t>
  </si>
  <si>
    <t>CAP-MR; HYPERACTIVE AIRWAYS</t>
  </si>
  <si>
    <t>01-1752522458</t>
  </si>
  <si>
    <t>PNEUMONIA</t>
  </si>
  <si>
    <t>1. ACUTE RESPIRATORY FAILURE SECONDARY TO ACS, NSTEMI, CHF AND UREMIA
2. CAP MR (MRSA) 
3. PTB, PRESUMPTIVE CASE
4. TYPE 3 DIABETES MELLITUS
5. ACUTE KIDNEY DISEASE ON TOP OF CKD SECONDARY TO DM NEPHROPATHY S/P IJ CATH INSERTION , S/P HD 
 6. BPH S/P SUPRAPUBIC CYSTOSTOMY TUBE INSERTION
ACUTE KIDNEY INJURY SEC. TO INFECTION RESOLVING ON TOP OF CKD SEC. TO HYPERTENSIVE NEPHROSCLEROSIS HAP ON TOP OF CAP HR (MRSA) W/ HYPOXEMIA PRESUMPTIVE TB; BPH;  HEART FAILURE W. REDUCED EF HFREF) CAD; HF B NYHA IIB</t>
  </si>
  <si>
    <t>J96.0</t>
  </si>
  <si>
    <t>TUBE THORACOSTOMY, LEFT</t>
  </si>
  <si>
    <t>Dr. LAZARO, HeidI  Bacolod</t>
  </si>
  <si>
    <t xml:space="preserve">Dr. OGBAC, Frederick Elises
Dr. BONGON, Christine Joy A
Dr. BAYAUA, Grace Q. </t>
  </si>
  <si>
    <t>SAN DIEGO, ANFERNEE NIEVES</t>
  </si>
  <si>
    <t>21-2504247039</t>
  </si>
  <si>
    <t>T/C APPENDICITIS</t>
  </si>
  <si>
    <t>ACUTE SUPPURATIVE APPENDICITIS</t>
  </si>
  <si>
    <t>Dr. RAMIREZ, Ma. Victoria Pia Alto</t>
  </si>
  <si>
    <t>MALABAD, CALEB KURT</t>
  </si>
  <si>
    <t>MALABAD, HUBERT DELA VEGA</t>
  </si>
  <si>
    <t>01-0521363407</t>
  </si>
  <si>
    <t xml:space="preserve">T/C UTI </t>
  </si>
  <si>
    <t>VIRAL INFECTION UNSPECIFIED</t>
  </si>
  <si>
    <t>YOLDI, KATRINA CRISELDA ROSAURO</t>
  </si>
  <si>
    <t>01-0268056748</t>
  </si>
  <si>
    <t>G2P0 (0010) IUFP 27 WEEKS AOG</t>
  </si>
  <si>
    <t>G2P1 (0110), PU, PRETERM CEPHALIC DELIERED SPONTANEOUSLY WITH PERINEAL SUPPORT TO A STILLBORN BB GIRL BW=770G; CORD ACCIDENT (TIGHT TWISTING OF THE CORD)</t>
  </si>
  <si>
    <t>Z37.1</t>
  </si>
  <si>
    <t>Dr. PARAGUYA, Liza Calma</t>
  </si>
  <si>
    <t>Dr. BAYAUA, Grace Q.</t>
  </si>
  <si>
    <t>SANTOS, JELYKA KAYE VALENCIA</t>
  </si>
  <si>
    <t>01-2507138835</t>
  </si>
  <si>
    <t>RIGHT SOLITARY THYROID NODULE</t>
  </si>
  <si>
    <t>E04.1</t>
  </si>
  <si>
    <t>TOTAL THYROIDECTOMY</t>
  </si>
  <si>
    <t>Dr. CEDEÑO, Joseph Ray Richard Rufo</t>
  </si>
  <si>
    <t>Dr. PANOPIO, Ivan Joseph Tamayo</t>
  </si>
  <si>
    <t>FLORESCA, MA. CASSANDRA MARASIGAN</t>
  </si>
  <si>
    <t>FLORESCA,  PAMELA MARASIGAN</t>
  </si>
  <si>
    <t>02-0510210647</t>
  </si>
  <si>
    <t>DENGUE FEVER WITH WARNING SIGNS; UPPER RESPIRATORY TRACT INFECITON</t>
  </si>
  <si>
    <t>Dr. FRANCISCO, Ma. Noella Magbanua</t>
  </si>
  <si>
    <t>PERICO, MARIA IREYLYN</t>
  </si>
  <si>
    <t>01-0002737006</t>
  </si>
  <si>
    <t>NO SIGNATURE OF DR. SANTOS, JOEL B</t>
  </si>
  <si>
    <t>PANADO, JOEMAR LANOZA</t>
  </si>
  <si>
    <t>01-0502132216</t>
  </si>
  <si>
    <t>T/C TRANSIENT ISCHEMIC ATTACK VS BPPV</t>
  </si>
  <si>
    <t>CHOLECYSTOLITHIASIS; HTN STAGE II</t>
  </si>
  <si>
    <t>K80.2</t>
  </si>
  <si>
    <t>Dr. BONGON, Christine Joy A.</t>
  </si>
  <si>
    <t>NO SIGNATURE OF DR. BONGON, CHRISTINE JOY</t>
  </si>
  <si>
    <t>04-2503453414</t>
  </si>
  <si>
    <t>R/O UTI; CVD</t>
  </si>
  <si>
    <t>SEPTIC ARTHRITIS; ACUTE OLIGOARTICULAR ARTHRITIS PROB. CRYSTAL INDUCED; GENERALIZED OSTEOARTHRITIS; ACUTE RENAL FAILURE; HYPERTENSIVE CARDIOVASCULAR DISEASE; CVD INFARCT, LALUNAR AND LEFT INTERNAL CAPSULE; CELLULITIS; SSTI RIGHT KNEE; SEPTIC ARTHRITIS</t>
  </si>
  <si>
    <t>ARTHROCENTESIS</t>
  </si>
  <si>
    <t>TALE, MA. LUISA NAVALES</t>
  </si>
  <si>
    <t xml:space="preserve">  TALE, MA. LUISA NAVALES</t>
  </si>
  <si>
    <t>10-257629835</t>
  </si>
  <si>
    <t>ABSCESS, FACE</t>
  </si>
  <si>
    <t>ABSCESS SECONDARY TO RUPTURED EPIDERMAL INCLUSION CYST, FACE</t>
  </si>
  <si>
    <t>DEBRIDEMENT OF ABSCESS, FACE</t>
  </si>
  <si>
    <t>DR. POSIO, JAN PETER PARAS</t>
  </si>
  <si>
    <t>ESTRADA, GWYNETH ATASHA NICOLE LUAREZ</t>
  </si>
  <si>
    <t>ESTRADA, GILBERT CELESTINO</t>
  </si>
  <si>
    <t>19-2008546025</t>
  </si>
  <si>
    <t>T/C ACUTE APPENDICITIS CANNOT TOTALLY R/O CYTOPATHOLOGY</t>
  </si>
  <si>
    <t xml:space="preserve"> CONGESTIVE APPENDICITIS; G1 P0 EARLY 5 WEEKS AOG, RUPTURED OVARIAN CYST RIGHT PELVIC INFLMMATORY  DISEASE S/PEXPLORATORY LAPAROTOMY, INSPECTION OF PELVIC ORGANS</t>
  </si>
  <si>
    <t>EXPLORATORY LAPARATORY, APPENDECTOMY, INSPECTION OF PELVIC ORGANS</t>
  </si>
  <si>
    <t>DR. MORATALLA, RICHIE NORREGA</t>
  </si>
  <si>
    <t>DR. MORTALLA, NOELLE ANGELI IMPERIAL
DR. PALAMING, WENNY MANONDO</t>
  </si>
  <si>
    <t>WRONG DISCHARGE DATE ON SYSTEM</t>
  </si>
  <si>
    <t>YEE, DELIA PAMPLONA</t>
  </si>
  <si>
    <t>19-0504036484</t>
  </si>
  <si>
    <t>ACUTE FULMONARY CONGESTION PROB. CKD; R/O CHF PROB. DECOMPENSATED HEART FAILURE; CAP-MR</t>
  </si>
  <si>
    <t xml:space="preserve">  ACUTE RESPIRATORY FAILURE; HYPERTENSIVE EMERGENCY; END STAGE RENAL DISEASE SECONDARY TO HYPERTENSIVE NEPHROSCLEROSIS; PNEUMONIA MODERATE RISK S/P IJ CATH INSERTION, RIGHT</t>
  </si>
  <si>
    <t>ULTRASOUND GUIDED INTERNAL JUGULAR CATHETER INSERTION, RIGHT</t>
  </si>
  <si>
    <t xml:space="preserve">DR. ALIANGAN, EDGAR BAUTISTA </t>
  </si>
  <si>
    <t>DR. BONGON, CHRISTINE JOY A.</t>
  </si>
  <si>
    <t>WITH MANUAL / INCOMPLETE IN SYSTEM</t>
  </si>
  <si>
    <t>BONGGOT, GINA DELOS RIOS</t>
  </si>
  <si>
    <t>01-027021986-7</t>
  </si>
  <si>
    <t>BREAST MASS, LEFT</t>
  </si>
  <si>
    <t>PARTIAL MASTECTOMY, LEFT RULE OUT MALIGNANCY</t>
  </si>
  <si>
    <t>BRAVO, ARTURO MODESTO JR.</t>
  </si>
  <si>
    <t>01-0515466717</t>
  </si>
  <si>
    <t>ACUTE CHOLECYSTITIS WITH CHOLELITHIASIS</t>
  </si>
  <si>
    <t>CALCULOUS OF THE GALLBLADDER WITH CHOLECYSTITIS</t>
  </si>
  <si>
    <t>DR. VILLANUEVA, GLENN P.</t>
  </si>
  <si>
    <t>DR. FESTIN, MARIA SONIA YEE</t>
  </si>
  <si>
    <t>BAUTISTA, PERLA LONTOC</t>
  </si>
  <si>
    <t>03-2006574733</t>
  </si>
  <si>
    <t>T/C CORNEAL ABRASSION RIGHT</t>
  </si>
  <si>
    <t>BLUNT EYE INJURY, OD GRADE III HYPEMA; OD CORNEAL ULCER, OD (CENTRAL), OD</t>
  </si>
  <si>
    <t>ONG, YSMAEL BIONSON</t>
  </si>
  <si>
    <t>01-0513475980</t>
  </si>
  <si>
    <t>CVD INFARCT VS. BLEED</t>
  </si>
  <si>
    <t>ACUTE ISCHEMIC STROKE, LEFT PARIETAL LOBE; DILATED CARDIOMYOPATHY; DIABETES MILLETUS TYPE 2; HYPERTENSION ST. 2</t>
  </si>
  <si>
    <t>DR. CUTCHON, XERXES DEL ROSARIO</t>
  </si>
  <si>
    <t>NO SIGNATURE OF DR. CUTCHON , DR. SANTOS</t>
  </si>
  <si>
    <t>MAGALLANES, JHESCA DILEY JUDAR</t>
  </si>
  <si>
    <t>JUDAR, MARILYN PILLAS</t>
  </si>
  <si>
    <t>08-0503986691</t>
  </si>
  <si>
    <t>SVI UTI</t>
  </si>
  <si>
    <t>BOLSICO, FRANCISCO VALASQUEZ</t>
  </si>
  <si>
    <t>01-2510386246</t>
  </si>
  <si>
    <t>CATARACT SENILE MATURE, S/P ECCE WITH ACIOL, OS</t>
  </si>
  <si>
    <t>ECCE WITH ACIOL, OS</t>
  </si>
  <si>
    <t>ECCEOS1</t>
  </si>
  <si>
    <t>QUIZON, JESSIE FLORES</t>
  </si>
  <si>
    <t>24-0250352213</t>
  </si>
  <si>
    <t>MINIMAL PLEURAL EFFUSION @LEFT, CAP-MR, T/C HHS R/O DKA</t>
  </si>
  <si>
    <t xml:space="preserve">CAP-MR; TYPE 2 DIABETES MELLITUS; HYPERTENSION; CORONARY ARTERY DISEASE, S/P PTCA 2023; PLEURAL EFFUSION </t>
  </si>
  <si>
    <t>DR. AGDAMAG, ANNA MAY POBLETE</t>
  </si>
  <si>
    <t>NO SIGNATURE OF DR. AGDAMAG AND DR. ALBA</t>
  </si>
  <si>
    <t>MILLAN, SABRINA AVRIL</t>
  </si>
  <si>
    <t>MILLAN, DIVINE GRACE ALVIS</t>
  </si>
  <si>
    <t>05-0256227352</t>
  </si>
  <si>
    <t>PRESEPTAL CELLULITIS, RIGHT; R/O CAVERNOUS SINUS THROMBOSIS</t>
  </si>
  <si>
    <t>PRESEPTAL CELLULITIS, RIGHT, RESOLVING</t>
  </si>
  <si>
    <t>Dr. BASILIO, Jan Erika</t>
  </si>
  <si>
    <t>Dr. RAYOS DEL SOL, Rosario</t>
  </si>
  <si>
    <t>AGUSTIN, MAEGAN YESSICA SARANGAYA</t>
  </si>
  <si>
    <t>03-050252729-7</t>
  </si>
  <si>
    <t>Dr. SANTOS, PHOEBE ANNA DINO</t>
  </si>
  <si>
    <t>KUB, R/O ENDOMETRIAL PATHOLOGY G2P2</t>
  </si>
  <si>
    <t>G2P2 (2002) ABNORMAL UTERINE BLEEDING, ENDOMETRIAL POLYP R/O ENDOMETRIAL PATHOLOGY</t>
  </si>
  <si>
    <t>ENDOMETRIAL CURETTAGE UNDER IV SEDATION</t>
  </si>
  <si>
    <t>DR. PARAGUYA, LIZA CALMA</t>
  </si>
  <si>
    <t>DR. GUERRERO, CRISTINA EMILY SEVILLA</t>
  </si>
  <si>
    <t>01-175314481-3</t>
  </si>
  <si>
    <t>ANEMIA, DM TYPE II SSTI LEFT FOOT</t>
  </si>
  <si>
    <t>ANEMIA SSTI LEFT FOOT</t>
  </si>
  <si>
    <t>Dr. CABALLERO, REMOO B.</t>
  </si>
  <si>
    <t>DIONISIO, FERNAN ADRALES</t>
  </si>
  <si>
    <t>01-051465049-2</t>
  </si>
  <si>
    <t>SIGMOID DIVERTICULITIS</t>
  </si>
  <si>
    <t>K57.3</t>
  </si>
  <si>
    <t>Dr. VILLANUEVA, GLENN P.</t>
  </si>
  <si>
    <t>DE RAMA, MA. VICTORIA JUANEZA</t>
  </si>
  <si>
    <t>19-050609393-0</t>
  </si>
  <si>
    <t>INTERNAL HEMORROIDS GR IV</t>
  </si>
  <si>
    <t>THROMBOSE HEMORRHOIDS S/P HEMORRHOIDECTOMY S/P COLONOSCOPY, PANDIVERTICULOSES, FECAL, THROMBOSED VS ANAL MASS, HYPERTENSION STAGE 4</t>
  </si>
  <si>
    <t>K64.8</t>
  </si>
  <si>
    <t>COLONOSCOPY</t>
  </si>
  <si>
    <t>DR. DEL MUNDO, BIENVENIDO FERNANDEZ</t>
  </si>
  <si>
    <t>DR. RANCHES, LOUILLE RAPISURA
DR. FESTIN, MARIA SONIA YEE</t>
  </si>
  <si>
    <t>CABER, MELANIA JACUTINA</t>
  </si>
  <si>
    <t>01-175154369-9</t>
  </si>
  <si>
    <t>RAINOSIASSITIS ALLERGIC RHINITIS</t>
  </si>
  <si>
    <t>RHINOSINUSITIS ALLERGIC  RHINITIS</t>
  </si>
  <si>
    <t>RHINOSINUSITIS, ALLERGIC  RHINITIS</t>
  </si>
  <si>
    <t>DR. DEL VALLE, RENANTE</t>
  </si>
  <si>
    <t>MAGPANTAY, DARENCE FIEL ROL</t>
  </si>
  <si>
    <t>01-051785846-9</t>
  </si>
  <si>
    <t>SEPTIC ARTHRITIS</t>
  </si>
  <si>
    <t xml:space="preserve">ACUTE ARTHRITIS RIGHT KNEE PROBOBLY TB ARTHRITIS VS REACTIVE ARTHRITIS CELLULITIS RIGHT RESOLVING; </t>
  </si>
  <si>
    <t>ARTHROCENTESIS OF THE RIGHT KNEE UNDER LOCAL ANESTHESIA</t>
  </si>
  <si>
    <t>DR. REYES- CABALLERO, KARLA SOFIA R.</t>
  </si>
  <si>
    <t>DR. CAPINO, PATRICIA VALLADO
DR. MOSER-DE MESA, SYBILL SUE M.</t>
  </si>
  <si>
    <t>CUSTODIO, ADRIAN PAJEL</t>
  </si>
  <si>
    <t>17-025681968-9</t>
  </si>
  <si>
    <t>SUBSTANCE INGESTION (LOSARTAN) DELIBERATE, NON ACCIDENTAL MILD SIGNS OF TOXICITY</t>
  </si>
  <si>
    <t>SEVERE DEPRESSIVE EPISODE WITHOUT PSYCHIATRIC SYMPTOMS SUBSTANCE INGESTION, DELIBERATE(LOSARTAN)</t>
  </si>
  <si>
    <t>F32.3</t>
  </si>
  <si>
    <t>DR. CORAÑEZ, ALDRIN JAVIER</t>
  </si>
  <si>
    <t>DR. DAYO, ALFRED MATTHEW R.
DR. ALIANGAN, EDGAR BAUTISTA</t>
  </si>
  <si>
    <t>NO SIGNATURE OF DR. CORAÑEZ, DR. ALIANGAN</t>
  </si>
  <si>
    <t>RICAFORT, MILDRED DELIMA</t>
  </si>
  <si>
    <t>19-089564552-8</t>
  </si>
  <si>
    <t>T/C PGO</t>
  </si>
  <si>
    <t>ABDOMINAL MASS, ANEMIA</t>
  </si>
  <si>
    <t>DR. ANICOCHE, MA. MELMAR S</t>
  </si>
  <si>
    <t>ORDINADO, VANESSA MANRIQUE</t>
  </si>
  <si>
    <t>01-050533001-9</t>
  </si>
  <si>
    <t>DENGUE FEVER WITH WARNING SIGNS; ANEMIA SEC TO IRON DEFICIENCY ANEMIA, SEVERE</t>
  </si>
  <si>
    <t>ANEMIA LIKELY FROM THALASSEMIA</t>
  </si>
  <si>
    <t>Dr. SANTOS, JOEL B.</t>
  </si>
  <si>
    <t>DR. PALLANAN-PASCUAL, HAZEL JOY BELEN
DR. VELASCO, MANUEL REYERS JR.</t>
  </si>
  <si>
    <t>NO SIGNATURE OF DR. JOEL SANTOS</t>
  </si>
  <si>
    <t>NO SIGNATURE OF DR. JOEL SANTOS &amp; DR. VELASCO</t>
  </si>
  <si>
    <t>✔️CBC LOW HEMOGLOBIN</t>
  </si>
  <si>
    <t>VILLONES, FERIEL SALVAÑA</t>
  </si>
  <si>
    <t>19-051001549-9</t>
  </si>
  <si>
    <t>EMERGENCY APPENDECTOMY</t>
  </si>
  <si>
    <t>DR. DEL VALLE, ABRAM NICOL</t>
  </si>
  <si>
    <t xml:space="preserve">DR. GULINAO, ISAGANI BAUTISTA
DR.GUERRERO, CRISTINA EMILY SEVILLA </t>
  </si>
  <si>
    <t>NO SIGNATURE OF DR. GULINAO</t>
  </si>
  <si>
    <t>GABALEÑO, ELX ZANDRA MOVILLON</t>
  </si>
  <si>
    <t>GABALEÑO, MAYBELLE MOVILLON</t>
  </si>
  <si>
    <t>01-051887487-5</t>
  </si>
  <si>
    <t>AGE WITH MODERATE DEHYDRATION, UPPER RESPIRATORY TRACT INFECTION</t>
  </si>
  <si>
    <t>AGE WITH MODERATE DEHYDRATION, RESOLVED</t>
  </si>
  <si>
    <t>A09.9,E86.1</t>
  </si>
  <si>
    <t>DR. BULANDUS, ROSETTEE CRISTALES</t>
  </si>
  <si>
    <t>DELA CRUZ, FRANZINE LEIGH BOONGALING</t>
  </si>
  <si>
    <t>DELA CRUZ, JANINE BOONGALING</t>
  </si>
  <si>
    <t>01-025644983-3</t>
  </si>
  <si>
    <t>PCAP-C MODERATE RISK</t>
  </si>
  <si>
    <t>DR. VIDAMO, MAYBELLE VILLARUEL</t>
  </si>
  <si>
    <t>CRUZ, RAMUEL CAEDYNN GARCIA</t>
  </si>
  <si>
    <t>CRUZ, YRA MARIE GARCIA</t>
  </si>
  <si>
    <t>01-052167376-7</t>
  </si>
  <si>
    <t>HYPERSENSITIVITY REACTION</t>
  </si>
  <si>
    <t>T78.4</t>
  </si>
  <si>
    <t>DR. VILLAPANDO, EMPRESS ELIZA CARLOS C.</t>
  </si>
  <si>
    <t>BADILLA, NOEL REYES</t>
  </si>
  <si>
    <t>19-0000123451-3</t>
  </si>
  <si>
    <t>ARTERIOVENOUS FISTULA CREATION LEFT BRACHIOCEPHALIC; THROMBECTOMY OF AVF LEFT RADIOCEPHALIC</t>
  </si>
  <si>
    <t>DR. INSO, ROBBY CARL JIMENEZ</t>
  </si>
  <si>
    <t>TUNNELED CATHETER INSERTION RIGHT INTERNAL JUGULAR VEIN; AVF BREAKDOWN LEFT</t>
  </si>
  <si>
    <t>DOLINA, RAPHAEL XAVION GOMEZ</t>
  </si>
  <si>
    <t>DOLINA, JHEM KURL TANSECO</t>
  </si>
  <si>
    <t>01-051981690-9</t>
  </si>
  <si>
    <t>T/C URTI PROB VIRAL</t>
  </si>
  <si>
    <t>PNEUMONIA PCAP C</t>
  </si>
  <si>
    <t>DIZON, GODOFREDO FERNANDEZ</t>
  </si>
  <si>
    <t>01-026003206-8</t>
  </si>
  <si>
    <t>ACUTE INTRACEREBRAL HEMORRHAGE, LEFT BASAL GANGLIA; HYPERTENSION STAGE II</t>
  </si>
  <si>
    <t>DR. GO, ELEANOR A.</t>
  </si>
  <si>
    <t>(ABRINGE, BABY GIRL DELA CRUZ)
ABRINGE, AALIYAG REIGN DELA CRUZ</t>
  </si>
  <si>
    <t>ABRINGE, IRENE GRACE DELA CRUZ</t>
  </si>
  <si>
    <t>01-250942422-3</t>
  </si>
  <si>
    <t>LIVE TERM SINGLETON FEMALE DELIVERED VIA EMERGENCY CS SEC TO CORD PROLAPSE APGAR 9,9 BS 39 WEEKS BW 3232GMS AGA</t>
  </si>
  <si>
    <t>LIVE SINGLETON FEMALE DELIVERED CIA EMERGENCY CS SEC TO CORD PROLAPSE  TO 9 28Y/O AS 9,9  B3230G BITH LENGTH 51CM, 35CM HEAD CIRCUMFERENCE, 39 WEEKS BY BALLARD SCORE AGA</t>
  </si>
  <si>
    <t>EXPANDED NEWBORN SCREENING PACKAGE</t>
  </si>
  <si>
    <t>DR. APELO, MA. RIMA GATILAO</t>
  </si>
  <si>
    <t>DR. ARAGON, JOY RUTH M (NO PHIC)</t>
  </si>
  <si>
    <t xml:space="preserve">✔️SIGNED
✔️PMRF
❌ BIRTH CERT 
</t>
  </si>
  <si>
    <t>NO SIGNATURE OF DR. APELO</t>
  </si>
  <si>
    <t>G1P0 (1001) PU, 38 WEEKS AOG; IN LABOR; CORD PROLAPSE</t>
  </si>
  <si>
    <t>G1P1 (1001) PU TERM, CEPHALIC DELIVERED A LIVE BABY GIRL , AS 9,9 BW 3235G, BS 39 WEEKS AGA; CORD PROLAPSE LOW SEGMENT CS UNDER SA</t>
  </si>
  <si>
    <t>O69.0</t>
  </si>
  <si>
    <t>LOW SEGMENT CESAREAN SECTION UNDER SPINAL ANESTHESIA</t>
  </si>
  <si>
    <t>DR. ASTUDILLO, MA VERONICA KAYE DANGOY</t>
  </si>
  <si>
    <t>DR. BAYAUA, GRACE Q.</t>
  </si>
  <si>
    <t>CF3 COURSE IN THE WARD, SIGN ON OR TECH</t>
  </si>
  <si>
    <t>CABADING, MIKO PASCUAL</t>
  </si>
  <si>
    <t>01-051093575-1</t>
  </si>
  <si>
    <t>CHOLELITHIASIS</t>
  </si>
  <si>
    <t>CALCULOUS OF THE GALLBLADDER WITH SEVERE CHOLECYSTITIS</t>
  </si>
  <si>
    <t>MODESTO, JIIRO DANIEL PETARQUE</t>
  </si>
  <si>
    <t>MODESTO, MARIVIC PETARQUE</t>
  </si>
  <si>
    <t>02-025101042-1</t>
  </si>
  <si>
    <t>INFECTED EPIDERMAL INCLUSION CYST, ANTERIOR NECK R/O TB ADENITIS</t>
  </si>
  <si>
    <t>L72.0</t>
  </si>
  <si>
    <t>DEBRIDEMENT OF INFECTED MASS, ANTERIOR NECK</t>
  </si>
  <si>
    <t>PEDIA, SURGERY</t>
  </si>
  <si>
    <t>PADERNAL, EDWIN TAPEL</t>
  </si>
  <si>
    <t>01-050541117-5</t>
  </si>
  <si>
    <t>RECURRENT EPIDERMAL CYST, SCAPULAR LEFT</t>
  </si>
  <si>
    <t xml:space="preserve">SHAVING AND EXCISION OF EPIDERMAL LESION </t>
  </si>
  <si>
    <t>BRIONES, JEANETTE GOB</t>
  </si>
  <si>
    <t>08-000060201-2</t>
  </si>
  <si>
    <t>NODULAR NONTOXIC GOITER WITH ATYPIA</t>
  </si>
  <si>
    <t>NODULAR NONTOXIC GOITER</t>
  </si>
  <si>
    <t>E04.2</t>
  </si>
  <si>
    <t>DR. PANOPIO, ANNA VICTORIA</t>
  </si>
  <si>
    <t>OSORIO, ANTOINETTE FLORANTE</t>
  </si>
  <si>
    <t>01-251121734-0</t>
  </si>
  <si>
    <t>NULLIGRAVIDA; T/C INFECTED BARTHOLINS CYST LEFT</t>
  </si>
  <si>
    <t>BARTHOLINS CYST ABCESS; S/P MARSUPIALIZATION UNDER SPINAL ANESTHESIA</t>
  </si>
  <si>
    <t>MARSUPIALIZATION UNDER SPINAL ANESTHESIA</t>
  </si>
  <si>
    <t>DR. PALLANAN-PASCUAL, HAZEL JOY BELEN</t>
  </si>
  <si>
    <t>DE GUZMAN, ROLANDO P.</t>
  </si>
  <si>
    <t>DY, ROBERTO CORNELIO</t>
  </si>
  <si>
    <t>01-025466865-1</t>
  </si>
  <si>
    <t>CELLULITIS @RIGHT FOOT</t>
  </si>
  <si>
    <t>HYPERTENSION STAGE 1 NEWLY DIAGNOSED; ABSCESS WITH CELLULITIS, RIGHT FOOT S/P DEBRIDEMENT</t>
  </si>
  <si>
    <t xml:space="preserve"> DEBRIDEMENT OF ABSCESS, RIGHT FOOT</t>
  </si>
  <si>
    <t>ABAT, LEONORA</t>
  </si>
  <si>
    <t>01-0512302675</t>
  </si>
  <si>
    <t>CHRONIC CALCULOUS CHOLECYSTITIS</t>
  </si>
  <si>
    <t>OPEN CHOLLECYSTECYTOMY</t>
  </si>
  <si>
    <t>DR. DE GUZMAN, ROLANDO P. 
DR. BONGON, CHRISTINE JOY A.</t>
  </si>
  <si>
    <t>ANIEL, LYDIA BARCOS</t>
  </si>
  <si>
    <t>19-0254466186</t>
  </si>
  <si>
    <t>CHRONIC KIDNEY DISEASE STAGE 5 SEC</t>
  </si>
  <si>
    <t>COMMUNITY ACQUIRED PNEUMONIA MODERATE RISK END STAGE RENAL SECONDARY TO HYPERTENSIVE NEPHROSCLEROSIS; HCVD</t>
  </si>
  <si>
    <t>IJ CATHETER INSERTION RIGHT</t>
  </si>
  <si>
    <t>MALABANAN, JENNIFER BANAGUAS</t>
  </si>
  <si>
    <t>01-051438011-8</t>
  </si>
  <si>
    <t>THROMBOSED MIXED HEMORRHOIDS S/P ANAL EXPLORATION, OPEN HEMORRHOIDDECTOMY</t>
  </si>
  <si>
    <t>I184.0</t>
  </si>
  <si>
    <t>ANAL EXPLORATION, OPEN HEMORRHOIDDECTOMY</t>
  </si>
  <si>
    <t>DR. SANTOS, JOEL B.
DR. FESTIN, MARIA SONIA YEE</t>
  </si>
  <si>
    <t>DUMAOG, JOVANE MARO</t>
  </si>
  <si>
    <t>19-0266506574</t>
  </si>
  <si>
    <t xml:space="preserve">TRAUMATIC BRAIN INJURY MULTIPLE PHYSICAL INJURY, SEC TO ALLEGED VA 1 SEVERE TBI WITH BRAINSTEM </t>
  </si>
  <si>
    <t>CENTRAL HERNATION SYNDROME, SECONDARY TO TRAUMATIC BRAIN INJURY, CONTUSION HEMATOMA B TEMPORAL LOBE; SAH B FRONTOPANETAL SUBDURAL HERMA; OCCIPITAL MULTIPLE FRACTURES 2º VEHICULAR ACCIDENT; BASILAR SKULL FRACTURE; BILATERAL SEMIFRONTAL BONE FRACTURE.</t>
  </si>
  <si>
    <t>S06.30</t>
  </si>
  <si>
    <t>GUTIERREZ, CRESTITA NOVEDA</t>
  </si>
  <si>
    <t>12-510706534</t>
  </si>
  <si>
    <t xml:space="preserve">AGE WITH  MILD SIGNS OF DEHYDRATION </t>
  </si>
  <si>
    <t>AGE WITH SIGNS OF DEHYDRATION; AKI ON TOP OF CKD HYPERTENSION</t>
  </si>
  <si>
    <t>A09.9</t>
  </si>
  <si>
    <t>DR. GUCE, GLENN KAY VELASCO</t>
  </si>
  <si>
    <t>G4P4 (4004) S/P CS HYESTERECTOMY FOR PLACENTA INCRETA POST OP DAY 18 VAGINAL CUFF DEHISCENE, HPN STAGE II</t>
  </si>
  <si>
    <t>G4P4 (4004) S/P CS HYSTERECTOMY OF PLACENTA INCRETA POST OP DAY 18 VAGINAL CUFF DEHISCENES HYPERTENSION STAGE II</t>
  </si>
  <si>
    <t>T81.3</t>
  </si>
  <si>
    <t>CATIENZA, FLORA DELA CRUZ</t>
  </si>
  <si>
    <t>01-175264968-7</t>
  </si>
  <si>
    <t>CATARACT SENILE MATURE, S/P ECCE WITH PCIOL, OD</t>
  </si>
  <si>
    <t>H25</t>
  </si>
  <si>
    <t>ECCEOD1</t>
  </si>
  <si>
    <t>DR. ROSARIO, MARY ROSE PUNZAL</t>
  </si>
  <si>
    <t>ESTRELLANES, ROBERTO JR.</t>
  </si>
  <si>
    <t>01-250971130-3</t>
  </si>
  <si>
    <t>ABCESS, 1ST DIGIT, LEFT FOOT</t>
  </si>
  <si>
    <t>L02.4</t>
  </si>
  <si>
    <t>DEBRIDEMENT, 1ST, LEFT FOOT</t>
  </si>
  <si>
    <t>MANZANO, SERNA MAY CORPUZ</t>
  </si>
  <si>
    <t>01-050312296-6</t>
  </si>
  <si>
    <t>HYPERGLYCEMIC CRISIS - DKA (SEVERE);</t>
  </si>
  <si>
    <t>SEVERE DIABETIC KETOACIDOSIS; ACUTE PANCREATITIS; FATTY LIVER, LIPASEMIA; DYSLIPIDEMI; SEVERE METABOLIC ACIDOSIS FROM DKA RESOLVED; ATHEROSCLROTIC HEART DISEASE; HTN STAGE II; DYSLIPIDEMIA</t>
  </si>
  <si>
    <t>E10.1</t>
  </si>
  <si>
    <t>DR. SALES, RAIZA B.
DR. FBONGON, CHRISTINE JOY A.</t>
  </si>
  <si>
    <t>KARIMUDDIN, BILKISHLYN ZAMORA</t>
  </si>
  <si>
    <t>KARIMUDDIN, AHMAD-YAZZID</t>
  </si>
  <si>
    <t>01-000277944-2</t>
  </si>
  <si>
    <t>ACUTE MESENTERIS ADENITIS</t>
  </si>
  <si>
    <t>ACUTE GASTROENTERITIS WITH SOME DEHYDRATION; ACUTE MESENTERIC ADENITIS</t>
  </si>
  <si>
    <t>I88.0</t>
  </si>
  <si>
    <t>LADUAN, REX BATAAN</t>
  </si>
  <si>
    <t>LADUAN, RONALD BANDAO</t>
  </si>
  <si>
    <t>03-000259684-5</t>
  </si>
  <si>
    <t xml:space="preserve">PCAP </t>
  </si>
  <si>
    <t>PCAP -MR WITH HYPERACTIVE AIRWAYS</t>
  </si>
  <si>
    <t>DR. CASTILLO, VENEDICT</t>
  </si>
  <si>
    <t>DUMALYONG, JOVY AGUSTIN</t>
  </si>
  <si>
    <t>04-250548556-9</t>
  </si>
  <si>
    <t>GRAVIDA 1 PARA 0 PREGNANCY UTERINE 38/7 WEEKS AOG CEPHALIC IN LABOR OLIGOHYDRANIOS</t>
  </si>
  <si>
    <t>GIPI (1001) PREGNANCY UTERINE DELIVERED TERM, CEPHALIC, LIVE BABY BOY, 37 WEEKS BY BALLARDS SCORE APPROPRIATE FOR GESTATIONAL AGE (BW 2.29 KG AS 9,9) BY PRIMARY LOW TRANSVERES CESAREAN SECTION UNDER SPINAL ANESTHESIA FOR NONREASSURING FETAL HEART RATE PATTERN: PERSISTENT VARIABLE DECELARATION, MECONIUM-STANED AMNIOTIC FLUID.</t>
  </si>
  <si>
    <t>O68.2</t>
  </si>
  <si>
    <t>PRIMARY LOW TRANSVERES CESAREAN UNDER SPINAL ANESTHESIA</t>
  </si>
  <si>
    <t>DR. AQUINO, STEPHANIEN MARIE SUERO</t>
  </si>
  <si>
    <t>DIVINIA, JANAH TRINIDAD</t>
  </si>
  <si>
    <t>DIVINIA, JACQUELINE TRINIDAD</t>
  </si>
  <si>
    <t>19-051108930-5</t>
  </si>
  <si>
    <t>DENGUE HEMORRHAGIC FEVER W/ WARNING SIGNS-RESOLVED</t>
  </si>
  <si>
    <t>SERILLO, BABY BOY</t>
  </si>
  <si>
    <t>SERILLO, JERONIMA CASTOR</t>
  </si>
  <si>
    <t>03-025558399-5</t>
  </si>
  <si>
    <t>LIVE TERM SINGLETON MALE DELIVERED VIA NSD APGAR 8,9 BW:3.11 KG MI OF 39 WEEKS AGA; THINLY STAINED MECONIUM</t>
  </si>
  <si>
    <t>LBB FT 39 WEEKS AGA DELIVERED VIA NSD THINLY MECONIUM STAINED AS 8,9 BW: 3.11KG</t>
  </si>
  <si>
    <t>G1 P0 PU 417 WEEKS AOG CEPHALIC IN LABOR</t>
  </si>
  <si>
    <t>G1P1 (1001) PUFT DELIVERY VIA NSD TO A LIVE BABY BOY BW: 3.1KG AS 9.9 MI- 30 WEEKS AF THINLY STAINED</t>
  </si>
  <si>
    <t>O80</t>
  </si>
  <si>
    <t>NORMAL SPONTANEOUS DELIVERY WITH RIGHT MEDIALATERAL EPISIOTOMY &amp; REPAIR OF 3RD DEGREE LACRATION</t>
  </si>
  <si>
    <t>TAN, CLEO LIMQUIACO</t>
  </si>
  <si>
    <t>01-051358445-3</t>
  </si>
  <si>
    <t>G3P2 (2002) PU 23 5/7 WEEKS AOG BRECH IN THREATENED PRETERM LABOR; PFROM, UTI</t>
  </si>
  <si>
    <t>G3P2 (2002) PU 24 2/7 WEEKS AOG THREATENED PRETERM LABOR- CONTROLLED PRETERM PRIMATURE RUPTURE OF MEMBRANE - RESOLVED; UTI GESTATIONAL DIABETIS MELLITUS INSULIN REQUIRING.</t>
  </si>
  <si>
    <t xml:space="preserve">DR. VALEROS, KATHERINE AVELLANEDA </t>
  </si>
  <si>
    <t>PDR. PARAGUYA, LIZA CALMA</t>
  </si>
  <si>
    <t>INFECTED SEROMA, LEFT CERVICAL ANAD LEFT INGUINAL AREA</t>
  </si>
  <si>
    <t>INCISION AND DRAINAGE, DEBRIDEMENT</t>
  </si>
  <si>
    <t>DR. CABALLERO, REMOO B.</t>
  </si>
  <si>
    <t>MALLILLIN, ZENAIDA BUNAGAN</t>
  </si>
  <si>
    <t>06-025157583-8</t>
  </si>
  <si>
    <t>T/C PNEUMONIA</t>
  </si>
  <si>
    <t xml:space="preserve">COMMUNITY ACQUIRED PNEUMONIA MODERATE RISK; URTI BACTERIAL </t>
  </si>
  <si>
    <t>DR. SANTOS,JOEL B.</t>
  </si>
  <si>
    <t>NO SIGNATURE OF DR. SANTOS, JOEL</t>
  </si>
  <si>
    <t>CATUBAY, MACE AEDAN BABANTE</t>
  </si>
  <si>
    <t>BABANTE, MADELYN MAGALLANES</t>
  </si>
  <si>
    <t>01-026065721-1</t>
  </si>
  <si>
    <t>FALL R/O FRACTURE</t>
  </si>
  <si>
    <t>CONTUSION HEMATOMA, FACE RIGHT, R/O TRAUMATIC BRAIN INJURY SECONDARY TO FALL</t>
  </si>
  <si>
    <t>S00.8</t>
  </si>
  <si>
    <t>DR. BULANDUS, ROSETTEE</t>
  </si>
  <si>
    <t>CASTILLANO, CRISTINA BIANCA VICTORINO</t>
  </si>
  <si>
    <t>01-0269590594</t>
  </si>
  <si>
    <t>PTB PRESUMPTIVE</t>
  </si>
  <si>
    <t>PULMONARY TUBERCULOSIS, BACTERIOLOGICALLY CONFIRMED ACUTE RHINOSINUSITIS, ALLERGIC RHINITIS, CUSTOCHONDRITIS</t>
  </si>
  <si>
    <t>DR. DEL VALLE, RENANTE H.</t>
  </si>
  <si>
    <t>BAYLON, MA. ZENAIDA GUIRAL</t>
  </si>
  <si>
    <t>01-175213473-3</t>
  </si>
  <si>
    <t>CAP MR ASTHMA IN ACUTE EXACERBATION</t>
  </si>
  <si>
    <t>ACUTE CORONARY SYNDROMR- NON ST ELEVATION MYOCARDIAL INFRACTION COMMUNITY ACQUIRED PNEUMONIA - MODERATE RISK HASSCVD</t>
  </si>
  <si>
    <t>J91</t>
  </si>
  <si>
    <t>DR.GULINAO, ISAGANI BAUTISTA
DR.ROLDAN, ELVIRA CRUZ</t>
  </si>
  <si>
    <t>NO SIGNATURE OF DR. CUTCHON, DR. GULINAO, DR. ROLDAN</t>
  </si>
  <si>
    <t>SEMILLA, VENERANDA SOSA</t>
  </si>
  <si>
    <t>09-175314605-4</t>
  </si>
  <si>
    <t>T/C NASOPHARYNGITIS</t>
  </si>
  <si>
    <t>MULTIPLE ELECTROLYTE IMBALANCE SEC POOR ORAL INTAKE; UPPER RESPERATORY TRACT INFECTION BACTERIAL; PULMONARY FIBROSIS; MILD DEMENTIA</t>
  </si>
  <si>
    <t>DELA TORRE, JOHN ALVIN RADA</t>
  </si>
  <si>
    <t>01-026768983-6</t>
  </si>
  <si>
    <t>HYPOKALEMIA, PERIODIC PARALYSIS</t>
  </si>
  <si>
    <t>SEVERE HYPOKALEMIA; THYROTOXIC PERIODIC PARALYSIS</t>
  </si>
  <si>
    <t>04-250345341-4</t>
  </si>
  <si>
    <t xml:space="preserve">SEPTIC SHOCK; S/P CVD; T/C RESTROKE </t>
  </si>
  <si>
    <t>SHOCK, MULTIFACTORIAL (SEPTIC SECONDARY TO SEPTIC ARTHRITIS; HYPOVOLEMIC SECONDARY TP DEHYDRATION FROM GI LOSSES); ACUTE RESPIRATORY FAILURE TYPE IV; HYPERTENSION; S/P CVD (JANUARY 2025); S/P ARREST S/P ACLS (MARCH 15,2025)</t>
  </si>
  <si>
    <t>R57.1</t>
  </si>
  <si>
    <t>DR. MACABEO, MENIRVA BELDAD 
DR.GO, ELEANOR A.</t>
  </si>
  <si>
    <t>NO SIGNATURE OF DR. SANTOS, DR. MACABEO, DR. GO</t>
  </si>
  <si>
    <t>166</t>
  </si>
  <si>
    <t>167</t>
  </si>
  <si>
    <t>168</t>
  </si>
  <si>
    <t>169</t>
  </si>
  <si>
    <t>170</t>
  </si>
  <si>
    <t>171</t>
  </si>
  <si>
    <t>172</t>
  </si>
  <si>
    <t>173</t>
  </si>
  <si>
    <t>174</t>
  </si>
  <si>
    <t>175</t>
  </si>
  <si>
    <t>176</t>
  </si>
  <si>
    <t>177</t>
  </si>
  <si>
    <t>178</t>
  </si>
  <si>
    <t>179</t>
  </si>
  <si>
    <t>180</t>
  </si>
  <si>
    <t>181</t>
  </si>
  <si>
    <t>182</t>
  </si>
  <si>
    <t>183</t>
  </si>
  <si>
    <t>184</t>
  </si>
  <si>
    <t>Admission List By Date Range</t>
  </si>
  <si>
    <t>Name of Patient</t>
  </si>
  <si>
    <t>Admission
 Date/Time</t>
  </si>
  <si>
    <t>Patient No.</t>
  </si>
  <si>
    <t>Hosp. Plan</t>
  </si>
  <si>
    <t>Room
 No.</t>
  </si>
  <si>
    <t>PHIC</t>
  </si>
  <si>
    <t>Service</t>
  </si>
  <si>
    <t>Admitting Doctor</t>
  </si>
  <si>
    <t>PhilHealth</t>
  </si>
  <si>
    <t>NH</t>
  </si>
  <si>
    <t>Medicine</t>
  </si>
  <si>
    <t>403 (ISOLATION)</t>
  </si>
  <si>
    <t>DR. GLENN KAY VELASCO GUCE</t>
  </si>
  <si>
    <t>Surgery (Adult)</t>
  </si>
  <si>
    <t>Obstetrics</t>
  </si>
  <si>
    <t>Opthalmology</t>
  </si>
  <si>
    <t>IVAN JOSEPH T. PANOPIO, MD</t>
  </si>
  <si>
    <t>Sponsored</t>
  </si>
  <si>
    <t>Newborn</t>
  </si>
  <si>
    <t>Pediatrics</t>
  </si>
  <si>
    <t>PAULO P. GUINTO</t>
  </si>
  <si>
    <t>Self-Pay</t>
  </si>
  <si>
    <t>Insurance/HMO</t>
  </si>
  <si>
    <t>GALLARDO, SHEENA MASAGCA</t>
  </si>
  <si>
    <t>RICHIE NORREGA MORATALLA</t>
  </si>
  <si>
    <t>AMPAY, SARAH CANDIDATO</t>
  </si>
  <si>
    <t>REYNALDO J. MOLATO</t>
  </si>
  <si>
    <t>HERMOSO, LEONARDO SAN PEDRO</t>
  </si>
  <si>
    <t>BONGOLA, ELIXIR HAZE DELOS REYES</t>
  </si>
  <si>
    <t>SARAH FRANCESCA R. SY-SANTOS, MD, DPBR</t>
  </si>
  <si>
    <t>ASAJAR, DOMINIQUE DE LOS SANTOS.</t>
  </si>
  <si>
    <t>MARK JOSEPH J. CASTELLANO</t>
  </si>
  <si>
    <t>PAGLINAWAN , FELIPE JR. AGRAVANTE</t>
  </si>
  <si>
    <t>ISAGANI BAUTISTA GULINAO</t>
  </si>
  <si>
    <t>NANCY M. AQUINO, MD, FPCR</t>
  </si>
  <si>
    <t>ORPIANA, FLORABEL SALIVIA.</t>
  </si>
  <si>
    <t>BANOG, BABY BOY NOLLUDA</t>
  </si>
  <si>
    <t>LAGORRA, JEN MARIE DE NOLA</t>
  </si>
  <si>
    <t>VENTURA, ZAVIN ZOREN EJEDA.</t>
  </si>
  <si>
    <r>
      <rPr>
        <rFont val="Arial Narrow"/>
        <b/>
        <color theme="1"/>
      </rPr>
      <t xml:space="preserve">ESTELA, LIAN DREN QUEROL
</t>
    </r>
    <r>
      <rPr>
        <rFont val="Arial Narrow"/>
        <b/>
        <color rgb="FF0000FF"/>
      </rPr>
      <t>*** ESTELA BABY BOY ***</t>
    </r>
  </si>
  <si>
    <r>
      <rPr>
        <rFont val="Arial Narrow"/>
        <b/>
        <color theme="1"/>
      </rPr>
      <t xml:space="preserve">PABLO, KHALIL ALONZO REYES
</t>
    </r>
    <r>
      <rPr>
        <rFont val="Arial Narrow"/>
        <b/>
        <color rgb="FF0000FF"/>
      </rPr>
      <t>*** REYES BABY BOY ***</t>
    </r>
  </si>
  <si>
    <t>Reference Date From: 01/01/2025 To 01/31/2025</t>
  </si>
  <si>
    <t>SIGNAL VILLGE,TAGUIG CITY</t>
  </si>
  <si>
    <t>30 DAISY ST.PUROK 6C,LOWER BICUTAN,TAGUIG CITY</t>
  </si>
  <si>
    <t>CANCILAO, ESTRELLA SAN JUAN</t>
  </si>
  <si>
    <t>#31 PARDIÑAS ST. ZONE 6 SOUTH SIGNAL VILLAGE TAGUI</t>
  </si>
  <si>
    <t>MARTIN KRISTOFFER ELISES OGBAC</t>
  </si>
  <si>
    <t>47 BRGY. ST.LOWER BICUTAN,TAGUIG CITY</t>
  </si>
  <si>
    <t>245 TENEMENT BLDG. WESTERN BICUTAN TAGUIG CITY</t>
  </si>
  <si>
    <t>BLK 84 LOT 14 PHASE 5,UPPER BICUTAN,TAGUIG CITY</t>
  </si>
  <si>
    <t>17 A CARDONES ST.CENTRAL SIGNAL TAGUIG</t>
  </si>
  <si>
    <t>27 GENERAL SANTOS AVE LOWER BICUTAN TAGUIG CITY</t>
  </si>
  <si>
    <t>MAGUNDAYAO COMPOUND AGUAHAN 2 B BAYAN TAGUIG CITY</t>
  </si>
  <si>
    <t>CHERRY LOU PANES GUINTO-ILARDE</t>
  </si>
  <si>
    <t>ESTELA, BABY BOY QUEROL</t>
  </si>
  <si>
    <t>Magundayao Compound Aguahan 2 Bagumbayan, Taguig C</t>
  </si>
  <si>
    <t>BLK152 LOT18 ARAGO ST. CENTRAL BIC TAG CITY</t>
  </si>
  <si>
    <t>293 MLQ ST.LOWER BICUTAN TAGUIG CITY</t>
  </si>
  <si>
    <t>KALAWAAN PASIG CITY</t>
  </si>
  <si>
    <t>DR. MARIA CARLOTA GAMBOA CABAIS</t>
  </si>
  <si>
    <t>169 MLQ ST. LOWER BICUTAN TAGUIG CITY</t>
  </si>
  <si>
    <t>94 SITIO BAYANI C5 RD. TAGUIG WESTERN BICUTAN TAGU</t>
  </si>
  <si>
    <t>223 STA. ANA ST. PK1A NEW LOWER BICUTAN TAGUIG</t>
  </si>
  <si>
    <t>10-I SAMPAGUITA ST. WESTERN BICUTAN TAGUIG CITY</t>
  </si>
  <si>
    <t>BLK 8 LOT 5 DREAMLAND SUBD.HAGONOY TAGUIG CITY</t>
  </si>
  <si>
    <t>DR. ADELIA GARCIA CASIHAN</t>
  </si>
  <si>
    <t>#47 U ARGAME ST. NEW LOWER BICUTAN TAGUIG CITY</t>
  </si>
  <si>
    <t>43 COL. BRAVO STREET ZONE 3 CENTRAL SIGNAL TAGUIG</t>
  </si>
  <si>
    <t>198F MAGSAYSAY STREET EXT. NEW LOWER BICUTAN TAGUI</t>
  </si>
  <si>
    <t>15257 STREET SAN AGUSTINE VILLAGE BRGY. MOONWALK P</t>
  </si>
  <si>
    <t>ALANO, FLORO LOÑO</t>
  </si>
  <si>
    <t>27 CABASAAN ST ZONE 4 SOUTH SIGNAL VILLAGE TAGUIG</t>
  </si>
  <si>
    <t>122 NP CRUZ ST. USUSAN TAGUIG CITY</t>
  </si>
  <si>
    <t>BLK 101 L26 SITIO IMELDA UPPER BICUTAN TAGUIG CITY</t>
  </si>
  <si>
    <t>DINDO PLOTADO RETRETA</t>
  </si>
  <si>
    <t>279 MLQ STREET LOWER BICUTAN TAGUIG CITY</t>
  </si>
  <si>
    <t>27 EVACOR ST. NEW LOWER BICUTAN TAGUIG CITY</t>
  </si>
  <si>
    <t>ESLANA, VICTORIA URSULAM</t>
  </si>
  <si>
    <t>BLK 7 K-9 AREA SAMABANA PRK 6DLOWER BICUTAN TAGUI</t>
  </si>
  <si>
    <t>BLK 11 LOT 5 PUROK 2A HERB ST.NEW LOWER BICUTAN TA</t>
  </si>
  <si>
    <t>CANDACE INGRID BURGOS LONDON</t>
  </si>
  <si>
    <t>LUCINARIO, VICTOR LUI GABIANA</t>
  </si>
  <si>
    <t>BLK 6 LOT 1 MAÑALAC SUBD. LAURA DRIVE BAGUMBAYAN T</t>
  </si>
  <si>
    <t>GUYABANO ST NORTH SIGNAL TAGUIG CITY</t>
  </si>
  <si>
    <t>371 MANUEL L QUEZON ST LOWER BICUTAN TAGUIG CITY</t>
  </si>
  <si>
    <t>02 AGUINALDO COMP BRGY SAN MIGUEL TAGUIG CITY</t>
  </si>
  <si>
    <t>SWEET ORANGE ST. TAGUIG CITY</t>
  </si>
  <si>
    <t>181 ML QUEZON ST. NEW LOWER BICUTAN TAGUIG CITY</t>
  </si>
  <si>
    <t>31C AIRFORCE RD. EXT., SOUTH SIGNAL VILLAGE TAGUIG</t>
  </si>
  <si>
    <t>25 KABUNTALAN ST. MAHARLIKA VILL TAGUIG CITY</t>
  </si>
  <si>
    <t>MICHELLE YAU OTAYCO</t>
  </si>
  <si>
    <t>129 RANGER ST. PUROK 1A NEW LOWER BICUTAN TAGUIG C</t>
  </si>
  <si>
    <t>BLK34 LOT9 CENTRAL BICUTAN TAGUIG CITY</t>
  </si>
  <si>
    <t>PIZARRAS, MARIA CHRISTINE CASTAÑARES</t>
  </si>
  <si>
    <t>BLK 34 LOT9 SUNFLOWER ST. CENTRAL BICUTAN</t>
  </si>
  <si>
    <t>092ND ST. VICTORIO COMP SAN MIGUEL TAGUIG CITY</t>
  </si>
  <si>
    <t>39B MOLAVE STREET NORTH SIGNAL TAGUIG CITY</t>
  </si>
  <si>
    <t>THERESA DONISIO DELFIN</t>
  </si>
  <si>
    <t>RUBRICO, KATHRINA PEREZ</t>
  </si>
  <si>
    <t>39 VISAYAS ST. CENTRAL SIGNAL TAGUIG CITY</t>
  </si>
  <si>
    <t>5C POLINTAN COMPUND STA. ANA, TAGUIG CITY</t>
  </si>
  <si>
    <t>DR. ANNA VICTORIA GARCIA PANOPIO</t>
  </si>
  <si>
    <t>1 ATIS ST. ZONE 4 SOUTH SIGNAL VILL TAGUIG CITY</t>
  </si>
  <si>
    <t>EVANGELISTA, ASUNCION VILLA VILLA</t>
  </si>
  <si>
    <t>50B MLQ ST. NEW LOWER BICUTAN TAGUIG CITY</t>
  </si>
  <si>
    <t>KAREN VELASCO MIRALLES-RESSURECCION</t>
  </si>
  <si>
    <t>SANTILLAN, MICHAEL UY.</t>
  </si>
  <si>
    <t>BLK 69 LOT 31 VILLAMOR ST.ZONE 5,UPPER BICUTAN, TA</t>
  </si>
  <si>
    <t>TUAZON, JOAN PUJALTE</t>
  </si>
  <si>
    <t>192 E MLQ ST.NEW LOWER BICUTAN,TAGUIG CITY</t>
  </si>
  <si>
    <t>BLOCK 128 LOT 32 PHASE 8,SITIO IMELDA,UPPER BICUTA</t>
  </si>
  <si>
    <t>M.L. QUEZON LOWER BICUTAN TAGUIG CITY</t>
  </si>
  <si>
    <t>CHRISTINE JOY A BONGON</t>
  </si>
  <si>
    <t>04 P.C ROAD,SOUTH SIGNAL VILLAGE,TAGUIG CITY</t>
  </si>
  <si>
    <t>LOWER BICUTAN TAGUIG CITY</t>
  </si>
  <si>
    <t>ABADIANO, VIEL ZY INGAAN</t>
  </si>
  <si>
    <t>3 17TH STREET,LOWER BICUTAN,TAGUIG CITY</t>
  </si>
  <si>
    <t>DR. MARY ANNE SANTOS FRAN</t>
  </si>
  <si>
    <t>ALARCON, MARVIN JHAY REMENTIZO</t>
  </si>
  <si>
    <t>BLK 11 LOT 9 P-8 BAGONG TANYAG TAGUIG CITY</t>
  </si>
  <si>
    <t>56E STO NIÑO ST. ZONE 4 SOUTH SIGNAL TAGUIG CITY</t>
  </si>
  <si>
    <t>#16 BANABA ST. BRGY SOUTH SIGNAL TAGUIG CITY</t>
  </si>
  <si>
    <t>161 HOLY FAMILY VILLAGE BAGUMBAYAN TAGUIG CITY</t>
  </si>
  <si>
    <t>UPPER BICUTAN TAGUIG CITY</t>
  </si>
  <si>
    <t>GROSPE, MARIA ELISHA LOPEZ</t>
  </si>
  <si>
    <t>46F M.L QUEZON ST. BRGY.SAN MIGUEL,TAGUIG CITY</t>
  </si>
  <si>
    <t>DR. FATIMA GUILLERMA FERRER CORTEZ</t>
  </si>
  <si>
    <t>37 SAMPALOC STREET LOWER BICUTAN TAGUIG CITY</t>
  </si>
  <si>
    <t>BARONIA, EDESON CARANDAN</t>
  </si>
  <si>
    <t>PHASE 1 BLK 4 LOT 18 SALRADA FAMILIA VILLAGE BAGUM</t>
  </si>
  <si>
    <t>20 KATIPUNAN STREET BANGBANG TAGUIG CITY</t>
  </si>
  <si>
    <t>#43 PAG ASA ST. BRGY KATUPARAN TAGUIG CITY</t>
  </si>
  <si>
    <t>181 MLQ ST. BAGUMBAYAN TAGUIG CITY</t>
  </si>
  <si>
    <t>LAUREANO, ROSEBEL MAGALLANO</t>
  </si>
  <si>
    <t>7TH CATTLEYA EXT.BRGY. NAPINDAN, TAGUIG CITY</t>
  </si>
  <si>
    <t>FREDERICK ELISES OGBAC</t>
  </si>
  <si>
    <t>REYES, BABY BOY -</t>
  </si>
  <si>
    <t>181 ML QUEZON BAGUMBAYAN TAGUIG CITY</t>
  </si>
  <si>
    <t>BUENAVENTURA, LHIONA ZAIREL SAMONTE</t>
  </si>
  <si>
    <t>ILANG ILANG ST PUROK 6C LOWER BICUTAN TAGUIG CITY</t>
  </si>
  <si>
    <t>DR. ARSENIO JR. MORALES CORTEZ, MD</t>
  </si>
  <si>
    <t>5B 8TH STREET NORTH SIGNAL TAGUIG CITY</t>
  </si>
  <si>
    <t>BATOCABE, DANIEL CUENTA</t>
  </si>
  <si>
    <t>3645V.P CRUZ STREET PUROK 5 LOWER BICUTAN TAGUIG C</t>
  </si>
  <si>
    <t>239 D. PASO STREET BAGUMBAYAN TAGUIG CITY</t>
  </si>
  <si>
    <t>CENTRAL BICUTAN TAGUIG CITY</t>
  </si>
  <si>
    <t>PERALTA, HERMINIO JR. ALAFO</t>
  </si>
  <si>
    <t>NEW LOWER BICUTAN TAGUIG CITY</t>
  </si>
  <si>
    <t>REY ONDAP PARAGUYA</t>
  </si>
  <si>
    <t>863 TOLENTINO ST. MANUYO 2 GATAHALIAN 2 LAS PIÑAS</t>
  </si>
  <si>
    <t>11-18TH ST. PK 6B LOWER BICUTAN TAGUIG CITY</t>
  </si>
  <si>
    <t>HOLY FAMILY VILLAGE BAGUMBAYAN TAGUIG CITY</t>
  </si>
  <si>
    <t>RUIZ, NOEL JACINTO</t>
  </si>
  <si>
    <t>BLK 34 L19 SUNFLOWER ST, CEN BICUTAN TAGUIG CITY</t>
  </si>
  <si>
    <t>PREVIDA ST. PUROK 29 RD 10 NEW LOWER BICUTAN, TAG</t>
  </si>
  <si>
    <t>18 FELICIANO ST. PUROK 4 LOWER BIC TAGUIG</t>
  </si>
  <si>
    <t>MAGSAYSAY EXTENSION NEW LOWER BICUTAN TAGUIG CITY</t>
  </si>
  <si>
    <t>246 ML QUEZON ST. NEW LOWER BICUTAN,TAGUIG CITY</t>
  </si>
  <si>
    <t>368 ML QUEZON ST. PUROK 5 LOWER BICUTAN TAGUIG CIT</t>
  </si>
  <si>
    <t>5082 MALOLOS ST. BRGY. TEJEROS MAKATI CITY</t>
  </si>
  <si>
    <t>LORELEE REYES VICENTE</t>
  </si>
  <si>
    <t>119B ROSALES ST.STA. ANA PATEROS METRO MANILA</t>
  </si>
  <si>
    <t>VERGABERA, BEATRIZ SANTOS</t>
  </si>
  <si>
    <t>248 C PRK 2 BAGUMBAYAN TAGUIG CITY</t>
  </si>
  <si>
    <t>19 PUROK 6-A LOWER BICUTAN TAGUIG CITY</t>
  </si>
  <si>
    <t>BLK 5 LOT 1 GREENVIEW DREAMLAND SUBDIVISION, HAGON</t>
  </si>
  <si>
    <t>NORTH SIGNAL,TAGUIG CITY</t>
  </si>
  <si>
    <t>PH1 BLK 12 LOT 5,PASO COCOHILLS,BAGUMBAYAN,TAGUIG</t>
  </si>
  <si>
    <t>17 ROAD 2 NORTH DAANG HARI,TAGUIG CITY</t>
  </si>
  <si>
    <t>FAJARDO, ASHLEY EBUINGA</t>
  </si>
  <si>
    <t>7C UNIT PUROK 4 BALAGTAS ST. LOWER BICUTAN TAGUIG</t>
  </si>
  <si>
    <t>33-U VILLA VILLA ST. LOWER BICUTAN TAGUIG CITY</t>
  </si>
  <si>
    <t>DR. STEPHANIE MARIE SUERO AQUINO</t>
  </si>
  <si>
    <t>#904 LEON ALLANIGUE ST. BRGY. VILLAGE SAN ANTONIO</t>
  </si>
  <si>
    <t>103 RD05 JOSEPT ST. BAGUMBAYAN TAGUIG CITY</t>
  </si>
  <si>
    <t>BLK 52 LOT 55 RICANUERTA ST. UPPER BICUTAN, TAGUIG</t>
  </si>
  <si>
    <t>NOELLE ANGELI I. MORATALLA, MD</t>
  </si>
  <si>
    <t>BLK 5 K-9 SMABANA P-6 D,LOWER BICUTAN,TAGUIG CITY</t>
  </si>
  <si>
    <t>REPASA, BABY GIRL -</t>
  </si>
  <si>
    <t>B52 L55 RICANUERA ST. UPPER BICUTAN, TAGUIG CITY</t>
  </si>
  <si>
    <t>TABADA, BENEDICT TORREGOSA</t>
  </si>
  <si>
    <t>SAN JUAN ST.CENTRAL BICUTAN,TAGUIG CITY</t>
  </si>
  <si>
    <t>18 APPLE ST. PUROK 3 NEW LOWER BICUTAN TAGUIG CITY</t>
  </si>
  <si>
    <t>BLK 7 LOT 11SKUPA EARTH ROAD TAGUIG</t>
  </si>
  <si>
    <t>DR. ROSSETTEE CRISTALES BULANDUS</t>
  </si>
  <si>
    <t>839 LEVI TOWN AVENUE BETTERLIVING PARAÑAQUE CITY</t>
  </si>
  <si>
    <t>#47 CABASAAN ST. SIGNAL VILL. TAGUIG CITY</t>
  </si>
  <si>
    <t>GIHAPON, BABY BOY -</t>
  </si>
  <si>
    <t>103 Road 05 Josept Street Bagumbayan, Taguig City,</t>
  </si>
  <si>
    <t>LOTIS BAYLOSIS RAMOS</t>
  </si>
  <si>
    <t>MRB FAMILY TOWNHOMES FTI, WESTERN BICUTAN, TAGUIG</t>
  </si>
  <si>
    <t>B22 L2 DH2 HALY ST. PINAGSAMA TAGUIG CITY</t>
  </si>
  <si>
    <t>PIA, BABY GIRL -</t>
  </si>
  <si>
    <t>33- U Villa Street Lower Bicutan Taguig City</t>
  </si>
  <si>
    <t>PITOGO RIZAL, OCCIDENTAL MINDORO</t>
  </si>
  <si>
    <t>ESPOLONG, AL- MANSARE ABUBAKAR</t>
  </si>
  <si>
    <t>BLK 30 LOT 2O PENDATUN ST. MAHARLIKA VILLAGE</t>
  </si>
  <si>
    <t>BLK34 LOT9 MAHARLIKA VILL TAGUIG CITY</t>
  </si>
  <si>
    <t>14 ARROYO STREET CENTRAL SIGNAL TAGUIG CITY</t>
  </si>
  <si>
    <t>204 MLQ STREET PUROK 3 NEW LOWER BICUTAN TAGUIG CI</t>
  </si>
  <si>
    <t>BARSANAS, ALIANNA CELESTE TUMBAGA</t>
  </si>
  <si>
    <t>9 BLK 132 RD 20 NORTH DAANGHARI TAGUIG CITY</t>
  </si>
  <si>
    <t>16 DIMAGUILA ST. BRGY. CALZADA TIPAS TAGUIG</t>
  </si>
  <si>
    <t>ABRAM NICOL DEL VALLE</t>
  </si>
  <si>
    <t>ESTEBAN, YESKA VENICE CAPORAL.</t>
  </si>
  <si>
    <t>5 ADIA ST. BAGUMBAYAN, TAGUIG CITY</t>
  </si>
  <si>
    <t>BLK 31 LOT76 PK4 CENTRAL BIC TAGUIG CITY</t>
  </si>
  <si>
    <t>B43 L2 P4 CENTRAL BICUTAN TAGUIG CITY</t>
  </si>
  <si>
    <t>HAZEL JOY BELEN PALLANAN-PASCUAL</t>
  </si>
  <si>
    <t>ZAMORA, JOHN ADREW FAITH APELO</t>
  </si>
  <si>
    <t>04 KAKAWATI STREET LOWER BICUTAN TAGUIG CITY</t>
  </si>
  <si>
    <t>BAGUNAS., AUSTIN ACE BERNADAS</t>
  </si>
  <si>
    <t>18K C. MASTRILI ST. BAMBANG TAGUIG CITY</t>
  </si>
  <si>
    <t>MARFEL, DARLYN -</t>
  </si>
  <si>
    <t>160 MLQ NEW LOWER BICUTAN TAGUIG CITY</t>
  </si>
  <si>
    <t>B43 L2 P4 Central Bicutan, Taguig City, City Of Ma</t>
  </si>
  <si>
    <t>78 ANONAS ST NORT SIGNAL VILL TAGUIG CITY</t>
  </si>
  <si>
    <t>37 PUROK 6B CALDOZO STLOWR BICUTAN TAGUIG CITY</t>
  </si>
  <si>
    <t>CRUZ, MIGUEL ANDREW JACOCON</t>
  </si>
  <si>
    <t>623 ST. JOSEPH ST. HOLY FAMILY VILLAGE BAGUMBAYAN</t>
  </si>
  <si>
    <t>082 COTABATO ST PUROK 3 NEW LOWER BICUTAN TAGUIG</t>
  </si>
  <si>
    <t>VIVIENNE GUZMAN KASAJU</t>
  </si>
  <si>
    <t>ALCANTARA, MODESTA ALCANTARA</t>
  </si>
  <si>
    <t>POBLACION LAPAZ ABRA</t>
  </si>
  <si>
    <t>20 AIR FORCE RD. EXTN. SOUTH SIGNAL VILLAGE TAGUIG</t>
  </si>
  <si>
    <t>BLK 33 LOT 29 PHASE 2 PINAGSAMA TAGUIG CITY</t>
  </si>
  <si>
    <t>MUÑEZ, DOLORES MACUL</t>
  </si>
  <si>
    <t>BLK 24 LOT 41 KABUNTALAN ST. MAHARLIKA VILLAGE TAG</t>
  </si>
  <si>
    <t>UNTONG, BABY GIRL -</t>
  </si>
  <si>
    <t>082 Cotabato St. Purok 3 New Lower Bicutan, Taguig</t>
  </si>
  <si>
    <t>ESPORLAS, MARCUS RENZ PORTACIO.</t>
  </si>
  <si>
    <t>24 T SANTOS ST BRGY.NEW LOWER BICUTAN TAGUIG CITY</t>
  </si>
  <si>
    <t>TAHAMID, SEANDALE MOISES DEVERA</t>
  </si>
  <si>
    <t>BLK 40 LOT 4 PUROK 4 CENTRAL BICUTAN TAGUIG CITY</t>
  </si>
  <si>
    <t>BLK 5 LOT 4 DREAMLAND SUBD.BRGY.HAGONOY TAGUIG CIT</t>
  </si>
  <si>
    <t>9 MALLARES ST. PUROK 4B, LOWER BICUTAN TAGUIG CITY</t>
  </si>
  <si>
    <t>175 A PAG ST WILD CAT PINAGSAMA TAGUIG CITY</t>
  </si>
  <si>
    <t>#57 PNR SITE FTI COMP. WESTER BICUTAN TAGUIG</t>
  </si>
  <si>
    <t>ANTONETTE RAMOS PESEBRE</t>
  </si>
  <si>
    <t>BLK160 LOT10 FERRER ST.CENTRAL BICUTAN TAGUIG CITY</t>
  </si>
  <si>
    <t>PO, EUNO LAUREN GALILA</t>
  </si>
  <si>
    <t>CAMELLA PACIFIC RES. USUSAN, TAGUIG CITY</t>
  </si>
  <si>
    <t>14 D BANANA ST NEW LOWER BICUTAN TAGUIG CITY</t>
  </si>
  <si>
    <t>MASANGKAY, JHETHRYNE ISAIAH RONARIO</t>
  </si>
  <si>
    <t>31 SANTOL ST. NORTH SIGNAL VILL. TAGUIG CITY</t>
  </si>
  <si>
    <t>ROMERO, DARLING JOY ROQUE</t>
  </si>
  <si>
    <t>BLK 1 LOT 26 VILLA SAN MIGUEL PH2 SAN MIGUEL TAGUI</t>
  </si>
  <si>
    <t>15N PINAKAISA STREES PUROK 1 NEW LOWER BICUTAN TAG</t>
  </si>
  <si>
    <t>6 PC ROAD SOUTH SIGNAL VILLAGE TAGUIG CITY</t>
  </si>
  <si>
    <t>#28 SK RAMIREZ ST., TUKTUKAN TAGUIG CITY</t>
  </si>
  <si>
    <t>428B BAGUMBAYAN, TAGUIG CITY</t>
  </si>
  <si>
    <t>34A MET AVENEU NEW LOWER BICUTAN TAGUIG CITY</t>
  </si>
  <si>
    <t>DR. RICCEL BASAZA SALAZAR</t>
  </si>
  <si>
    <t>TANGUAN, MARK ZYRUS DUQUEZA</t>
  </si>
  <si>
    <t>08-1 CARAMAY STREET BARANGAY KATUPARAN TAGUIG CITY</t>
  </si>
  <si>
    <t>NOTOR, JIANE MAYNE ROBIO.</t>
  </si>
  <si>
    <t>BAGUMBAYAN TAGUIG CITY</t>
  </si>
  <si>
    <t>439 MLQ STREET LOWER BICUTAN TAGUIG CITY</t>
  </si>
  <si>
    <t>CUEBILLAS, ROEL PAGUI</t>
  </si>
  <si>
    <t>ZONE 41A SAN VICENTE OCAMPO, CAMARINES SUR</t>
  </si>
  <si>
    <t>SABADO, MYARAH BENICE PORLUCAS</t>
  </si>
  <si>
    <t>304-D PK5 COL ESTACIO ST. BRGY TIPAS TAGUIG CITY</t>
  </si>
  <si>
    <t>SALVADOR, ALTHEA VIEL CAHULAO</t>
  </si>
  <si>
    <t>262 B. CAPISTRANO EXT. HAGONOY TAGUIG CITY</t>
  </si>
  <si>
    <t>142C ML QUEZON STREET,NEW LOWER BICUTAN,TAGUIG CIT</t>
  </si>
  <si>
    <t>TALINGDAN, CHRISTIAN JAY CABALUNA</t>
  </si>
  <si>
    <t>MB 16 RM.406 PAMAYAMANG DIEGO SILANG USUSAN TAGUIG</t>
  </si>
  <si>
    <t>MARIANO, ZARIAH ELLERY ROMEO</t>
  </si>
  <si>
    <t>12 T-SANTOS ST. NEW LOWER BICUTAN TAGUIG CITY</t>
  </si>
  <si>
    <t>STATUS</t>
  </si>
  <si>
    <t>REASON</t>
  </si>
  <si>
    <t>A.CORTEZ</t>
  </si>
  <si>
    <t>Formal Economy- Employed private</t>
  </si>
  <si>
    <t>ALFRED DAYO</t>
  </si>
  <si>
    <t xml:space="preserve">Informal </t>
  </si>
  <si>
    <t>JOEL SANTOS</t>
  </si>
  <si>
    <t>Lifetime Member</t>
  </si>
  <si>
    <t>MARTIN OGBAC JAN PETER POSIO</t>
  </si>
  <si>
    <t>6600 1000</t>
  </si>
  <si>
    <t>lifetime Member</t>
  </si>
  <si>
    <t>JOY RUTH ARAGON</t>
  </si>
  <si>
    <t>WELLCARE</t>
  </si>
  <si>
    <t>ALIANGAN EDGAR BAMBALAN,NELSON BARTOLOME,BERNADETTE GO,ELEANOR IMPERIAL,MARIA ANGELICA ISIP-BESUENO,JOIE MOLATO,REYNALDO QUIMPO,ROLANDO VALEROS,KATHERINE</t>
  </si>
  <si>
    <t>4400 10,000 33,000 3,000 50,000 37,400 70,400 59,400 11,000</t>
  </si>
  <si>
    <t>200 200 200 200 200 200 300 200 200</t>
  </si>
  <si>
    <t>REYNALDO,MOLATO GUERRERO,CRISTINA</t>
  </si>
  <si>
    <t>38100 2550</t>
  </si>
  <si>
    <t>MALBAS,MAGDALENA</t>
  </si>
  <si>
    <t>IMPERIAL,MARIA ANGELICA</t>
  </si>
  <si>
    <t>Informal Economy - Self Earning</t>
  </si>
  <si>
    <t>SALUT,SHIELA LLAGAS</t>
  </si>
  <si>
    <t>LORENZO,MIGUEL IMBAO,JOCELYUN</t>
  </si>
  <si>
    <t>3500 7000</t>
  </si>
  <si>
    <t>GARCIA, ANN</t>
  </si>
  <si>
    <t>LORENZO, MIGUEL RAMOS, SHERWIN</t>
  </si>
  <si>
    <t>141,000 67500</t>
  </si>
  <si>
    <t>2467.50 200</t>
  </si>
  <si>
    <t>ASIS, CARLA GALUTIRA, PAUL</t>
  </si>
  <si>
    <t>2000 8000</t>
  </si>
  <si>
    <t>ARAGON,JOY RUTH</t>
  </si>
  <si>
    <t>CABAIS,MARIA CARLOTA</t>
  </si>
  <si>
    <t>ALSASUA,MARIAN MORENO</t>
  </si>
  <si>
    <t>FESTIN,MARIA SONIA GARCIA,ANN CRIZETTE LIM ARMI POSIO,JAN PETER</t>
  </si>
  <si>
    <t>50,000 18,000 100,000 10,000</t>
  </si>
  <si>
    <t>200 200 1750 300</t>
  </si>
  <si>
    <t>FESTIN,MARIA SONIA GUINTO-ILARDE,CHERRY LOU</t>
  </si>
  <si>
    <t>20,000 50,000</t>
  </si>
  <si>
    <t>ALIANGAN EDGAR CORAÑEZ,ALDRIN INSO ROBBY MACABEO,RENELENE OGBAC,MARTIN KRISTOFFER</t>
  </si>
  <si>
    <t>29,000 25,000 20,000 25,000 22,300</t>
  </si>
  <si>
    <t>200 200 300 200 200</t>
  </si>
  <si>
    <t>GO,ELEANOR ILARDE-GALIT,MARIA ANGELES OTAYCO,MICHELLE PANOPIO,IVAN QUIMPO,ROLANDO</t>
  </si>
  <si>
    <t>10,000 5,000 5,000 12,000 11,000</t>
  </si>
  <si>
    <t>GALUTIRA, BABY BOY</t>
  </si>
  <si>
    <t>RETERETA, DINDO</t>
  </si>
  <si>
    <t>PACIFIC CROSS</t>
  </si>
  <si>
    <t>POSIO, JAN PETER FESTIN, MA. SONIA BALINA, MEGAN</t>
  </si>
  <si>
    <t>48,000 19,200 5,000</t>
  </si>
  <si>
    <t>840 200 200</t>
  </si>
  <si>
    <t>PN PATIENT</t>
  </si>
  <si>
    <t>LLARENA, RAQUEL</t>
  </si>
  <si>
    <t>ILARDE-GALIT, MA. ANGELES</t>
  </si>
  <si>
    <t>LONDON, CANDACE ROMERO, KISHA RODRIGUEZ, JENNIFER</t>
  </si>
  <si>
    <t>40,000 15,000 10,000</t>
  </si>
  <si>
    <t>700 200 200</t>
  </si>
  <si>
    <t>CASIHAN, ADELA</t>
  </si>
  <si>
    <t>IMBAO, JOCELYN LORENZO, MIGUEL</t>
  </si>
  <si>
    <t>40000 20000</t>
  </si>
  <si>
    <t>LAZARO, HEIDE</t>
  </si>
  <si>
    <t>DELA CRUZ, VERLENE MIRALLES, KAREN QUIMPO, ROLANDO</t>
  </si>
  <si>
    <t>9000 10000 9000</t>
  </si>
  <si>
    <t>OTAYCO, MICHELLE</t>
  </si>
  <si>
    <t>1950 900</t>
  </si>
  <si>
    <t>MACABEO, RENELENE</t>
  </si>
  <si>
    <t>VALERO, GABRIEL</t>
  </si>
  <si>
    <t>NON PHIC</t>
  </si>
  <si>
    <t>CABALLERO, REMO SALES, RAIZA RODRIGUEZ, JENNIFER AGDAMAG, ANNA VALERO, GABRIELE</t>
  </si>
  <si>
    <t>10000 4000 15000 5000 2200</t>
  </si>
  <si>
    <t>DEL VALLE,RENANTE VALERO,GABRIEL</t>
  </si>
  <si>
    <t>2600 4200</t>
  </si>
  <si>
    <t>FORMAL- PRIVATE</t>
  </si>
  <si>
    <t>PANOPIO,ANNA VICTORIA</t>
  </si>
  <si>
    <t>MALATE DAN MANZANO,MARCO ROMULO</t>
  </si>
  <si>
    <t>30000 15000</t>
  </si>
  <si>
    <t>ALBA,FATIMA MILLARES-RESURRECCION,KAREN MACABEO,RENELENE</t>
  </si>
  <si>
    <t>22400 17900 4500</t>
  </si>
  <si>
    <t>MALINAO, CRISTINA B.</t>
  </si>
  <si>
    <t>BONGON, CHRISTINE JOY REYES-CABALLERO, KARLA</t>
  </si>
  <si>
    <t>6000 10000</t>
  </si>
  <si>
    <t>MORATALLA, RICHIE</t>
  </si>
  <si>
    <t>OGBAC, FRREDERICK</t>
  </si>
  <si>
    <t>CORTEZ, FATIMA G.</t>
  </si>
  <si>
    <t>OGBAC, MARTIN</t>
  </si>
  <si>
    <t>CORTEZ, ARSENIO</t>
  </si>
  <si>
    <t>6;05PM</t>
  </si>
  <si>
    <t>PARAGUYA, REY</t>
  </si>
  <si>
    <t>6;29PM</t>
  </si>
  <si>
    <t>MOLINA, SUNSHINE LEAH</t>
  </si>
  <si>
    <t>7;41PM</t>
  </si>
  <si>
    <t>FESTIN, MARIA SONIA SEGADOR, GUILLEN VILLANUEVA, GLENN</t>
  </si>
  <si>
    <t>6887.50 850 14625</t>
  </si>
  <si>
    <t>RUIZ, NOEL J.</t>
  </si>
  <si>
    <t>4;17PM</t>
  </si>
  <si>
    <t>BALINA, MEGAN GO ELEANOR</t>
  </si>
  <si>
    <t>1000 1500</t>
  </si>
  <si>
    <t>RANCHES, LOUILLE MACABEO, RENELENE GUERRERO, EMILY</t>
  </si>
  <si>
    <t>20000 8000 10000</t>
  </si>
  <si>
    <t>SANTOS, EDLYN RESURRECION. KAREN GARCIA, ANN</t>
  </si>
  <si>
    <t>20000 10000 6000</t>
  </si>
  <si>
    <t>BALINA, MEGAN GARCIA, ANN</t>
  </si>
  <si>
    <t>2400 2400</t>
  </si>
  <si>
    <t>POSIO, JAN PETER CALINGO, RENEIFE</t>
  </si>
  <si>
    <t>65,000 30,000</t>
  </si>
  <si>
    <t>1137.50 200</t>
  </si>
  <si>
    <t>ILARDE-GUINTO FESTIN, MA. SONIA</t>
  </si>
  <si>
    <t>22,500 11,250</t>
  </si>
  <si>
    <t>GALUTIRA, JOSEPH</t>
  </si>
  <si>
    <t>MUTUC, JAYSON GARCIA, ANN</t>
  </si>
  <si>
    <t>13,200 13,200</t>
  </si>
  <si>
    <t>MUTUC, JAYSON VALEROS, KATHERINE</t>
  </si>
  <si>
    <t>27500 35000</t>
  </si>
  <si>
    <t>GUERRERO, CRISTINA VICENTE, LORELEE</t>
  </si>
  <si>
    <t>7705.60 17496.40</t>
  </si>
  <si>
    <t>PORCUNA, MICHELLE</t>
  </si>
  <si>
    <t>DEL ROSARIO,MARY ROSE MALINAO,CRISTINA VALERO,GABRIEL ROMUALDO</t>
  </si>
  <si>
    <t>2000 6000 7500</t>
  </si>
  <si>
    <t>MOLINA SUNSHINE</t>
  </si>
  <si>
    <t>GO ELEANOR</t>
  </si>
  <si>
    <t>BONGON, CHRISTINE JOY</t>
  </si>
  <si>
    <t>MACABEO,MINERVA</t>
  </si>
  <si>
    <t>PANOPIO,ANNA VICTORIA RODRIGUEZ,JENNIFER</t>
  </si>
  <si>
    <t>2800 1800</t>
  </si>
  <si>
    <t>IMPERIAL,MARIA ANGELICA SANTOS EDLYN JOHN</t>
  </si>
  <si>
    <t>6000 4800</t>
  </si>
  <si>
    <t>8;04PM</t>
  </si>
  <si>
    <t>MORATALLA, NOELLE ANGELI</t>
  </si>
  <si>
    <t>BASILIO, JAN ERIKA MAGASPI, RUMAR</t>
  </si>
  <si>
    <t>FAJARDO, ASHLEY E</t>
  </si>
  <si>
    <t>MATHEUS, JOSE ALFREDO</t>
  </si>
  <si>
    <t>BULANDUS, ROSSETTEE</t>
  </si>
  <si>
    <t>MALINAO, CRISTINA SANTOS, JOEL VALERO, GABRIEL</t>
  </si>
  <si>
    <t>12000 8000 2200</t>
  </si>
  <si>
    <t>ESPOLONG, AL- MANSARE</t>
  </si>
  <si>
    <t>HEYRES, JOSELITO ROMAN, ARTHUR DESSI</t>
  </si>
  <si>
    <t>6000 1000</t>
  </si>
  <si>
    <t>BARSANAS, ALIANA CELESTE</t>
  </si>
  <si>
    <t>VRGABERA, BEATRIZ</t>
  </si>
  <si>
    <t>VALERO, GABRIEL VELASCO, MANUEL</t>
  </si>
  <si>
    <t>6300 1000</t>
  </si>
  <si>
    <t>AGDAMAG, ANNA MAY BALINA, MEGAN CENIZA, AGUSTIN OTAYCO, MICHELLE</t>
  </si>
  <si>
    <t>7600 6600 6600 6600</t>
  </si>
  <si>
    <t>AQUINO,STEPHANIE FESTIN, MARIA SONIA</t>
  </si>
  <si>
    <t>38,635.00 17,472.40</t>
  </si>
  <si>
    <t>RAMOS, LOTIS</t>
  </si>
  <si>
    <t>38635.60 17472.40</t>
  </si>
  <si>
    <t>SISCAR-ALLEN,YENTL</t>
  </si>
  <si>
    <t>MARFEL, DARLYN</t>
  </si>
  <si>
    <t>HOBRO, RADJON JOSEPH</t>
  </si>
  <si>
    <t>ANICOCHE, MA. MELMAR REYES- CABALLERO, KARLA</t>
  </si>
  <si>
    <t>6600 6600</t>
  </si>
  <si>
    <t>8000 7000</t>
  </si>
  <si>
    <t>ALBA, FATIMA GUINTO, PAULO</t>
  </si>
  <si>
    <t>3600 3000</t>
  </si>
  <si>
    <t>FESTIN, MARIA SONIA PALLANAN, PASCUAL</t>
  </si>
  <si>
    <t>26800 67500</t>
  </si>
  <si>
    <t>CRUZ, MIGUEL ANDREW</t>
  </si>
  <si>
    <t>GUERRERO, CRISTINA KASAJU, VIVIENE</t>
  </si>
  <si>
    <t>18000 51800</t>
  </si>
  <si>
    <t>GALLEGO, MEDINA PESEBRE, ANTONNETE ROMAN, ARTHUR</t>
  </si>
  <si>
    <t>4400 3000</t>
  </si>
  <si>
    <t>5;05PM</t>
  </si>
  <si>
    <t>DEL MUNDO, BIENVENIDO VELASCO, MANUEL</t>
  </si>
  <si>
    <t>1000 4800</t>
  </si>
  <si>
    <t>ALBA, FATIMA ETCUBAÑAS, NIEL KARLO VILLANUEVA, GLENN</t>
  </si>
  <si>
    <t>28000 11400 60500</t>
  </si>
  <si>
    <t>200 200 1058.75</t>
  </si>
  <si>
    <t>MAGASPI, RUMAR TUAZON RODOLFO</t>
  </si>
  <si>
    <t>7000 7000</t>
  </si>
  <si>
    <t>GUCE,GLENN KAY VELASCO GUINTO,PAULO P.</t>
  </si>
  <si>
    <t>11000 11000</t>
  </si>
  <si>
    <t>GUCE, GLENN MUTUC, JAYSON</t>
  </si>
  <si>
    <t>6000 6000</t>
  </si>
  <si>
    <t>ARAGON,JOY RUTH TUAZON, RODOLFO</t>
  </si>
  <si>
    <t>5400 7500</t>
  </si>
  <si>
    <t>SUNLIFE GREPA</t>
  </si>
  <si>
    <t>CUEBILLAS, ROEL</t>
  </si>
  <si>
    <t>VILLANUEVA, GLENN</t>
  </si>
  <si>
    <t>RUBRICO, KATRINA</t>
  </si>
  <si>
    <t>SANTOS, JOEL GABRIEL, VALERO ILARDE GALIT, MARIA ANGELES RAIZA, SALES OGBAC, MARTIN POSIO, JAN PETER FESTIN, MARIA SONIA BAMBALAN</t>
  </si>
  <si>
    <t>60,000 20,900 55,000 20,000 10,000 45,000 27,000 3000</t>
  </si>
  <si>
    <t>200 200 200 200 200 787.50 200 200</t>
  </si>
  <si>
    <t>ALIANGAN, EDGAR POSIO, JAN PETER LORENZO, MIGUEL</t>
  </si>
  <si>
    <t>8,000 10,000 5,000</t>
  </si>
  <si>
    <t>200 175 200</t>
  </si>
  <si>
    <t>ROMAN, ARTHUS</t>
  </si>
  <si>
    <t>TANGUAN, MARK ZYRUS</t>
  </si>
  <si>
    <t>RIVO, PIERRE ANGELI</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</si>
</sst>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d&quot;-&quot;mmm&quot;-&quot;yyyy"/>
    <numFmt numFmtId="165" formatCode="mmmm d, yyyy"/>
    <numFmt numFmtId="166" formatCode="#"/>
    <numFmt numFmtId="167" formatCode="d&quot;-&quot;mmm&quot;-&quot;yyyy"/>
    <numFmt numFmtId="168" formatCode="d-mmm-yyyy"/>
    <numFmt numFmtId="169" formatCode="m/d/yyyy"/>
    <numFmt numFmtId="170" formatCode="mm/dd/yyyy"/>
    <numFmt numFmtId="171" formatCode="h:mm am/pm"/>
    <numFmt numFmtId="172" formatCode="mm-dd-yyyy"/>
    <numFmt numFmtId="173" formatCode="mm/dd/yyyy h:mm am/pm"/>
  </numFmts>
  <fonts count="46">
    <font>
      <sz val="10.0"/>
      <color rgb="FF000000"/>
      <name val="Arial"/>
      <scheme val="minor"/>
    </font>
    <font>
      <b/>
      <sz val="12.0"/>
      <color theme="1"/>
      <name val="Arial Narrow"/>
    </font>
    <font>
      <sz val="12.0"/>
      <color theme="1"/>
      <name val="Arial Narrow"/>
    </font>
    <font>
      <sz val="12.0"/>
      <color rgb="FF000000"/>
      <name val="Arial Narrow"/>
    </font>
    <font>
      <b/>
      <sz val="12.0"/>
      <color rgb="FF000000"/>
      <name val="Arial Narrow"/>
    </font>
    <font>
      <b/>
      <sz val="12.0"/>
      <color rgb="FFFF0000"/>
      <name val="Arial Narrow"/>
    </font>
    <font>
      <sz val="12.0"/>
      <color theme="1"/>
      <name val="Arial"/>
    </font>
    <font>
      <sz val="12.0"/>
      <color theme="1"/>
      <name val="Arial"/>
      <scheme val="minor"/>
    </font>
    <font>
      <sz val="12.0"/>
      <color rgb="FF000000"/>
      <name val="Arial"/>
    </font>
    <font>
      <b/>
      <sz val="11.0"/>
      <color rgb="FF4A86E8"/>
      <name val="Arial Narrow"/>
    </font>
    <font>
      <b/>
      <sz val="11.0"/>
      <color rgb="FF000000"/>
      <name val="Arial Narrow"/>
    </font>
    <font/>
    <font>
      <b/>
      <sz val="11.0"/>
      <color theme="1"/>
      <name val="Arial Narrow"/>
    </font>
    <font>
      <b/>
      <sz val="11.0"/>
      <color rgb="FFFF56C0"/>
      <name val="Arial Narrow"/>
    </font>
    <font>
      <b/>
      <sz val="11.0"/>
      <color rgb="FFFF00FF"/>
      <name val="Arial Narrow"/>
    </font>
    <font>
      <b/>
      <sz val="11.0"/>
      <color rgb="FF9900FF"/>
      <name val="Arial Narrow"/>
    </font>
    <font>
      <color theme="1"/>
      <name val="Arial Narrow"/>
    </font>
    <font>
      <b/>
      <color theme="1"/>
      <name val="Arial Narrow"/>
    </font>
    <font>
      <color rgb="FF000000"/>
      <name val="Arial Narrow"/>
    </font>
    <font>
      <b/>
      <color rgb="FF000000"/>
      <name val="Arial Narrow"/>
    </font>
    <font>
      <color rgb="FF000000"/>
      <name val="Arial"/>
    </font>
    <font>
      <color theme="1"/>
      <name val="Arial"/>
    </font>
    <font>
      <color theme="1"/>
      <name val="Arial"/>
      <scheme val="minor"/>
    </font>
    <font>
      <b/>
      <sz val="10.0"/>
      <color rgb="FF000000"/>
      <name val="Arial Narrow"/>
    </font>
    <font>
      <sz val="11.0"/>
      <color theme="1"/>
      <name val="Calibri"/>
    </font>
    <font>
      <b/>
      <sz val="11.0"/>
      <color rgb="FF000000"/>
      <name val="Tahoma"/>
    </font>
    <font>
      <sz val="8.0"/>
      <color rgb="FF000000"/>
      <name val="Tahoma"/>
    </font>
    <font>
      <sz val="9.0"/>
      <color rgb="FF000000"/>
      <name val="Tahoma"/>
    </font>
    <font>
      <b/>
      <sz val="11.0"/>
      <color theme="1"/>
      <name val="Calibri"/>
    </font>
    <font>
      <b/>
      <sz val="9.0"/>
      <color rgb="FF000000"/>
      <name val="Tahoma"/>
    </font>
    <font>
      <b/>
      <color theme="1"/>
      <name val="Arial"/>
      <scheme val="minor"/>
    </font>
    <font>
      <b/>
      <sz val="36.0"/>
      <color rgb="FF000000"/>
      <name val="Calibri"/>
    </font>
    <font>
      <sz val="11.0"/>
      <color rgb="FF000000"/>
      <name val="Calibri"/>
    </font>
    <font>
      <b/>
      <sz val="11.0"/>
      <color rgb="FF000000"/>
      <name val="Calibri"/>
    </font>
    <font>
      <b/>
      <sz val="11.0"/>
      <color rgb="FF0070C0"/>
      <name val="Calibri"/>
    </font>
    <font>
      <b/>
      <sz val="11.0"/>
      <color rgb="FF00B050"/>
      <name val="Calibri"/>
    </font>
    <font>
      <sz val="11.0"/>
      <color rgb="FF2F75B5"/>
      <name val="Calibri"/>
    </font>
    <font>
      <b/>
      <sz val="11.0"/>
      <color rgb="FF002060"/>
      <name val="Calibri"/>
    </font>
    <font>
      <sz val="11.0"/>
      <color rgb="FF00B0F0"/>
      <name val="Calibri"/>
    </font>
    <font>
      <sz val="11.0"/>
      <color rgb="FF00B050"/>
      <name val="Calibri"/>
    </font>
    <font>
      <b/>
      <color rgb="FF000000"/>
      <name val="Arial"/>
    </font>
    <font>
      <sz val="8.0"/>
      <color rgb="FF000000"/>
      <name val="Arial"/>
    </font>
    <font>
      <sz val="9.0"/>
      <color rgb="FF000000"/>
      <name val="Arial"/>
    </font>
    <font>
      <b/>
      <sz val="9.0"/>
      <color rgb="FF000000"/>
      <name val="Arial"/>
    </font>
    <font>
      <sz val="11.0"/>
      <color rgb="FF5B9BD5"/>
      <name val="Calibri"/>
    </font>
    <font>
      <sz val="11.0"/>
      <color rgb="FF2E75B6"/>
      <name val="Calibri"/>
    </font>
  </fonts>
  <fills count="16">
    <fill>
      <patternFill patternType="none"/>
    </fill>
    <fill>
      <patternFill patternType="lightGray"/>
    </fill>
    <fill>
      <patternFill patternType="solid">
        <fgColor rgb="FF356854"/>
        <bgColor rgb="FF356854"/>
      </patternFill>
    </fill>
    <fill>
      <patternFill patternType="solid">
        <fgColor rgb="FFD9EAD3"/>
        <bgColor rgb="FFD9EAD3"/>
      </patternFill>
    </fill>
    <fill>
      <patternFill patternType="solid">
        <fgColor rgb="FF00FFFF"/>
        <bgColor rgb="FF00FFFF"/>
      </patternFill>
    </fill>
    <fill>
      <patternFill patternType="solid">
        <fgColor rgb="FFEFEFEF"/>
        <bgColor rgb="FFEFEFEF"/>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
      <patternFill patternType="solid">
        <fgColor rgb="FFFCE5CD"/>
        <bgColor rgb="FFFCE5CD"/>
      </patternFill>
    </fill>
    <fill>
      <patternFill patternType="solid">
        <fgColor rgb="FFF4B084"/>
        <bgColor rgb="FFF4B084"/>
      </patternFill>
    </fill>
    <fill>
      <patternFill patternType="solid">
        <fgColor rgb="FFF4B183"/>
        <bgColor rgb="FFF4B183"/>
      </patternFill>
    </fill>
  </fills>
  <borders count="14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B7E1CD"/>
      </left>
      <right style="thin">
        <color rgb="FFB7E1CD"/>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D9EAD3"/>
      </top>
      <bottom style="thin">
        <color rgb="FFD9EAD3"/>
      </bottom>
    </border>
    <border>
      <left style="thin">
        <color rgb="FF000000"/>
      </left>
      <right style="thin">
        <color rgb="FF000000"/>
      </right>
      <top style="thin">
        <color rgb="FFB7E1CD"/>
      </top>
      <bottom style="thin">
        <color rgb="FFB7E1CD"/>
      </bottom>
    </border>
    <border>
      <left style="thin">
        <color rgb="FF000000"/>
      </left>
      <right style="thin">
        <color rgb="FFD9EAD3"/>
      </right>
      <top style="thin">
        <color rgb="FFD9EAD3"/>
      </top>
      <bottom style="thin">
        <color rgb="FFD9EAD3"/>
      </bottom>
    </border>
    <border>
      <left style="medium">
        <color rgb="FF000000"/>
      </left>
      <right style="thin">
        <color rgb="FF000000"/>
      </right>
      <top style="thin">
        <color rgb="FFD9EAD3"/>
      </top>
      <bottom style="thin">
        <color rgb="FFD9EAD3"/>
      </bottom>
    </border>
    <border>
      <left style="thin">
        <color rgb="FF000000"/>
      </left>
      <right style="medium">
        <color rgb="FF000000"/>
      </right>
      <top style="thin">
        <color rgb="FFD9EAD3"/>
      </top>
      <bottom style="thin">
        <color rgb="FFD9EAD3"/>
      </bottom>
    </border>
    <border>
      <left style="thin">
        <color rgb="FFD9EAD3"/>
      </left>
      <right style="thin">
        <color rgb="FF000000"/>
      </right>
      <top style="thin">
        <color rgb="FFD9EAD3"/>
      </top>
      <bottom style="thin">
        <color rgb="FFD9EAD3"/>
      </bottom>
    </border>
    <border>
      <left style="medium">
        <color rgb="FF000000"/>
      </left>
      <right style="medium">
        <color rgb="FF000000"/>
      </right>
      <top style="thin">
        <color rgb="FFD9EAD3"/>
      </top>
      <bottom style="thin">
        <color rgb="FFD9EAD3"/>
      </bottom>
    </border>
    <border>
      <left style="thin">
        <color rgb="FFD9EAD3"/>
      </left>
      <right style="thin">
        <color rgb="FFD9EAD3"/>
      </right>
      <top style="thin">
        <color rgb="FFD9EAD3"/>
      </top>
      <bottom style="thin">
        <color rgb="FFD9EAD3"/>
      </bottom>
    </border>
    <border>
      <left style="medium">
        <color rgb="FF000000"/>
      </left>
      <right style="thin">
        <color rgb="FFD9EAD3"/>
      </right>
      <top style="thin">
        <color rgb="FFD9EAD3"/>
      </top>
      <bottom style="thin">
        <color rgb="FFD9EAD3"/>
      </bottom>
    </border>
    <border>
      <left style="medium">
        <color rgb="FF000000"/>
      </left>
      <right style="medium">
        <color rgb="FF000000"/>
      </right>
      <top style="medium">
        <color rgb="FF000000"/>
      </top>
      <bottom style="thin">
        <color rgb="FFD9EAD3"/>
      </bottom>
    </border>
    <border>
      <left style="thin">
        <color rgb="FF000000"/>
      </left>
      <right style="thin">
        <color rgb="FF000000"/>
      </right>
      <top style="thin">
        <color rgb="FFD9EAD3"/>
      </top>
      <bottom style="medium">
        <color rgb="FF000000"/>
      </bottom>
    </border>
    <border>
      <left style="thin">
        <color rgb="FF000000"/>
      </left>
      <right style="thin">
        <color rgb="FF000000"/>
      </right>
      <top style="thin">
        <color rgb="FFB7E1CD"/>
      </top>
      <bottom style="medium">
        <color rgb="FF000000"/>
      </bottom>
    </border>
    <border>
      <left style="thin">
        <color rgb="FF000000"/>
      </left>
      <right style="thin">
        <color rgb="FFD9EAD3"/>
      </right>
      <top style="thin">
        <color rgb="FFD9EAD3"/>
      </top>
      <bottom style="medium">
        <color rgb="FF000000"/>
      </bottom>
    </border>
    <border>
      <left style="medium">
        <color rgb="FF000000"/>
      </left>
      <right style="thin">
        <color rgb="FF000000"/>
      </right>
      <top style="thin">
        <color rgb="FFD9EAD3"/>
      </top>
      <bottom style="medium">
        <color rgb="FF000000"/>
      </bottom>
    </border>
    <border>
      <left style="thin">
        <color rgb="FF000000"/>
      </left>
      <right style="medium">
        <color rgb="FF000000"/>
      </right>
      <top style="thin">
        <color rgb="FFD9EAD3"/>
      </top>
      <bottom style="medium">
        <color rgb="FF000000"/>
      </bottom>
    </border>
    <border>
      <left style="thin">
        <color rgb="FFD9EAD3"/>
      </left>
      <right style="thin">
        <color rgb="FF000000"/>
      </right>
      <top style="thin">
        <color rgb="FFD9EAD3"/>
      </top>
      <bottom style="medium">
        <color rgb="FF000000"/>
      </bottom>
    </border>
    <border>
      <left style="medium">
        <color rgb="FF000000"/>
      </left>
      <right style="medium">
        <color rgb="FF000000"/>
      </right>
      <top style="thin">
        <color rgb="FFD9EAD3"/>
      </top>
      <bottom style="medium">
        <color rgb="FF000000"/>
      </bottom>
    </border>
    <border>
      <left style="medium">
        <color rgb="FF000000"/>
      </left>
      <right style="thin">
        <color rgb="FFD9EAD3"/>
      </right>
      <top style="thin">
        <color rgb="FFD9EAD3"/>
      </top>
      <bottom style="medium">
        <color rgb="FF000000"/>
      </bottom>
    </border>
    <border>
      <left style="thin">
        <color rgb="FF000000"/>
      </left>
      <right style="thin">
        <color rgb="FF000000"/>
      </right>
      <top style="thin">
        <color rgb="FF00FFFF"/>
      </top>
      <bottom style="thin">
        <color rgb="FF00FFFF"/>
      </bottom>
    </border>
    <border>
      <left style="thin">
        <color rgb="FF000000"/>
      </left>
      <right style="thin">
        <color rgb="FF00FFFF"/>
      </right>
      <top style="thin">
        <color rgb="FF00FFFF"/>
      </top>
      <bottom style="thin">
        <color rgb="FF00FFFF"/>
      </bottom>
    </border>
    <border>
      <left style="medium">
        <color rgb="FF000000"/>
      </left>
      <right style="thin">
        <color rgb="FF000000"/>
      </right>
      <top style="thin">
        <color rgb="FF00FFFF"/>
      </top>
      <bottom style="thin">
        <color rgb="FF00FFFF"/>
      </bottom>
    </border>
    <border>
      <left style="thin">
        <color rgb="FF000000"/>
      </left>
      <right style="medium">
        <color rgb="FF000000"/>
      </right>
      <top style="thin">
        <color rgb="FF00FFFF"/>
      </top>
      <bottom style="thin">
        <color rgb="FF00FFFF"/>
      </bottom>
    </border>
    <border>
      <left style="thin">
        <color rgb="FF00FFFF"/>
      </left>
      <right style="thin">
        <color rgb="FF000000"/>
      </right>
      <top style="thin">
        <color rgb="FF00FFFF"/>
      </top>
      <bottom style="thin">
        <color rgb="FF00FFFF"/>
      </bottom>
    </border>
    <border>
      <left style="medium">
        <color rgb="FF000000"/>
      </left>
      <right style="medium">
        <color rgb="FF000000"/>
      </right>
      <top style="thin">
        <color rgb="FF00FFFF"/>
      </top>
      <bottom style="thin">
        <color rgb="FF00FFFF"/>
      </bottom>
    </border>
    <border>
      <left style="medium">
        <color rgb="FF000000"/>
      </left>
      <right style="thin">
        <color rgb="FF00FFFF"/>
      </right>
      <top style="thin">
        <color rgb="FF00FFFF"/>
      </top>
      <bottom style="thin">
        <color rgb="FF00FFFF"/>
      </bottom>
    </border>
    <border>
      <left style="thin">
        <color rgb="FF000000"/>
      </left>
      <right style="thin">
        <color rgb="FF000000"/>
      </right>
      <top style="thin">
        <color rgb="FFFFFFFF"/>
      </top>
      <bottom style="thin">
        <color rgb="FFFFFFFF"/>
      </bottom>
    </border>
    <border>
      <left style="thin">
        <color rgb="FF000000"/>
      </left>
      <right style="thin">
        <color rgb="FFFFFFFF"/>
      </right>
      <top style="thin">
        <color rgb="FFFFFFFF"/>
      </top>
      <bottom style="thin">
        <color rgb="FFFFFFFF"/>
      </bottom>
    </border>
    <border>
      <left style="medium">
        <color rgb="FF000000"/>
      </left>
      <right style="thin">
        <color rgb="FF000000"/>
      </right>
      <top style="thin">
        <color rgb="FFFFFFFF"/>
      </top>
      <bottom style="thin">
        <color rgb="FFFFFFFF"/>
      </bottom>
    </border>
    <border>
      <left style="thin">
        <color rgb="FF000000"/>
      </left>
      <right style="medium">
        <color rgb="FF000000"/>
      </right>
      <top style="thin">
        <color rgb="FFFFFFFF"/>
      </top>
      <bottom style="thin">
        <color rgb="FFFFFFFF"/>
      </bottom>
    </border>
    <border>
      <left style="thin">
        <color rgb="FFFFFFFF"/>
      </left>
      <right style="thin">
        <color rgb="FF000000"/>
      </right>
      <top style="thin">
        <color rgb="FFFFFFFF"/>
      </top>
      <bottom style="thin">
        <color rgb="FFFFFFFF"/>
      </bottom>
    </border>
    <border>
      <left style="medium">
        <color rgb="FF000000"/>
      </left>
      <right style="medium">
        <color rgb="FF000000"/>
      </right>
      <top style="thin">
        <color rgb="FFFFFFFF"/>
      </top>
      <bottom style="thin">
        <color rgb="FFFFFFFF"/>
      </bottom>
    </border>
    <border>
      <left style="medium">
        <color rgb="FF000000"/>
      </left>
      <right style="thin">
        <color rgb="FFFFFFFF"/>
      </right>
      <top style="thin">
        <color rgb="FFFFFFFF"/>
      </top>
      <bottom style="thin">
        <color rgb="FFFFFFFF"/>
      </bottom>
    </border>
    <border>
      <left style="medium">
        <color rgb="FF000000"/>
      </left>
      <right style="medium">
        <color rgb="FF000000"/>
      </right>
      <top style="thin">
        <color rgb="FFEFEFEF"/>
      </top>
      <bottom style="thin">
        <color rgb="FFEFEFEF"/>
      </bottom>
    </border>
    <border>
      <left style="thin">
        <color rgb="FF000000"/>
      </left>
      <right style="thin">
        <color rgb="FF000000"/>
      </right>
      <top style="thin">
        <color rgb="FFF6F8F9"/>
      </top>
      <bottom style="medium">
        <color rgb="FF000000"/>
      </bottom>
    </border>
    <border>
      <left style="thin">
        <color rgb="FF000000"/>
      </left>
      <right style="thin">
        <color rgb="FFF6F8F9"/>
      </right>
      <top style="thin">
        <color rgb="FFF6F8F9"/>
      </top>
      <bottom style="medium">
        <color rgb="FF000000"/>
      </bottom>
    </border>
    <border>
      <left style="medium">
        <color rgb="FF000000"/>
      </left>
      <right style="thin">
        <color rgb="FF000000"/>
      </right>
      <top style="thin">
        <color rgb="FFF6F8F9"/>
      </top>
      <bottom style="medium">
        <color rgb="FF000000"/>
      </bottom>
    </border>
    <border>
      <left style="thin">
        <color rgb="FF000000"/>
      </left>
      <right style="medium">
        <color rgb="FF000000"/>
      </right>
      <top style="thin">
        <color rgb="FFF6F8F9"/>
      </top>
      <bottom style="medium">
        <color rgb="FF000000"/>
      </bottom>
    </border>
    <border>
      <left style="thin">
        <color rgb="FFF6F8F9"/>
      </left>
      <right style="thin">
        <color rgb="FF000000"/>
      </right>
      <top style="thin">
        <color rgb="FFF6F8F9"/>
      </top>
      <bottom style="medium">
        <color rgb="FF000000"/>
      </bottom>
    </border>
    <border>
      <left style="medium">
        <color rgb="FF000000"/>
      </left>
      <right style="medium">
        <color rgb="FF000000"/>
      </right>
      <top style="thin">
        <color rgb="FFF6F8F9"/>
      </top>
      <bottom style="medium">
        <color rgb="FF000000"/>
      </bottom>
    </border>
    <border>
      <left style="medium">
        <color rgb="FF000000"/>
      </left>
      <right style="thin">
        <color rgb="FFF6F8F9"/>
      </right>
      <top style="thin">
        <color rgb="FFF6F8F9"/>
      </top>
      <bottom style="medium">
        <color rgb="FF000000"/>
      </bottom>
    </border>
    <border>
      <left style="medium">
        <color rgb="FF000000"/>
      </left>
      <right style="medium">
        <color rgb="FF000000"/>
      </right>
      <top style="thin">
        <color rgb="FFEFEFEF"/>
      </top>
      <bottom style="medium">
        <color rgb="FF000000"/>
      </bottom>
    </border>
    <border>
      <left style="thin">
        <color rgb="FF000000"/>
      </left>
      <right style="medium">
        <color rgb="FF000000"/>
      </right>
      <top style="thin">
        <color rgb="FFFFFF00"/>
      </top>
      <bottom style="thin">
        <color rgb="FFFFFF00"/>
      </bottom>
    </border>
    <border>
      <left style="thin">
        <color rgb="FF000000"/>
      </left>
      <right style="thin">
        <color rgb="FF000000"/>
      </right>
      <top style="thin">
        <color rgb="FFF6F8F9"/>
      </top>
      <bottom style="thin">
        <color rgb="FFF6F8F9"/>
      </bottom>
    </border>
    <border>
      <left style="thin">
        <color rgb="FF000000"/>
      </left>
      <right style="thin">
        <color rgb="FFF6F8F9"/>
      </right>
      <top style="thin">
        <color rgb="FFF6F8F9"/>
      </top>
      <bottom style="thin">
        <color rgb="FFF6F8F9"/>
      </bottom>
    </border>
    <border>
      <left style="medium">
        <color rgb="FF000000"/>
      </left>
      <right style="thin">
        <color rgb="FF000000"/>
      </right>
      <top style="thin">
        <color rgb="FFF6F8F9"/>
      </top>
      <bottom style="thin">
        <color rgb="FFF6F8F9"/>
      </bottom>
    </border>
    <border>
      <left style="thin">
        <color rgb="FFF6F8F9"/>
      </left>
      <right style="thin">
        <color rgb="FF000000"/>
      </right>
      <top style="thin">
        <color rgb="FFF6F8F9"/>
      </top>
      <bottom style="thin">
        <color rgb="FFF6F8F9"/>
      </bottom>
    </border>
    <border>
      <left style="thin">
        <color rgb="FF000000"/>
      </left>
      <right style="medium">
        <color rgb="FF000000"/>
      </right>
      <top style="thin">
        <color rgb="FFF6F8F9"/>
      </top>
      <bottom style="thin">
        <color rgb="FFF6F8F9"/>
      </bottom>
    </border>
    <border>
      <left style="medium">
        <color rgb="FF000000"/>
      </left>
      <right style="medium">
        <color rgb="FF000000"/>
      </right>
      <top style="thin">
        <color rgb="FFF6F8F9"/>
      </top>
      <bottom style="thin">
        <color rgb="FFF6F8F9"/>
      </bottom>
    </border>
    <border>
      <left style="medium">
        <color rgb="FF000000"/>
      </left>
      <right style="thin">
        <color rgb="FFF6F8F9"/>
      </right>
      <top style="thin">
        <color rgb="FFF6F8F9"/>
      </top>
      <bottom style="thin">
        <color rgb="FFF6F8F9"/>
      </bottom>
    </border>
    <border>
      <left style="thin">
        <color rgb="FF000000"/>
      </left>
      <right style="thin">
        <color rgb="FF000000"/>
      </right>
      <top style="thin">
        <color rgb="FFFFF2CC"/>
      </top>
      <bottom style="thin">
        <color rgb="FFFFF2CC"/>
      </bottom>
    </border>
    <border>
      <left style="thin">
        <color rgb="FF000000"/>
      </left>
      <right style="thin">
        <color rgb="FFFFF2CC"/>
      </right>
      <top style="thin">
        <color rgb="FFFFF2CC"/>
      </top>
      <bottom style="thin">
        <color rgb="FFFFF2CC"/>
      </bottom>
    </border>
    <border>
      <left style="medium">
        <color rgb="FF000000"/>
      </left>
      <right style="thin">
        <color rgb="FF000000"/>
      </right>
      <top style="thin">
        <color rgb="FFFFF2CC"/>
      </top>
      <bottom style="thin">
        <color rgb="FFFFF2CC"/>
      </bottom>
    </border>
    <border>
      <left style="thin">
        <color rgb="FF000000"/>
      </left>
      <right style="medium">
        <color rgb="FF000000"/>
      </right>
      <top style="thin">
        <color rgb="FFFFF2CC"/>
      </top>
      <bottom style="thin">
        <color rgb="FFFFF2CC"/>
      </bottom>
    </border>
    <border>
      <left style="thin">
        <color rgb="FFFFF2CC"/>
      </left>
      <right style="thin">
        <color rgb="FF000000"/>
      </right>
      <top style="thin">
        <color rgb="FFFFF2CC"/>
      </top>
      <bottom style="thin">
        <color rgb="FFFFF2CC"/>
      </bottom>
    </border>
    <border>
      <left style="medium">
        <color rgb="FF000000"/>
      </left>
      <right style="medium">
        <color rgb="FF000000"/>
      </right>
      <top style="thin">
        <color rgb="FFFFF2CC"/>
      </top>
      <bottom style="thin">
        <color rgb="FFFFF2CC"/>
      </bottom>
    </border>
    <border>
      <left style="medium">
        <color rgb="FF000000"/>
      </left>
      <right style="thin">
        <color rgb="FFFFF2CC"/>
      </right>
      <top style="thin">
        <color rgb="FFFFF2CC"/>
      </top>
      <bottom style="thin">
        <color rgb="FFFFF2CC"/>
      </bottom>
    </border>
    <border>
      <left style="thin">
        <color rgb="FF000000"/>
      </left>
      <right style="medium">
        <color rgb="FF000000"/>
      </right>
      <top style="thin">
        <color rgb="FFF4CCCC"/>
      </top>
      <bottom style="thin">
        <color rgb="FFF4CCCC"/>
      </bottom>
    </border>
    <border>
      <left style="medium">
        <color rgb="FF000000"/>
      </left>
      <right style="thin">
        <color rgb="FFD9EAD3"/>
      </right>
      <top style="medium">
        <color rgb="FF000000"/>
      </top>
      <bottom style="thin">
        <color rgb="FFD9EAD3"/>
      </bottom>
    </border>
    <border>
      <left style="thin">
        <color rgb="FF000000"/>
      </left>
      <right style="thin">
        <color rgb="FF000000"/>
      </right>
      <top style="thin">
        <color rgb="FFD9D2E9"/>
      </top>
      <bottom style="medium">
        <color rgb="FF000000"/>
      </bottom>
    </border>
    <border>
      <left style="thin">
        <color rgb="FF000000"/>
      </left>
      <right style="thin">
        <color rgb="FFD9D2E9"/>
      </right>
      <top style="thin">
        <color rgb="FFD9D2E9"/>
      </top>
      <bottom style="medium">
        <color rgb="FF000000"/>
      </bottom>
    </border>
    <border>
      <left style="medium">
        <color rgb="FF000000"/>
      </left>
      <right style="thin">
        <color rgb="FF000000"/>
      </right>
      <top style="thin">
        <color rgb="FFD9D2E9"/>
      </top>
      <bottom style="medium">
        <color rgb="FF000000"/>
      </bottom>
    </border>
    <border>
      <left style="thin">
        <color rgb="FF000000"/>
      </left>
      <right style="medium">
        <color rgb="FF000000"/>
      </right>
      <top style="thin">
        <color rgb="FFD9D2E9"/>
      </top>
      <bottom style="medium">
        <color rgb="FF000000"/>
      </bottom>
    </border>
    <border>
      <left style="thin">
        <color rgb="FFD9D2E9"/>
      </left>
      <right style="thin">
        <color rgb="FF000000"/>
      </right>
      <top style="thin">
        <color rgb="FFD9D2E9"/>
      </top>
      <bottom style="medium">
        <color rgb="FF000000"/>
      </bottom>
    </border>
    <border>
      <left style="medium">
        <color rgb="FF000000"/>
      </left>
      <right style="medium">
        <color rgb="FF000000"/>
      </right>
      <top style="thin">
        <color rgb="FFD9D2E9"/>
      </top>
      <bottom style="medium">
        <color rgb="FF000000"/>
      </bottom>
    </border>
    <border>
      <left style="medium">
        <color rgb="FF000000"/>
      </left>
      <right style="thin">
        <color rgb="FFD9D2E9"/>
      </right>
      <top style="thin">
        <color rgb="FFD9D2E9"/>
      </top>
      <bottom style="medium">
        <color rgb="FF000000"/>
      </bottom>
    </border>
    <border>
      <left style="thin">
        <color rgb="FF000000"/>
      </left>
      <right style="thin">
        <color rgb="FF000000"/>
      </right>
      <top style="thin">
        <color rgb="FFFFFFFF"/>
      </top>
      <bottom style="medium">
        <color rgb="FF000000"/>
      </bottom>
    </border>
    <border>
      <left style="thin">
        <color rgb="FF000000"/>
      </left>
      <right style="thin">
        <color rgb="FFFFFFFF"/>
      </right>
      <top style="thin">
        <color rgb="FFFFFFFF"/>
      </top>
      <bottom style="medium">
        <color rgb="FF000000"/>
      </bottom>
    </border>
    <border>
      <left style="medium">
        <color rgb="FF000000"/>
      </left>
      <right style="thin">
        <color rgb="FF000000"/>
      </right>
      <top style="thin">
        <color rgb="FFFFFFFF"/>
      </top>
      <bottom style="medium">
        <color rgb="FF000000"/>
      </bottom>
    </border>
    <border>
      <left style="thin">
        <color rgb="FF000000"/>
      </left>
      <right style="medium">
        <color rgb="FF000000"/>
      </right>
      <top style="thin">
        <color rgb="FFFFFFFF"/>
      </top>
      <bottom style="medium">
        <color rgb="FF000000"/>
      </bottom>
    </border>
    <border>
      <left style="thin">
        <color rgb="FFFFFFFF"/>
      </left>
      <right style="thin">
        <color rgb="FF000000"/>
      </right>
      <top style="thin">
        <color rgb="FFFFFFFF"/>
      </top>
      <bottom style="medium">
        <color rgb="FF000000"/>
      </bottom>
    </border>
    <border>
      <left style="thin">
        <color rgb="FF000000"/>
      </left>
      <right style="medium">
        <color rgb="FF000000"/>
      </right>
      <top style="thin">
        <color rgb="FFFFFF00"/>
      </top>
      <bottom style="medium">
        <color rgb="FF000000"/>
      </bottom>
    </border>
    <border>
      <left style="medium">
        <color rgb="FF000000"/>
      </left>
      <right style="medium">
        <color rgb="FF000000"/>
      </right>
      <top style="thin">
        <color rgb="FFFFFFFF"/>
      </top>
      <bottom style="medium">
        <color rgb="FF000000"/>
      </bottom>
    </border>
    <border>
      <left style="medium">
        <color rgb="FF000000"/>
      </left>
      <right style="thin">
        <color rgb="FFFFFFFF"/>
      </right>
      <top style="thin">
        <color rgb="FFFFFFFF"/>
      </top>
      <bottom style="medium">
        <color rgb="FF000000"/>
      </bottom>
    </border>
    <border>
      <left style="thin">
        <color rgb="FF000000"/>
      </left>
      <right style="medium">
        <color rgb="FF000000"/>
      </right>
      <top style="thin">
        <color rgb="FFF6F8F9"/>
      </top>
      <bottom style="thin">
        <color rgb="FF000000"/>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FF2CC"/>
      </top>
      <bottom style="medium">
        <color rgb="FF000000"/>
      </bottom>
    </border>
    <border>
      <left style="thin">
        <color rgb="FF000000"/>
      </left>
      <right style="thin">
        <color rgb="FFFFF2CC"/>
      </right>
      <top style="thin">
        <color rgb="FFFFF2CC"/>
      </top>
      <bottom style="medium">
        <color rgb="FF000000"/>
      </bottom>
    </border>
    <border>
      <left style="medium">
        <color rgb="FF000000"/>
      </left>
      <right style="thin">
        <color rgb="FF000000"/>
      </right>
      <top style="thin">
        <color rgb="FFFFF2CC"/>
      </top>
      <bottom style="medium">
        <color rgb="FF000000"/>
      </bottom>
    </border>
    <border>
      <left style="thin">
        <color rgb="FF000000"/>
      </left>
      <right style="medium">
        <color rgb="FF000000"/>
      </right>
      <top style="thin">
        <color rgb="FFFFF2CC"/>
      </top>
      <bottom style="medium">
        <color rgb="FF000000"/>
      </bottom>
    </border>
    <border>
      <left style="thin">
        <color rgb="FFFFF2CC"/>
      </left>
      <right style="thin">
        <color rgb="FF000000"/>
      </right>
      <top style="thin">
        <color rgb="FFFFF2CC"/>
      </top>
      <bottom style="medium">
        <color rgb="FF000000"/>
      </bottom>
    </border>
    <border>
      <left style="medium">
        <color rgb="FF000000"/>
      </left>
      <right style="medium">
        <color rgb="FF000000"/>
      </right>
      <top style="thin">
        <color rgb="FFFFF2CC"/>
      </top>
      <bottom style="medium">
        <color rgb="FF000000"/>
      </bottom>
    </border>
    <border>
      <left style="medium">
        <color rgb="FF000000"/>
      </left>
      <right style="thin">
        <color rgb="FFFFF2CC"/>
      </right>
      <top style="thin">
        <color rgb="FFFFF2CC"/>
      </top>
      <bottom style="medium">
        <color rgb="FF000000"/>
      </bottom>
    </border>
    <border>
      <left style="thin">
        <color rgb="FF000000"/>
      </left>
      <right style="medium">
        <color rgb="FF000000"/>
      </right>
      <top style="thin">
        <color rgb="FFF4CCCC"/>
      </top>
      <bottom style="medium">
        <color rgb="FF000000"/>
      </bottom>
    </border>
    <border>
      <left style="thin">
        <color rgb="FF000000"/>
      </left>
      <right style="medium">
        <color rgb="FF000000"/>
      </right>
      <top style="medium">
        <color rgb="FF000000"/>
      </top>
      <bottom style="thin">
        <color rgb="FFFFF2CC"/>
      </bottom>
    </border>
    <border>
      <left style="thin">
        <color rgb="FFFFF2CC"/>
      </left>
      <right style="thin">
        <color rgb="FF000000"/>
      </right>
      <top style="medium">
        <color rgb="FF000000"/>
      </top>
      <bottom style="thin">
        <color rgb="FFFFF2CC"/>
      </bottom>
    </border>
    <border>
      <left style="thin">
        <color rgb="FF000000"/>
      </left>
      <right style="thin">
        <color rgb="FF000000"/>
      </right>
      <top style="thin">
        <color rgb="FFCFE2F3"/>
      </top>
      <bottom style="thin">
        <color rgb="FFCFE2F3"/>
      </bottom>
    </border>
    <border>
      <left style="thin">
        <color rgb="FF000000"/>
      </left>
      <right style="thin">
        <color rgb="FFCFE2F3"/>
      </right>
      <top style="thin">
        <color rgb="FFCFE2F3"/>
      </top>
      <bottom style="thin">
        <color rgb="FFCFE2F3"/>
      </bottom>
    </border>
    <border>
      <left style="medium">
        <color rgb="FF000000"/>
      </left>
      <right style="thin">
        <color rgb="FF000000"/>
      </right>
      <top style="thin">
        <color rgb="FFCFE2F3"/>
      </top>
      <bottom style="thin">
        <color rgb="FFCFE2F3"/>
      </bottom>
    </border>
    <border>
      <left style="thin">
        <color rgb="FF000000"/>
      </left>
      <right style="medium">
        <color rgb="FF000000"/>
      </right>
      <top style="thin">
        <color rgb="FFCFE2F3"/>
      </top>
      <bottom style="thin">
        <color rgb="FFCFE2F3"/>
      </bottom>
    </border>
    <border>
      <left style="thin">
        <color rgb="FFCFE2F3"/>
      </left>
      <right style="thin">
        <color rgb="FF000000"/>
      </right>
      <top style="thin">
        <color rgb="FFCFE2F3"/>
      </top>
      <bottom style="thin">
        <color rgb="FFCFE2F3"/>
      </bottom>
    </border>
    <border>
      <left style="medium">
        <color rgb="FF000000"/>
      </left>
      <right style="medium">
        <color rgb="FF000000"/>
      </right>
      <top style="thin">
        <color rgb="FFCFE2F3"/>
      </top>
      <bottom style="thin">
        <color rgb="FFCFE2F3"/>
      </bottom>
    </border>
    <border>
      <left style="thin">
        <color rgb="FFC9DAF8"/>
      </left>
      <right style="thin">
        <color rgb="FF000000"/>
      </right>
      <top style="thin">
        <color rgb="FFC9DAF8"/>
      </top>
      <bottom style="thin">
        <color rgb="FFC9DAF8"/>
      </bottom>
    </border>
    <border>
      <left style="medium">
        <color rgb="FF000000"/>
      </left>
      <right style="thin">
        <color rgb="FFCFE2F3"/>
      </right>
      <top style="thin">
        <color rgb="FFCFE2F3"/>
      </top>
      <bottom style="thin">
        <color rgb="FFCFE2F3"/>
      </bottom>
    </border>
    <border>
      <left style="thin">
        <color rgb="FF000000"/>
      </left>
      <right style="medium">
        <color rgb="FF000000"/>
      </right>
      <top style="medium">
        <color rgb="FF000000"/>
      </top>
      <bottom style="thin">
        <color rgb="FFF6F8F9"/>
      </bottom>
    </border>
    <border>
      <left style="thin">
        <color rgb="FF284E3F"/>
      </left>
      <right style="thin">
        <color rgb="FF000000"/>
      </right>
      <top style="thin">
        <color rgb="FFFFFFFF"/>
      </top>
      <bottom style="thin">
        <color rgb="FF284E3F"/>
      </bottom>
    </border>
    <border>
      <left style="thin">
        <color rgb="FFFFFFFF"/>
      </left>
      <right style="thin">
        <color rgb="FF000000"/>
      </right>
      <top style="thin">
        <color rgb="FFFFFFFF"/>
      </top>
      <bottom style="thin">
        <color rgb="FF284E3F"/>
      </bottom>
    </border>
    <border>
      <left style="thin">
        <color rgb="FF000000"/>
      </left>
      <right style="thin">
        <color rgb="FF000000"/>
      </right>
      <top style="thin">
        <color rgb="FFFFFFFF"/>
      </top>
      <bottom style="thin">
        <color rgb="FF284E3F"/>
      </bottom>
    </border>
    <border>
      <left style="thin">
        <color rgb="FF000000"/>
      </left>
      <right style="thin">
        <color rgb="FF000000"/>
      </right>
      <top style="thin">
        <color rgb="FFB7E1CD"/>
      </top>
      <bottom style="thin">
        <color rgb="FF284E3F"/>
      </bottom>
    </border>
    <border>
      <left style="thin">
        <color rgb="FF000000"/>
      </left>
      <right style="thin">
        <color rgb="FFFFFFFF"/>
      </right>
      <top style="thin">
        <color rgb="FFFFFFFF"/>
      </top>
      <bottom style="thin">
        <color rgb="FF284E3F"/>
      </bottom>
    </border>
    <border>
      <left style="medium">
        <color rgb="FF000000"/>
      </left>
      <right style="thin">
        <color rgb="FF000000"/>
      </right>
      <top style="thin">
        <color rgb="FFFFFFFF"/>
      </top>
      <bottom style="thin">
        <color rgb="FF284E3F"/>
      </bottom>
    </border>
    <border>
      <left style="thin">
        <color rgb="FF000000"/>
      </left>
      <right style="medium">
        <color rgb="FF000000"/>
      </right>
      <top style="thin">
        <color rgb="FFFFFFFF"/>
      </top>
      <bottom style="thin">
        <color rgb="FF284E3F"/>
      </bottom>
    </border>
    <border>
      <left style="medium">
        <color rgb="FF000000"/>
      </left>
      <right style="medium">
        <color rgb="FF000000"/>
      </right>
      <top style="thin">
        <color rgb="FFFFFFFF"/>
      </top>
      <bottom style="thin">
        <color rgb="FF284E3F"/>
      </bottom>
    </border>
    <border>
      <left style="medium">
        <color rgb="FF000000"/>
      </left>
      <right style="thin">
        <color rgb="FFFFFFFF"/>
      </right>
      <top style="thin">
        <color rgb="FFFFFFFF"/>
      </top>
      <bottom style="thin">
        <color rgb="FF284E3F"/>
      </bottom>
    </border>
    <border>
      <left style="medium">
        <color rgb="FF000000"/>
      </left>
      <right style="medium">
        <color rgb="FF000000"/>
      </right>
      <top style="thin">
        <color rgb="FFD9EAD3"/>
      </top>
      <bottom style="thin">
        <color rgb="FF284E3F"/>
      </bottom>
    </border>
    <border>
      <left style="thin">
        <color rgb="FF000000"/>
      </left>
      <right style="medium">
        <color rgb="FF000000"/>
      </right>
      <top style="thin">
        <color rgb="FF000000"/>
      </top>
    </border>
    <border>
      <right style="medium">
        <color rgb="FF000000"/>
      </right>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thin">
        <color rgb="FF000000"/>
      </right>
    </border>
    <border>
      <left style="medium">
        <color rgb="FF000000"/>
      </left>
      <right style="medium">
        <color rgb="FF000000"/>
      </right>
      <top style="thin">
        <color rgb="FF000000"/>
      </top>
    </border>
    <border>
      <right style="medium">
        <color rgb="FF000000"/>
      </right>
    </border>
    <border>
      <left style="medium">
        <color rgb="FF000000"/>
      </left>
      <right style="medium">
        <color rgb="FF000000"/>
      </right>
      <top style="medium">
        <color rgb="FF000000"/>
      </top>
    </border>
    <border>
      <left style="thin">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bottom style="medium">
        <color rgb="FF000000"/>
      </bottom>
    </border>
    <border>
      <left style="thin">
        <color rgb="FF000000"/>
      </left>
      <right style="medium">
        <color rgb="FF000000"/>
      </right>
    </border>
    <border>
      <left style="medium">
        <color rgb="FF000000"/>
      </left>
      <right style="medium">
        <color rgb="FF000000"/>
      </right>
    </border>
    <border>
      <right style="medium">
        <color rgb="FF000000"/>
      </right>
      <top style="medium">
        <color rgb="FF000000"/>
      </top>
    </border>
    <border>
      <bottom style="medium">
        <color rgb="FF000000"/>
      </bottom>
    </border>
    <border>
      <left style="thin">
        <color rgb="FF000000"/>
      </left>
      <right style="medium">
        <color rgb="FF000000"/>
      </right>
      <top style="medium">
        <color rgb="FF000000"/>
      </top>
    </border>
    <border>
      <right style="medium">
        <color rgb="FF000000"/>
      </right>
      <top style="thin">
        <color rgb="FF000000"/>
      </top>
      <bottom style="thin">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bottom style="thin">
        <color rgb="FFC0C0C0"/>
      </bottom>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bottom style="thick">
        <color rgb="FF000000"/>
      </bottom>
    </border>
    <border>
      <right style="medium">
        <color rgb="FF000000"/>
      </right>
      <bottom style="thick">
        <color rgb="FF000000"/>
      </bottom>
    </border>
    <border>
      <left style="medium">
        <color rgb="FF000000"/>
      </left>
      <right style="medium">
        <color rgb="FF000000"/>
      </right>
      <bottom style="thick">
        <color rgb="FF000000"/>
      </bottom>
    </border>
    <border>
      <bottom style="thick">
        <color rgb="FF000000"/>
      </bottom>
    </border>
    <border>
      <bottom style="thin">
        <color rgb="FF80808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s>
  <cellStyleXfs count="1">
    <xf borderId="0" fillId="0" fontId="0" numFmtId="0" applyAlignment="1" applyFont="1"/>
  </cellStyleXfs>
  <cellXfs count="10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left" readingOrder="0" shrinkToFit="0" vertical="center" wrapText="1"/>
    </xf>
    <xf borderId="2" fillId="2" fontId="1" numFmtId="164" xfId="0" applyAlignment="1" applyBorder="1" applyFont="1" applyNumberFormat="1">
      <alignment horizontal="center" readingOrder="0" shrinkToFit="0" vertical="center" wrapText="1"/>
    </xf>
    <xf borderId="2" fillId="2" fontId="1" numFmtId="164" xfId="0" applyAlignment="1" applyBorder="1" applyFont="1" applyNumberForma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2" fontId="1" numFmtId="49" xfId="0" applyAlignment="1" applyBorder="1" applyFont="1" applyNumberFormat="1">
      <alignment horizontal="center" readingOrder="0" shrinkToFit="0" vertical="center" wrapText="1"/>
    </xf>
    <xf borderId="2" fillId="2" fontId="1" numFmtId="4" xfId="0" applyAlignment="1" applyBorder="1" applyFont="1" applyNumberFormat="1">
      <alignment horizontal="center" readingOrder="0" shrinkToFit="0" vertical="center" wrapText="1"/>
    </xf>
    <xf borderId="4" fillId="2" fontId="1" numFmtId="0" xfId="0" applyAlignment="1" applyBorder="1" applyFont="1">
      <alignment horizontal="center" readingOrder="0" shrinkToFit="0" vertical="center" wrapText="1"/>
    </xf>
    <xf borderId="5" fillId="3" fontId="2" numFmtId="0" xfId="0" applyAlignment="1" applyBorder="1" applyFill="1" applyFont="1">
      <alignment horizontal="center" readingOrder="0" shrinkToFit="0" vertical="center" wrapText="1"/>
    </xf>
    <xf borderId="5" fillId="3" fontId="2" numFmtId="0" xfId="0" applyAlignment="1" applyBorder="1" applyFont="1">
      <alignment horizontal="left" readingOrder="0" shrinkToFit="0" vertical="center" wrapText="1"/>
    </xf>
    <xf borderId="5" fillId="3" fontId="2" numFmtId="164" xfId="0" applyAlignment="1" applyBorder="1" applyFont="1" applyNumberFormat="1">
      <alignment horizontal="center" readingOrder="0" shrinkToFit="0" vertical="center" wrapText="1"/>
    </xf>
    <xf borderId="5" fillId="3" fontId="1" numFmtId="164" xfId="0" applyAlignment="1" applyBorder="1" applyFont="1" applyNumberFormat="1">
      <alignment horizontal="center" readingOrder="0" shrinkToFit="0" vertical="center" wrapText="1"/>
    </xf>
    <xf borderId="5" fillId="3" fontId="2" numFmtId="3" xfId="0" applyAlignment="1" applyBorder="1" applyFont="1" applyNumberFormat="1">
      <alignment horizontal="center" readingOrder="0" shrinkToFit="0" vertical="center" wrapText="1"/>
    </xf>
    <xf borderId="6" fillId="3" fontId="1" numFmtId="0" xfId="0" applyAlignment="1" applyBorder="1" applyFont="1">
      <alignment readingOrder="0" shrinkToFit="0" vertical="center" wrapText="1"/>
    </xf>
    <xf borderId="5" fillId="3" fontId="2" numFmtId="164" xfId="0" applyAlignment="1" applyBorder="1" applyFont="1" applyNumberFormat="1">
      <alignment horizontal="center" shrinkToFit="0" vertical="center" wrapText="1"/>
    </xf>
    <xf borderId="5" fillId="3" fontId="2" numFmtId="0" xfId="0" applyAlignment="1" applyBorder="1" applyFont="1">
      <alignment readingOrder="0" shrinkToFit="0" vertical="center" wrapText="1"/>
    </xf>
    <xf borderId="5" fillId="3" fontId="2" numFmtId="0" xfId="0" applyAlignment="1" applyBorder="1" applyFont="1">
      <alignment readingOrder="0" shrinkToFit="0" vertical="center" wrapText="1"/>
    </xf>
    <xf borderId="5" fillId="3" fontId="2" numFmtId="0" xfId="0" applyAlignment="1" applyBorder="1" applyFont="1">
      <alignment shrinkToFit="0" vertical="center" wrapText="1"/>
    </xf>
    <xf borderId="5" fillId="3" fontId="1" numFmtId="0" xfId="0" applyAlignment="1" applyBorder="1" applyFont="1">
      <alignment readingOrder="0" shrinkToFit="0" vertical="center" wrapText="1"/>
    </xf>
    <xf borderId="7" fillId="3" fontId="2" numFmtId="0" xfId="0" applyAlignment="1" applyBorder="1" applyFont="1">
      <alignment readingOrder="0" shrinkToFit="0" vertical="center" wrapText="1"/>
    </xf>
    <xf borderId="8" fillId="3" fontId="2" numFmtId="4" xfId="0" applyAlignment="1" applyBorder="1" applyFont="1" applyNumberFormat="1">
      <alignment readingOrder="0" shrinkToFit="0" vertical="center" wrapText="1"/>
    </xf>
    <xf borderId="5" fillId="3" fontId="2" numFmtId="4" xfId="0" applyAlignment="1" applyBorder="1" applyFont="1" applyNumberFormat="1">
      <alignment readingOrder="0" shrinkToFit="0" vertical="center" wrapText="1"/>
    </xf>
    <xf borderId="9" fillId="3" fontId="2" numFmtId="4" xfId="0" applyAlignment="1" applyBorder="1" applyFont="1" applyNumberFormat="1">
      <alignment readingOrder="0" shrinkToFit="0" vertical="center" wrapText="1"/>
    </xf>
    <xf borderId="10" fillId="3" fontId="2" numFmtId="4" xfId="0" applyAlignment="1" applyBorder="1" applyFont="1" applyNumberFormat="1">
      <alignment readingOrder="0" shrinkToFit="0" vertical="center" wrapText="1"/>
    </xf>
    <xf borderId="9" fillId="3" fontId="2" numFmtId="4" xfId="0" applyAlignment="1" applyBorder="1" applyFont="1" applyNumberFormat="1">
      <alignment shrinkToFit="0" vertical="center" wrapText="1"/>
    </xf>
    <xf borderId="10" fillId="3" fontId="2" numFmtId="4" xfId="0" applyAlignment="1" applyBorder="1" applyFont="1" applyNumberFormat="1">
      <alignment horizontal="right" shrinkToFit="0" vertical="center" wrapText="1"/>
    </xf>
    <xf borderId="5" fillId="3" fontId="3" numFmtId="0" xfId="0" applyAlignment="1" applyBorder="1" applyFont="1">
      <alignment horizontal="center" readingOrder="0" shrinkToFit="0" vertical="center" wrapText="1"/>
    </xf>
    <xf borderId="7" fillId="3" fontId="3" numFmtId="0" xfId="0" applyAlignment="1" applyBorder="1" applyFont="1">
      <alignment horizontal="center" readingOrder="0" shrinkToFit="0" vertical="center" wrapText="1"/>
    </xf>
    <xf borderId="8" fillId="3" fontId="2" numFmtId="0" xfId="0" applyAlignment="1" applyBorder="1" applyFont="1">
      <alignment horizontal="center" readingOrder="0" shrinkToFit="0" vertical="center" wrapText="1"/>
    </xf>
    <xf borderId="9" fillId="3" fontId="2" numFmtId="0" xfId="0" applyAlignment="1" applyBorder="1" applyFont="1">
      <alignment readingOrder="0" shrinkToFit="0" vertical="center" wrapText="1"/>
    </xf>
    <xf borderId="10" fillId="3" fontId="2" numFmtId="0" xfId="0" applyAlignment="1" applyBorder="1" applyFont="1">
      <alignment horizontal="center" readingOrder="0" shrinkToFit="0" vertical="center" wrapText="1"/>
    </xf>
    <xf borderId="7" fillId="3" fontId="2" numFmtId="0" xfId="0" applyAlignment="1" applyBorder="1" applyFont="1">
      <alignment horizontal="left" readingOrder="0" shrinkToFit="0" vertical="center" wrapText="1"/>
    </xf>
    <xf borderId="8" fillId="3" fontId="2" numFmtId="0" xfId="0" applyAlignment="1" applyBorder="1" applyFont="1">
      <alignment readingOrder="0" shrinkToFit="0" vertical="center" wrapText="1"/>
    </xf>
    <xf borderId="5" fillId="3" fontId="2" numFmtId="0" xfId="0" applyAlignment="1" applyBorder="1" applyFont="1">
      <alignment shrinkToFit="0" vertical="center" wrapText="1"/>
    </xf>
    <xf borderId="7" fillId="3" fontId="3" numFmtId="0" xfId="0" applyAlignment="1" applyBorder="1" applyFont="1">
      <alignment horizontal="center" readingOrder="0" shrinkToFit="0" vertical="center" wrapText="1"/>
    </xf>
    <xf borderId="9" fillId="3" fontId="2" numFmtId="0" xfId="0" applyAlignment="1" applyBorder="1" applyFont="1">
      <alignment horizontal="center" readingOrder="0" shrinkToFit="0" vertical="center" wrapText="1"/>
    </xf>
    <xf borderId="11" fillId="3" fontId="4" numFmtId="0" xfId="0" applyAlignment="1" applyBorder="1" applyFont="1">
      <alignment horizontal="center" readingOrder="0" shrinkToFit="0" vertical="center" wrapText="1"/>
    </xf>
    <xf borderId="10" fillId="3" fontId="5" numFmtId="164" xfId="0" applyAlignment="1" applyBorder="1" applyFont="1" applyNumberFormat="1">
      <alignment horizontal="center" shrinkToFit="0" vertical="center" wrapText="1"/>
    </xf>
    <xf borderId="7" fillId="3" fontId="3" numFmtId="164" xfId="0" applyAlignment="1" applyBorder="1" applyFont="1" applyNumberFormat="1">
      <alignment horizontal="center" readingOrder="0" shrinkToFit="0" vertical="center" wrapText="1"/>
    </xf>
    <xf borderId="5" fillId="3" fontId="3" numFmtId="0" xfId="0" applyAlignment="1" applyBorder="1" applyFont="1">
      <alignment horizontal="center" readingOrder="0" shrinkToFit="0" vertical="center" wrapText="1"/>
    </xf>
    <xf borderId="12" fillId="3" fontId="3" numFmtId="0" xfId="0" applyAlignment="1" applyBorder="1" applyFont="1">
      <alignment horizontal="center" readingOrder="0" shrinkToFit="0" vertical="center" wrapText="1"/>
    </xf>
    <xf borderId="8" fillId="3" fontId="3" numFmtId="0" xfId="0" applyAlignment="1" applyBorder="1" applyFont="1">
      <alignment horizontal="center" readingOrder="0" shrinkToFit="0" vertical="center" wrapText="0"/>
    </xf>
    <xf borderId="13" fillId="3" fontId="6" numFmtId="0" xfId="0" applyAlignment="1" applyBorder="1" applyFont="1">
      <alignment shrinkToFit="0" vertical="bottom" wrapText="0"/>
    </xf>
    <xf borderId="14" fillId="3" fontId="6" numFmtId="165" xfId="0" applyAlignment="1" applyBorder="1" applyFont="1" applyNumberFormat="1">
      <alignment horizontal="center" readingOrder="0" shrinkToFit="0" vertical="center" wrapText="1"/>
    </xf>
    <xf borderId="14" fillId="3" fontId="6" numFmtId="0" xfId="0" applyAlignment="1" applyBorder="1" applyFont="1">
      <alignment horizontal="center" readingOrder="0" shrinkToFit="0" vertical="center" wrapText="1"/>
    </xf>
    <xf borderId="15" fillId="3" fontId="2" numFmtId="0" xfId="0" applyAlignment="1" applyBorder="1" applyFont="1">
      <alignment horizontal="center" readingOrder="0" shrinkToFit="0" vertical="center" wrapText="1"/>
    </xf>
    <xf borderId="15" fillId="3" fontId="2" numFmtId="0" xfId="0" applyAlignment="1" applyBorder="1" applyFont="1">
      <alignment horizontal="left" readingOrder="0" shrinkToFit="0" vertical="center" wrapText="1"/>
    </xf>
    <xf borderId="15" fillId="3" fontId="2" numFmtId="164" xfId="0" applyAlignment="1" applyBorder="1" applyFont="1" applyNumberFormat="1">
      <alignment horizontal="center" readingOrder="0" shrinkToFit="0" vertical="center" wrapText="1"/>
    </xf>
    <xf borderId="15" fillId="3" fontId="1" numFmtId="164" xfId="0" applyAlignment="1" applyBorder="1" applyFont="1" applyNumberFormat="1">
      <alignment horizontal="center" readingOrder="0" shrinkToFit="0" vertical="center" wrapText="1"/>
    </xf>
    <xf borderId="15" fillId="3" fontId="2" numFmtId="3" xfId="0" applyAlignment="1" applyBorder="1" applyFont="1" applyNumberFormat="1">
      <alignment horizontal="center" readingOrder="0" shrinkToFit="0" vertical="center" wrapText="1"/>
    </xf>
    <xf borderId="16" fillId="3" fontId="1" numFmtId="0" xfId="0" applyAlignment="1" applyBorder="1" applyFont="1">
      <alignment readingOrder="0" shrinkToFit="0" vertical="center" wrapText="1"/>
    </xf>
    <xf borderId="15" fillId="3" fontId="2" numFmtId="164" xfId="0" applyAlignment="1" applyBorder="1" applyFont="1" applyNumberFormat="1">
      <alignment horizontal="center" shrinkToFit="0" vertical="center" wrapText="1"/>
    </xf>
    <xf borderId="15" fillId="3" fontId="2" numFmtId="0" xfId="0" applyAlignment="1" applyBorder="1" applyFont="1">
      <alignment readingOrder="0" shrinkToFit="0" vertical="center" wrapText="1"/>
    </xf>
    <xf borderId="15" fillId="3" fontId="2" numFmtId="0" xfId="0" applyAlignment="1" applyBorder="1" applyFont="1">
      <alignment readingOrder="0" shrinkToFit="0" vertical="center" wrapText="1"/>
    </xf>
    <xf borderId="15" fillId="3" fontId="2" numFmtId="0" xfId="0" applyAlignment="1" applyBorder="1" applyFont="1">
      <alignment shrinkToFit="0" vertical="center" wrapText="1"/>
    </xf>
    <xf borderId="17" fillId="3" fontId="2" numFmtId="0" xfId="0" applyAlignment="1" applyBorder="1" applyFont="1">
      <alignment readingOrder="0" shrinkToFit="0" vertical="center" wrapText="1"/>
    </xf>
    <xf borderId="18" fillId="3" fontId="2" numFmtId="4" xfId="0" applyAlignment="1" applyBorder="1" applyFont="1" applyNumberFormat="1">
      <alignment readingOrder="0" shrinkToFit="0" vertical="center" wrapText="1"/>
    </xf>
    <xf borderId="15" fillId="3" fontId="2" numFmtId="4" xfId="0" applyAlignment="1" applyBorder="1" applyFont="1" applyNumberFormat="1">
      <alignment readingOrder="0" shrinkToFit="0" vertical="center" wrapText="1"/>
    </xf>
    <xf borderId="19" fillId="3" fontId="2" numFmtId="4" xfId="0" applyAlignment="1" applyBorder="1" applyFont="1" applyNumberFormat="1">
      <alignment readingOrder="0" shrinkToFit="0" vertical="center" wrapText="1"/>
    </xf>
    <xf borderId="20" fillId="3" fontId="2" numFmtId="4" xfId="0" applyAlignment="1" applyBorder="1" applyFont="1" applyNumberFormat="1">
      <alignment readingOrder="0" shrinkToFit="0" vertical="center" wrapText="1"/>
    </xf>
    <xf borderId="19" fillId="3" fontId="2" numFmtId="4" xfId="0" applyAlignment="1" applyBorder="1" applyFont="1" applyNumberFormat="1">
      <alignment shrinkToFit="0" vertical="center" wrapText="1"/>
    </xf>
    <xf borderId="20" fillId="3" fontId="2" numFmtId="4" xfId="0" applyAlignment="1" applyBorder="1" applyFont="1" applyNumberFormat="1">
      <alignment horizontal="right" shrinkToFit="0" vertical="center" wrapText="1"/>
    </xf>
    <xf borderId="15" fillId="3" fontId="3" numFmtId="0" xfId="0" applyAlignment="1" applyBorder="1" applyFont="1">
      <alignment horizontal="center" readingOrder="0" shrinkToFit="0" vertical="center" wrapText="1"/>
    </xf>
    <xf borderId="17" fillId="3" fontId="3" numFmtId="0" xfId="0" applyAlignment="1" applyBorder="1" applyFont="1">
      <alignment horizontal="center" readingOrder="0" shrinkToFit="0" vertical="center" wrapText="1"/>
    </xf>
    <xf borderId="18" fillId="3" fontId="2" numFmtId="0" xfId="0" applyAlignment="1" applyBorder="1" applyFont="1">
      <alignment horizontal="center" readingOrder="0" shrinkToFit="0" vertical="center" wrapText="1"/>
    </xf>
    <xf borderId="19" fillId="3" fontId="2" numFmtId="0" xfId="0" applyAlignment="1" applyBorder="1" applyFont="1">
      <alignment shrinkToFit="0" vertical="center" wrapText="1"/>
    </xf>
    <xf borderId="20" fillId="3" fontId="2" numFmtId="0" xfId="0" applyAlignment="1" applyBorder="1" applyFont="1">
      <alignment horizontal="center" readingOrder="0" shrinkToFit="0" vertical="center" wrapText="1"/>
    </xf>
    <xf borderId="17" fillId="3" fontId="2" numFmtId="0" xfId="0" applyAlignment="1" applyBorder="1" applyFont="1">
      <alignment shrinkToFit="0" vertical="center" wrapText="1"/>
    </xf>
    <xf borderId="18" fillId="3" fontId="2" numFmtId="0" xfId="0" applyAlignment="1" applyBorder="1" applyFont="1">
      <alignment readingOrder="0" shrinkToFit="0" vertical="center" wrapText="1"/>
    </xf>
    <xf borderId="15" fillId="3" fontId="2" numFmtId="0" xfId="0" applyAlignment="1" applyBorder="1" applyFont="1">
      <alignment shrinkToFit="0" vertical="center" wrapText="1"/>
    </xf>
    <xf borderId="17" fillId="3" fontId="3" numFmtId="0" xfId="0" applyAlignment="1" applyBorder="1" applyFont="1">
      <alignment horizontal="center" readingOrder="0" shrinkToFit="0" vertical="center" wrapText="1"/>
    </xf>
    <xf borderId="19" fillId="3" fontId="2" numFmtId="0" xfId="0" applyAlignment="1" applyBorder="1" applyFont="1">
      <alignment horizontal="center" readingOrder="0" shrinkToFit="0" vertical="center" wrapText="1"/>
    </xf>
    <xf borderId="21" fillId="3" fontId="4" numFmtId="0" xfId="0" applyAlignment="1" applyBorder="1" applyFont="1">
      <alignment horizontal="center" readingOrder="0" shrinkToFit="0" vertical="center" wrapText="1"/>
    </xf>
    <xf borderId="20" fillId="3" fontId="5" numFmtId="164" xfId="0" applyAlignment="1" applyBorder="1" applyFont="1" applyNumberFormat="1">
      <alignment horizontal="center" shrinkToFit="0" vertical="center" wrapText="1"/>
    </xf>
    <xf borderId="15" fillId="3" fontId="3" numFmtId="164" xfId="0" applyAlignment="1" applyBorder="1" applyFont="1" applyNumberFormat="1">
      <alignment horizontal="center" readingOrder="0" shrinkToFit="0" vertical="center" wrapText="1"/>
    </xf>
    <xf borderId="15" fillId="3" fontId="3" numFmtId="0" xfId="0" applyAlignment="1" applyBorder="1" applyFont="1">
      <alignment horizontal="center" readingOrder="0" shrinkToFit="0" vertical="center" wrapText="1"/>
    </xf>
    <xf borderId="18" fillId="3" fontId="3" numFmtId="0" xfId="0" applyAlignment="1" applyBorder="1" applyFont="1">
      <alignment horizontal="center" readingOrder="0" shrinkToFit="0" vertical="center" wrapText="0"/>
    </xf>
    <xf borderId="22" fillId="3" fontId="6" numFmtId="0" xfId="0" applyAlignment="1" applyBorder="1" applyFont="1">
      <alignment shrinkToFit="0" vertical="bottom" wrapText="0"/>
    </xf>
    <xf borderId="21" fillId="3" fontId="6" numFmtId="165" xfId="0" applyAlignment="1" applyBorder="1" applyFont="1" applyNumberFormat="1">
      <alignment horizontal="center" readingOrder="0" shrinkToFit="0" vertical="center" wrapText="1"/>
    </xf>
    <xf borderId="21" fillId="3" fontId="6" numFmtId="0" xfId="0" applyAlignment="1" applyBorder="1" applyFont="1">
      <alignment horizontal="center" readingOrder="0" shrinkToFit="0" vertical="center" wrapText="1"/>
    </xf>
    <xf borderId="9" fillId="3" fontId="2" numFmtId="0" xfId="0" applyAlignment="1" applyBorder="1" applyFont="1">
      <alignment shrinkToFit="0" vertical="center" wrapText="1"/>
    </xf>
    <xf borderId="9" fillId="3" fontId="2" numFmtId="0" xfId="0" applyAlignment="1" applyBorder="1" applyFont="1">
      <alignment horizontal="left" readingOrder="0" shrinkToFit="0" vertical="center" wrapText="1"/>
    </xf>
    <xf borderId="5" fillId="3" fontId="3" numFmtId="164" xfId="0" applyAlignment="1" applyBorder="1" applyFont="1" applyNumberFormat="1">
      <alignment horizontal="center" readingOrder="0" shrinkToFit="0" vertical="center" wrapText="1"/>
    </xf>
    <xf borderId="11" fillId="3" fontId="6" numFmtId="165" xfId="0" applyAlignment="1" applyBorder="1" applyFont="1" applyNumberFormat="1">
      <alignment horizontal="center" readingOrder="0" shrinkToFit="0" vertical="center" wrapText="1"/>
    </xf>
    <xf borderId="11" fillId="3" fontId="6" numFmtId="0" xfId="0" applyAlignment="1" applyBorder="1" applyFont="1">
      <alignment horizontal="center" readingOrder="0" shrinkToFit="0" vertical="center" wrapText="1"/>
    </xf>
    <xf borderId="18" fillId="3" fontId="2" numFmtId="0" xfId="0" applyAlignment="1" applyBorder="1" applyFont="1">
      <alignment shrinkToFit="0" vertical="center" wrapText="1"/>
    </xf>
    <xf borderId="10" fillId="3" fontId="2" numFmtId="4" xfId="0" applyAlignment="1" applyBorder="1" applyFont="1" applyNumberFormat="1">
      <alignment shrinkToFit="0" vertical="center" wrapText="1"/>
    </xf>
    <xf borderId="5" fillId="3" fontId="2" numFmtId="4" xfId="0" applyAlignment="1" applyBorder="1" applyFont="1" applyNumberFormat="1">
      <alignment shrinkToFit="0" vertical="center" wrapText="1"/>
    </xf>
    <xf borderId="7" fillId="3" fontId="2" numFmtId="0" xfId="0" applyAlignment="1" applyBorder="1" applyFont="1">
      <alignment shrinkToFit="0" vertical="center" wrapText="1"/>
    </xf>
    <xf borderId="8" fillId="3" fontId="2" numFmtId="0" xfId="0" applyAlignment="1" applyBorder="1" applyFont="1">
      <alignment shrinkToFit="0" vertical="center" wrapText="1"/>
    </xf>
    <xf borderId="20" fillId="3" fontId="2" numFmtId="4" xfId="0" applyAlignment="1" applyBorder="1" applyFont="1" applyNumberFormat="1">
      <alignment shrinkToFit="0" vertical="center" wrapText="1"/>
    </xf>
    <xf borderId="15" fillId="3" fontId="2" numFmtId="4" xfId="0" applyAlignment="1" applyBorder="1" applyFont="1" applyNumberFormat="1">
      <alignment shrinkToFit="0" vertical="center" wrapText="1"/>
    </xf>
    <xf borderId="19" fillId="3" fontId="2" numFmtId="0" xfId="0" applyAlignment="1" applyBorder="1" applyFont="1">
      <alignment horizontal="left" readingOrder="0" shrinkToFit="0" vertical="center" wrapText="1"/>
    </xf>
    <xf borderId="17" fillId="3" fontId="2" numFmtId="0" xfId="0" applyAlignment="1" applyBorder="1" applyFont="1">
      <alignment horizontal="left" readingOrder="0" shrinkToFit="0" vertical="center" wrapText="1"/>
    </xf>
    <xf borderId="10" fillId="3" fontId="2" numFmtId="0" xfId="0" applyAlignment="1" applyBorder="1" applyFont="1">
      <alignment readingOrder="0" shrinkToFit="0" vertical="center" wrapText="1"/>
    </xf>
    <xf borderId="7" fillId="3" fontId="4" numFmtId="0" xfId="0" applyAlignment="1" applyBorder="1" applyFont="1">
      <alignment horizontal="center" readingOrder="0" shrinkToFit="0" vertical="center" wrapText="1"/>
    </xf>
    <xf borderId="11" fillId="3" fontId="6" numFmtId="165" xfId="0" applyAlignment="1" applyBorder="1" applyFont="1" applyNumberFormat="1">
      <alignment horizontal="center" shrinkToFit="0" vertical="bottom" wrapText="1"/>
    </xf>
    <xf borderId="11" fillId="3" fontId="6" numFmtId="0" xfId="0" applyAlignment="1" applyBorder="1" applyFont="1">
      <alignment horizontal="center" shrinkToFit="0" vertical="bottom" wrapText="1"/>
    </xf>
    <xf borderId="12" fillId="3" fontId="2" numFmtId="0" xfId="0" applyAlignment="1" applyBorder="1" applyFont="1">
      <alignment readingOrder="0" shrinkToFit="0" vertical="center" wrapText="0"/>
    </xf>
    <xf borderId="11" fillId="3" fontId="1" numFmtId="0" xfId="0" applyAlignment="1" applyBorder="1" applyFont="1">
      <alignment horizontal="center" shrinkToFit="0" vertical="center" wrapText="1"/>
    </xf>
    <xf borderId="15" fillId="3" fontId="1" numFmtId="0" xfId="0" applyAlignment="1" applyBorder="1" applyFont="1">
      <alignment readingOrder="0" shrinkToFit="0" vertical="center" wrapText="1"/>
    </xf>
    <xf borderId="19" fillId="3" fontId="2" numFmtId="0" xfId="0" applyAlignment="1" applyBorder="1" applyFont="1">
      <alignment readingOrder="0" shrinkToFit="0" vertical="center" wrapText="1"/>
    </xf>
    <xf borderId="20" fillId="3" fontId="2" numFmtId="0" xfId="0" applyAlignment="1" applyBorder="1" applyFont="1">
      <alignment readingOrder="0" shrinkToFit="0" vertical="center" wrapText="1"/>
    </xf>
    <xf borderId="9" fillId="3" fontId="2" numFmtId="0" xfId="0" applyAlignment="1" applyBorder="1" applyFont="1">
      <alignment horizontal="center" shrinkToFit="0" vertical="center" wrapText="1"/>
    </xf>
    <xf borderId="10" fillId="3" fontId="2" numFmtId="0" xfId="0" applyAlignment="1" applyBorder="1" applyFont="1">
      <alignment shrinkToFit="0" vertical="center" wrapText="1"/>
    </xf>
    <xf quotePrefix="1" borderId="5" fillId="3" fontId="2" numFmtId="0" xfId="0" applyAlignment="1" applyBorder="1" applyFont="1">
      <alignment horizontal="center" readingOrder="0" shrinkToFit="0" vertical="center" wrapText="1"/>
    </xf>
    <xf borderId="20" fillId="3" fontId="2" numFmtId="0" xfId="0" applyAlignment="1" applyBorder="1" applyFont="1">
      <alignment shrinkToFit="0" vertical="center" wrapText="1"/>
    </xf>
    <xf borderId="5" fillId="3" fontId="2" numFmtId="0" xfId="0" applyAlignment="1" applyBorder="1" applyFont="1">
      <alignment horizontal="left" shrinkToFit="0" vertical="center" wrapText="1"/>
    </xf>
    <xf borderId="5" fillId="3" fontId="1" numFmtId="164" xfId="0" applyAlignment="1" applyBorder="1" applyFont="1" applyNumberFormat="1">
      <alignment horizontal="center" shrinkToFit="0" vertical="center" wrapText="1"/>
    </xf>
    <xf borderId="6" fillId="3" fontId="1" numFmtId="0" xfId="0" applyAlignment="1" applyBorder="1" applyFont="1">
      <alignment shrinkToFit="0" vertical="center" wrapText="1"/>
    </xf>
    <xf borderId="5" fillId="3" fontId="2" numFmtId="166" xfId="0" applyAlignment="1" applyBorder="1" applyFont="1" applyNumberFormat="1">
      <alignment horizontal="center" shrinkToFit="0" vertical="center" wrapText="1"/>
    </xf>
    <xf borderId="5" fillId="3" fontId="2" numFmtId="0" xfId="0" applyAlignment="1" applyBorder="1" applyFont="1">
      <alignment shrinkToFit="0" vertical="center" wrapText="1"/>
    </xf>
    <xf borderId="7" fillId="3" fontId="2" numFmtId="0" xfId="0" applyAlignment="1" applyBorder="1" applyFont="1">
      <alignment shrinkToFit="0" vertical="center" wrapText="1"/>
    </xf>
    <xf borderId="10" fillId="3" fontId="2" numFmtId="0" xfId="0" applyAlignment="1" applyBorder="1" applyFont="1">
      <alignment shrinkToFit="0" vertical="center" wrapText="1"/>
    </xf>
    <xf borderId="5" fillId="3" fontId="1" numFmtId="0" xfId="0" applyAlignment="1" applyBorder="1" applyFont="1">
      <alignment shrinkToFit="0" vertical="center" wrapText="1"/>
    </xf>
    <xf borderId="5" fillId="3" fontId="2" numFmtId="0" xfId="0" applyAlignment="1" applyBorder="1" applyFont="1">
      <alignment horizontal="center" shrinkToFit="0" vertical="center" wrapText="1"/>
    </xf>
    <xf borderId="7" fillId="3" fontId="2" numFmtId="0" xfId="0" applyAlignment="1" applyBorder="1" applyFont="1">
      <alignment shrinkToFit="0" vertical="center" wrapText="1"/>
    </xf>
    <xf borderId="8" fillId="3" fontId="2" numFmtId="4" xfId="0" applyAlignment="1" applyBorder="1" applyFont="1" applyNumberFormat="1">
      <alignment horizontal="right" shrinkToFit="0" vertical="center" wrapText="1"/>
    </xf>
    <xf borderId="5" fillId="3" fontId="2" numFmtId="4" xfId="0" applyAlignment="1" applyBorder="1" applyFont="1" applyNumberFormat="1">
      <alignment horizontal="right" shrinkToFit="0" vertical="center" wrapText="1"/>
    </xf>
    <xf borderId="9" fillId="3" fontId="2" numFmtId="4" xfId="0" applyAlignment="1" applyBorder="1" applyFont="1" applyNumberFormat="1">
      <alignment horizontal="right" shrinkToFit="0" vertical="center" wrapText="1"/>
    </xf>
    <xf borderId="7" fillId="3" fontId="2" numFmtId="0" xfId="0" applyAlignment="1" applyBorder="1" applyFont="1">
      <alignment horizontal="center" shrinkToFit="0" vertical="center" wrapText="1"/>
    </xf>
    <xf borderId="9" fillId="3" fontId="2" numFmtId="0" xfId="0" applyAlignment="1" applyBorder="1" applyFont="1">
      <alignment horizontal="center" shrinkToFit="0" vertical="center" wrapText="1"/>
    </xf>
    <xf borderId="5" fillId="3" fontId="2" numFmtId="0" xfId="0" applyAlignment="1" applyBorder="1" applyFont="1">
      <alignment horizontal="center" shrinkToFit="0" vertical="center" wrapText="1"/>
    </xf>
    <xf borderId="7" fillId="3" fontId="2" numFmtId="0" xfId="0" applyAlignment="1" applyBorder="1" applyFont="1">
      <alignment horizontal="center" shrinkToFit="0" vertical="center" wrapText="1"/>
    </xf>
    <xf borderId="11" fillId="3" fontId="1" numFmtId="0" xfId="0" applyAlignment="1" applyBorder="1" applyFont="1">
      <alignment horizontal="center" readingOrder="0" shrinkToFit="0" vertical="center" wrapText="1"/>
    </xf>
    <xf borderId="5" fillId="3" fontId="2" numFmtId="164" xfId="0" applyAlignment="1" applyBorder="1" applyFont="1" applyNumberFormat="1">
      <alignment horizontal="center" readingOrder="0" shrinkToFit="0" vertical="center" wrapText="1"/>
    </xf>
    <xf borderId="5" fillId="3" fontId="2" numFmtId="0" xfId="0" applyAlignment="1" applyBorder="1" applyFont="1">
      <alignment horizontal="center" readingOrder="0" shrinkToFit="0" vertical="center" wrapText="1"/>
    </xf>
    <xf borderId="8" fillId="3" fontId="6" numFmtId="0" xfId="0" applyAlignment="1" applyBorder="1" applyFont="1">
      <alignment shrinkToFit="0" vertical="center" wrapText="0"/>
    </xf>
    <xf borderId="5" fillId="3" fontId="2" numFmtId="0" xfId="0" applyAlignment="1" applyBorder="1" applyFont="1">
      <alignment horizontal="left" shrinkToFit="0" vertical="center" wrapText="1"/>
    </xf>
    <xf borderId="6" fillId="3" fontId="1" numFmtId="0" xfId="0" applyAlignment="1" applyBorder="1" applyFont="1">
      <alignment shrinkToFit="0" vertical="center" wrapText="1"/>
    </xf>
    <xf borderId="5" fillId="3" fontId="1" numFmtId="0" xfId="0" applyAlignment="1" applyBorder="1" applyFont="1">
      <alignment shrinkToFit="0" vertical="center" wrapText="1"/>
    </xf>
    <xf borderId="8" fillId="3" fontId="2" numFmtId="0" xfId="0" applyAlignment="1" applyBorder="1" applyFont="1">
      <alignment horizontal="center" shrinkToFit="0" vertical="center" wrapText="1"/>
    </xf>
    <xf borderId="10" fillId="3" fontId="2" numFmtId="0" xfId="0" applyAlignment="1" applyBorder="1" applyFont="1">
      <alignment horizontal="center" shrinkToFit="0" vertical="center" wrapText="1"/>
    </xf>
    <xf borderId="7" fillId="3" fontId="2" numFmtId="0" xfId="0" applyAlignment="1" applyBorder="1" applyFont="1">
      <alignment horizontal="center" readingOrder="0" shrinkToFit="0" vertical="center" wrapText="1"/>
    </xf>
    <xf borderId="7" fillId="3" fontId="2" numFmtId="0" xfId="0" applyAlignment="1" applyBorder="1" applyFont="1">
      <alignment horizontal="center" readingOrder="0" shrinkToFit="0" vertical="center" wrapText="1"/>
    </xf>
    <xf borderId="5" fillId="3" fontId="1" numFmtId="164" xfId="0" applyAlignment="1" applyBorder="1" applyFont="1" applyNumberFormat="1">
      <alignment horizontal="center" readingOrder="0" shrinkToFit="0" vertical="center" wrapText="1"/>
    </xf>
    <xf borderId="7" fillId="3" fontId="4" numFmtId="0" xfId="0" applyAlignment="1" applyBorder="1" applyFont="1">
      <alignment horizontal="left" readingOrder="0" shrinkToFit="0" vertical="center" wrapText="1"/>
    </xf>
    <xf borderId="19" fillId="3" fontId="2" numFmtId="0" xfId="0" applyAlignment="1" applyBorder="1" applyFont="1">
      <alignment horizontal="center" shrinkToFit="0" vertical="center" wrapText="1"/>
    </xf>
    <xf borderId="17" fillId="3" fontId="4" numFmtId="0" xfId="0" applyAlignment="1" applyBorder="1" applyFont="1">
      <alignment horizontal="center" readingOrder="0" shrinkToFit="0" vertical="center" wrapText="1"/>
    </xf>
    <xf borderId="10" fillId="3" fontId="3" numFmtId="0" xfId="0" applyAlignment="1" applyBorder="1" applyFont="1">
      <alignment horizontal="center" readingOrder="0" shrinkToFit="0" vertical="center" wrapText="1"/>
    </xf>
    <xf borderId="20" fillId="3" fontId="3" numFmtId="0" xfId="0" applyAlignment="1" applyBorder="1" applyFont="1">
      <alignment horizontal="center" readingOrder="0" shrinkToFit="0" vertical="center" wrapText="1"/>
    </xf>
    <xf borderId="23" fillId="4" fontId="2" numFmtId="0" xfId="0" applyAlignment="1" applyBorder="1" applyFill="1" applyFont="1">
      <alignment horizontal="center" readingOrder="0" shrinkToFit="0" vertical="center" wrapText="1"/>
    </xf>
    <xf borderId="23" fillId="4" fontId="2" numFmtId="0" xfId="0" applyAlignment="1" applyBorder="1" applyFont="1">
      <alignment horizontal="left" readingOrder="0" shrinkToFit="0" vertical="center" wrapText="1"/>
    </xf>
    <xf borderId="23" fillId="4" fontId="2" numFmtId="164" xfId="0" applyAlignment="1" applyBorder="1" applyFont="1" applyNumberFormat="1">
      <alignment horizontal="center" readingOrder="0" shrinkToFit="0" vertical="center" wrapText="1"/>
    </xf>
    <xf borderId="23" fillId="4" fontId="1" numFmtId="164" xfId="0" applyAlignment="1" applyBorder="1" applyFont="1" applyNumberFormat="1">
      <alignment horizontal="center" readingOrder="0" shrinkToFit="0" vertical="center" wrapText="1"/>
    </xf>
    <xf borderId="23" fillId="4" fontId="2" numFmtId="3" xfId="0" applyAlignment="1" applyBorder="1" applyFont="1" applyNumberFormat="1">
      <alignment horizontal="center" readingOrder="0" shrinkToFit="0" vertical="center" wrapText="1"/>
    </xf>
    <xf borderId="6" fillId="4" fontId="1" numFmtId="0" xfId="0" applyAlignment="1" applyBorder="1" applyFont="1">
      <alignment readingOrder="0" shrinkToFit="0" vertical="center" wrapText="1"/>
    </xf>
    <xf borderId="23" fillId="4" fontId="2" numFmtId="164" xfId="0" applyAlignment="1" applyBorder="1" applyFont="1" applyNumberFormat="1">
      <alignment horizontal="center" shrinkToFit="0" vertical="center" wrapText="1"/>
    </xf>
    <xf borderId="23" fillId="4" fontId="2" numFmtId="0" xfId="0" applyAlignment="1" applyBorder="1" applyFont="1">
      <alignment readingOrder="0" shrinkToFit="0" vertical="center" wrapText="1"/>
    </xf>
    <xf borderId="23" fillId="4" fontId="2" numFmtId="0" xfId="0" applyAlignment="1" applyBorder="1" applyFont="1">
      <alignment readingOrder="0" shrinkToFit="0" vertical="center" wrapText="1"/>
    </xf>
    <xf borderId="24" fillId="4" fontId="2" numFmtId="0" xfId="0" applyAlignment="1" applyBorder="1" applyFont="1">
      <alignment readingOrder="0" shrinkToFit="0" vertical="center" wrapText="1"/>
    </xf>
    <xf borderId="25" fillId="4" fontId="2" numFmtId="4" xfId="0" applyAlignment="1" applyBorder="1" applyFont="1" applyNumberFormat="1">
      <alignment readingOrder="0" shrinkToFit="0" vertical="center" wrapText="1"/>
    </xf>
    <xf borderId="23" fillId="4" fontId="2" numFmtId="4" xfId="0" applyAlignment="1" applyBorder="1" applyFont="1" applyNumberFormat="1">
      <alignment readingOrder="0" shrinkToFit="0" vertical="center" wrapText="1"/>
    </xf>
    <xf borderId="26" fillId="4" fontId="2" numFmtId="4" xfId="0" applyAlignment="1" applyBorder="1" applyFont="1" applyNumberFormat="1">
      <alignment readingOrder="0" shrinkToFit="0" vertical="center" wrapText="1"/>
    </xf>
    <xf borderId="27" fillId="4" fontId="2" numFmtId="4" xfId="0" applyAlignment="1" applyBorder="1" applyFont="1" applyNumberFormat="1">
      <alignment readingOrder="0" shrinkToFit="0" vertical="center" wrapText="1"/>
    </xf>
    <xf borderId="26" fillId="4" fontId="2" numFmtId="4" xfId="0" applyAlignment="1" applyBorder="1" applyFont="1" applyNumberFormat="1">
      <alignment shrinkToFit="0" vertical="center" wrapText="1"/>
    </xf>
    <xf borderId="27" fillId="4" fontId="2" numFmtId="4" xfId="0" applyAlignment="1" applyBorder="1" applyFont="1" applyNumberFormat="1">
      <alignment horizontal="right" shrinkToFit="0" vertical="center" wrapText="1"/>
    </xf>
    <xf borderId="23" fillId="4" fontId="3" numFmtId="0" xfId="0" applyAlignment="1" applyBorder="1" applyFont="1">
      <alignment horizontal="center" readingOrder="0" shrinkToFit="0" vertical="center" wrapText="1"/>
    </xf>
    <xf borderId="24" fillId="4" fontId="3" numFmtId="0" xfId="0" applyAlignment="1" applyBorder="1" applyFont="1">
      <alignment horizontal="center" readingOrder="0" shrinkToFit="0" vertical="center" wrapText="1"/>
    </xf>
    <xf borderId="25" fillId="4" fontId="2" numFmtId="0" xfId="0" applyAlignment="1" applyBorder="1" applyFont="1">
      <alignment horizontal="center" readingOrder="0" shrinkToFit="0" vertical="center" wrapText="1"/>
    </xf>
    <xf borderId="26" fillId="4" fontId="2" numFmtId="0" xfId="0" applyAlignment="1" applyBorder="1" applyFont="1">
      <alignment shrinkToFit="0" vertical="center" wrapText="1"/>
    </xf>
    <xf borderId="27" fillId="4" fontId="2" numFmtId="0" xfId="0" applyAlignment="1" applyBorder="1" applyFont="1">
      <alignment horizontal="center" readingOrder="0" shrinkToFit="0" vertical="center" wrapText="1"/>
    </xf>
    <xf borderId="27" fillId="4" fontId="2" numFmtId="0" xfId="0" applyAlignment="1" applyBorder="1" applyFont="1">
      <alignment readingOrder="0" shrinkToFit="0" vertical="center" wrapText="1"/>
    </xf>
    <xf borderId="23" fillId="4" fontId="2" numFmtId="0" xfId="0" applyAlignment="1" applyBorder="1" applyFont="1">
      <alignment shrinkToFit="0" vertical="center" wrapText="1"/>
    </xf>
    <xf borderId="24" fillId="4" fontId="3" numFmtId="0" xfId="0" applyAlignment="1" applyBorder="1" applyFont="1">
      <alignment horizontal="center" readingOrder="0" shrinkToFit="0" vertical="center" wrapText="1"/>
    </xf>
    <xf borderId="26" fillId="4" fontId="2" numFmtId="0" xfId="0" applyAlignment="1" applyBorder="1" applyFont="1">
      <alignment horizontal="center" readingOrder="0" shrinkToFit="0" vertical="center" wrapText="1"/>
    </xf>
    <xf borderId="28" fillId="4" fontId="4" numFmtId="0" xfId="0" applyAlignment="1" applyBorder="1" applyFont="1">
      <alignment horizontal="center" readingOrder="0" shrinkToFit="0" vertical="center" wrapText="1"/>
    </xf>
    <xf borderId="27" fillId="4" fontId="5" numFmtId="164" xfId="0" applyAlignment="1" applyBorder="1" applyFont="1" applyNumberFormat="1">
      <alignment horizontal="center" shrinkToFit="0" vertical="center" wrapText="1"/>
    </xf>
    <xf borderId="27" fillId="4" fontId="3" numFmtId="0" xfId="0" applyAlignment="1" applyBorder="1" applyFont="1">
      <alignment horizontal="center" readingOrder="0" shrinkToFit="0" vertical="center" wrapText="1"/>
    </xf>
    <xf borderId="23" fillId="4" fontId="3" numFmtId="164" xfId="0" applyAlignment="1" applyBorder="1" applyFont="1" applyNumberFormat="1">
      <alignment horizontal="center" readingOrder="0" shrinkToFit="0" vertical="center" wrapText="1"/>
    </xf>
    <xf borderId="23" fillId="4" fontId="3" numFmtId="0" xfId="0" applyAlignment="1" applyBorder="1" applyFont="1">
      <alignment horizontal="center" readingOrder="0" shrinkToFit="0" vertical="center" wrapText="1"/>
    </xf>
    <xf borderId="25" fillId="4" fontId="3" numFmtId="0" xfId="0" applyAlignment="1" applyBorder="1" applyFont="1">
      <alignment horizontal="center" readingOrder="0" shrinkToFit="0" vertical="center" wrapText="0"/>
    </xf>
    <xf borderId="29" fillId="4" fontId="6" numFmtId="0" xfId="0" applyAlignment="1" applyBorder="1" applyFont="1">
      <alignment shrinkToFit="0" vertical="bottom" wrapText="0"/>
    </xf>
    <xf borderId="23" fillId="4" fontId="1" numFmtId="0" xfId="0" applyAlignment="1" applyBorder="1" applyFont="1">
      <alignment readingOrder="0" shrinkToFit="0" vertical="center" wrapText="1"/>
    </xf>
    <xf borderId="26" fillId="4" fontId="2" numFmtId="0" xfId="0" applyAlignment="1" applyBorder="1" applyFont="1">
      <alignment readingOrder="0" shrinkToFit="0" vertical="center" wrapText="1"/>
    </xf>
    <xf borderId="12" fillId="3" fontId="7" numFmtId="0" xfId="0" applyAlignment="1" applyBorder="1" applyFont="1">
      <alignment shrinkToFit="0" vertical="center" wrapText="0"/>
    </xf>
    <xf borderId="21" fillId="3" fontId="1" numFmtId="0" xfId="0" applyAlignment="1" applyBorder="1" applyFont="1">
      <alignment horizontal="center" readingOrder="0" shrinkToFit="0" vertical="center" wrapText="1"/>
    </xf>
    <xf borderId="21" fillId="3" fontId="1" numFmtId="0" xfId="0" applyAlignment="1" applyBorder="1" applyFont="1">
      <alignment horizontal="center" shrinkToFit="0" vertical="center" wrapText="1"/>
    </xf>
    <xf borderId="10" fillId="3" fontId="4" numFmtId="0" xfId="0" applyAlignment="1" applyBorder="1" applyFont="1">
      <alignment horizontal="center" readingOrder="0" shrinkToFit="0" vertical="center" wrapText="1"/>
    </xf>
    <xf borderId="7" fillId="3" fontId="2" numFmtId="4" xfId="0" applyAlignment="1" applyBorder="1" applyFont="1" applyNumberFormat="1">
      <alignment readingOrder="0" shrinkToFit="0" vertical="center" wrapText="1"/>
    </xf>
    <xf borderId="17" fillId="3" fontId="2" numFmtId="4" xfId="0" applyAlignment="1" applyBorder="1" applyFont="1" applyNumberFormat="1">
      <alignment readingOrder="0" shrinkToFit="0" vertical="center" wrapText="1"/>
    </xf>
    <xf borderId="30" fillId="0" fontId="2" numFmtId="0" xfId="0" applyAlignment="1" applyBorder="1" applyFont="1">
      <alignment horizontal="center" readingOrder="0" shrinkToFit="0" vertical="center" wrapText="1"/>
    </xf>
    <xf borderId="30" fillId="0" fontId="2" numFmtId="0" xfId="0" applyAlignment="1" applyBorder="1" applyFont="1">
      <alignment horizontal="left" readingOrder="0" shrinkToFit="0" vertical="center" wrapText="1"/>
    </xf>
    <xf borderId="30" fillId="0" fontId="2" numFmtId="164" xfId="0" applyAlignment="1" applyBorder="1" applyFont="1" applyNumberFormat="1">
      <alignment horizontal="center" readingOrder="0" shrinkToFit="0" vertical="center" wrapText="1"/>
    </xf>
    <xf borderId="30" fillId="0" fontId="1" numFmtId="164" xfId="0" applyAlignment="1" applyBorder="1" applyFont="1" applyNumberFormat="1">
      <alignment horizontal="center" readingOrder="0" shrinkToFit="0" vertical="center" wrapText="1"/>
    </xf>
    <xf borderId="30" fillId="0" fontId="2" numFmtId="3" xfId="0" applyAlignment="1" applyBorder="1" applyFont="1" applyNumberFormat="1">
      <alignment horizontal="center" readingOrder="0" shrinkToFit="0" vertical="center" wrapText="1"/>
    </xf>
    <xf borderId="6" fillId="0" fontId="1" numFmtId="0" xfId="0" applyAlignment="1" applyBorder="1" applyFont="1">
      <alignment readingOrder="0" shrinkToFit="0" vertical="center" wrapText="1"/>
    </xf>
    <xf borderId="30" fillId="0" fontId="2" numFmtId="164" xfId="0" applyAlignment="1" applyBorder="1" applyFont="1" applyNumberFormat="1">
      <alignment horizontal="center" shrinkToFit="0" vertical="center" wrapText="1"/>
    </xf>
    <xf borderId="30" fillId="0" fontId="2" numFmtId="0" xfId="0" applyAlignment="1" applyBorder="1" applyFont="1">
      <alignment readingOrder="0" shrinkToFit="0" vertical="center" wrapText="1"/>
    </xf>
    <xf borderId="30" fillId="0" fontId="2" numFmtId="0" xfId="0" applyAlignment="1" applyBorder="1" applyFont="1">
      <alignment readingOrder="0" shrinkToFit="0" vertical="center" wrapText="1"/>
    </xf>
    <xf borderId="31" fillId="0" fontId="2" numFmtId="0" xfId="0" applyAlignment="1" applyBorder="1" applyFont="1">
      <alignment readingOrder="0" shrinkToFit="0" vertical="center" wrapText="1"/>
    </xf>
    <xf borderId="32" fillId="0" fontId="2" numFmtId="4" xfId="0" applyAlignment="1" applyBorder="1" applyFont="1" applyNumberFormat="1">
      <alignment readingOrder="0" shrinkToFit="0" vertical="center" wrapText="1"/>
    </xf>
    <xf borderId="30" fillId="0" fontId="2" numFmtId="4" xfId="0" applyAlignment="1" applyBorder="1" applyFont="1" applyNumberFormat="1">
      <alignment readingOrder="0" shrinkToFit="0" vertical="center" wrapText="1"/>
    </xf>
    <xf borderId="33" fillId="0" fontId="2" numFmtId="4" xfId="0" applyAlignment="1" applyBorder="1" applyFont="1" applyNumberFormat="1">
      <alignment readingOrder="0" shrinkToFit="0" vertical="center" wrapText="1"/>
    </xf>
    <xf borderId="34" fillId="0" fontId="2" numFmtId="4" xfId="0" applyAlignment="1" applyBorder="1" applyFont="1" applyNumberFormat="1">
      <alignment readingOrder="0" shrinkToFit="0" vertical="center" wrapText="1"/>
    </xf>
    <xf borderId="34" fillId="0" fontId="2" numFmtId="4" xfId="0" applyAlignment="1" applyBorder="1" applyFont="1" applyNumberFormat="1">
      <alignment horizontal="right" shrinkToFit="0" vertical="center" wrapText="1"/>
    </xf>
    <xf borderId="30" fillId="0" fontId="3" numFmtId="0" xfId="0" applyAlignment="1" applyBorder="1" applyFont="1">
      <alignment horizontal="center" readingOrder="0" shrinkToFit="0" vertical="center" wrapText="1"/>
    </xf>
    <xf borderId="31" fillId="0" fontId="3" numFmtId="0" xfId="0" applyAlignment="1" applyBorder="1" applyFont="1">
      <alignment horizontal="center" readingOrder="0" shrinkToFit="0" vertical="center" wrapText="1"/>
    </xf>
    <xf borderId="32" fillId="0" fontId="2" numFmtId="0" xfId="0" applyAlignment="1" applyBorder="1" applyFont="1">
      <alignment horizontal="center" readingOrder="0" shrinkToFit="0" vertical="center" wrapText="1"/>
    </xf>
    <xf borderId="33" fillId="0" fontId="2" numFmtId="0" xfId="0" applyAlignment="1" applyBorder="1" applyFont="1">
      <alignment shrinkToFit="0" vertical="center" wrapText="1"/>
    </xf>
    <xf borderId="34" fillId="0" fontId="2" numFmtId="0" xfId="0" applyAlignment="1" applyBorder="1" applyFont="1">
      <alignment horizontal="center" readingOrder="0" shrinkToFit="0" vertical="center" wrapText="1"/>
    </xf>
    <xf borderId="34" fillId="0" fontId="2" numFmtId="0" xfId="0" applyAlignment="1" applyBorder="1" applyFont="1">
      <alignment shrinkToFit="0" vertical="center" wrapText="1"/>
    </xf>
    <xf borderId="30" fillId="0" fontId="2" numFmtId="0" xfId="0" applyAlignment="1" applyBorder="1" applyFont="1">
      <alignment shrinkToFit="0" vertical="center" wrapText="1"/>
    </xf>
    <xf borderId="31" fillId="0" fontId="3" numFmtId="0" xfId="0" applyAlignment="1" applyBorder="1" applyFont="1">
      <alignment horizontal="center" readingOrder="0" shrinkToFit="0" vertical="center" wrapText="1"/>
    </xf>
    <xf borderId="33" fillId="0" fontId="2" numFmtId="0" xfId="0" applyAlignment="1" applyBorder="1" applyFont="1">
      <alignment horizontal="center" readingOrder="0" shrinkToFit="0" vertical="center" wrapText="1"/>
    </xf>
    <xf borderId="35" fillId="0" fontId="4" numFmtId="0" xfId="0" applyAlignment="1" applyBorder="1" applyFont="1">
      <alignment horizontal="center" readingOrder="0" shrinkToFit="0" vertical="center" wrapText="1"/>
    </xf>
    <xf borderId="34" fillId="0" fontId="5" numFmtId="164" xfId="0" applyAlignment="1" applyBorder="1" applyFont="1" applyNumberFormat="1">
      <alignment horizontal="center" shrinkToFit="0" vertical="center" wrapText="1"/>
    </xf>
    <xf borderId="34" fillId="0" fontId="3" numFmtId="0" xfId="0" applyAlignment="1" applyBorder="1" applyFont="1">
      <alignment horizontal="center" readingOrder="0" shrinkToFit="0" vertical="center" wrapText="1"/>
    </xf>
    <xf borderId="30" fillId="0" fontId="3" numFmtId="164" xfId="0" applyAlignment="1" applyBorder="1" applyFont="1" applyNumberFormat="1">
      <alignment horizontal="center" readingOrder="0" shrinkToFit="0" vertical="center" wrapText="1"/>
    </xf>
    <xf borderId="30" fillId="0" fontId="3" numFmtId="0" xfId="0" applyAlignment="1" applyBorder="1" applyFont="1">
      <alignment horizontal="center" readingOrder="0" shrinkToFit="0" vertical="center" wrapText="1"/>
    </xf>
    <xf borderId="32" fillId="0" fontId="3" numFmtId="0" xfId="0" applyAlignment="1" applyBorder="1" applyFont="1">
      <alignment horizontal="center" readingOrder="0" shrinkToFit="0" vertical="center" wrapText="0"/>
    </xf>
    <xf borderId="36" fillId="0" fontId="6" numFmtId="0" xfId="0" applyAlignment="1" applyBorder="1" applyFont="1">
      <alignment shrinkToFit="0" vertical="bottom" wrapText="0"/>
    </xf>
    <xf borderId="37" fillId="5" fontId="1" numFmtId="0" xfId="0" applyAlignment="1" applyBorder="1" applyFill="1" applyFont="1">
      <alignment horizontal="center" shrinkToFit="0" vertical="center" wrapText="1"/>
    </xf>
    <xf borderId="38" fillId="0" fontId="2" numFmtId="0" xfId="0" applyAlignment="1" applyBorder="1" applyFont="1">
      <alignment horizontal="center" readingOrder="0" shrinkToFit="0" vertical="center" wrapText="1"/>
    </xf>
    <xf borderId="38" fillId="0" fontId="2" numFmtId="0" xfId="0" applyAlignment="1" applyBorder="1" applyFont="1">
      <alignment horizontal="left" readingOrder="0" shrinkToFit="0" vertical="center" wrapText="1"/>
    </xf>
    <xf borderId="38" fillId="0" fontId="2" numFmtId="164" xfId="0" applyAlignment="1" applyBorder="1" applyFont="1" applyNumberFormat="1">
      <alignment horizontal="center" readingOrder="0" shrinkToFit="0" vertical="center" wrapText="1"/>
    </xf>
    <xf borderId="38" fillId="0" fontId="1" numFmtId="164" xfId="0" applyAlignment="1" applyBorder="1" applyFont="1" applyNumberFormat="1">
      <alignment horizontal="center" readingOrder="0" shrinkToFit="0" vertical="center" wrapText="1"/>
    </xf>
    <xf borderId="38" fillId="0" fontId="2" numFmtId="3" xfId="0" applyAlignment="1" applyBorder="1" applyFont="1" applyNumberFormat="1">
      <alignment horizontal="center" readingOrder="0" shrinkToFit="0" vertical="center" wrapText="1"/>
    </xf>
    <xf borderId="16" fillId="0" fontId="1" numFmtId="0" xfId="0" applyAlignment="1" applyBorder="1" applyFont="1">
      <alignment readingOrder="0" shrinkToFit="0" vertical="center" wrapText="1"/>
    </xf>
    <xf borderId="38" fillId="0" fontId="2" numFmtId="164" xfId="0" applyAlignment="1" applyBorder="1" applyFont="1" applyNumberFormat="1">
      <alignment horizontal="center" shrinkToFit="0" vertical="center" wrapText="1"/>
    </xf>
    <xf borderId="38" fillId="0" fontId="2" numFmtId="0" xfId="0" applyAlignment="1" applyBorder="1" applyFont="1">
      <alignment readingOrder="0" shrinkToFit="0" vertical="center" wrapText="1"/>
    </xf>
    <xf borderId="38" fillId="0" fontId="2" numFmtId="0" xfId="0" applyAlignment="1" applyBorder="1" applyFont="1">
      <alignment readingOrder="0" shrinkToFit="0" vertical="center" wrapText="1"/>
    </xf>
    <xf borderId="39" fillId="0" fontId="2" numFmtId="0" xfId="0" applyAlignment="1" applyBorder="1" applyFont="1">
      <alignment readingOrder="0" shrinkToFit="0" vertical="center" wrapText="1"/>
    </xf>
    <xf borderId="40" fillId="0" fontId="2" numFmtId="4" xfId="0" applyAlignment="1" applyBorder="1" applyFont="1" applyNumberFormat="1">
      <alignment readingOrder="0" shrinkToFit="0" vertical="center" wrapText="1"/>
    </xf>
    <xf borderId="38" fillId="0" fontId="2" numFmtId="4" xfId="0" applyAlignment="1" applyBorder="1" applyFont="1" applyNumberFormat="1">
      <alignment readingOrder="0" shrinkToFit="0" vertical="center" wrapText="1"/>
    </xf>
    <xf borderId="41" fillId="0" fontId="2" numFmtId="4" xfId="0" applyAlignment="1" applyBorder="1" applyFont="1" applyNumberFormat="1">
      <alignment readingOrder="0" shrinkToFit="0" vertical="center" wrapText="1"/>
    </xf>
    <xf borderId="42" fillId="0" fontId="2" numFmtId="4" xfId="0" applyAlignment="1" applyBorder="1" applyFont="1" applyNumberFormat="1">
      <alignment readingOrder="0" shrinkToFit="0" vertical="center" wrapText="1"/>
    </xf>
    <xf borderId="41" fillId="0" fontId="2" numFmtId="4" xfId="0" applyAlignment="1" applyBorder="1" applyFont="1" applyNumberFormat="1">
      <alignment shrinkToFit="0" vertical="center" wrapText="1"/>
    </xf>
    <xf borderId="42" fillId="0" fontId="2" numFmtId="4" xfId="0" applyAlignment="1" applyBorder="1" applyFont="1" applyNumberFormat="1">
      <alignment horizontal="right" shrinkToFit="0" vertical="center" wrapText="1"/>
    </xf>
    <xf borderId="38" fillId="0" fontId="3" numFmtId="0" xfId="0" applyAlignment="1" applyBorder="1" applyFont="1">
      <alignment horizontal="center" readingOrder="0" shrinkToFit="0" vertical="center" wrapText="1"/>
    </xf>
    <xf borderId="39" fillId="0" fontId="3" numFmtId="0" xfId="0" applyAlignment="1" applyBorder="1" applyFont="1">
      <alignment horizontal="center" readingOrder="0" shrinkToFit="0" vertical="center" wrapText="1"/>
    </xf>
    <xf borderId="40" fillId="0" fontId="2" numFmtId="0" xfId="0" applyAlignment="1" applyBorder="1" applyFont="1">
      <alignment horizontal="center" readingOrder="0" shrinkToFit="0" vertical="center" wrapText="1"/>
    </xf>
    <xf borderId="41" fillId="0" fontId="2" numFmtId="0" xfId="0" applyAlignment="1" applyBorder="1" applyFont="1">
      <alignment shrinkToFit="0" vertical="center" wrapText="1"/>
    </xf>
    <xf borderId="42" fillId="0" fontId="2" numFmtId="0" xfId="0" applyAlignment="1" applyBorder="1" applyFont="1">
      <alignment horizontal="center" readingOrder="0" shrinkToFit="0" vertical="center" wrapText="1"/>
    </xf>
    <xf borderId="42" fillId="0" fontId="2" numFmtId="0" xfId="0" applyAlignment="1" applyBorder="1" applyFont="1">
      <alignment shrinkToFit="0" vertical="center" wrapText="1"/>
    </xf>
    <xf borderId="38" fillId="0" fontId="2" numFmtId="0" xfId="0" applyAlignment="1" applyBorder="1" applyFont="1">
      <alignment shrinkToFit="0" vertical="center" wrapText="1"/>
    </xf>
    <xf borderId="39" fillId="0" fontId="3" numFmtId="0" xfId="0" applyAlignment="1" applyBorder="1" applyFont="1">
      <alignment horizontal="center" readingOrder="0" shrinkToFit="0" vertical="center" wrapText="1"/>
    </xf>
    <xf borderId="41" fillId="0" fontId="2" numFmtId="0" xfId="0" applyAlignment="1" applyBorder="1" applyFont="1">
      <alignment horizontal="center" shrinkToFit="0" vertical="center" wrapText="1"/>
    </xf>
    <xf borderId="43" fillId="0" fontId="4" numFmtId="0" xfId="0" applyAlignment="1" applyBorder="1" applyFont="1">
      <alignment horizontal="center" readingOrder="0" shrinkToFit="0" vertical="center" wrapText="1"/>
    </xf>
    <xf borderId="42" fillId="0" fontId="5" numFmtId="164" xfId="0" applyAlignment="1" applyBorder="1" applyFont="1" applyNumberFormat="1">
      <alignment horizontal="center" shrinkToFit="0" vertical="center" wrapText="1"/>
    </xf>
    <xf borderId="42" fillId="0" fontId="3" numFmtId="0" xfId="0" applyAlignment="1" applyBorder="1" applyFont="1">
      <alignment horizontal="center" readingOrder="0" shrinkToFit="0" vertical="center" wrapText="1"/>
    </xf>
    <xf borderId="38" fillId="0" fontId="3" numFmtId="164" xfId="0" applyAlignment="1" applyBorder="1" applyFont="1" applyNumberFormat="1">
      <alignment horizontal="center" readingOrder="0" shrinkToFit="0" vertical="center" wrapText="1"/>
    </xf>
    <xf borderId="38" fillId="0" fontId="3" numFmtId="0" xfId="0" applyAlignment="1" applyBorder="1" applyFont="1">
      <alignment horizontal="center" readingOrder="0" shrinkToFit="0" vertical="center" wrapText="1"/>
    </xf>
    <xf borderId="40" fillId="0" fontId="3" numFmtId="0" xfId="0" applyAlignment="1" applyBorder="1" applyFont="1">
      <alignment horizontal="center" readingOrder="0" shrinkToFit="0" vertical="center" wrapText="0"/>
    </xf>
    <xf borderId="44" fillId="0" fontId="6" numFmtId="0" xfId="0" applyAlignment="1" applyBorder="1" applyFont="1">
      <alignment shrinkToFit="0" vertical="bottom" wrapText="0"/>
    </xf>
    <xf borderId="45" fillId="5" fontId="1" numFmtId="0" xfId="0" applyAlignment="1" applyBorder="1" applyFont="1">
      <alignment horizontal="center" shrinkToFit="0" vertical="center" wrapText="1"/>
    </xf>
    <xf borderId="33" fillId="0" fontId="2" numFmtId="4" xfId="0" applyAlignment="1" applyBorder="1" applyFont="1" applyNumberFormat="1">
      <alignment shrinkToFit="0" vertical="center" wrapText="1"/>
    </xf>
    <xf borderId="46" fillId="6" fontId="2" numFmtId="0" xfId="0" applyAlignment="1" applyBorder="1" applyFill="1" applyFont="1">
      <alignment readingOrder="0" shrinkToFit="0" vertical="center" wrapText="1"/>
    </xf>
    <xf borderId="33" fillId="0" fontId="2" numFmtId="0" xfId="0" applyAlignment="1" applyBorder="1" applyFont="1">
      <alignment horizontal="center" shrinkToFit="0" vertical="center" wrapText="1"/>
    </xf>
    <xf borderId="47" fillId="0" fontId="2" numFmtId="0" xfId="0" applyAlignment="1" applyBorder="1" applyFont="1">
      <alignment horizontal="center" readingOrder="0" shrinkToFit="0" vertical="center" wrapText="1"/>
    </xf>
    <xf borderId="47" fillId="0" fontId="2" numFmtId="0" xfId="0" applyAlignment="1" applyBorder="1" applyFont="1">
      <alignment horizontal="left" readingOrder="0" shrinkToFit="0" vertical="center" wrapText="1"/>
    </xf>
    <xf borderId="47" fillId="0" fontId="2" numFmtId="164" xfId="0" applyAlignment="1" applyBorder="1" applyFont="1" applyNumberFormat="1">
      <alignment horizontal="center" readingOrder="0" shrinkToFit="0" vertical="center" wrapText="1"/>
    </xf>
    <xf borderId="47" fillId="0" fontId="1" numFmtId="164" xfId="0" applyAlignment="1" applyBorder="1" applyFont="1" applyNumberFormat="1">
      <alignment horizontal="center" readingOrder="0" shrinkToFit="0" vertical="center" wrapText="1"/>
    </xf>
    <xf borderId="47" fillId="0" fontId="2" numFmtId="3" xfId="0" applyAlignment="1" applyBorder="1" applyFont="1" applyNumberFormat="1">
      <alignment horizontal="center" readingOrder="0" shrinkToFit="0" vertical="center" wrapText="1"/>
    </xf>
    <xf borderId="47" fillId="0" fontId="2" numFmtId="164" xfId="0" applyAlignment="1" applyBorder="1" applyFont="1" applyNumberFormat="1">
      <alignment horizontal="center" shrinkToFit="0" vertical="center" wrapText="1"/>
    </xf>
    <xf borderId="47" fillId="0" fontId="2" numFmtId="0" xfId="0" applyAlignment="1" applyBorder="1" applyFont="1">
      <alignment readingOrder="0" shrinkToFit="0" vertical="center" wrapText="1"/>
    </xf>
    <xf borderId="47" fillId="0" fontId="2" numFmtId="0" xfId="0" applyAlignment="1" applyBorder="1" applyFont="1">
      <alignment readingOrder="0" shrinkToFit="0" vertical="center" wrapText="1"/>
    </xf>
    <xf borderId="48" fillId="0" fontId="2" numFmtId="0" xfId="0" applyAlignment="1" applyBorder="1" applyFont="1">
      <alignment readingOrder="0" shrinkToFit="0" vertical="center" wrapText="1"/>
    </xf>
    <xf borderId="49" fillId="0" fontId="2" numFmtId="4" xfId="0" applyAlignment="1" applyBorder="1" applyFont="1" applyNumberFormat="1">
      <alignment readingOrder="0" shrinkToFit="0" vertical="center" wrapText="1"/>
    </xf>
    <xf borderId="47" fillId="0" fontId="2" numFmtId="4" xfId="0" applyAlignment="1" applyBorder="1" applyFont="1" applyNumberFormat="1">
      <alignment readingOrder="0" shrinkToFit="0" vertical="center" wrapText="1"/>
    </xf>
    <xf borderId="50" fillId="0" fontId="2" numFmtId="4" xfId="0" applyAlignment="1" applyBorder="1" applyFont="1" applyNumberFormat="1">
      <alignment readingOrder="0" shrinkToFit="0" vertical="center" wrapText="1"/>
    </xf>
    <xf borderId="51" fillId="0" fontId="2" numFmtId="4" xfId="0" applyAlignment="1" applyBorder="1" applyFont="1" applyNumberFormat="1">
      <alignment shrinkToFit="0" vertical="center" wrapText="1"/>
    </xf>
    <xf borderId="50" fillId="0" fontId="2" numFmtId="4" xfId="0" applyAlignment="1" applyBorder="1" applyFont="1" applyNumberFormat="1">
      <alignment horizontal="right" shrinkToFit="0" vertical="center" wrapText="1"/>
    </xf>
    <xf borderId="47" fillId="0" fontId="3" numFmtId="0" xfId="0" applyAlignment="1" applyBorder="1" applyFont="1">
      <alignment horizontal="center" readingOrder="0" shrinkToFit="0" vertical="center" wrapText="1"/>
    </xf>
    <xf borderId="48" fillId="0" fontId="3" numFmtId="0" xfId="0" applyAlignment="1" applyBorder="1" applyFont="1">
      <alignment horizontal="center" readingOrder="0" shrinkToFit="0" vertical="center" wrapText="1"/>
    </xf>
    <xf borderId="49" fillId="0" fontId="2" numFmtId="0" xfId="0" applyAlignment="1" applyBorder="1" applyFont="1">
      <alignment horizontal="center" readingOrder="0" shrinkToFit="0" vertical="center" wrapText="1"/>
    </xf>
    <xf borderId="51" fillId="0" fontId="2" numFmtId="0" xfId="0" applyAlignment="1" applyBorder="1" applyFont="1">
      <alignment shrinkToFit="0" vertical="center" wrapText="1"/>
    </xf>
    <xf borderId="50" fillId="0" fontId="2" numFmtId="0" xfId="0" applyAlignment="1" applyBorder="1" applyFont="1">
      <alignment horizontal="center" readingOrder="0" shrinkToFit="0" vertical="center" wrapText="1"/>
    </xf>
    <xf borderId="50" fillId="0" fontId="2" numFmtId="0" xfId="0" applyAlignment="1" applyBorder="1" applyFont="1">
      <alignment shrinkToFit="0" vertical="center" wrapText="1"/>
    </xf>
    <xf borderId="47" fillId="0" fontId="2" numFmtId="0" xfId="0" applyAlignment="1" applyBorder="1" applyFont="1">
      <alignment shrinkToFit="0" vertical="center" wrapText="1"/>
    </xf>
    <xf borderId="48" fillId="0" fontId="3" numFmtId="0" xfId="0" applyAlignment="1" applyBorder="1" applyFont="1">
      <alignment horizontal="center" readingOrder="0" shrinkToFit="0" vertical="center" wrapText="1"/>
    </xf>
    <xf borderId="51" fillId="0" fontId="2" numFmtId="0" xfId="0" applyAlignment="1" applyBorder="1" applyFont="1">
      <alignment horizontal="center" shrinkToFit="0" vertical="center" wrapText="1"/>
    </xf>
    <xf borderId="52" fillId="0" fontId="4" numFmtId="0" xfId="0" applyAlignment="1" applyBorder="1" applyFont="1">
      <alignment horizontal="center" readingOrder="0" shrinkToFit="0" vertical="center" wrapText="1"/>
    </xf>
    <xf borderId="50" fillId="0" fontId="5" numFmtId="164" xfId="0" applyAlignment="1" applyBorder="1" applyFont="1" applyNumberFormat="1">
      <alignment horizontal="center" shrinkToFit="0" vertical="center" wrapText="1"/>
    </xf>
    <xf borderId="50" fillId="0" fontId="3" numFmtId="0" xfId="0" applyAlignment="1" applyBorder="1" applyFont="1">
      <alignment horizontal="center" readingOrder="0" shrinkToFit="0" vertical="center" wrapText="1"/>
    </xf>
    <xf borderId="47" fillId="0" fontId="3" numFmtId="164" xfId="0" applyAlignment="1" applyBorder="1" applyFont="1" applyNumberFormat="1">
      <alignment horizontal="center" readingOrder="0" shrinkToFit="0" vertical="center" wrapText="1"/>
    </xf>
    <xf borderId="47" fillId="0" fontId="3" numFmtId="0" xfId="0" applyAlignment="1" applyBorder="1" applyFont="1">
      <alignment horizontal="center" readingOrder="0" shrinkToFit="0" vertical="center" wrapText="1"/>
    </xf>
    <xf borderId="49" fillId="0" fontId="3" numFmtId="0" xfId="0" applyAlignment="1" applyBorder="1" applyFont="1">
      <alignment horizontal="center" readingOrder="0" shrinkToFit="0" vertical="center" wrapText="0"/>
    </xf>
    <xf borderId="53" fillId="0" fontId="6" numFmtId="0" xfId="0" applyAlignment="1" applyBorder="1" applyFont="1">
      <alignment shrinkToFit="0" vertical="bottom" wrapText="0"/>
    </xf>
    <xf borderId="54" fillId="7" fontId="2" numFmtId="0" xfId="0" applyAlignment="1" applyBorder="1" applyFill="1" applyFont="1">
      <alignment horizontal="center" readingOrder="0" shrinkToFit="0" vertical="center" wrapText="1"/>
    </xf>
    <xf borderId="54" fillId="7" fontId="2" numFmtId="0" xfId="0" applyAlignment="1" applyBorder="1" applyFont="1">
      <alignment horizontal="left" readingOrder="0" shrinkToFit="0" vertical="center" wrapText="1"/>
    </xf>
    <xf borderId="54" fillId="7" fontId="2" numFmtId="164" xfId="0" applyAlignment="1" applyBorder="1" applyFont="1" applyNumberFormat="1">
      <alignment horizontal="center" readingOrder="0" shrinkToFit="0" vertical="center" wrapText="1"/>
    </xf>
    <xf borderId="54" fillId="7" fontId="1" numFmtId="164" xfId="0" applyAlignment="1" applyBorder="1" applyFont="1" applyNumberFormat="1">
      <alignment horizontal="center" readingOrder="0" shrinkToFit="0" vertical="center" wrapText="1"/>
    </xf>
    <xf borderId="54" fillId="7" fontId="2" numFmtId="3" xfId="0" applyAlignment="1" applyBorder="1" applyFont="1" applyNumberFormat="1">
      <alignment horizontal="center" readingOrder="0" shrinkToFit="0" vertical="center" wrapText="1"/>
    </xf>
    <xf borderId="6" fillId="7" fontId="1" numFmtId="0" xfId="0" applyAlignment="1" applyBorder="1" applyFont="1">
      <alignment readingOrder="0" shrinkToFit="0" vertical="center" wrapText="1"/>
    </xf>
    <xf borderId="54" fillId="7" fontId="2" numFmtId="164" xfId="0" applyAlignment="1" applyBorder="1" applyFont="1" applyNumberFormat="1">
      <alignment horizontal="center" shrinkToFit="0" vertical="center" wrapText="1"/>
    </xf>
    <xf borderId="54" fillId="7" fontId="2" numFmtId="0" xfId="0" applyAlignment="1" applyBorder="1" applyFont="1">
      <alignment readingOrder="0" shrinkToFit="0" vertical="center" wrapText="1"/>
    </xf>
    <xf borderId="54" fillId="7" fontId="2" numFmtId="0" xfId="0" applyAlignment="1" applyBorder="1" applyFont="1">
      <alignment readingOrder="0" shrinkToFit="0" vertical="center" wrapText="1"/>
    </xf>
    <xf borderId="55" fillId="7" fontId="2" numFmtId="0" xfId="0" applyAlignment="1" applyBorder="1" applyFont="1">
      <alignment readingOrder="0" shrinkToFit="0" vertical="center" wrapText="1"/>
    </xf>
    <xf borderId="56" fillId="7" fontId="2" numFmtId="4" xfId="0" applyAlignment="1" applyBorder="1" applyFont="1" applyNumberFormat="1">
      <alignment readingOrder="0" shrinkToFit="0" vertical="center" wrapText="1"/>
    </xf>
    <xf borderId="54" fillId="7" fontId="2" numFmtId="4" xfId="0" applyAlignment="1" applyBorder="1" applyFont="1" applyNumberFormat="1">
      <alignment readingOrder="0" shrinkToFit="0" vertical="center" wrapText="1"/>
    </xf>
    <xf borderId="57" fillId="7" fontId="2" numFmtId="4" xfId="0" applyAlignment="1" applyBorder="1" applyFont="1" applyNumberFormat="1">
      <alignment readingOrder="0" shrinkToFit="0" vertical="center" wrapText="1"/>
    </xf>
    <xf borderId="58" fillId="7" fontId="2" numFmtId="4" xfId="0" applyAlignment="1" applyBorder="1" applyFont="1" applyNumberFormat="1">
      <alignment shrinkToFit="0" vertical="center" wrapText="1"/>
    </xf>
    <xf borderId="54" fillId="7" fontId="2" numFmtId="4" xfId="0" applyAlignment="1" applyBorder="1" applyFont="1" applyNumberFormat="1">
      <alignment shrinkToFit="0" vertical="center" wrapText="1"/>
    </xf>
    <xf borderId="57" fillId="7" fontId="2" numFmtId="4" xfId="0" applyAlignment="1" applyBorder="1" applyFont="1" applyNumberFormat="1">
      <alignment shrinkToFit="0" vertical="center" wrapText="1"/>
    </xf>
    <xf borderId="58" fillId="7" fontId="2" numFmtId="4" xfId="0" applyAlignment="1" applyBorder="1" applyFont="1" applyNumberFormat="1">
      <alignment horizontal="right" shrinkToFit="0" vertical="center" wrapText="1"/>
    </xf>
    <xf borderId="54" fillId="7" fontId="3" numFmtId="0" xfId="0" applyAlignment="1" applyBorder="1" applyFont="1">
      <alignment horizontal="center" readingOrder="0" shrinkToFit="0" vertical="center" wrapText="1"/>
    </xf>
    <xf borderId="55" fillId="7" fontId="3" numFmtId="0" xfId="0" applyAlignment="1" applyBorder="1" applyFont="1">
      <alignment horizontal="center" readingOrder="0" shrinkToFit="0" vertical="center" wrapText="1"/>
    </xf>
    <xf borderId="56" fillId="7" fontId="2" numFmtId="0" xfId="0" applyAlignment="1" applyBorder="1" applyFont="1">
      <alignment horizontal="center" readingOrder="0" shrinkToFit="0" vertical="center" wrapText="1"/>
    </xf>
    <xf borderId="57" fillId="7" fontId="2" numFmtId="0" xfId="0" applyAlignment="1" applyBorder="1" applyFont="1">
      <alignment shrinkToFit="0" vertical="center" wrapText="1"/>
    </xf>
    <xf borderId="58" fillId="7" fontId="2" numFmtId="0" xfId="0" applyAlignment="1" applyBorder="1" applyFont="1">
      <alignment horizontal="center" readingOrder="0" shrinkToFit="0" vertical="center" wrapText="1"/>
    </xf>
    <xf borderId="58" fillId="7" fontId="2" numFmtId="0" xfId="0" applyAlignment="1" applyBorder="1" applyFont="1">
      <alignment shrinkToFit="0" vertical="center" wrapText="1"/>
    </xf>
    <xf borderId="54" fillId="7" fontId="2" numFmtId="0" xfId="0" applyAlignment="1" applyBorder="1" applyFont="1">
      <alignment shrinkToFit="0" vertical="center" wrapText="1"/>
    </xf>
    <xf borderId="55" fillId="7" fontId="3" numFmtId="0" xfId="0" applyAlignment="1" applyBorder="1" applyFont="1">
      <alignment horizontal="center" readingOrder="0" shrinkToFit="0" vertical="center" wrapText="1"/>
    </xf>
    <xf borderId="57" fillId="7" fontId="2" numFmtId="0" xfId="0" applyAlignment="1" applyBorder="1" applyFont="1">
      <alignment horizontal="center" readingOrder="0" shrinkToFit="0" vertical="center" wrapText="1"/>
    </xf>
    <xf borderId="59" fillId="7" fontId="4" numFmtId="0" xfId="0" applyAlignment="1" applyBorder="1" applyFont="1">
      <alignment horizontal="center" readingOrder="0" shrinkToFit="0" vertical="center" wrapText="1"/>
    </xf>
    <xf borderId="58" fillId="7" fontId="5" numFmtId="164" xfId="0" applyAlignment="1" applyBorder="1" applyFont="1" applyNumberFormat="1">
      <alignment horizontal="center" shrinkToFit="0" vertical="center" wrapText="1"/>
    </xf>
    <xf borderId="58" fillId="7" fontId="3" numFmtId="0" xfId="0" applyAlignment="1" applyBorder="1" applyFont="1">
      <alignment horizontal="center" readingOrder="0" shrinkToFit="0" vertical="center" wrapText="1"/>
    </xf>
    <xf borderId="54" fillId="7" fontId="3" numFmtId="164" xfId="0" applyAlignment="1" applyBorder="1" applyFont="1" applyNumberFormat="1">
      <alignment horizontal="center" readingOrder="0" shrinkToFit="0" vertical="center" wrapText="1"/>
    </xf>
    <xf borderId="54" fillId="7" fontId="3" numFmtId="0" xfId="0" applyAlignment="1" applyBorder="1" applyFont="1">
      <alignment horizontal="center" readingOrder="0" shrinkToFit="0" vertical="center" wrapText="1"/>
    </xf>
    <xf borderId="56" fillId="7" fontId="3" numFmtId="0" xfId="0" applyAlignment="1" applyBorder="1" applyFont="1">
      <alignment horizontal="center" readingOrder="0" shrinkToFit="0" vertical="center" wrapText="0"/>
    </xf>
    <xf borderId="60" fillId="7" fontId="6" numFmtId="0" xfId="0" applyAlignment="1" applyBorder="1" applyFont="1">
      <alignment shrinkToFit="0" vertical="bottom" wrapText="0"/>
    </xf>
    <xf borderId="51" fillId="0" fontId="2" numFmtId="4" xfId="0" applyAlignment="1" applyBorder="1" applyFont="1" applyNumberFormat="1">
      <alignment readingOrder="0" shrinkToFit="0" vertical="center" wrapText="1"/>
    </xf>
    <xf borderId="61" fillId="8" fontId="2" numFmtId="0" xfId="0" applyAlignment="1" applyBorder="1" applyFill="1" applyFont="1">
      <alignment readingOrder="0" shrinkToFit="0" vertical="center" wrapText="1"/>
    </xf>
    <xf borderId="33" fillId="9" fontId="2" numFmtId="0" xfId="0" applyAlignment="1" applyBorder="1" applyFill="1" applyFont="1">
      <alignment readingOrder="0" shrinkToFit="0" vertical="center" wrapText="1"/>
    </xf>
    <xf borderId="34" fillId="0" fontId="2" numFmtId="0" xfId="0" applyAlignment="1" applyBorder="1" applyFont="1">
      <alignment readingOrder="0" shrinkToFit="0" vertical="center" wrapText="1"/>
    </xf>
    <xf borderId="21" fillId="3" fontId="8" numFmtId="0" xfId="0" applyAlignment="1" applyBorder="1" applyFont="1">
      <alignment horizontal="center" readingOrder="0" shrinkToFit="0" vertical="bottom" wrapText="0"/>
    </xf>
    <xf borderId="62" fillId="3" fontId="2" numFmtId="0" xfId="0" applyAlignment="1" applyBorder="1" applyFont="1">
      <alignment readingOrder="0" shrinkToFit="0" vertical="center" wrapText="1"/>
    </xf>
    <xf borderId="5" fillId="3" fontId="2" numFmtId="167" xfId="0" applyAlignment="1" applyBorder="1" applyFont="1" applyNumberFormat="1">
      <alignment horizontal="center" readingOrder="0" shrinkToFit="0" vertical="center" wrapText="1"/>
    </xf>
    <xf borderId="63" fillId="10" fontId="2" numFmtId="0" xfId="0" applyAlignment="1" applyBorder="1" applyFill="1" applyFont="1">
      <alignment horizontal="center" readingOrder="0" shrinkToFit="0" vertical="center" wrapText="1"/>
    </xf>
    <xf borderId="63" fillId="10" fontId="2" numFmtId="0" xfId="0" applyAlignment="1" applyBorder="1" applyFont="1">
      <alignment horizontal="left" readingOrder="0" shrinkToFit="0" vertical="center" wrapText="1"/>
    </xf>
    <xf borderId="63" fillId="10" fontId="2" numFmtId="164" xfId="0" applyAlignment="1" applyBorder="1" applyFont="1" applyNumberFormat="1">
      <alignment horizontal="center" readingOrder="0" shrinkToFit="0" vertical="center" wrapText="1"/>
    </xf>
    <xf borderId="63" fillId="10" fontId="1" numFmtId="164" xfId="0" applyAlignment="1" applyBorder="1" applyFont="1" applyNumberFormat="1">
      <alignment horizontal="center" readingOrder="0" shrinkToFit="0" vertical="center" wrapText="1"/>
    </xf>
    <xf borderId="63" fillId="10" fontId="2" numFmtId="3" xfId="0" applyAlignment="1" applyBorder="1" applyFont="1" applyNumberFormat="1">
      <alignment horizontal="center" readingOrder="0" shrinkToFit="0" vertical="center" wrapText="1"/>
    </xf>
    <xf borderId="16" fillId="10" fontId="1" numFmtId="0" xfId="0" applyAlignment="1" applyBorder="1" applyFont="1">
      <alignment readingOrder="0" shrinkToFit="0" vertical="center" wrapText="1"/>
    </xf>
    <xf borderId="63" fillId="10" fontId="2" numFmtId="164" xfId="0" applyAlignment="1" applyBorder="1" applyFont="1" applyNumberFormat="1">
      <alignment horizontal="center" shrinkToFit="0" vertical="center" wrapText="1"/>
    </xf>
    <xf borderId="63" fillId="10" fontId="2" numFmtId="0" xfId="0" applyAlignment="1" applyBorder="1" applyFont="1">
      <alignment readingOrder="0" shrinkToFit="0" vertical="center" wrapText="1"/>
    </xf>
    <xf borderId="63" fillId="10" fontId="2" numFmtId="0" xfId="0" applyAlignment="1" applyBorder="1" applyFont="1">
      <alignment readingOrder="0" shrinkToFit="0" vertical="center" wrapText="1"/>
    </xf>
    <xf borderId="64" fillId="10" fontId="2" numFmtId="0" xfId="0" applyAlignment="1" applyBorder="1" applyFont="1">
      <alignment readingOrder="0" shrinkToFit="0" vertical="center" wrapText="1"/>
    </xf>
    <xf borderId="65" fillId="10" fontId="2" numFmtId="4" xfId="0" applyAlignment="1" applyBorder="1" applyFont="1" applyNumberFormat="1">
      <alignment readingOrder="0" shrinkToFit="0" vertical="center" wrapText="1"/>
    </xf>
    <xf borderId="63" fillId="10" fontId="2" numFmtId="4" xfId="0" applyAlignment="1" applyBorder="1" applyFont="1" applyNumberFormat="1">
      <alignment readingOrder="0" shrinkToFit="0" vertical="center" wrapText="1"/>
    </xf>
    <xf borderId="66" fillId="10" fontId="2" numFmtId="4" xfId="0" applyAlignment="1" applyBorder="1" applyFont="1" applyNumberFormat="1">
      <alignment readingOrder="0" shrinkToFit="0" vertical="center" wrapText="1"/>
    </xf>
    <xf borderId="67" fillId="10" fontId="2" numFmtId="4" xfId="0" applyAlignment="1" applyBorder="1" applyFont="1" applyNumberFormat="1">
      <alignment readingOrder="0" shrinkToFit="0" vertical="center" wrapText="1"/>
    </xf>
    <xf borderId="66" fillId="10" fontId="2" numFmtId="4" xfId="0" applyAlignment="1" applyBorder="1" applyFont="1" applyNumberFormat="1">
      <alignment shrinkToFit="0" vertical="center" wrapText="1"/>
    </xf>
    <xf borderId="67" fillId="10" fontId="2" numFmtId="4" xfId="0" applyAlignment="1" applyBorder="1" applyFont="1" applyNumberFormat="1">
      <alignment horizontal="right" shrinkToFit="0" vertical="center" wrapText="1"/>
    </xf>
    <xf borderId="63" fillId="10" fontId="3" numFmtId="0" xfId="0" applyAlignment="1" applyBorder="1" applyFont="1">
      <alignment horizontal="center" readingOrder="0" shrinkToFit="0" vertical="center" wrapText="1"/>
    </xf>
    <xf borderId="64" fillId="10" fontId="3" numFmtId="0" xfId="0" applyAlignment="1" applyBorder="1" applyFont="1">
      <alignment horizontal="center" readingOrder="0" shrinkToFit="0" vertical="center" wrapText="1"/>
    </xf>
    <xf borderId="65" fillId="10" fontId="2" numFmtId="0" xfId="0" applyAlignment="1" applyBorder="1" applyFont="1">
      <alignment horizontal="center" readingOrder="0" shrinkToFit="0" vertical="center" wrapText="1"/>
    </xf>
    <xf borderId="66" fillId="10" fontId="2" numFmtId="0" xfId="0" applyAlignment="1" applyBorder="1" applyFont="1">
      <alignment shrinkToFit="0" vertical="center" wrapText="1"/>
    </xf>
    <xf borderId="67" fillId="10" fontId="2" numFmtId="0" xfId="0" applyAlignment="1" applyBorder="1" applyFont="1">
      <alignment horizontal="center" readingOrder="0" shrinkToFit="0" vertical="center" wrapText="1"/>
    </xf>
    <xf borderId="66" fillId="10" fontId="2" numFmtId="0" xfId="0" applyAlignment="1" applyBorder="1" applyFont="1">
      <alignment readingOrder="0" shrinkToFit="0" vertical="center" wrapText="1"/>
    </xf>
    <xf borderId="67" fillId="10" fontId="2" numFmtId="0" xfId="0" applyAlignment="1" applyBorder="1" applyFont="1">
      <alignment shrinkToFit="0" vertical="center" wrapText="1"/>
    </xf>
    <xf borderId="64" fillId="10" fontId="3" numFmtId="0" xfId="0" applyAlignment="1" applyBorder="1" applyFont="1">
      <alignment horizontal="center" readingOrder="0" shrinkToFit="0" vertical="center" wrapText="1"/>
    </xf>
    <xf borderId="66" fillId="10" fontId="2" numFmtId="0" xfId="0" applyAlignment="1" applyBorder="1" applyFont="1">
      <alignment horizontal="center" shrinkToFit="0" vertical="center" wrapText="1"/>
    </xf>
    <xf borderId="68" fillId="10" fontId="4" numFmtId="0" xfId="0" applyAlignment="1" applyBorder="1" applyFont="1">
      <alignment horizontal="center" readingOrder="0" shrinkToFit="0" vertical="center" wrapText="1"/>
    </xf>
    <xf borderId="67" fillId="10" fontId="5" numFmtId="164" xfId="0" applyAlignment="1" applyBorder="1" applyFont="1" applyNumberFormat="1">
      <alignment horizontal="center" shrinkToFit="0" vertical="center" wrapText="1"/>
    </xf>
    <xf borderId="67" fillId="10" fontId="3" numFmtId="0" xfId="0" applyAlignment="1" applyBorder="1" applyFont="1">
      <alignment horizontal="center" readingOrder="0" shrinkToFit="0" vertical="center" wrapText="1"/>
    </xf>
    <xf borderId="63" fillId="10" fontId="3" numFmtId="164" xfId="0" applyAlignment="1" applyBorder="1" applyFont="1" applyNumberFormat="1">
      <alignment horizontal="center" readingOrder="0" shrinkToFit="0" vertical="center" wrapText="1"/>
    </xf>
    <xf borderId="63" fillId="10" fontId="3" numFmtId="0" xfId="0" applyAlignment="1" applyBorder="1" applyFont="1">
      <alignment horizontal="center" readingOrder="0" shrinkToFit="0" vertical="center" wrapText="1"/>
    </xf>
    <xf borderId="68" fillId="10" fontId="8" numFmtId="0" xfId="0" applyAlignment="1" applyBorder="1" applyFont="1">
      <alignment horizontal="center" readingOrder="0" shrinkToFit="0" vertical="bottom" wrapText="0"/>
    </xf>
    <xf borderId="65" fillId="10" fontId="3" numFmtId="0" xfId="0" applyAlignment="1" applyBorder="1" applyFont="1">
      <alignment horizontal="center" readingOrder="0" shrinkToFit="0" vertical="center" wrapText="0"/>
    </xf>
    <xf borderId="69" fillId="10" fontId="6" numFmtId="0" xfId="0" applyAlignment="1" applyBorder="1" applyFont="1">
      <alignment shrinkToFit="0" vertical="bottom" wrapText="0"/>
    </xf>
    <xf borderId="51" fillId="0" fontId="2" numFmtId="0" xfId="0" applyAlignment="1" applyBorder="1" applyFont="1">
      <alignment horizontal="center" readingOrder="0" shrinkToFit="0" vertical="center" wrapText="1"/>
    </xf>
    <xf borderId="70" fillId="0" fontId="2" numFmtId="0" xfId="0" applyAlignment="1" applyBorder="1" applyFont="1">
      <alignment horizontal="center" readingOrder="0" shrinkToFit="0" vertical="center" wrapText="1"/>
    </xf>
    <xf borderId="70" fillId="0" fontId="2" numFmtId="0" xfId="0" applyAlignment="1" applyBorder="1" applyFont="1">
      <alignment horizontal="left" readingOrder="0" shrinkToFit="0" vertical="center" wrapText="1"/>
    </xf>
    <xf borderId="70" fillId="0" fontId="2" numFmtId="164" xfId="0" applyAlignment="1" applyBorder="1" applyFont="1" applyNumberFormat="1">
      <alignment horizontal="center" readingOrder="0" shrinkToFit="0" vertical="center" wrapText="1"/>
    </xf>
    <xf borderId="70" fillId="0" fontId="1" numFmtId="164" xfId="0" applyAlignment="1" applyBorder="1" applyFont="1" applyNumberFormat="1">
      <alignment horizontal="center" readingOrder="0" shrinkToFit="0" vertical="center" wrapText="1"/>
    </xf>
    <xf borderId="70" fillId="0" fontId="2" numFmtId="3" xfId="0" applyAlignment="1" applyBorder="1" applyFont="1" applyNumberFormat="1">
      <alignment horizontal="center" readingOrder="0" shrinkToFit="0" vertical="center" wrapText="1"/>
    </xf>
    <xf borderId="70" fillId="0" fontId="2" numFmtId="164" xfId="0" applyAlignment="1" applyBorder="1" applyFont="1" applyNumberFormat="1">
      <alignment horizontal="center" shrinkToFit="0" vertical="center" wrapText="1"/>
    </xf>
    <xf borderId="70" fillId="0" fontId="2" numFmtId="0" xfId="0" applyAlignment="1" applyBorder="1" applyFont="1">
      <alignment readingOrder="0" shrinkToFit="0" vertical="center" wrapText="1"/>
    </xf>
    <xf borderId="70" fillId="0" fontId="2" numFmtId="0" xfId="0" applyAlignment="1" applyBorder="1" applyFont="1">
      <alignment readingOrder="0" shrinkToFit="0" vertical="center" wrapText="1"/>
    </xf>
    <xf borderId="71" fillId="0" fontId="2" numFmtId="0" xfId="0" applyAlignment="1" applyBorder="1" applyFont="1">
      <alignment readingOrder="0" shrinkToFit="0" vertical="center" wrapText="1"/>
    </xf>
    <xf borderId="72" fillId="0" fontId="2" numFmtId="4" xfId="0" applyAlignment="1" applyBorder="1" applyFont="1" applyNumberFormat="1">
      <alignment readingOrder="0" shrinkToFit="0" vertical="center" wrapText="1"/>
    </xf>
    <xf borderId="70" fillId="0" fontId="2" numFmtId="4" xfId="0" applyAlignment="1" applyBorder="1" applyFont="1" applyNumberFormat="1">
      <alignment readingOrder="0" shrinkToFit="0" vertical="center" wrapText="1"/>
    </xf>
    <xf borderId="73" fillId="0" fontId="2" numFmtId="4" xfId="0" applyAlignment="1" applyBorder="1" applyFont="1" applyNumberFormat="1">
      <alignment readingOrder="0" shrinkToFit="0" vertical="center" wrapText="1"/>
    </xf>
    <xf borderId="74" fillId="0" fontId="2" numFmtId="4" xfId="0" applyAlignment="1" applyBorder="1" applyFont="1" applyNumberFormat="1">
      <alignment readingOrder="0" shrinkToFit="0" vertical="center" wrapText="1"/>
    </xf>
    <xf borderId="73" fillId="0" fontId="2" numFmtId="4" xfId="0" applyAlignment="1" applyBorder="1" applyFont="1" applyNumberFormat="1">
      <alignment shrinkToFit="0" vertical="center" wrapText="1"/>
    </xf>
    <xf borderId="74" fillId="0" fontId="2" numFmtId="4" xfId="0" applyAlignment="1" applyBorder="1" applyFont="1" applyNumberFormat="1">
      <alignment horizontal="right" shrinkToFit="0" vertical="center" wrapText="1"/>
    </xf>
    <xf borderId="70" fillId="0" fontId="3" numFmtId="0" xfId="0" applyAlignment="1" applyBorder="1" applyFont="1">
      <alignment horizontal="center" readingOrder="0" shrinkToFit="0" vertical="center" wrapText="1"/>
    </xf>
    <xf borderId="71" fillId="0" fontId="3" numFmtId="0" xfId="0" applyAlignment="1" applyBorder="1" applyFont="1">
      <alignment horizontal="center" readingOrder="0" shrinkToFit="0" vertical="center" wrapText="1"/>
    </xf>
    <xf borderId="72" fillId="0" fontId="2" numFmtId="0" xfId="0" applyAlignment="1" applyBorder="1" applyFont="1">
      <alignment horizontal="center" readingOrder="0" shrinkToFit="0" vertical="center" wrapText="1"/>
    </xf>
    <xf borderId="73" fillId="0" fontId="2" numFmtId="0" xfId="0" applyAlignment="1" applyBorder="1" applyFont="1">
      <alignment shrinkToFit="0" vertical="center" wrapText="1"/>
    </xf>
    <xf borderId="74" fillId="0" fontId="2" numFmtId="0" xfId="0" applyAlignment="1" applyBorder="1" applyFont="1">
      <alignment horizontal="center" readingOrder="0" shrinkToFit="0" vertical="center" wrapText="1"/>
    </xf>
    <xf borderId="75" fillId="6" fontId="2" numFmtId="0" xfId="0" applyAlignment="1" applyBorder="1" applyFont="1">
      <alignment readingOrder="0" shrinkToFit="0" vertical="center" wrapText="1"/>
    </xf>
    <xf borderId="74" fillId="0" fontId="2" numFmtId="0" xfId="0" applyAlignment="1" applyBorder="1" applyFont="1">
      <alignment shrinkToFit="0" vertical="center" wrapText="1"/>
    </xf>
    <xf borderId="70" fillId="0" fontId="2" numFmtId="0" xfId="0" applyAlignment="1" applyBorder="1" applyFont="1">
      <alignment shrinkToFit="0" vertical="center" wrapText="1"/>
    </xf>
    <xf borderId="71" fillId="0" fontId="3" numFmtId="0" xfId="0" applyAlignment="1" applyBorder="1" applyFont="1">
      <alignment horizontal="center" readingOrder="0" shrinkToFit="0" vertical="center" wrapText="1"/>
    </xf>
    <xf borderId="73" fillId="0" fontId="2" numFmtId="0" xfId="0" applyAlignment="1" applyBorder="1" applyFont="1">
      <alignment horizontal="center" readingOrder="0" shrinkToFit="0" vertical="center" wrapText="1"/>
    </xf>
    <xf borderId="76" fillId="0" fontId="4" numFmtId="0" xfId="0" applyAlignment="1" applyBorder="1" applyFont="1">
      <alignment horizontal="center" readingOrder="0" shrinkToFit="0" vertical="center" wrapText="1"/>
    </xf>
    <xf borderId="74" fillId="0" fontId="5" numFmtId="164" xfId="0" applyAlignment="1" applyBorder="1" applyFont="1" applyNumberFormat="1">
      <alignment horizontal="center" shrinkToFit="0" vertical="center" wrapText="1"/>
    </xf>
    <xf borderId="74" fillId="0" fontId="3" numFmtId="0" xfId="0" applyAlignment="1" applyBorder="1" applyFont="1">
      <alignment horizontal="center" readingOrder="0" shrinkToFit="0" vertical="center" wrapText="1"/>
    </xf>
    <xf borderId="70" fillId="0" fontId="3" numFmtId="164" xfId="0" applyAlignment="1" applyBorder="1" applyFont="1" applyNumberFormat="1">
      <alignment horizontal="center" readingOrder="0" shrinkToFit="0" vertical="center" wrapText="1"/>
    </xf>
    <xf borderId="70" fillId="0" fontId="3" numFmtId="0" xfId="0" applyAlignment="1" applyBorder="1" applyFont="1">
      <alignment horizontal="center" readingOrder="0" shrinkToFit="0" vertical="center" wrapText="1"/>
    </xf>
    <xf borderId="72" fillId="0" fontId="3" numFmtId="0" xfId="0" applyAlignment="1" applyBorder="1" applyFont="1">
      <alignment horizontal="center" readingOrder="0" shrinkToFit="0" vertical="center" wrapText="0"/>
    </xf>
    <xf borderId="77" fillId="0" fontId="6" numFmtId="0" xfId="0" applyAlignment="1" applyBorder="1" applyFont="1">
      <alignment shrinkToFit="0" vertical="bottom" wrapText="0"/>
    </xf>
    <xf borderId="50" fillId="0" fontId="2" numFmtId="4" xfId="0" applyAlignment="1" applyBorder="1" applyFont="1" applyNumberFormat="1">
      <alignment shrinkToFit="0" vertical="center" wrapText="1"/>
    </xf>
    <xf borderId="47" fillId="0" fontId="2" numFmtId="4" xfId="0" applyAlignment="1" applyBorder="1" applyFont="1" applyNumberFormat="1">
      <alignment shrinkToFit="0" vertical="center" wrapText="1"/>
    </xf>
    <xf borderId="78" fillId="0" fontId="2" numFmtId="0" xfId="0" applyAlignment="1" applyBorder="1" applyFont="1">
      <alignment readingOrder="0" shrinkToFit="0" vertical="center" wrapText="1"/>
    </xf>
    <xf borderId="50" fillId="0" fontId="2" numFmtId="0" xfId="0" applyAlignment="1" applyBorder="1" applyFont="1">
      <alignment readingOrder="0" shrinkToFit="0" vertical="center" wrapText="1"/>
    </xf>
    <xf borderId="79" fillId="0" fontId="2" numFmtId="0" xfId="0" applyAlignment="1" applyBorder="1" applyFont="1">
      <alignment readingOrder="0" shrinkToFit="0" vertical="center" wrapText="1"/>
    </xf>
    <xf borderId="80" fillId="7" fontId="2" numFmtId="0" xfId="0" applyAlignment="1" applyBorder="1" applyFont="1">
      <alignment horizontal="center" readingOrder="0" shrinkToFit="0" vertical="center" wrapText="1"/>
    </xf>
    <xf borderId="80" fillId="7" fontId="2" numFmtId="0" xfId="0" applyAlignment="1" applyBorder="1" applyFont="1">
      <alignment horizontal="left" readingOrder="0" shrinkToFit="0" vertical="center" wrapText="1"/>
    </xf>
    <xf borderId="80" fillId="7" fontId="2" numFmtId="164" xfId="0" applyAlignment="1" applyBorder="1" applyFont="1" applyNumberFormat="1">
      <alignment horizontal="center" readingOrder="0" shrinkToFit="0" vertical="center" wrapText="1"/>
    </xf>
    <xf borderId="80" fillId="7" fontId="1" numFmtId="164" xfId="0" applyAlignment="1" applyBorder="1" applyFont="1" applyNumberFormat="1">
      <alignment horizontal="center" readingOrder="0" shrinkToFit="0" vertical="center" wrapText="1"/>
    </xf>
    <xf borderId="80" fillId="7" fontId="2" numFmtId="3" xfId="0" applyAlignment="1" applyBorder="1" applyFont="1" applyNumberFormat="1">
      <alignment horizontal="center" readingOrder="0" shrinkToFit="0" vertical="center" wrapText="1"/>
    </xf>
    <xf borderId="16" fillId="7" fontId="1" numFmtId="0" xfId="0" applyAlignment="1" applyBorder="1" applyFont="1">
      <alignment readingOrder="0" shrinkToFit="0" vertical="center" wrapText="1"/>
    </xf>
    <xf borderId="80" fillId="7" fontId="2" numFmtId="164" xfId="0" applyAlignment="1" applyBorder="1" applyFont="1" applyNumberFormat="1">
      <alignment horizontal="center" shrinkToFit="0" vertical="center" wrapText="1"/>
    </xf>
    <xf borderId="80" fillId="7" fontId="2" numFmtId="0" xfId="0" applyAlignment="1" applyBorder="1" applyFont="1">
      <alignment readingOrder="0" shrinkToFit="0" vertical="center" wrapText="1"/>
    </xf>
    <xf borderId="80" fillId="7" fontId="2" numFmtId="0" xfId="0" applyAlignment="1" applyBorder="1" applyFont="1">
      <alignment readingOrder="0" shrinkToFit="0" vertical="center" wrapText="1"/>
    </xf>
    <xf borderId="80" fillId="7" fontId="2" numFmtId="0" xfId="0" applyAlignment="1" applyBorder="1" applyFont="1">
      <alignment horizontal="center" shrinkToFit="0" vertical="center" wrapText="1"/>
    </xf>
    <xf borderId="81" fillId="7" fontId="2" numFmtId="0" xfId="0" applyAlignment="1" applyBorder="1" applyFont="1">
      <alignment readingOrder="0" shrinkToFit="0" vertical="center" wrapText="1"/>
    </xf>
    <xf borderId="82" fillId="7" fontId="2" numFmtId="4" xfId="0" applyAlignment="1" applyBorder="1" applyFont="1" applyNumberFormat="1">
      <alignment readingOrder="0" shrinkToFit="0" vertical="center" wrapText="1"/>
    </xf>
    <xf borderId="80" fillId="7" fontId="2" numFmtId="4" xfId="0" applyAlignment="1" applyBorder="1" applyFont="1" applyNumberFormat="1">
      <alignment readingOrder="0" shrinkToFit="0" vertical="center" wrapText="1"/>
    </xf>
    <xf borderId="83" fillId="7" fontId="2" numFmtId="4" xfId="0" applyAlignment="1" applyBorder="1" applyFont="1" applyNumberFormat="1">
      <alignment readingOrder="0" shrinkToFit="0" vertical="center" wrapText="1"/>
    </xf>
    <xf borderId="84" fillId="7" fontId="2" numFmtId="4" xfId="0" applyAlignment="1" applyBorder="1" applyFont="1" applyNumberFormat="1">
      <alignment readingOrder="0" shrinkToFit="0" vertical="center" wrapText="1"/>
    </xf>
    <xf borderId="83" fillId="7" fontId="2" numFmtId="4" xfId="0" applyAlignment="1" applyBorder="1" applyFont="1" applyNumberFormat="1">
      <alignment shrinkToFit="0" vertical="center" wrapText="1"/>
    </xf>
    <xf borderId="84" fillId="7" fontId="2" numFmtId="4" xfId="0" applyAlignment="1" applyBorder="1" applyFont="1" applyNumberFormat="1">
      <alignment horizontal="right" shrinkToFit="0" vertical="center" wrapText="1"/>
    </xf>
    <xf borderId="80" fillId="7" fontId="3" numFmtId="0" xfId="0" applyAlignment="1" applyBorder="1" applyFont="1">
      <alignment horizontal="center" readingOrder="0" shrinkToFit="0" vertical="center" wrapText="1"/>
    </xf>
    <xf borderId="81" fillId="7" fontId="3" numFmtId="0" xfId="0" applyAlignment="1" applyBorder="1" applyFont="1">
      <alignment horizontal="center" readingOrder="0" shrinkToFit="0" vertical="center" wrapText="1"/>
    </xf>
    <xf borderId="82" fillId="7" fontId="2" numFmtId="0" xfId="0" applyAlignment="1" applyBorder="1" applyFont="1">
      <alignment horizontal="center" readingOrder="0" shrinkToFit="0" vertical="center" wrapText="1"/>
    </xf>
    <xf borderId="83" fillId="7" fontId="2" numFmtId="0" xfId="0" applyAlignment="1" applyBorder="1" applyFont="1">
      <alignment shrinkToFit="0" vertical="center" wrapText="1"/>
    </xf>
    <xf borderId="84" fillId="7" fontId="2" numFmtId="0" xfId="0" applyAlignment="1" applyBorder="1" applyFont="1">
      <alignment horizontal="center" readingOrder="0" shrinkToFit="0" vertical="center" wrapText="1"/>
    </xf>
    <xf borderId="84" fillId="7" fontId="2" numFmtId="0" xfId="0" applyAlignment="1" applyBorder="1" applyFont="1">
      <alignment shrinkToFit="0" vertical="center" wrapText="1"/>
    </xf>
    <xf borderId="80" fillId="7" fontId="2" numFmtId="0" xfId="0" applyAlignment="1" applyBorder="1" applyFont="1">
      <alignment shrinkToFit="0" vertical="center" wrapText="1"/>
    </xf>
    <xf borderId="81" fillId="7" fontId="3" numFmtId="0" xfId="0" applyAlignment="1" applyBorder="1" applyFont="1">
      <alignment horizontal="center" readingOrder="0" shrinkToFit="0" vertical="center" wrapText="1"/>
    </xf>
    <xf borderId="83" fillId="7" fontId="2" numFmtId="0" xfId="0" applyAlignment="1" applyBorder="1" applyFont="1">
      <alignment horizontal="center" shrinkToFit="0" vertical="center" wrapText="1"/>
    </xf>
    <xf borderId="85" fillId="7" fontId="4" numFmtId="0" xfId="0" applyAlignment="1" applyBorder="1" applyFont="1">
      <alignment horizontal="center" readingOrder="0" shrinkToFit="0" vertical="center" wrapText="1"/>
    </xf>
    <xf borderId="84" fillId="7" fontId="5" numFmtId="164" xfId="0" applyAlignment="1" applyBorder="1" applyFont="1" applyNumberFormat="1">
      <alignment horizontal="center" shrinkToFit="0" vertical="center" wrapText="1"/>
    </xf>
    <xf borderId="84" fillId="7" fontId="3" numFmtId="0" xfId="0" applyAlignment="1" applyBorder="1" applyFont="1">
      <alignment horizontal="center" readingOrder="0" shrinkToFit="0" vertical="center" wrapText="1"/>
    </xf>
    <xf borderId="80" fillId="7" fontId="3" numFmtId="164" xfId="0" applyAlignment="1" applyBorder="1" applyFont="1" applyNumberFormat="1">
      <alignment horizontal="center" readingOrder="0" shrinkToFit="0" vertical="center" wrapText="1"/>
    </xf>
    <xf borderId="80" fillId="7" fontId="3" numFmtId="0" xfId="0" applyAlignment="1" applyBorder="1" applyFont="1">
      <alignment horizontal="center" readingOrder="0" shrinkToFit="0" vertical="center" wrapText="1"/>
    </xf>
    <xf borderId="82" fillId="7" fontId="3" numFmtId="0" xfId="0" applyAlignment="1" applyBorder="1" applyFont="1">
      <alignment horizontal="center" readingOrder="0" shrinkToFit="0" vertical="center" wrapText="0"/>
    </xf>
    <xf borderId="86" fillId="7" fontId="6" numFmtId="0" xfId="0" applyAlignment="1" applyBorder="1" applyFont="1">
      <alignment shrinkToFit="0" vertical="bottom" wrapText="0"/>
    </xf>
    <xf borderId="48" fillId="0" fontId="2" numFmtId="4" xfId="0" applyAlignment="1" applyBorder="1" applyFont="1" applyNumberFormat="1">
      <alignment readingOrder="0" shrinkToFit="0" vertical="center" wrapText="1"/>
    </xf>
    <xf borderId="31" fillId="0" fontId="2" numFmtId="0" xfId="0" applyAlignment="1" applyBorder="1" applyFont="1">
      <alignment shrinkToFit="0" vertical="center" wrapText="1"/>
    </xf>
    <xf borderId="31" fillId="0" fontId="2" numFmtId="4" xfId="0" applyAlignment="1" applyBorder="1" applyFont="1" applyNumberFormat="1">
      <alignment readingOrder="0" shrinkToFit="0" vertical="center" wrapText="1"/>
    </xf>
    <xf borderId="39" fillId="0" fontId="2" numFmtId="4" xfId="0" applyAlignment="1" applyBorder="1" applyFont="1" applyNumberFormat="1">
      <alignment readingOrder="0" shrinkToFit="0" vertical="center" wrapText="1"/>
    </xf>
    <xf borderId="38" fillId="0" fontId="1" numFmtId="0" xfId="0" applyAlignment="1" applyBorder="1" applyFont="1">
      <alignment readingOrder="0" shrinkToFit="0" vertical="center" wrapText="1"/>
    </xf>
    <xf borderId="41" fillId="0" fontId="2" numFmtId="0" xfId="0" applyAlignment="1" applyBorder="1" applyFont="1">
      <alignment horizontal="center" readingOrder="0" shrinkToFit="0" vertical="center" wrapText="1"/>
    </xf>
    <xf borderId="74" fillId="0" fontId="2" numFmtId="4" xfId="0" applyAlignment="1" applyBorder="1" applyFont="1" applyNumberFormat="1">
      <alignment shrinkToFit="0" vertical="center" wrapText="1"/>
    </xf>
    <xf borderId="70" fillId="0" fontId="2" numFmtId="4" xfId="0" applyAlignment="1" applyBorder="1" applyFont="1" applyNumberFormat="1">
      <alignment shrinkToFit="0" vertical="center" wrapText="1"/>
    </xf>
    <xf borderId="87" fillId="8" fontId="2" numFmtId="0" xfId="0" applyAlignment="1" applyBorder="1" applyFont="1">
      <alignment readingOrder="0" shrinkToFit="0" vertical="center" wrapText="1"/>
    </xf>
    <xf borderId="73" fillId="0" fontId="2" numFmtId="0" xfId="0" applyAlignment="1" applyBorder="1" applyFont="1">
      <alignment readingOrder="0" shrinkToFit="0" vertical="center" wrapText="1"/>
    </xf>
    <xf borderId="74" fillId="0" fontId="2" numFmtId="0" xfId="0" applyAlignment="1" applyBorder="1" applyFont="1">
      <alignment readingOrder="0" shrinkToFit="0" vertical="center" wrapText="1"/>
    </xf>
    <xf borderId="58" fillId="7" fontId="2" numFmtId="4" xfId="0" applyAlignment="1" applyBorder="1" applyFont="1" applyNumberFormat="1">
      <alignment readingOrder="0" shrinkToFit="0" vertical="center" wrapText="1"/>
    </xf>
    <xf borderId="88" fillId="7" fontId="2" numFmtId="0" xfId="0" applyAlignment="1" applyBorder="1" applyFont="1">
      <alignment shrinkToFit="0" vertical="center" wrapText="1"/>
    </xf>
    <xf borderId="89" fillId="7" fontId="2" numFmtId="0" xfId="0" applyAlignment="1" applyBorder="1" applyFont="1">
      <alignment horizontal="center" readingOrder="0" shrinkToFit="0" vertical="center" wrapText="1"/>
    </xf>
    <xf borderId="89" fillId="7" fontId="2" numFmtId="0" xfId="0" applyAlignment="1" applyBorder="1" applyFont="1">
      <alignment readingOrder="0" shrinkToFit="0" vertical="center" wrapText="1"/>
    </xf>
    <xf borderId="58" fillId="7" fontId="2" numFmtId="0" xfId="0" applyAlignment="1" applyBorder="1" applyFont="1">
      <alignment readingOrder="0" shrinkToFit="0" vertical="center" wrapText="1"/>
    </xf>
    <xf borderId="47" fillId="0" fontId="1" numFmtId="0" xfId="0" applyAlignment="1" applyBorder="1" applyFont="1">
      <alignment readingOrder="0" shrinkToFit="0" vertical="center" wrapText="1"/>
    </xf>
    <xf borderId="90" fillId="11" fontId="2" numFmtId="0" xfId="0" applyAlignment="1" applyBorder="1" applyFill="1" applyFont="1">
      <alignment horizontal="center" readingOrder="0" shrinkToFit="0" vertical="center" wrapText="1"/>
    </xf>
    <xf borderId="90" fillId="11" fontId="2" numFmtId="0" xfId="0" applyAlignment="1" applyBorder="1" applyFont="1">
      <alignment horizontal="left" readingOrder="0" shrinkToFit="0" vertical="center" wrapText="1"/>
    </xf>
    <xf borderId="90" fillId="11" fontId="2" numFmtId="164" xfId="0" applyAlignment="1" applyBorder="1" applyFont="1" applyNumberFormat="1">
      <alignment horizontal="center" readingOrder="0" shrinkToFit="0" vertical="center" wrapText="1"/>
    </xf>
    <xf borderId="90" fillId="11" fontId="1" numFmtId="164" xfId="0" applyAlignment="1" applyBorder="1" applyFont="1" applyNumberFormat="1">
      <alignment horizontal="center" readingOrder="0" shrinkToFit="0" vertical="center" wrapText="1"/>
    </xf>
    <xf borderId="90" fillId="11" fontId="2" numFmtId="3" xfId="0" applyAlignment="1" applyBorder="1" applyFont="1" applyNumberFormat="1">
      <alignment horizontal="center" readingOrder="0" shrinkToFit="0" vertical="center" wrapText="1"/>
    </xf>
    <xf borderId="6" fillId="11" fontId="1" numFmtId="0" xfId="0" applyAlignment="1" applyBorder="1" applyFont="1">
      <alignment readingOrder="0" shrinkToFit="0" vertical="center" wrapText="1"/>
    </xf>
    <xf borderId="90" fillId="11" fontId="2" numFmtId="164" xfId="0" applyAlignment="1" applyBorder="1" applyFont="1" applyNumberFormat="1">
      <alignment horizontal="center" shrinkToFit="0" vertical="center" wrapText="1"/>
    </xf>
    <xf borderId="90" fillId="11" fontId="2" numFmtId="0" xfId="0" applyAlignment="1" applyBorder="1" applyFont="1">
      <alignment readingOrder="0" shrinkToFit="0" vertical="center" wrapText="1"/>
    </xf>
    <xf borderId="90" fillId="11" fontId="2" numFmtId="0" xfId="0" applyAlignment="1" applyBorder="1" applyFont="1">
      <alignment readingOrder="0" shrinkToFit="0" vertical="center" wrapText="1"/>
    </xf>
    <xf borderId="91" fillId="11" fontId="2" numFmtId="0" xfId="0" applyAlignment="1" applyBorder="1" applyFont="1">
      <alignment readingOrder="0" shrinkToFit="0" vertical="center" wrapText="1"/>
    </xf>
    <xf borderId="92" fillId="11" fontId="2" numFmtId="4" xfId="0" applyAlignment="1" applyBorder="1" applyFont="1" applyNumberFormat="1">
      <alignment readingOrder="0" shrinkToFit="0" vertical="center" wrapText="1"/>
    </xf>
    <xf borderId="90" fillId="11" fontId="2" numFmtId="4" xfId="0" applyAlignment="1" applyBorder="1" applyFont="1" applyNumberFormat="1">
      <alignment readingOrder="0" shrinkToFit="0" vertical="center" wrapText="1"/>
    </xf>
    <xf borderId="93" fillId="11" fontId="2" numFmtId="4" xfId="0" applyAlignment="1" applyBorder="1" applyFont="1" applyNumberFormat="1">
      <alignment readingOrder="0" shrinkToFit="0" vertical="center" wrapText="1"/>
    </xf>
    <xf borderId="94" fillId="11" fontId="2" numFmtId="4" xfId="0" applyAlignment="1" applyBorder="1" applyFont="1" applyNumberFormat="1">
      <alignment readingOrder="0" shrinkToFit="0" vertical="center" wrapText="1"/>
    </xf>
    <xf borderId="93" fillId="11" fontId="2" numFmtId="4" xfId="0" applyAlignment="1" applyBorder="1" applyFont="1" applyNumberFormat="1">
      <alignment shrinkToFit="0" vertical="center" wrapText="1"/>
    </xf>
    <xf borderId="94" fillId="11" fontId="2" numFmtId="4" xfId="0" applyAlignment="1" applyBorder="1" applyFont="1" applyNumberFormat="1">
      <alignment horizontal="right" shrinkToFit="0" vertical="center" wrapText="1"/>
    </xf>
    <xf borderId="90" fillId="11" fontId="3" numFmtId="0" xfId="0" applyAlignment="1" applyBorder="1" applyFont="1">
      <alignment horizontal="center" readingOrder="0" shrinkToFit="0" vertical="center" wrapText="1"/>
    </xf>
    <xf borderId="91" fillId="11" fontId="3" numFmtId="0" xfId="0" applyAlignment="1" applyBorder="1" applyFont="1">
      <alignment horizontal="center" readingOrder="0" shrinkToFit="0" vertical="center" wrapText="1"/>
    </xf>
    <xf borderId="92" fillId="11" fontId="2" numFmtId="0" xfId="0" applyAlignment="1" applyBorder="1" applyFont="1">
      <alignment horizontal="center" readingOrder="0" shrinkToFit="0" vertical="center" wrapText="1"/>
    </xf>
    <xf borderId="93" fillId="11" fontId="2" numFmtId="0" xfId="0" applyAlignment="1" applyBorder="1" applyFont="1">
      <alignment shrinkToFit="0" vertical="center" wrapText="1"/>
    </xf>
    <xf borderId="94" fillId="11" fontId="2" numFmtId="0" xfId="0" applyAlignment="1" applyBorder="1" applyFont="1">
      <alignment horizontal="center" readingOrder="0" shrinkToFit="0" vertical="center" wrapText="1"/>
    </xf>
    <xf borderId="94" fillId="11" fontId="2" numFmtId="0" xfId="0" applyAlignment="1" applyBorder="1" applyFont="1">
      <alignment readingOrder="0" shrinkToFit="0" vertical="center" wrapText="1"/>
    </xf>
    <xf borderId="90" fillId="11" fontId="2" numFmtId="0" xfId="0" applyAlignment="1" applyBorder="1" applyFont="1">
      <alignment shrinkToFit="0" vertical="center" wrapText="1"/>
    </xf>
    <xf borderId="91" fillId="11" fontId="3" numFmtId="0" xfId="0" applyAlignment="1" applyBorder="1" applyFont="1">
      <alignment horizontal="center" readingOrder="0" shrinkToFit="0" vertical="center" wrapText="1"/>
    </xf>
    <xf borderId="93" fillId="11" fontId="2" numFmtId="0" xfId="0" applyAlignment="1" applyBorder="1" applyFont="1">
      <alignment horizontal="center" readingOrder="0" shrinkToFit="0" vertical="center" wrapText="1"/>
    </xf>
    <xf borderId="95" fillId="11" fontId="4" numFmtId="0" xfId="0" applyAlignment="1" applyBorder="1" applyFont="1">
      <alignment horizontal="center" readingOrder="0" shrinkToFit="0" vertical="center" wrapText="1"/>
    </xf>
    <xf borderId="96" fillId="12" fontId="5" numFmtId="164" xfId="0" applyAlignment="1" applyBorder="1" applyFill="1" applyFont="1" applyNumberFormat="1">
      <alignment horizontal="center" shrinkToFit="0" vertical="center" wrapText="1"/>
    </xf>
    <xf borderId="94" fillId="11" fontId="3" numFmtId="0" xfId="0" applyAlignment="1" applyBorder="1" applyFont="1">
      <alignment horizontal="center" readingOrder="0" shrinkToFit="0" vertical="center" wrapText="1"/>
    </xf>
    <xf borderId="90" fillId="11" fontId="3" numFmtId="164" xfId="0" applyAlignment="1" applyBorder="1" applyFont="1" applyNumberFormat="1">
      <alignment horizontal="center" readingOrder="0" shrinkToFit="0" vertical="center" wrapText="1"/>
    </xf>
    <xf borderId="90" fillId="11" fontId="3" numFmtId="0" xfId="0" applyAlignment="1" applyBorder="1" applyFont="1">
      <alignment horizontal="center" readingOrder="0" shrinkToFit="0" vertical="center" wrapText="1"/>
    </xf>
    <xf borderId="92" fillId="11" fontId="3" numFmtId="0" xfId="0" applyAlignment="1" applyBorder="1" applyFont="1">
      <alignment horizontal="center" readingOrder="0" shrinkToFit="0" vertical="center" wrapText="0"/>
    </xf>
    <xf borderId="97" fillId="11" fontId="6" numFmtId="0" xfId="0" applyAlignment="1" applyBorder="1" applyFont="1">
      <alignment shrinkToFit="0" vertical="bottom" wrapText="0"/>
    </xf>
    <xf borderId="98" fillId="0" fontId="2" numFmtId="4" xfId="0" applyAlignment="1" applyBorder="1" applyFont="1" applyNumberFormat="1">
      <alignment shrinkToFit="0" vertical="center" wrapText="1"/>
    </xf>
    <xf borderId="99" fillId="0" fontId="2" numFmtId="0" xfId="0" applyAlignment="1" applyBorder="1" applyFont="1">
      <alignment horizontal="center" readingOrder="0" shrinkToFit="0" vertical="center" wrapText="1"/>
    </xf>
    <xf borderId="100" fillId="0" fontId="2" numFmtId="0" xfId="0" applyAlignment="1" applyBorder="1" applyFont="1">
      <alignment horizontal="left" readingOrder="0" shrinkToFit="0" vertical="center" wrapText="1"/>
    </xf>
    <xf borderId="101" fillId="0" fontId="2" numFmtId="164" xfId="0" applyAlignment="1" applyBorder="1" applyFont="1" applyNumberFormat="1">
      <alignment horizontal="center" readingOrder="0" shrinkToFit="0" vertical="center" wrapText="1"/>
    </xf>
    <xf borderId="101" fillId="0" fontId="1" numFmtId="164" xfId="0" applyAlignment="1" applyBorder="1" applyFont="1" applyNumberFormat="1">
      <alignment horizontal="center" readingOrder="0" shrinkToFit="0" vertical="center" wrapText="1"/>
    </xf>
    <xf borderId="101" fillId="0" fontId="2" numFmtId="3" xfId="0" applyAlignment="1" applyBorder="1" applyFont="1" applyNumberFormat="1">
      <alignment horizontal="center" readingOrder="0" shrinkToFit="0" vertical="center" wrapText="1"/>
    </xf>
    <xf borderId="102" fillId="0" fontId="1" numFmtId="0" xfId="0" applyAlignment="1" applyBorder="1" applyFont="1">
      <alignment readingOrder="0" shrinkToFit="0" vertical="center" wrapText="1"/>
    </xf>
    <xf borderId="101" fillId="0" fontId="2" numFmtId="164" xfId="0" applyAlignment="1" applyBorder="1" applyFont="1" applyNumberFormat="1">
      <alignment horizontal="center" shrinkToFit="0" vertical="center" wrapText="1"/>
    </xf>
    <xf borderId="101" fillId="0" fontId="2" numFmtId="0" xfId="0" applyAlignment="1" applyBorder="1" applyFont="1">
      <alignment horizontal="center" readingOrder="0" shrinkToFit="0" vertical="center" wrapText="1"/>
    </xf>
    <xf borderId="101" fillId="0" fontId="2" numFmtId="0" xfId="0" applyAlignment="1" applyBorder="1" applyFont="1">
      <alignment readingOrder="0" shrinkToFit="0" vertical="center" wrapText="1"/>
    </xf>
    <xf borderId="101" fillId="0" fontId="2" numFmtId="0" xfId="0" applyAlignment="1" applyBorder="1" applyFont="1">
      <alignment readingOrder="0" shrinkToFit="0" vertical="center" wrapText="1"/>
    </xf>
    <xf borderId="103" fillId="0" fontId="2" numFmtId="0" xfId="0" applyAlignment="1" applyBorder="1" applyFont="1">
      <alignment readingOrder="0" shrinkToFit="0" vertical="center" wrapText="1"/>
    </xf>
    <xf borderId="104" fillId="0" fontId="2" numFmtId="4" xfId="0" applyAlignment="1" applyBorder="1" applyFont="1" applyNumberFormat="1">
      <alignment readingOrder="0" shrinkToFit="0" vertical="center" wrapText="1"/>
    </xf>
    <xf borderId="101" fillId="0" fontId="2" numFmtId="4" xfId="0" applyAlignment="1" applyBorder="1" applyFont="1" applyNumberFormat="1">
      <alignment readingOrder="0" shrinkToFit="0" vertical="center" wrapText="1"/>
    </xf>
    <xf borderId="105" fillId="0" fontId="2" numFmtId="4" xfId="0" applyAlignment="1" applyBorder="1" applyFont="1" applyNumberFormat="1">
      <alignment readingOrder="0" shrinkToFit="0" vertical="center" wrapText="1"/>
    </xf>
    <xf borderId="100" fillId="0" fontId="2" numFmtId="4" xfId="0" applyAlignment="1" applyBorder="1" applyFont="1" applyNumberFormat="1">
      <alignment readingOrder="0" shrinkToFit="0" vertical="center" wrapText="1"/>
    </xf>
    <xf borderId="105" fillId="0" fontId="2" numFmtId="4" xfId="0" applyAlignment="1" applyBorder="1" applyFont="1" applyNumberFormat="1">
      <alignment shrinkToFit="0" vertical="center" wrapText="1"/>
    </xf>
    <xf borderId="100" fillId="0" fontId="2" numFmtId="4" xfId="0" applyAlignment="1" applyBorder="1" applyFont="1" applyNumberFormat="1">
      <alignment horizontal="right" shrinkToFit="0" vertical="center" wrapText="1"/>
    </xf>
    <xf borderId="101" fillId="0" fontId="3" numFmtId="0" xfId="0" applyAlignment="1" applyBorder="1" applyFont="1">
      <alignment horizontal="center" readingOrder="0" shrinkToFit="0" vertical="center" wrapText="1"/>
    </xf>
    <xf borderId="103" fillId="0" fontId="3" numFmtId="0" xfId="0" applyAlignment="1" applyBorder="1" applyFont="1">
      <alignment horizontal="center" readingOrder="0" shrinkToFit="0" vertical="center" wrapText="1"/>
    </xf>
    <xf borderId="104" fillId="0" fontId="2" numFmtId="0" xfId="0" applyAlignment="1" applyBorder="1" applyFont="1">
      <alignment horizontal="center" readingOrder="0" shrinkToFit="0" vertical="center" wrapText="1"/>
    </xf>
    <xf borderId="105" fillId="0" fontId="2" numFmtId="0" xfId="0" applyAlignment="1" applyBorder="1" applyFont="1">
      <alignment shrinkToFit="0" vertical="center" wrapText="1"/>
    </xf>
    <xf borderId="100" fillId="0" fontId="2" numFmtId="0" xfId="0" applyAlignment="1" applyBorder="1" applyFont="1">
      <alignment horizontal="center" readingOrder="0" shrinkToFit="0" vertical="center" wrapText="1"/>
    </xf>
    <xf borderId="100" fillId="0" fontId="2" numFmtId="0" xfId="0" applyAlignment="1" applyBorder="1" applyFont="1">
      <alignment shrinkToFit="0" vertical="center" wrapText="1"/>
    </xf>
    <xf borderId="101" fillId="0" fontId="2" numFmtId="0" xfId="0" applyAlignment="1" applyBorder="1" applyFont="1">
      <alignment shrinkToFit="0" vertical="center" wrapText="1"/>
    </xf>
    <xf borderId="103" fillId="0" fontId="3" numFmtId="0" xfId="0" applyAlignment="1" applyBorder="1" applyFont="1">
      <alignment horizontal="center" readingOrder="0" shrinkToFit="0" vertical="center" wrapText="1"/>
    </xf>
    <xf borderId="105" fillId="0" fontId="2" numFmtId="0" xfId="0" applyAlignment="1" applyBorder="1" applyFont="1">
      <alignment horizontal="center" readingOrder="0" shrinkToFit="0" vertical="center" wrapText="1"/>
    </xf>
    <xf borderId="106" fillId="0" fontId="4" numFmtId="0" xfId="0" applyAlignment="1" applyBorder="1" applyFont="1">
      <alignment horizontal="center" readingOrder="0" shrinkToFit="0" vertical="center" wrapText="1"/>
    </xf>
    <xf borderId="100" fillId="0" fontId="5" numFmtId="164" xfId="0" applyAlignment="1" applyBorder="1" applyFont="1" applyNumberFormat="1">
      <alignment horizontal="center" shrinkToFit="0" vertical="center" wrapText="1"/>
    </xf>
    <xf borderId="100" fillId="0" fontId="3" numFmtId="0" xfId="0" applyAlignment="1" applyBorder="1" applyFont="1">
      <alignment horizontal="center" readingOrder="0" shrinkToFit="0" vertical="center" wrapText="1"/>
    </xf>
    <xf borderId="101" fillId="0" fontId="3" numFmtId="164" xfId="0" applyAlignment="1" applyBorder="1" applyFont="1" applyNumberFormat="1">
      <alignment horizontal="center" readingOrder="0" shrinkToFit="0" vertical="center" wrapText="1"/>
    </xf>
    <xf borderId="101" fillId="0" fontId="3" numFmtId="0" xfId="0" applyAlignment="1" applyBorder="1" applyFont="1">
      <alignment horizontal="center" readingOrder="0" shrinkToFit="0" vertical="center" wrapText="1"/>
    </xf>
    <xf borderId="104" fillId="0" fontId="3" numFmtId="0" xfId="0" applyAlignment="1" applyBorder="1" applyFont="1">
      <alignment horizontal="center" readingOrder="0" shrinkToFit="0" vertical="center" wrapText="0"/>
    </xf>
    <xf borderId="107" fillId="0" fontId="6" numFmtId="0" xfId="0" applyAlignment="1" applyBorder="1" applyFont="1">
      <alignment shrinkToFit="0" vertical="bottom" wrapText="0"/>
    </xf>
    <xf borderId="108" fillId="3" fontId="6" numFmtId="165" xfId="0" applyAlignment="1" applyBorder="1" applyFont="1" applyNumberFormat="1">
      <alignment horizontal="center" readingOrder="0" shrinkToFit="0" vertical="center" wrapText="1"/>
    </xf>
    <xf borderId="108" fillId="3" fontId="6" numFmtId="0" xfId="0" applyAlignment="1" applyBorder="1" applyFont="1">
      <alignment horizontal="center" readingOrder="0" shrinkToFit="0" vertical="center" wrapText="1"/>
    </xf>
    <xf borderId="109" fillId="5" fontId="9" numFmtId="0" xfId="0" applyAlignment="1" applyBorder="1" applyFont="1">
      <alignment horizontal="center" shrinkToFit="0" vertical="center" wrapText="1"/>
    </xf>
    <xf borderId="110" fillId="5" fontId="9" numFmtId="0" xfId="0" applyAlignment="1" applyBorder="1" applyFont="1">
      <alignment horizontal="center" readingOrder="0" shrinkToFit="0" vertical="center" wrapText="1"/>
    </xf>
    <xf borderId="110" fillId="5" fontId="9" numFmtId="164" xfId="0" applyAlignment="1" applyBorder="1" applyFont="1" applyNumberFormat="1">
      <alignment horizontal="center" shrinkToFit="0" vertical="center" wrapText="1"/>
    </xf>
    <xf borderId="110" fillId="5" fontId="9" numFmtId="164" xfId="0" applyAlignment="1" applyBorder="1" applyFont="1" applyNumberFormat="1">
      <alignment horizontal="center" shrinkToFit="0" vertical="center" wrapText="1"/>
    </xf>
    <xf borderId="110" fillId="5" fontId="9" numFmtId="0" xfId="0" applyAlignment="1" applyBorder="1" applyFont="1">
      <alignment horizontal="center" shrinkToFit="0" vertical="center" wrapText="1"/>
    </xf>
    <xf borderId="110" fillId="5" fontId="9" numFmtId="164" xfId="0" applyAlignment="1" applyBorder="1" applyFont="1" applyNumberFormat="1">
      <alignment horizontal="center" readingOrder="0" shrinkToFit="0" vertical="center" wrapText="1"/>
    </xf>
    <xf borderId="110" fillId="5" fontId="9" numFmtId="49" xfId="0" applyAlignment="1" applyBorder="1" applyFont="1" applyNumberFormat="1">
      <alignment horizontal="center" shrinkToFit="0" vertical="center" wrapText="1"/>
    </xf>
    <xf borderId="111" fillId="5" fontId="10" numFmtId="4" xfId="0" applyAlignment="1" applyBorder="1" applyFont="1" applyNumberFormat="1">
      <alignment horizontal="center" shrinkToFit="0" vertical="center" wrapText="1"/>
    </xf>
    <xf borderId="112" fillId="0" fontId="11" numFmtId="0" xfId="0" applyBorder="1" applyFont="1"/>
    <xf borderId="113" fillId="0" fontId="11" numFmtId="0" xfId="0" applyBorder="1" applyFont="1"/>
    <xf borderId="110" fillId="5" fontId="9" numFmtId="4" xfId="0" applyAlignment="1" applyBorder="1" applyFont="1" applyNumberFormat="1">
      <alignment horizontal="center" shrinkToFit="0" vertical="center" wrapText="1"/>
    </xf>
    <xf borderId="114" fillId="5" fontId="10" numFmtId="0" xfId="0" applyAlignment="1" applyBorder="1" applyFont="1">
      <alignment horizontal="center" readingOrder="0" shrinkToFit="0" vertical="center" wrapText="1"/>
    </xf>
    <xf borderId="115" fillId="0" fontId="11" numFmtId="0" xfId="0" applyBorder="1" applyFont="1"/>
    <xf borderId="116" fillId="5" fontId="10" numFmtId="0" xfId="0" applyAlignment="1" applyBorder="1" applyFont="1">
      <alignment horizontal="center" readingOrder="0" shrinkToFit="0" vertical="center" wrapText="1"/>
    </xf>
    <xf borderId="111" fillId="5" fontId="10" numFmtId="0" xfId="0" applyAlignment="1" applyBorder="1" applyFont="1">
      <alignment horizontal="center" readingOrder="0" shrinkToFit="0" vertical="center" wrapText="1"/>
    </xf>
    <xf borderId="117" fillId="5" fontId="12" numFmtId="0" xfId="0" applyAlignment="1" applyBorder="1" applyFont="1">
      <alignment horizontal="center" shrinkToFit="0" wrapText="1"/>
    </xf>
    <xf borderId="118" fillId="5" fontId="13" numFmtId="0" xfId="0" applyAlignment="1" applyBorder="1" applyFont="1">
      <alignment horizontal="center" readingOrder="0" shrinkToFit="0" vertical="center" wrapText="1"/>
    </xf>
    <xf borderId="119" fillId="0" fontId="11" numFmtId="0" xfId="0" applyBorder="1" applyFont="1"/>
    <xf borderId="120" fillId="0" fontId="11" numFmtId="0" xfId="0" applyBorder="1" applyFont="1"/>
    <xf borderId="121" fillId="5" fontId="9" numFmtId="4" xfId="0" applyAlignment="1" applyBorder="1" applyFont="1" applyNumberFormat="1">
      <alignment horizontal="center" shrinkToFit="0" vertical="center" wrapText="1"/>
    </xf>
    <xf borderId="122" fillId="5" fontId="9" numFmtId="4" xfId="0" applyAlignment="1" applyBorder="1" applyFont="1" applyNumberFormat="1">
      <alignment horizontal="center" shrinkToFit="0" vertical="center" wrapText="1"/>
    </xf>
    <xf borderId="121" fillId="5" fontId="9" numFmtId="0" xfId="0" applyAlignment="1" applyBorder="1" applyFont="1">
      <alignment horizontal="center" readingOrder="0" shrinkToFit="0" vertical="center" wrapText="1"/>
    </xf>
    <xf borderId="122" fillId="5" fontId="9" numFmtId="0" xfId="0" applyAlignment="1" applyBorder="1" applyFont="1">
      <alignment horizontal="center" readingOrder="0" shrinkToFit="0" vertical="center" wrapText="1"/>
    </xf>
    <xf borderId="122" fillId="5" fontId="9" numFmtId="0" xfId="0" applyAlignment="1" applyBorder="1" applyFont="1">
      <alignment horizontal="center" shrinkToFit="0" vertical="center" wrapText="1"/>
    </xf>
    <xf borderId="123" fillId="0" fontId="11" numFmtId="0" xfId="0" applyBorder="1" applyFont="1"/>
    <xf borderId="121" fillId="5" fontId="14" numFmtId="0" xfId="0" applyAlignment="1" applyBorder="1" applyFont="1">
      <alignment horizontal="center" readingOrder="0" shrinkToFit="0" vertical="center" wrapText="1"/>
    </xf>
    <xf borderId="122" fillId="5" fontId="15" numFmtId="0" xfId="0" applyAlignment="1" applyBorder="1" applyFont="1">
      <alignment horizontal="center" readingOrder="0" shrinkToFit="0" vertical="center" wrapText="1"/>
    </xf>
    <xf borderId="121" fillId="5" fontId="15" numFmtId="0" xfId="0" applyAlignment="1" applyBorder="1" applyFont="1">
      <alignment horizontal="center" readingOrder="0" shrinkToFit="0" vertical="center" wrapText="1"/>
    </xf>
    <xf borderId="121" fillId="5" fontId="13" numFmtId="0" xfId="0" applyAlignment="1" applyBorder="1" applyFont="1">
      <alignment horizontal="center" readingOrder="0" shrinkToFit="0" vertical="center" wrapText="1"/>
    </xf>
    <xf borderId="122" fillId="5" fontId="13" numFmtId="0" xfId="0" applyAlignment="1" applyBorder="1" applyFont="1">
      <alignment horizontal="center" readingOrder="0" shrinkToFit="0" vertical="center" wrapText="1"/>
    </xf>
    <xf borderId="124" fillId="0" fontId="16" numFmtId="0" xfId="0" applyAlignment="1" applyBorder="1" applyFont="1">
      <alignment horizontal="center" readingOrder="0" shrinkToFit="0" vertical="center" wrapText="1"/>
    </xf>
    <xf borderId="117" fillId="0" fontId="16" numFmtId="0" xfId="0" applyAlignment="1" applyBorder="1" applyFont="1">
      <alignment horizontal="center" readingOrder="0" shrinkToFit="0" vertical="center" wrapText="1"/>
    </xf>
    <xf borderId="117" fillId="0" fontId="16" numFmtId="164" xfId="0" applyAlignment="1" applyBorder="1" applyFont="1" applyNumberFormat="1">
      <alignment horizontal="center" readingOrder="0" shrinkToFit="0" vertical="center" wrapText="1"/>
    </xf>
    <xf borderId="117" fillId="0" fontId="17" numFmtId="164" xfId="0" applyAlignment="1" applyBorder="1" applyFont="1" applyNumberFormat="1">
      <alignment horizontal="center" readingOrder="0" shrinkToFit="0" vertical="center" wrapText="1"/>
    </xf>
    <xf borderId="117" fillId="0" fontId="16" numFmtId="3" xfId="0" applyAlignment="1" applyBorder="1" applyFont="1" applyNumberFormat="1">
      <alignment horizontal="center" readingOrder="0" shrinkToFit="0" vertical="center" wrapText="1"/>
    </xf>
    <xf borderId="117" fillId="0" fontId="17" numFmtId="0" xfId="0" applyAlignment="1" applyBorder="1" applyFont="1">
      <alignment readingOrder="0" shrinkToFit="0" vertical="center" wrapText="1"/>
    </xf>
    <xf borderId="117" fillId="0" fontId="16" numFmtId="0" xfId="0" applyAlignment="1" applyBorder="1" applyFont="1">
      <alignment readingOrder="0" shrinkToFit="0" vertical="center" wrapText="1"/>
    </xf>
    <xf borderId="125" fillId="0" fontId="16" numFmtId="4" xfId="0" applyAlignment="1" applyBorder="1" applyFont="1" applyNumberFormat="1">
      <alignment readingOrder="0" shrinkToFit="0" vertical="center" wrapText="1"/>
    </xf>
    <xf borderId="117" fillId="0" fontId="16" numFmtId="4" xfId="0" applyAlignment="1" applyBorder="1" applyFont="1" applyNumberFormat="1">
      <alignment readingOrder="0" shrinkToFit="0" vertical="center" wrapText="1"/>
    </xf>
    <xf borderId="126" fillId="0" fontId="17" numFmtId="4" xfId="0" applyAlignment="1" applyBorder="1" applyFont="1" applyNumberFormat="1">
      <alignment shrinkToFit="0" vertical="center" wrapText="1"/>
    </xf>
    <xf borderId="117" fillId="0" fontId="16" numFmtId="4" xfId="0" applyAlignment="1" applyBorder="1" applyFont="1" applyNumberFormat="1">
      <alignment horizontal="right" shrinkToFit="0" vertical="center" wrapText="1"/>
    </xf>
    <xf borderId="117" fillId="0" fontId="18" numFmtId="0" xfId="0" applyAlignment="1" applyBorder="1" applyFont="1">
      <alignment horizontal="center" readingOrder="0" shrinkToFit="0" vertical="center" wrapText="1"/>
    </xf>
    <xf borderId="125" fillId="0" fontId="16" numFmtId="0" xfId="0" applyAlignment="1" applyBorder="1" applyFont="1">
      <alignment readingOrder="0" shrinkToFit="0" vertical="center" wrapText="1"/>
    </xf>
    <xf borderId="117" fillId="0" fontId="16" numFmtId="0" xfId="0" applyAlignment="1" applyBorder="1" applyFont="1">
      <alignment shrinkToFit="0" vertical="center" wrapText="1"/>
    </xf>
    <xf borderId="117" fillId="0" fontId="18" numFmtId="0" xfId="0" applyAlignment="1" applyBorder="1" applyFont="1">
      <alignment horizontal="center" readingOrder="0" shrinkToFit="0" vertical="center" wrapText="1"/>
    </xf>
    <xf borderId="125" fillId="0" fontId="19" numFmtId="0" xfId="0" applyAlignment="1" applyBorder="1" applyFont="1">
      <alignment horizontal="center" readingOrder="0" shrinkToFit="0" vertical="center" wrapText="1"/>
    </xf>
    <xf borderId="125" fillId="0" fontId="5" numFmtId="164" xfId="0" applyAlignment="1" applyBorder="1" applyFont="1" applyNumberFormat="1">
      <alignment horizontal="center" shrinkToFit="0" vertical="center" wrapText="1"/>
    </xf>
    <xf borderId="125" fillId="0" fontId="18" numFmtId="0" xfId="0" applyAlignment="1" applyBorder="1" applyFont="1">
      <alignment horizontal="center" readingOrder="0" shrinkToFit="0" vertical="center" wrapText="1"/>
    </xf>
    <xf borderId="125" fillId="0" fontId="18" numFmtId="0" xfId="0" applyAlignment="1" applyBorder="1" applyFont="1">
      <alignment horizontal="center" readingOrder="0" shrinkToFit="0" vertical="center" wrapText="0"/>
    </xf>
    <xf borderId="117" fillId="0" fontId="18" numFmtId="0" xfId="0" applyAlignment="1" applyBorder="1" applyFont="1">
      <alignment horizontal="center" readingOrder="0" shrinkToFit="0" vertical="center" wrapText="0"/>
    </xf>
    <xf borderId="117" fillId="0" fontId="20" numFmtId="0" xfId="0" applyAlignment="1" applyBorder="1" applyFont="1">
      <alignment horizontal="center" readingOrder="0" shrinkToFit="0" vertical="bottom" wrapText="0"/>
    </xf>
    <xf borderId="117" fillId="0" fontId="21" numFmtId="0" xfId="0" applyAlignment="1" applyBorder="1" applyFont="1">
      <alignment vertical="bottom"/>
    </xf>
    <xf borderId="0" fillId="0" fontId="20" numFmtId="0" xfId="0" applyAlignment="1" applyFont="1">
      <alignment horizontal="center" readingOrder="0" shrinkToFit="0" vertical="bottom" wrapText="0"/>
    </xf>
    <xf borderId="117" fillId="0" fontId="17" numFmtId="4" xfId="0" applyAlignment="1" applyBorder="1" applyFont="1" applyNumberFormat="1">
      <alignment shrinkToFit="0" vertical="center" wrapText="1"/>
    </xf>
    <xf borderId="119" fillId="0" fontId="16" numFmtId="0" xfId="0" applyAlignment="1" applyBorder="1" applyFont="1">
      <alignment horizontal="center" readingOrder="0" shrinkToFit="0" vertical="center" wrapText="1"/>
    </xf>
    <xf borderId="120" fillId="0" fontId="16" numFmtId="0" xfId="0" applyAlignment="1" applyBorder="1" applyFont="1">
      <alignment horizontal="center" readingOrder="0" shrinkToFit="0" vertical="center" wrapText="1"/>
    </xf>
    <xf borderId="120" fillId="0" fontId="16" numFmtId="164" xfId="0" applyAlignment="1" applyBorder="1" applyFont="1" applyNumberFormat="1">
      <alignment horizontal="center" readingOrder="0" shrinkToFit="0" vertical="center" wrapText="1"/>
    </xf>
    <xf borderId="120" fillId="0" fontId="17" numFmtId="164" xfId="0" applyAlignment="1" applyBorder="1" applyFont="1" applyNumberFormat="1">
      <alignment horizontal="center" readingOrder="0" shrinkToFit="0" vertical="center" wrapText="1"/>
    </xf>
    <xf borderId="120" fillId="0" fontId="16" numFmtId="3" xfId="0" applyAlignment="1" applyBorder="1" applyFont="1" applyNumberFormat="1">
      <alignment horizontal="center" readingOrder="0" shrinkToFit="0" vertical="center" wrapText="1"/>
    </xf>
    <xf borderId="120" fillId="0" fontId="17" numFmtId="0" xfId="0" applyAlignment="1" applyBorder="1" applyFont="1">
      <alignment readingOrder="0" shrinkToFit="0" vertical="center" wrapText="1"/>
    </xf>
    <xf borderId="120" fillId="0" fontId="16" numFmtId="0" xfId="0" applyAlignment="1" applyBorder="1" applyFont="1">
      <alignment readingOrder="0" shrinkToFit="0" vertical="center" wrapText="1"/>
    </xf>
    <xf borderId="123" fillId="0" fontId="16" numFmtId="4" xfId="0" applyAlignment="1" applyBorder="1" applyFont="1" applyNumberFormat="1">
      <alignment readingOrder="0" shrinkToFit="0" vertical="center" wrapText="1"/>
    </xf>
    <xf borderId="120" fillId="0" fontId="16" numFmtId="4" xfId="0" applyAlignment="1" applyBorder="1" applyFont="1" applyNumberFormat="1">
      <alignment readingOrder="0" shrinkToFit="0" vertical="center" wrapText="1"/>
    </xf>
    <xf borderId="120" fillId="0" fontId="17" numFmtId="4" xfId="0" applyAlignment="1" applyBorder="1" applyFont="1" applyNumberFormat="1">
      <alignment shrinkToFit="0" vertical="center" wrapText="1"/>
    </xf>
    <xf borderId="120" fillId="0" fontId="16" numFmtId="4" xfId="0" applyAlignment="1" applyBorder="1" applyFont="1" applyNumberFormat="1">
      <alignment horizontal="right" shrinkToFit="0" vertical="center" wrapText="1"/>
    </xf>
    <xf borderId="120" fillId="0" fontId="18" numFmtId="0" xfId="0" applyAlignment="1" applyBorder="1" applyFont="1">
      <alignment horizontal="center" readingOrder="0" shrinkToFit="0" vertical="center" wrapText="1"/>
    </xf>
    <xf borderId="123" fillId="0" fontId="16" numFmtId="0" xfId="0" applyAlignment="1" applyBorder="1" applyFont="1">
      <alignment readingOrder="0" shrinkToFit="0" vertical="center" wrapText="1"/>
    </xf>
    <xf borderId="120" fillId="0" fontId="16" numFmtId="0" xfId="0" applyAlignment="1" applyBorder="1" applyFont="1">
      <alignment shrinkToFit="0" vertical="center" wrapText="1"/>
    </xf>
    <xf borderId="120" fillId="0" fontId="18" numFmtId="0" xfId="0" applyAlignment="1" applyBorder="1" applyFont="1">
      <alignment horizontal="center" readingOrder="0" shrinkToFit="0" vertical="center" wrapText="1"/>
    </xf>
    <xf borderId="123" fillId="0" fontId="19" numFmtId="0" xfId="0" applyAlignment="1" applyBorder="1" applyFont="1">
      <alignment horizontal="center" readingOrder="0" shrinkToFit="0" vertical="center" wrapText="1"/>
    </xf>
    <xf borderId="123" fillId="0" fontId="5" numFmtId="164" xfId="0" applyAlignment="1" applyBorder="1" applyFont="1" applyNumberFormat="1">
      <alignment horizontal="center" shrinkToFit="0" vertical="center" wrapText="1"/>
    </xf>
    <xf borderId="123" fillId="0" fontId="18" numFmtId="0" xfId="0" applyAlignment="1" applyBorder="1" applyFont="1">
      <alignment horizontal="center" readingOrder="0" shrinkToFit="0" vertical="center" wrapText="1"/>
    </xf>
    <xf borderId="123" fillId="0" fontId="18" numFmtId="0" xfId="0" applyAlignment="1" applyBorder="1" applyFont="1">
      <alignment horizontal="center" readingOrder="0" shrinkToFit="0" vertical="center" wrapText="0"/>
    </xf>
    <xf borderId="120" fillId="0" fontId="18" numFmtId="0" xfId="0" applyAlignment="1" applyBorder="1" applyFont="1">
      <alignment horizontal="center" readingOrder="0" shrinkToFit="0" vertical="center" wrapText="0"/>
    </xf>
    <xf borderId="120" fillId="0" fontId="20" numFmtId="0" xfId="0" applyAlignment="1" applyBorder="1" applyFont="1">
      <alignment horizontal="center" readingOrder="0" shrinkToFit="0" vertical="bottom" wrapText="0"/>
    </xf>
    <xf borderId="120" fillId="0" fontId="21" numFmtId="0" xfId="0" applyAlignment="1" applyBorder="1" applyFont="1">
      <alignment vertical="bottom"/>
    </xf>
    <xf borderId="127" fillId="0" fontId="20" numFmtId="0" xfId="0" applyAlignment="1" applyBorder="1" applyFont="1">
      <alignment horizontal="center" readingOrder="0" shrinkToFit="0" vertical="bottom" wrapText="0"/>
    </xf>
    <xf borderId="117" fillId="0" fontId="16" numFmtId="0" xfId="0" applyAlignment="1" applyBorder="1" applyFont="1">
      <alignment horizontal="center" shrinkToFit="0" vertical="center" wrapText="1"/>
    </xf>
    <xf borderId="128" fillId="0" fontId="16" numFmtId="0" xfId="0" applyAlignment="1" applyBorder="1" applyFont="1">
      <alignment horizontal="center" readingOrder="0" shrinkToFit="0" vertical="center" wrapText="1"/>
    </xf>
    <xf borderId="117" fillId="0" fontId="16" numFmtId="168" xfId="0" applyAlignment="1" applyBorder="1" applyFont="1" applyNumberFormat="1">
      <alignment horizontal="center" readingOrder="0" shrinkToFit="0" vertical="center" wrapText="1"/>
    </xf>
    <xf borderId="117" fillId="0" fontId="17" numFmtId="4" xfId="0" applyAlignment="1" applyBorder="1" applyFont="1" applyNumberFormat="1">
      <alignment readingOrder="0" shrinkToFit="0" vertical="center" wrapText="1"/>
    </xf>
    <xf borderId="125" fillId="0" fontId="16" numFmtId="0" xfId="0" applyAlignment="1" applyBorder="1" applyFont="1">
      <alignment shrinkToFit="0" vertical="center" wrapText="1"/>
    </xf>
    <xf borderId="117" fillId="0" fontId="16" numFmtId="4" xfId="0" applyAlignment="1" applyBorder="1" applyFont="1" applyNumberFormat="1">
      <alignment shrinkToFit="0" vertical="center" wrapText="1"/>
    </xf>
    <xf borderId="120" fillId="0" fontId="16" numFmtId="0" xfId="0" applyAlignment="1" applyBorder="1" applyFont="1">
      <alignment horizontal="center" shrinkToFit="0" vertical="center" wrapText="1"/>
    </xf>
    <xf borderId="126" fillId="0" fontId="16" numFmtId="164" xfId="0" applyAlignment="1" applyBorder="1" applyFont="1" applyNumberFormat="1">
      <alignment horizontal="center" readingOrder="0" shrinkToFit="0" vertical="center" wrapText="1"/>
    </xf>
    <xf borderId="126" fillId="0" fontId="17" numFmtId="164" xfId="0" applyAlignment="1" applyBorder="1" applyFont="1" applyNumberFormat="1">
      <alignment horizontal="center" readingOrder="0" shrinkToFit="0" vertical="center" wrapText="1"/>
    </xf>
    <xf borderId="126" fillId="0" fontId="16" numFmtId="4" xfId="0" applyAlignment="1" applyBorder="1" applyFont="1" applyNumberFormat="1">
      <alignment horizontal="right" shrinkToFit="0" vertical="center" wrapText="1"/>
    </xf>
    <xf borderId="126" fillId="0" fontId="18" numFmtId="0" xfId="0" applyAlignment="1" applyBorder="1" applyFont="1">
      <alignment horizontal="center" readingOrder="0" shrinkToFit="0" vertical="center" wrapText="1"/>
    </xf>
    <xf borderId="118" fillId="0" fontId="16" numFmtId="0" xfId="0" applyAlignment="1" applyBorder="1" applyFont="1">
      <alignment readingOrder="0" shrinkToFit="0" vertical="center" wrapText="1"/>
    </xf>
    <xf borderId="126" fillId="0" fontId="16" numFmtId="0" xfId="0" applyAlignment="1" applyBorder="1" applyFont="1">
      <alignment shrinkToFit="0" vertical="center" wrapText="1"/>
    </xf>
    <xf borderId="126" fillId="6" fontId="16" numFmtId="0" xfId="0" applyAlignment="1" applyBorder="1" applyFont="1">
      <alignment readingOrder="0" shrinkToFit="0" vertical="center" wrapText="1"/>
    </xf>
    <xf borderId="126" fillId="0" fontId="16" numFmtId="0" xfId="0" applyAlignment="1" applyBorder="1" applyFont="1">
      <alignment readingOrder="0" shrinkToFit="0" vertical="center" wrapText="1"/>
    </xf>
    <xf borderId="126" fillId="0" fontId="18" numFmtId="0" xfId="0" applyAlignment="1" applyBorder="1" applyFont="1">
      <alignment horizontal="center" readingOrder="0" shrinkToFit="0" vertical="center" wrapText="1"/>
    </xf>
    <xf borderId="126" fillId="0" fontId="16" numFmtId="0" xfId="0" applyAlignment="1" applyBorder="1" applyFont="1">
      <alignment horizontal="center" readingOrder="0" shrinkToFit="0" vertical="center" wrapText="1"/>
    </xf>
    <xf borderId="118" fillId="0" fontId="19" numFmtId="0" xfId="0" applyAlignment="1" applyBorder="1" applyFont="1">
      <alignment horizontal="center" readingOrder="0" shrinkToFit="0" vertical="center" wrapText="1"/>
    </xf>
    <xf borderId="118" fillId="0" fontId="5" numFmtId="164" xfId="0" applyAlignment="1" applyBorder="1" applyFont="1" applyNumberFormat="1">
      <alignment horizontal="center" shrinkToFit="0" vertical="center" wrapText="1"/>
    </xf>
    <xf borderId="123" fillId="0" fontId="16" numFmtId="0" xfId="0" applyAlignment="1" applyBorder="1" applyFont="1">
      <alignment shrinkToFit="0" vertical="center" wrapText="1"/>
    </xf>
    <xf borderId="125" fillId="0" fontId="16" numFmtId="4" xfId="0" applyAlignment="1" applyBorder="1" applyFont="1" applyNumberFormat="1">
      <alignment shrinkToFit="0" vertical="center" wrapText="1"/>
    </xf>
    <xf borderId="120" fillId="6" fontId="16" numFmtId="0" xfId="0" applyAlignment="1" applyBorder="1" applyFont="1">
      <alignment readingOrder="0" shrinkToFit="0" vertical="center" wrapText="1"/>
    </xf>
    <xf borderId="117" fillId="6" fontId="16" numFmtId="0" xfId="0" applyAlignment="1" applyBorder="1" applyFont="1">
      <alignment readingOrder="0" shrinkToFit="0" vertical="center" wrapText="1"/>
    </xf>
    <xf borderId="117" fillId="0" fontId="16" numFmtId="0" xfId="0" applyAlignment="1" applyBorder="1" applyFont="1">
      <alignment horizontal="center" shrinkToFit="0" vertical="center" wrapText="1"/>
    </xf>
    <xf borderId="0" fillId="0" fontId="22" numFmtId="0" xfId="0" applyAlignment="1" applyFont="1">
      <alignment vertical="center"/>
    </xf>
    <xf borderId="127" fillId="0" fontId="22" numFmtId="0" xfId="0" applyBorder="1" applyFont="1"/>
    <xf borderId="124" fillId="7" fontId="16" numFmtId="0" xfId="0" applyAlignment="1" applyBorder="1" applyFont="1">
      <alignment horizontal="center" readingOrder="0" shrinkToFit="0" vertical="center" wrapText="1"/>
    </xf>
    <xf borderId="117" fillId="7" fontId="16" numFmtId="0" xfId="0" applyAlignment="1" applyBorder="1" applyFont="1">
      <alignment horizontal="center" readingOrder="0" shrinkToFit="0" vertical="center" wrapText="1"/>
    </xf>
    <xf borderId="117" fillId="7" fontId="16" numFmtId="164" xfId="0" applyAlignment="1" applyBorder="1" applyFont="1" applyNumberFormat="1">
      <alignment horizontal="center" readingOrder="0" shrinkToFit="0" vertical="center" wrapText="1"/>
    </xf>
    <xf borderId="117" fillId="7" fontId="17" numFmtId="164" xfId="0" applyAlignment="1" applyBorder="1" applyFont="1" applyNumberFormat="1">
      <alignment horizontal="center" readingOrder="0" shrinkToFit="0" vertical="center" wrapText="1"/>
    </xf>
    <xf borderId="117" fillId="7" fontId="16" numFmtId="3" xfId="0" applyAlignment="1" applyBorder="1" applyFont="1" applyNumberFormat="1">
      <alignment horizontal="center" readingOrder="0" shrinkToFit="0" vertical="center" wrapText="1"/>
    </xf>
    <xf borderId="117" fillId="7" fontId="17" numFmtId="0" xfId="0" applyAlignment="1" applyBorder="1" applyFont="1">
      <alignment readingOrder="0" shrinkToFit="0" vertical="center" wrapText="1"/>
    </xf>
    <xf borderId="129" fillId="7" fontId="16" numFmtId="0" xfId="0" applyAlignment="1" applyBorder="1" applyFont="1">
      <alignment readingOrder="0" shrinkToFit="0" vertical="center" wrapText="1"/>
    </xf>
    <xf borderId="117" fillId="7" fontId="16" numFmtId="0" xfId="0" applyAlignment="1" applyBorder="1" applyFont="1">
      <alignment readingOrder="0" shrinkToFit="0" vertical="center" wrapText="1"/>
    </xf>
    <xf borderId="125" fillId="7" fontId="16" numFmtId="4" xfId="0" applyAlignment="1" applyBorder="1" applyFont="1" applyNumberFormat="1">
      <alignment readingOrder="0" shrinkToFit="0" vertical="center" wrapText="1"/>
    </xf>
    <xf borderId="117" fillId="7" fontId="16" numFmtId="4" xfId="0" applyAlignment="1" applyBorder="1" applyFont="1" applyNumberFormat="1">
      <alignment readingOrder="0" shrinkToFit="0" vertical="center" wrapText="1"/>
    </xf>
    <xf borderId="117" fillId="7" fontId="17" numFmtId="4" xfId="0" applyAlignment="1" applyBorder="1" applyFont="1" applyNumberFormat="1">
      <alignment shrinkToFit="0" vertical="center" wrapText="1"/>
    </xf>
    <xf borderId="117" fillId="7" fontId="16" numFmtId="4" xfId="0" applyAlignment="1" applyBorder="1" applyFont="1" applyNumberFormat="1">
      <alignment horizontal="right" shrinkToFit="0" vertical="center" wrapText="1"/>
    </xf>
    <xf borderId="117" fillId="7" fontId="18" numFmtId="0" xfId="0" applyAlignment="1" applyBorder="1" applyFont="1">
      <alignment horizontal="center" readingOrder="0" shrinkToFit="0" vertical="center" wrapText="1"/>
    </xf>
    <xf borderId="125" fillId="7" fontId="16" numFmtId="0" xfId="0" applyAlignment="1" applyBorder="1" applyFont="1">
      <alignment readingOrder="0" shrinkToFit="0" vertical="center" wrapText="1"/>
    </xf>
    <xf borderId="117" fillId="7" fontId="16" numFmtId="0" xfId="0" applyAlignment="1" applyBorder="1" applyFont="1">
      <alignment shrinkToFit="0" vertical="center" wrapText="1"/>
    </xf>
    <xf borderId="117" fillId="7" fontId="18" numFmtId="0" xfId="0" applyAlignment="1" applyBorder="1" applyFont="1">
      <alignment horizontal="center" readingOrder="0" shrinkToFit="0" vertical="center" wrapText="1"/>
    </xf>
    <xf borderId="125" fillId="7" fontId="19" numFmtId="0" xfId="0" applyAlignment="1" applyBorder="1" applyFont="1">
      <alignment horizontal="center" readingOrder="0" shrinkToFit="0" vertical="center" wrapText="1"/>
    </xf>
    <xf borderId="125" fillId="7" fontId="5" numFmtId="164" xfId="0" applyAlignment="1" applyBorder="1" applyFont="1" applyNumberFormat="1">
      <alignment horizontal="center" shrinkToFit="0" vertical="center" wrapText="1"/>
    </xf>
    <xf borderId="125" fillId="7" fontId="18" numFmtId="0" xfId="0" applyAlignment="1" applyBorder="1" applyFont="1">
      <alignment horizontal="center" readingOrder="0" shrinkToFit="0" vertical="center" wrapText="1"/>
    </xf>
    <xf borderId="125" fillId="7" fontId="18" numFmtId="0" xfId="0" applyAlignment="1" applyBorder="1" applyFont="1">
      <alignment horizontal="center" readingOrder="0" shrinkToFit="0" vertical="center" wrapText="0"/>
    </xf>
    <xf borderId="117" fillId="7" fontId="18" numFmtId="0" xfId="0" applyAlignment="1" applyBorder="1" applyFont="1">
      <alignment horizontal="center" readingOrder="0" shrinkToFit="0" vertical="center" wrapText="0"/>
    </xf>
    <xf borderId="117" fillId="7" fontId="20" numFmtId="0" xfId="0" applyAlignment="1" applyBorder="1" applyFont="1">
      <alignment horizontal="center" readingOrder="0" shrinkToFit="0" vertical="bottom" wrapText="0"/>
    </xf>
    <xf borderId="117" fillId="7" fontId="21" numFmtId="0" xfId="0" applyAlignment="1" applyBorder="1" applyFont="1">
      <alignment vertical="bottom"/>
    </xf>
    <xf borderId="0" fillId="7" fontId="22" numFmtId="0" xfId="0" applyFont="1"/>
    <xf borderId="126" fillId="0" fontId="16" numFmtId="3" xfId="0" applyAlignment="1" applyBorder="1" applyFont="1" applyNumberFormat="1">
      <alignment horizontal="center" readingOrder="0" shrinkToFit="0" vertical="center" wrapText="1"/>
    </xf>
    <xf borderId="126" fillId="0" fontId="17" numFmtId="0" xfId="0" applyAlignment="1" applyBorder="1" applyFont="1">
      <alignment readingOrder="0" shrinkToFit="0" vertical="center" wrapText="1"/>
    </xf>
    <xf borderId="118" fillId="0" fontId="16" numFmtId="4" xfId="0" applyAlignment="1" applyBorder="1" applyFont="1" applyNumberFormat="1">
      <alignment readingOrder="0" shrinkToFit="0" vertical="center" wrapText="1"/>
    </xf>
    <xf borderId="126" fillId="0" fontId="16" numFmtId="4" xfId="0" applyAlignment="1" applyBorder="1" applyFont="1" applyNumberFormat="1">
      <alignment readingOrder="0" shrinkToFit="0" vertical="center" wrapText="1"/>
    </xf>
    <xf borderId="118" fillId="0" fontId="18" numFmtId="0" xfId="0" applyAlignment="1" applyBorder="1" applyFont="1">
      <alignment horizontal="center" readingOrder="0" shrinkToFit="0" vertical="center" wrapText="1"/>
    </xf>
    <xf borderId="118" fillId="0" fontId="18" numFmtId="0" xfId="0" applyAlignment="1" applyBorder="1" applyFont="1">
      <alignment horizontal="center" readingOrder="0" shrinkToFit="0" vertical="center" wrapText="0"/>
    </xf>
    <xf borderId="126" fillId="0" fontId="18" numFmtId="0" xfId="0" applyAlignment="1" applyBorder="1" applyFont="1">
      <alignment horizontal="center" readingOrder="0" shrinkToFit="0" vertical="center" wrapText="0"/>
    </xf>
    <xf borderId="126" fillId="0" fontId="20" numFmtId="0" xfId="0" applyAlignment="1" applyBorder="1" applyFont="1">
      <alignment horizontal="center" readingOrder="0" shrinkToFit="0" vertical="bottom" wrapText="0"/>
    </xf>
    <xf borderId="126" fillId="0" fontId="21" numFmtId="0" xfId="0" applyAlignment="1" applyBorder="1" applyFont="1">
      <alignment vertical="bottom"/>
    </xf>
    <xf borderId="130" fillId="0" fontId="22" numFmtId="0" xfId="0" applyBorder="1" applyFont="1"/>
    <xf borderId="120" fillId="0" fontId="16" numFmtId="0" xfId="0" applyAlignment="1" applyBorder="1" applyFont="1">
      <alignment horizontal="center" shrinkToFit="0" vertical="center" wrapText="1"/>
    </xf>
    <xf borderId="117" fillId="0" fontId="23" numFmtId="0" xfId="0" applyAlignment="1" applyBorder="1" applyFont="1">
      <alignment horizontal="left" readingOrder="0" vertical="top"/>
    </xf>
    <xf borderId="117" fillId="0" fontId="22" numFmtId="0" xfId="0" applyAlignment="1" applyBorder="1" applyFont="1">
      <alignment readingOrder="0" shrinkToFit="0" vertical="center" wrapText="1"/>
    </xf>
    <xf borderId="117" fillId="0" fontId="22" numFmtId="0" xfId="0" applyAlignment="1" applyBorder="1" applyFont="1">
      <alignment horizontal="center" readingOrder="0" vertical="center"/>
    </xf>
    <xf borderId="117" fillId="0" fontId="22" numFmtId="0" xfId="0" applyAlignment="1" applyBorder="1" applyFont="1">
      <alignment readingOrder="0" vertical="center"/>
    </xf>
    <xf borderId="125" fillId="0" fontId="22" numFmtId="4" xfId="0" applyAlignment="1" applyBorder="1" applyFont="1" applyNumberFormat="1">
      <alignment readingOrder="0" vertical="center"/>
    </xf>
    <xf borderId="117" fillId="0" fontId="22" numFmtId="4" xfId="0" applyAlignment="1" applyBorder="1" applyFont="1" applyNumberFormat="1">
      <alignment readingOrder="0" vertical="center"/>
    </xf>
    <xf borderId="117" fillId="0" fontId="22" numFmtId="4" xfId="0" applyAlignment="1" applyBorder="1" applyFont="1" applyNumberFormat="1">
      <alignment vertical="center"/>
    </xf>
    <xf borderId="117" fillId="0" fontId="22" numFmtId="0" xfId="0" applyAlignment="1" applyBorder="1" applyFont="1">
      <alignment vertical="center"/>
    </xf>
    <xf borderId="125" fillId="0" fontId="22" numFmtId="0" xfId="0" applyAlignment="1" applyBorder="1" applyFont="1">
      <alignment vertical="center"/>
    </xf>
    <xf borderId="117" fillId="0" fontId="21" numFmtId="0" xfId="0" applyBorder="1" applyFont="1"/>
    <xf borderId="120" fillId="0" fontId="5" numFmtId="164" xfId="0" applyAlignment="1" applyBorder="1" applyFont="1" applyNumberFormat="1">
      <alignment horizontal="center" shrinkToFit="0" vertical="center" wrapText="1"/>
    </xf>
    <xf borderId="123" fillId="0" fontId="20" numFmtId="0" xfId="0" applyAlignment="1" applyBorder="1" applyFont="1">
      <alignment horizontal="center" readingOrder="0" shrinkToFit="0" vertical="bottom" wrapText="0"/>
    </xf>
    <xf borderId="123" fillId="0" fontId="21" numFmtId="0" xfId="0" applyAlignment="1" applyBorder="1" applyFont="1">
      <alignment vertical="bottom"/>
    </xf>
    <xf borderId="118" fillId="0" fontId="17" numFmtId="164" xfId="0" applyAlignment="1" applyBorder="1" applyFont="1" applyNumberFormat="1">
      <alignment horizontal="center" readingOrder="0" shrinkToFit="0" vertical="center" wrapText="1"/>
    </xf>
    <xf borderId="0" fillId="0" fontId="16" numFmtId="0" xfId="0" applyAlignment="1" applyFont="1">
      <alignment readingOrder="0" shrinkToFit="0" vertical="center" wrapText="1"/>
    </xf>
    <xf borderId="127" fillId="0" fontId="16" numFmtId="164" xfId="0" applyAlignment="1" applyBorder="1" applyFont="1" applyNumberFormat="1">
      <alignment horizontal="center" readingOrder="0" shrinkToFit="0" vertical="center" wrapText="1"/>
    </xf>
    <xf borderId="123" fillId="0" fontId="17" numFmtId="164" xfId="0" applyAlignment="1" applyBorder="1" applyFont="1" applyNumberFormat="1">
      <alignment horizontal="center" readingOrder="0" shrinkToFit="0" vertical="center" wrapText="1"/>
    </xf>
    <xf borderId="127" fillId="0" fontId="16" numFmtId="0" xfId="0" applyAlignment="1" applyBorder="1" applyFont="1">
      <alignment readingOrder="0" shrinkToFit="0" vertical="center" wrapText="1"/>
    </xf>
    <xf borderId="114" fillId="0" fontId="19" numFmtId="0" xfId="0" applyAlignment="1" applyBorder="1" applyFont="1">
      <alignment horizontal="center" readingOrder="0" shrinkToFit="0" vertical="center" wrapText="1"/>
    </xf>
    <xf borderId="120" fillId="0" fontId="16" numFmtId="4" xfId="0" applyAlignment="1" applyBorder="1" applyFont="1" applyNumberFormat="1">
      <alignment shrinkToFit="0" vertical="center" wrapText="1"/>
    </xf>
    <xf borderId="131" fillId="0" fontId="19" numFmtId="0" xfId="0" applyAlignment="1" applyBorder="1" applyFont="1">
      <alignment horizontal="center" readingOrder="0" shrinkToFit="0" vertical="center" wrapText="1"/>
    </xf>
    <xf borderId="117" fillId="0" fontId="22" numFmtId="0" xfId="0" applyBorder="1" applyFont="1"/>
    <xf borderId="125" fillId="0" fontId="16" numFmtId="0" xfId="0" applyAlignment="1" applyBorder="1" applyFont="1">
      <alignment horizontal="center" readingOrder="0" shrinkToFit="0" vertical="center" wrapText="1"/>
    </xf>
    <xf borderId="125" fillId="0" fontId="16" numFmtId="164" xfId="0" applyAlignment="1" applyBorder="1" applyFont="1" applyNumberFormat="1">
      <alignment horizontal="center" readingOrder="0" shrinkToFit="0" vertical="center" wrapText="1"/>
    </xf>
    <xf borderId="125" fillId="0" fontId="17" numFmtId="164" xfId="0" applyAlignment="1" applyBorder="1" applyFont="1" applyNumberFormat="1">
      <alignment horizontal="center" readingOrder="0" shrinkToFit="0" vertical="center" wrapText="1"/>
    </xf>
    <xf borderId="125" fillId="0" fontId="16" numFmtId="3" xfId="0" applyAlignment="1" applyBorder="1" applyFont="1" applyNumberFormat="1">
      <alignment horizontal="center" readingOrder="0" shrinkToFit="0" vertical="center" wrapText="1"/>
    </xf>
    <xf borderId="125" fillId="0" fontId="17" numFmtId="0" xfId="0" applyAlignment="1" applyBorder="1" applyFont="1">
      <alignment readingOrder="0" shrinkToFit="0" vertical="center" wrapText="1"/>
    </xf>
    <xf borderId="125" fillId="0" fontId="16" numFmtId="4" xfId="0" applyAlignment="1" applyBorder="1" applyFont="1" applyNumberFormat="1">
      <alignment horizontal="right" shrinkToFit="0" vertical="center" wrapText="1"/>
    </xf>
    <xf borderId="125" fillId="0" fontId="20" numFmtId="0" xfId="0" applyAlignment="1" applyBorder="1" applyFont="1">
      <alignment horizontal="center" readingOrder="0" shrinkToFit="0" vertical="bottom" wrapText="0"/>
    </xf>
    <xf borderId="125" fillId="0" fontId="21" numFmtId="0" xfId="0" applyAlignment="1" applyBorder="1" applyFont="1">
      <alignment vertical="bottom"/>
    </xf>
    <xf borderId="114" fillId="0" fontId="22" numFmtId="0" xfId="0" applyBorder="1" applyFont="1"/>
    <xf borderId="123" fillId="0" fontId="16" numFmtId="0" xfId="0" applyAlignment="1" applyBorder="1" applyFont="1">
      <alignment horizontal="center" readingOrder="0" shrinkToFit="0" vertical="center" wrapText="1"/>
    </xf>
    <xf borderId="123" fillId="0" fontId="16" numFmtId="164" xfId="0" applyAlignment="1" applyBorder="1" applyFont="1" applyNumberFormat="1">
      <alignment horizontal="center" readingOrder="0" shrinkToFit="0" vertical="center" wrapText="1"/>
    </xf>
    <xf borderId="123" fillId="0" fontId="17" numFmtId="0" xfId="0" applyAlignment="1" applyBorder="1" applyFont="1">
      <alignment readingOrder="0" shrinkToFit="0" vertical="center" wrapText="1"/>
    </xf>
    <xf borderId="123" fillId="0" fontId="18" numFmtId="0" xfId="0" applyAlignment="1" applyBorder="1" applyFont="1">
      <alignment horizontal="center" readingOrder="0" shrinkToFit="0" vertical="center" wrapText="1"/>
    </xf>
    <xf borderId="123" fillId="6" fontId="16" numFmtId="0" xfId="0" applyAlignment="1" applyBorder="1" applyFont="1">
      <alignment readingOrder="0" shrinkToFit="0" vertical="center" wrapText="1"/>
    </xf>
    <xf borderId="131" fillId="0" fontId="22" numFmtId="0" xfId="0" applyBorder="1" applyFont="1"/>
    <xf borderId="117" fillId="0" fontId="17" numFmtId="0" xfId="0" applyAlignment="1" applyBorder="1" applyFont="1">
      <alignment horizontal="center" readingOrder="0" shrinkToFit="0" vertical="center" wrapText="1"/>
    </xf>
    <xf borderId="117" fillId="13" fontId="16" numFmtId="0" xfId="0" applyAlignment="1" applyBorder="1" applyFill="1" applyFont="1">
      <alignment readingOrder="0" shrinkToFit="0" vertical="center" wrapText="1"/>
    </xf>
    <xf borderId="0" fillId="0" fontId="24" numFmtId="0" xfId="0" applyAlignment="1" applyFont="1">
      <alignment shrinkToFit="0" vertical="bottom" wrapText="0"/>
    </xf>
    <xf borderId="0" fillId="0" fontId="25" numFmtId="0" xfId="0" applyAlignment="1" applyFont="1">
      <alignment readingOrder="0" vertical="top"/>
    </xf>
    <xf borderId="0" fillId="0" fontId="26" numFmtId="0" xfId="0" applyAlignment="1" applyFont="1">
      <alignment readingOrder="0" vertical="top"/>
    </xf>
    <xf borderId="0" fillId="0" fontId="27" numFmtId="0" xfId="0" applyAlignment="1" applyFont="1">
      <alignment readingOrder="0" vertical="top"/>
    </xf>
    <xf borderId="0" fillId="0" fontId="26" numFmtId="169" xfId="0" applyAlignment="1" applyFont="1" applyNumberFormat="1">
      <alignment horizontal="left" readingOrder="0" vertical="top"/>
    </xf>
    <xf borderId="132" fillId="7" fontId="28" numFmtId="0" xfId="0" applyAlignment="1" applyBorder="1" applyFont="1">
      <alignment horizontal="center" readingOrder="0" shrinkToFit="0" vertical="bottom" wrapText="0"/>
    </xf>
    <xf borderId="0" fillId="0" fontId="29" numFmtId="0" xfId="0" applyAlignment="1" applyFont="1">
      <alignment readingOrder="0" vertical="top"/>
    </xf>
    <xf borderId="125" fillId="8" fontId="24" numFmtId="0" xfId="0" applyAlignment="1" applyBorder="1" applyFont="1">
      <alignment readingOrder="0" shrinkToFit="0" vertical="bottom" wrapText="0"/>
    </xf>
    <xf borderId="0" fillId="0" fontId="27" numFmtId="0" xfId="0" applyAlignment="1" applyFont="1">
      <alignment horizontal="left" readingOrder="0" vertical="top"/>
    </xf>
    <xf borderId="123" fillId="12" fontId="24" numFmtId="0" xfId="0" applyAlignment="1" applyBorder="1" applyFont="1">
      <alignment readingOrder="0" shrinkToFit="0" vertical="bottom" wrapText="0"/>
    </xf>
    <xf borderId="133" fillId="0" fontId="29" numFmtId="0" xfId="0" applyAlignment="1" applyBorder="1" applyFont="1">
      <alignment horizontal="left" readingOrder="0" vertical="top"/>
    </xf>
    <xf borderId="0" fillId="0" fontId="30" numFmtId="0" xfId="0" applyAlignment="1" applyFont="1">
      <alignment readingOrder="0"/>
    </xf>
    <xf borderId="0" fillId="8" fontId="27" numFmtId="0" xfId="0" applyAlignment="1" applyFont="1">
      <alignment horizontal="left" readingOrder="0" vertical="top"/>
    </xf>
    <xf borderId="0" fillId="8" fontId="27" numFmtId="170" xfId="0" applyAlignment="1" applyFont="1" applyNumberFormat="1">
      <alignment horizontal="left" readingOrder="0" vertical="top"/>
    </xf>
    <xf borderId="0" fillId="8" fontId="22" numFmtId="0" xfId="0" applyFont="1"/>
    <xf borderId="0" fillId="0" fontId="27" numFmtId="170" xfId="0" applyAlignment="1" applyFont="1" applyNumberFormat="1">
      <alignment horizontal="left" readingOrder="0" vertical="top"/>
    </xf>
    <xf borderId="0" fillId="0" fontId="22" numFmtId="0" xfId="0" applyFont="1"/>
    <xf borderId="0" fillId="11" fontId="27" numFmtId="0" xfId="0" applyAlignment="1" applyFont="1">
      <alignment horizontal="left" readingOrder="0" vertical="top"/>
    </xf>
    <xf borderId="0" fillId="11" fontId="27" numFmtId="170" xfId="0" applyAlignment="1" applyFont="1" applyNumberFormat="1">
      <alignment horizontal="left" readingOrder="0" vertical="top"/>
    </xf>
    <xf borderId="0" fillId="11" fontId="22" numFmtId="0" xfId="0" applyFont="1"/>
    <xf borderId="0" fillId="12" fontId="27" numFmtId="0" xfId="0" applyAlignment="1" applyFont="1">
      <alignment horizontal="left" readingOrder="0" vertical="top"/>
    </xf>
    <xf borderId="0" fillId="12" fontId="27" numFmtId="170" xfId="0" applyAlignment="1" applyFont="1" applyNumberFormat="1">
      <alignment horizontal="left" readingOrder="0" vertical="top"/>
    </xf>
    <xf borderId="0" fillId="12" fontId="22" numFmtId="0" xfId="0" applyFont="1"/>
    <xf borderId="134" fillId="0" fontId="31" numFmtId="0" xfId="0" applyAlignment="1" applyBorder="1" applyFont="1">
      <alignment horizontal="center" readingOrder="0" shrinkToFit="0" vertical="bottom" wrapText="0"/>
    </xf>
    <xf borderId="134" fillId="0" fontId="11" numFmtId="0" xfId="0" applyBorder="1" applyFont="1"/>
    <xf borderId="0" fillId="0" fontId="32" numFmtId="0" xfId="0" applyAlignment="1" applyFont="1">
      <alignment shrinkToFit="0" vertical="bottom" wrapText="0"/>
    </xf>
    <xf borderId="135" fillId="14" fontId="33" numFmtId="0" xfId="0" applyAlignment="1" applyBorder="1" applyFill="1" applyFont="1">
      <alignment horizontal="center" readingOrder="0"/>
    </xf>
    <xf borderId="115" fillId="14" fontId="33" numFmtId="0" xfId="0" applyAlignment="1" applyBorder="1" applyFont="1">
      <alignment horizontal="center" readingOrder="0"/>
    </xf>
    <xf borderId="0" fillId="0" fontId="32" numFmtId="0" xfId="0" applyFont="1"/>
    <xf borderId="136" fillId="0" fontId="33" numFmtId="0" xfId="0" applyAlignment="1" applyBorder="1" applyFont="1">
      <alignment horizontal="center" readingOrder="0"/>
    </xf>
    <xf borderId="137" fillId="0" fontId="32" numFmtId="0" xfId="0" applyAlignment="1" applyBorder="1" applyFont="1">
      <alignment horizontal="center" readingOrder="0"/>
    </xf>
    <xf borderId="137" fillId="0" fontId="32" numFmtId="4" xfId="0" applyAlignment="1" applyBorder="1" applyFont="1" applyNumberFormat="1">
      <alignment horizontal="center" readingOrder="0"/>
    </xf>
    <xf borderId="137" fillId="0" fontId="32" numFmtId="0" xfId="0" applyAlignment="1" applyBorder="1" applyFont="1">
      <alignment horizontal="center"/>
    </xf>
    <xf borderId="137" fillId="0" fontId="32" numFmtId="4" xfId="0" applyAlignment="1" applyBorder="1" applyFont="1" applyNumberFormat="1">
      <alignment horizontal="center" readingOrder="0" shrinkToFit="0" wrapText="0"/>
    </xf>
    <xf borderId="137" fillId="0" fontId="32" numFmtId="171" xfId="0" applyAlignment="1" applyBorder="1" applyFont="1" applyNumberFormat="1">
      <alignment horizontal="center" readingOrder="0"/>
    </xf>
    <xf borderId="137" fillId="0" fontId="32" numFmtId="170" xfId="0" applyAlignment="1" applyBorder="1" applyFont="1" applyNumberFormat="1">
      <alignment horizontal="center" readingOrder="0"/>
    </xf>
    <xf borderId="137" fillId="0" fontId="32" numFmtId="0" xfId="0" applyAlignment="1" applyBorder="1" applyFont="1">
      <alignment readingOrder="0"/>
    </xf>
    <xf borderId="137" fillId="0" fontId="34" numFmtId="0" xfId="0" applyAlignment="1" applyBorder="1" applyFont="1">
      <alignment horizontal="center"/>
    </xf>
    <xf borderId="137" fillId="0" fontId="35" numFmtId="0" xfId="0" applyAlignment="1" applyBorder="1" applyFont="1">
      <alignment horizontal="center" readingOrder="0"/>
    </xf>
    <xf borderId="0" fillId="9" fontId="32" numFmtId="0" xfId="0" applyAlignment="1" applyFont="1">
      <alignment horizontal="center"/>
    </xf>
    <xf borderId="138" fillId="0" fontId="33" numFmtId="0" xfId="0" applyAlignment="1" applyBorder="1" applyFont="1">
      <alignment horizontal="center" readingOrder="0"/>
    </xf>
    <xf borderId="139" fillId="0" fontId="32" numFmtId="0" xfId="0" applyAlignment="1" applyBorder="1" applyFont="1">
      <alignment horizontal="center" readingOrder="0"/>
    </xf>
    <xf borderId="139" fillId="0" fontId="32" numFmtId="4" xfId="0" applyAlignment="1" applyBorder="1" applyFont="1" applyNumberFormat="1">
      <alignment horizontal="center" readingOrder="0"/>
    </xf>
    <xf borderId="139" fillId="0" fontId="32" numFmtId="0" xfId="0" applyAlignment="1" applyBorder="1" applyFont="1">
      <alignment horizontal="center"/>
    </xf>
    <xf borderId="139" fillId="0" fontId="32" numFmtId="4" xfId="0" applyAlignment="1" applyBorder="1" applyFont="1" applyNumberFormat="1">
      <alignment horizontal="center" readingOrder="0" shrinkToFit="0" wrapText="0"/>
    </xf>
    <xf borderId="139" fillId="0" fontId="32" numFmtId="171" xfId="0" applyAlignment="1" applyBorder="1" applyFont="1" applyNumberFormat="1">
      <alignment horizontal="center" readingOrder="0"/>
    </xf>
    <xf borderId="139" fillId="0" fontId="32" numFmtId="170" xfId="0" applyAlignment="1" applyBorder="1" applyFont="1" applyNumberFormat="1">
      <alignment horizontal="center" readingOrder="0"/>
    </xf>
    <xf borderId="139" fillId="0" fontId="32" numFmtId="0" xfId="0" applyAlignment="1" applyBorder="1" applyFont="1">
      <alignment readingOrder="0"/>
    </xf>
    <xf borderId="139" fillId="0" fontId="34" numFmtId="0" xfId="0" applyAlignment="1" applyBorder="1" applyFont="1">
      <alignment horizontal="center"/>
    </xf>
    <xf borderId="139" fillId="0" fontId="35" numFmtId="0" xfId="0" applyAlignment="1" applyBorder="1" applyFont="1">
      <alignment horizontal="center" readingOrder="0"/>
    </xf>
    <xf borderId="0" fillId="0" fontId="32" numFmtId="0" xfId="0" applyAlignment="1" applyFont="1">
      <alignment horizontal="center"/>
    </xf>
    <xf borderId="139" fillId="0" fontId="34" numFmtId="0" xfId="0" applyAlignment="1" applyBorder="1" applyFont="1">
      <alignment horizontal="center" readingOrder="0"/>
    </xf>
    <xf borderId="139" fillId="0" fontId="32" numFmtId="0" xfId="0" applyAlignment="1" applyBorder="1" applyFont="1">
      <alignment horizontal="center" readingOrder="0" shrinkToFit="0" wrapText="0"/>
    </xf>
    <xf borderId="139" fillId="0" fontId="32" numFmtId="171" xfId="0" applyAlignment="1" applyBorder="1" applyFont="1" applyNumberFormat="1">
      <alignment horizontal="center" readingOrder="0"/>
    </xf>
    <xf borderId="139" fillId="0" fontId="32" numFmtId="0" xfId="0" applyAlignment="1" applyBorder="1" applyFont="1">
      <alignment horizontal="center" readingOrder="0"/>
    </xf>
    <xf borderId="139" fillId="0" fontId="32" numFmtId="170" xfId="0" applyAlignment="1" applyBorder="1" applyFont="1" applyNumberFormat="1">
      <alignment horizontal="center" readingOrder="0"/>
    </xf>
    <xf borderId="139" fillId="0" fontId="32" numFmtId="0" xfId="0" applyAlignment="1" applyBorder="1" applyFont="1">
      <alignment horizontal="left" readingOrder="0"/>
    </xf>
    <xf borderId="139" fillId="0" fontId="33" numFmtId="3" xfId="0" applyAlignment="1" applyBorder="1" applyFont="1" applyNumberFormat="1">
      <alignment horizontal="center" readingOrder="0"/>
    </xf>
    <xf borderId="139" fillId="0" fontId="33" numFmtId="0" xfId="0" applyAlignment="1" applyBorder="1" applyFont="1">
      <alignment horizontal="center" readingOrder="0"/>
    </xf>
    <xf borderId="139" fillId="0" fontId="35" numFmtId="0" xfId="0" applyAlignment="1" applyBorder="1" applyFont="1">
      <alignment horizontal="center"/>
    </xf>
    <xf borderId="139" fillId="0" fontId="36" numFmtId="0" xfId="0" applyAlignment="1" applyBorder="1" applyFont="1">
      <alignment horizontal="center" readingOrder="0"/>
    </xf>
    <xf borderId="138" fillId="0" fontId="33" numFmtId="0" xfId="0" applyAlignment="1" applyBorder="1" applyFont="1">
      <alignment horizontal="center" readingOrder="0" shrinkToFit="0" wrapText="0"/>
    </xf>
    <xf borderId="139" fillId="0" fontId="32" numFmtId="0" xfId="0" applyAlignment="1" applyBorder="1" applyFont="1">
      <alignment horizontal="center" shrinkToFit="0" wrapText="0"/>
    </xf>
    <xf borderId="139" fillId="0" fontId="32" numFmtId="170" xfId="0" applyAlignment="1" applyBorder="1" applyFont="1" applyNumberFormat="1">
      <alignment horizontal="center" readingOrder="0" shrinkToFit="0" wrapText="0"/>
    </xf>
    <xf borderId="139" fillId="0" fontId="32" numFmtId="171" xfId="0" applyAlignment="1" applyBorder="1" applyFont="1" applyNumberFormat="1">
      <alignment horizontal="center" readingOrder="0" shrinkToFit="0" wrapText="0"/>
    </xf>
    <xf borderId="139" fillId="0" fontId="35" numFmtId="0" xfId="0" applyAlignment="1" applyBorder="1" applyFont="1">
      <alignment horizontal="center" shrinkToFit="0" wrapText="0"/>
    </xf>
    <xf borderId="139" fillId="0" fontId="36" numFmtId="0" xfId="0" applyAlignment="1" applyBorder="1" applyFont="1">
      <alignment horizontal="center" readingOrder="0" shrinkToFit="0" wrapText="0"/>
    </xf>
    <xf borderId="139" fillId="0" fontId="36" numFmtId="0" xfId="0" applyAlignment="1" applyBorder="1" applyFont="1">
      <alignment horizontal="center" shrinkToFit="0" wrapText="0"/>
    </xf>
    <xf borderId="139" fillId="0" fontId="33" numFmtId="0" xfId="0" applyAlignment="1" applyBorder="1" applyFont="1">
      <alignment horizontal="center" shrinkToFit="0" wrapText="0"/>
    </xf>
    <xf borderId="139" fillId="0" fontId="33" numFmtId="0" xfId="0" applyAlignment="1" applyBorder="1" applyFont="1">
      <alignment horizontal="center"/>
    </xf>
    <xf borderId="139" fillId="0" fontId="32" numFmtId="0" xfId="0" applyAlignment="1" applyBorder="1" applyFont="1">
      <alignment horizontal="center" readingOrder="0" shrinkToFit="0" wrapText="0"/>
    </xf>
    <xf borderId="0" fillId="0" fontId="32" numFmtId="0" xfId="0" applyAlignment="1" applyFont="1">
      <alignment horizontal="center" readingOrder="0"/>
    </xf>
    <xf borderId="138" fillId="0" fontId="35" numFmtId="0" xfId="0" applyAlignment="1" applyBorder="1" applyFont="1">
      <alignment horizontal="center"/>
    </xf>
    <xf borderId="137" fillId="0" fontId="33" numFmtId="0" xfId="0" applyAlignment="1" applyBorder="1" applyFont="1">
      <alignment horizontal="center"/>
    </xf>
    <xf borderId="139" fillId="0" fontId="32" numFmtId="0" xfId="0" applyAlignment="1" applyBorder="1" applyFont="1">
      <alignment horizontal="left" readingOrder="0"/>
    </xf>
    <xf borderId="139" fillId="0" fontId="37" numFmtId="0" xfId="0" applyAlignment="1" applyBorder="1" applyFont="1">
      <alignment horizontal="center" readingOrder="0"/>
    </xf>
    <xf borderId="139" fillId="0" fontId="32" numFmtId="0" xfId="0" applyAlignment="1" applyBorder="1" applyFont="1">
      <alignment horizontal="center"/>
    </xf>
    <xf borderId="139" fillId="0" fontId="33" numFmtId="0" xfId="0" applyAlignment="1" applyBorder="1" applyFont="1">
      <alignment horizontal="center" readingOrder="0" vertical="bottom"/>
    </xf>
    <xf borderId="139" fillId="0" fontId="32" numFmtId="171" xfId="0" applyAlignment="1" applyBorder="1" applyFont="1" applyNumberFormat="1">
      <alignment horizontal="center" readingOrder="0" shrinkToFit="0" wrapText="0"/>
    </xf>
    <xf borderId="0" fillId="0" fontId="32" numFmtId="0" xfId="0" applyAlignment="1" applyFont="1">
      <alignment horizontal="center" shrinkToFit="0" wrapText="0"/>
    </xf>
    <xf borderId="138" fillId="9" fontId="33" numFmtId="0" xfId="0" applyAlignment="1" applyBorder="1" applyFont="1">
      <alignment horizontal="center" readingOrder="0" shrinkToFit="0" wrapText="0"/>
    </xf>
    <xf borderId="139" fillId="0" fontId="33" numFmtId="0" xfId="0" applyAlignment="1" applyBorder="1" applyFont="1">
      <alignment horizontal="center" readingOrder="0" vertical="top"/>
    </xf>
    <xf borderId="138" fillId="0" fontId="32" numFmtId="4" xfId="0" applyAlignment="1" applyBorder="1" applyFont="1" applyNumberFormat="1">
      <alignment horizontal="center" readingOrder="0" shrinkToFit="0" wrapText="0"/>
    </xf>
    <xf borderId="139" fillId="0" fontId="35" numFmtId="0" xfId="0" applyAlignment="1" applyBorder="1" applyFont="1">
      <alignment horizontal="center" readingOrder="0" shrinkToFit="0" wrapText="0"/>
    </xf>
    <xf borderId="137" fillId="0" fontId="32" numFmtId="0" xfId="0" applyAlignment="1" applyBorder="1" applyFont="1">
      <alignment horizontal="center" shrinkToFit="0" wrapText="0"/>
    </xf>
    <xf borderId="139" fillId="0" fontId="32" numFmtId="4" xfId="0" applyAlignment="1" applyBorder="1" applyFont="1" applyNumberFormat="1">
      <alignment horizontal="center" readingOrder="0" shrinkToFit="0" wrapText="0"/>
    </xf>
    <xf borderId="139" fillId="0" fontId="32" numFmtId="0" xfId="0" applyAlignment="1" applyBorder="1" applyFont="1">
      <alignment horizontal="center" shrinkToFit="0" wrapText="0"/>
    </xf>
    <xf borderId="0" fillId="0" fontId="33" numFmtId="0" xfId="0" applyAlignment="1" applyFont="1">
      <alignment horizontal="center" readingOrder="0"/>
    </xf>
    <xf borderId="0" fillId="0" fontId="33" numFmtId="0" xfId="0" applyAlignment="1" applyFont="1">
      <alignment horizontal="center" readingOrder="0" vertical="top"/>
    </xf>
    <xf borderId="138" fillId="0" fontId="32" numFmtId="0" xfId="0" applyAlignment="1" applyBorder="1" applyFont="1">
      <alignment horizontal="center" shrinkToFit="0" wrapText="0"/>
    </xf>
    <xf borderId="139" fillId="0" fontId="32" numFmtId="170" xfId="0" applyAlignment="1" applyBorder="1" applyFont="1" applyNumberFormat="1">
      <alignment horizontal="center" readingOrder="0" shrinkToFit="0" wrapText="0"/>
    </xf>
    <xf borderId="137" fillId="0" fontId="33" numFmtId="0" xfId="0" applyAlignment="1" applyBorder="1" applyFont="1">
      <alignment horizontal="center" readingOrder="0"/>
    </xf>
    <xf borderId="139" fillId="0" fontId="33" numFmtId="4" xfId="0" applyAlignment="1" applyBorder="1" applyFont="1" applyNumberFormat="1">
      <alignment horizontal="center" readingOrder="0"/>
    </xf>
    <xf borderId="139" fillId="0" fontId="33" numFmtId="4" xfId="0" applyAlignment="1" applyBorder="1" applyFont="1" applyNumberFormat="1">
      <alignment horizontal="center" readingOrder="0" shrinkToFit="0" wrapText="0"/>
    </xf>
    <xf borderId="138" fillId="0" fontId="33" numFmtId="0" xfId="0" applyAlignment="1" applyBorder="1" applyFont="1">
      <alignment horizontal="center" shrinkToFit="0" wrapText="0"/>
    </xf>
    <xf borderId="139" fillId="0" fontId="32" numFmtId="0" xfId="0" applyAlignment="1" applyBorder="1" applyFont="1">
      <alignment horizontal="left"/>
    </xf>
    <xf borderId="139" fillId="0" fontId="32" numFmtId="0" xfId="0" applyBorder="1" applyFont="1"/>
    <xf borderId="139" fillId="0" fontId="38" numFmtId="0" xfId="0" applyAlignment="1" applyBorder="1" applyFont="1">
      <alignment horizontal="center" shrinkToFit="0" wrapText="0"/>
    </xf>
    <xf borderId="139" fillId="0" fontId="32" numFmtId="0" xfId="0" applyBorder="1" applyFont="1"/>
    <xf borderId="138" fillId="0" fontId="33" numFmtId="0" xfId="0" applyAlignment="1" applyBorder="1" applyFont="1">
      <alignment horizontal="center"/>
    </xf>
    <xf borderId="139" fillId="0" fontId="39" numFmtId="0" xfId="0" applyAlignment="1" applyBorder="1" applyFont="1">
      <alignment horizontal="center"/>
    </xf>
    <xf borderId="139" fillId="0" fontId="38" numFmtId="0" xfId="0" applyAlignment="1" applyBorder="1" applyFont="1">
      <alignment horizontal="center"/>
    </xf>
    <xf borderId="138" fillId="0" fontId="33" numFmtId="0" xfId="0" applyAlignment="1" applyBorder="1" applyFont="1">
      <alignment shrinkToFit="0" vertical="bottom" wrapText="0"/>
    </xf>
    <xf borderId="139" fillId="0" fontId="32" numFmtId="0" xfId="0" applyAlignment="1" applyBorder="1" applyFont="1">
      <alignment horizontal="center" shrinkToFit="0" vertical="bottom" wrapText="0"/>
    </xf>
    <xf borderId="139" fillId="0" fontId="32" numFmtId="0" xfId="0" applyAlignment="1" applyBorder="1" applyFont="1">
      <alignment shrinkToFit="0" vertical="bottom" wrapText="0"/>
    </xf>
    <xf borderId="139" fillId="0" fontId="32" numFmtId="0" xfId="0" applyAlignment="1" applyBorder="1" applyFont="1">
      <alignment horizontal="left" vertical="bottom"/>
    </xf>
    <xf borderId="139" fillId="0" fontId="32" numFmtId="0" xfId="0" applyAlignment="1" applyBorder="1" applyFont="1">
      <alignment horizontal="center" vertical="bottom"/>
    </xf>
    <xf borderId="109" fillId="5" fontId="9" numFmtId="0" xfId="0" applyAlignment="1" applyBorder="1" applyFont="1">
      <alignment horizontal="center" readingOrder="0" shrinkToFit="0" vertical="center" wrapText="1"/>
    </xf>
    <xf borderId="117" fillId="7" fontId="16" numFmtId="4" xfId="0" applyAlignment="1" applyBorder="1" applyFont="1" applyNumberFormat="1">
      <alignment shrinkToFit="0" vertical="center" wrapText="1"/>
    </xf>
    <xf borderId="119" fillId="7" fontId="16" numFmtId="0" xfId="0" applyAlignment="1" applyBorder="1" applyFont="1">
      <alignment horizontal="center" readingOrder="0" shrinkToFit="0" vertical="center" wrapText="1"/>
    </xf>
    <xf borderId="120" fillId="7" fontId="16" numFmtId="0" xfId="0" applyAlignment="1" applyBorder="1" applyFont="1">
      <alignment horizontal="center" readingOrder="0" shrinkToFit="0" vertical="center" wrapText="1"/>
    </xf>
    <xf borderId="120" fillId="7" fontId="16" numFmtId="164" xfId="0" applyAlignment="1" applyBorder="1" applyFont="1" applyNumberFormat="1">
      <alignment horizontal="center" readingOrder="0" shrinkToFit="0" vertical="center" wrapText="1"/>
    </xf>
    <xf borderId="120" fillId="7" fontId="17" numFmtId="164" xfId="0" applyAlignment="1" applyBorder="1" applyFont="1" applyNumberFormat="1">
      <alignment horizontal="center" readingOrder="0" shrinkToFit="0" vertical="center" wrapText="1"/>
    </xf>
    <xf borderId="120" fillId="7" fontId="16" numFmtId="3" xfId="0" applyAlignment="1" applyBorder="1" applyFont="1" applyNumberFormat="1">
      <alignment horizontal="center" readingOrder="0" shrinkToFit="0" vertical="center" wrapText="1"/>
    </xf>
    <xf borderId="120" fillId="7" fontId="17" numFmtId="0" xfId="0" applyAlignment="1" applyBorder="1" applyFont="1">
      <alignment readingOrder="0" shrinkToFit="0" vertical="center" wrapText="1"/>
    </xf>
    <xf borderId="120" fillId="7" fontId="16" numFmtId="0" xfId="0" applyAlignment="1" applyBorder="1" applyFont="1">
      <alignment readingOrder="0" shrinkToFit="0" vertical="center" wrapText="1"/>
    </xf>
    <xf borderId="123" fillId="7" fontId="16" numFmtId="0" xfId="0" applyAlignment="1" applyBorder="1" applyFont="1">
      <alignment readingOrder="0" shrinkToFit="0" vertical="center" wrapText="1"/>
    </xf>
    <xf borderId="123" fillId="7" fontId="16" numFmtId="4" xfId="0" applyAlignment="1" applyBorder="1" applyFont="1" applyNumberFormat="1">
      <alignment readingOrder="0" shrinkToFit="0" vertical="center" wrapText="1"/>
    </xf>
    <xf borderId="120" fillId="7" fontId="16" numFmtId="4" xfId="0" applyAlignment="1" applyBorder="1" applyFont="1" applyNumberFormat="1">
      <alignment readingOrder="0" shrinkToFit="0" vertical="center" wrapText="1"/>
    </xf>
    <xf borderId="120" fillId="7" fontId="16" numFmtId="4" xfId="0" applyAlignment="1" applyBorder="1" applyFont="1" applyNumberFormat="1">
      <alignment shrinkToFit="0" vertical="center" wrapText="1"/>
    </xf>
    <xf borderId="120" fillId="7" fontId="16" numFmtId="4" xfId="0" applyAlignment="1" applyBorder="1" applyFont="1" applyNumberFormat="1">
      <alignment horizontal="right" shrinkToFit="0" vertical="center" wrapText="1"/>
    </xf>
    <xf borderId="120" fillId="7" fontId="18" numFmtId="0" xfId="0" applyAlignment="1" applyBorder="1" applyFont="1">
      <alignment horizontal="center" readingOrder="0" shrinkToFit="0" vertical="center" wrapText="1"/>
    </xf>
    <xf borderId="120" fillId="7" fontId="18" numFmtId="0" xfId="0" applyAlignment="1" applyBorder="1" applyFont="1">
      <alignment horizontal="center" readingOrder="0" shrinkToFit="0" vertical="center" wrapText="1"/>
    </xf>
    <xf borderId="120" fillId="7" fontId="16" numFmtId="0" xfId="0" applyAlignment="1" applyBorder="1" applyFont="1">
      <alignment shrinkToFit="0" vertical="center" wrapText="1"/>
    </xf>
    <xf borderId="123" fillId="7" fontId="19" numFmtId="0" xfId="0" applyAlignment="1" applyBorder="1" applyFont="1">
      <alignment horizontal="center" readingOrder="0" shrinkToFit="0" vertical="center" wrapText="1"/>
    </xf>
    <xf borderId="123" fillId="7" fontId="5" numFmtId="164" xfId="0" applyAlignment="1" applyBorder="1" applyFont="1" applyNumberFormat="1">
      <alignment horizontal="center" shrinkToFit="0" vertical="center" wrapText="1"/>
    </xf>
    <xf borderId="123" fillId="7" fontId="18" numFmtId="0" xfId="0" applyAlignment="1" applyBorder="1" applyFont="1">
      <alignment horizontal="center" readingOrder="0" shrinkToFit="0" vertical="center" wrapText="1"/>
    </xf>
    <xf borderId="123" fillId="7" fontId="18" numFmtId="0" xfId="0" applyAlignment="1" applyBorder="1" applyFont="1">
      <alignment horizontal="center" readingOrder="0" shrinkToFit="0" vertical="center" wrapText="0"/>
    </xf>
    <xf borderId="120" fillId="7" fontId="18" numFmtId="0" xfId="0" applyAlignment="1" applyBorder="1" applyFont="1">
      <alignment horizontal="center" readingOrder="0" shrinkToFit="0" vertical="center" wrapText="0"/>
    </xf>
    <xf borderId="120" fillId="7" fontId="20" numFmtId="0" xfId="0" applyAlignment="1" applyBorder="1" applyFont="1">
      <alignment horizontal="center" readingOrder="0" shrinkToFit="0" vertical="bottom" wrapText="0"/>
    </xf>
    <xf borderId="120" fillId="7" fontId="21" numFmtId="0" xfId="0" applyAlignment="1" applyBorder="1" applyFont="1">
      <alignment vertical="bottom"/>
    </xf>
    <xf quotePrefix="1" borderId="124" fillId="0" fontId="16" numFmtId="0" xfId="0" applyAlignment="1" applyBorder="1" applyFont="1">
      <alignment horizontal="center" readingOrder="0" shrinkToFit="0" vertical="center" wrapText="1"/>
    </xf>
    <xf borderId="124" fillId="6" fontId="16" numFmtId="0" xfId="0" applyAlignment="1" applyBorder="1" applyFont="1">
      <alignment horizontal="center" readingOrder="0" shrinkToFit="0" vertical="center" wrapText="1"/>
    </xf>
    <xf borderId="117" fillId="6" fontId="16" numFmtId="0" xfId="0" applyAlignment="1" applyBorder="1" applyFont="1">
      <alignment horizontal="center" readingOrder="0" shrinkToFit="0" vertical="center" wrapText="1"/>
    </xf>
    <xf borderId="117" fillId="6" fontId="16" numFmtId="164" xfId="0" applyAlignment="1" applyBorder="1" applyFont="1" applyNumberFormat="1">
      <alignment horizontal="center" readingOrder="0" shrinkToFit="0" vertical="center" wrapText="1"/>
    </xf>
    <xf borderId="117" fillId="6" fontId="17" numFmtId="164" xfId="0" applyAlignment="1" applyBorder="1" applyFont="1" applyNumberFormat="1">
      <alignment horizontal="center" readingOrder="0" shrinkToFit="0" vertical="center" wrapText="1"/>
    </xf>
    <xf borderId="117" fillId="6" fontId="16" numFmtId="3" xfId="0" applyAlignment="1" applyBorder="1" applyFont="1" applyNumberFormat="1">
      <alignment horizontal="center" readingOrder="0" shrinkToFit="0" vertical="center" wrapText="1"/>
    </xf>
    <xf borderId="117" fillId="6" fontId="17" numFmtId="0" xfId="0" applyAlignment="1" applyBorder="1" applyFont="1">
      <alignment readingOrder="0" shrinkToFit="0" vertical="center" wrapText="1"/>
    </xf>
    <xf borderId="125" fillId="6" fontId="16" numFmtId="0" xfId="0" applyAlignment="1" applyBorder="1" applyFont="1">
      <alignment readingOrder="0" shrinkToFit="0" vertical="center" wrapText="1"/>
    </xf>
    <xf borderId="125" fillId="6" fontId="16" numFmtId="4" xfId="0" applyAlignment="1" applyBorder="1" applyFont="1" applyNumberFormat="1">
      <alignment readingOrder="0" shrinkToFit="0" vertical="center" wrapText="1"/>
    </xf>
    <xf borderId="117" fillId="6" fontId="16" numFmtId="4" xfId="0" applyAlignment="1" applyBorder="1" applyFont="1" applyNumberFormat="1">
      <alignment readingOrder="0" shrinkToFit="0" vertical="center" wrapText="1"/>
    </xf>
    <xf borderId="117" fillId="6" fontId="16" numFmtId="4" xfId="0" applyAlignment="1" applyBorder="1" applyFont="1" applyNumberFormat="1">
      <alignment shrinkToFit="0" vertical="center" wrapText="1"/>
    </xf>
    <xf borderId="117" fillId="6" fontId="16" numFmtId="4" xfId="0" applyAlignment="1" applyBorder="1" applyFont="1" applyNumberFormat="1">
      <alignment horizontal="right" shrinkToFit="0" vertical="center" wrapText="1"/>
    </xf>
    <xf borderId="117" fillId="6" fontId="18" numFmtId="0" xfId="0" applyAlignment="1" applyBorder="1" applyFont="1">
      <alignment horizontal="center" readingOrder="0" shrinkToFit="0" vertical="center" wrapText="1"/>
    </xf>
    <xf borderId="117" fillId="6" fontId="18" numFmtId="0" xfId="0" applyAlignment="1" applyBorder="1" applyFont="1">
      <alignment horizontal="center" readingOrder="0" shrinkToFit="0" vertical="center" wrapText="1"/>
    </xf>
    <xf borderId="117" fillId="6" fontId="16" numFmtId="0" xfId="0" applyAlignment="1" applyBorder="1" applyFont="1">
      <alignment shrinkToFit="0" vertical="center" wrapText="1"/>
    </xf>
    <xf borderId="0" fillId="6" fontId="16" numFmtId="0" xfId="0" applyAlignment="1" applyFont="1">
      <alignment shrinkToFit="0" vertical="center" wrapText="1"/>
    </xf>
    <xf borderId="125" fillId="6" fontId="19" numFmtId="0" xfId="0" applyAlignment="1" applyBorder="1" applyFont="1">
      <alignment horizontal="center" readingOrder="0" shrinkToFit="0" vertical="center" wrapText="1"/>
    </xf>
    <xf borderId="125" fillId="6" fontId="5" numFmtId="164" xfId="0" applyAlignment="1" applyBorder="1" applyFont="1" applyNumberFormat="1">
      <alignment horizontal="center" shrinkToFit="0" vertical="center" wrapText="1"/>
    </xf>
    <xf borderId="125" fillId="6" fontId="18" numFmtId="0" xfId="0" applyAlignment="1" applyBorder="1" applyFont="1">
      <alignment horizontal="center" readingOrder="0" shrinkToFit="0" vertical="center" wrapText="1"/>
    </xf>
    <xf borderId="125" fillId="6" fontId="18" numFmtId="0" xfId="0" applyAlignment="1" applyBorder="1" applyFont="1">
      <alignment horizontal="center" readingOrder="0" shrinkToFit="0" vertical="center" wrapText="0"/>
    </xf>
    <xf borderId="117" fillId="6" fontId="18" numFmtId="0" xfId="0" applyAlignment="1" applyBorder="1" applyFont="1">
      <alignment horizontal="center" readingOrder="0" shrinkToFit="0" vertical="center" wrapText="0"/>
    </xf>
    <xf borderId="117" fillId="6" fontId="20" numFmtId="0" xfId="0" applyAlignment="1" applyBorder="1" applyFont="1">
      <alignment horizontal="center" readingOrder="0" shrinkToFit="0" vertical="bottom" wrapText="0"/>
    </xf>
    <xf borderId="117" fillId="6" fontId="21" numFmtId="0" xfId="0" applyAlignment="1" applyBorder="1" applyFont="1">
      <alignment vertical="bottom"/>
    </xf>
    <xf borderId="0" fillId="6" fontId="22" numFmtId="0" xfId="0" applyAlignment="1" applyFont="1">
      <alignment readingOrder="0"/>
    </xf>
    <xf borderId="125" fillId="0" fontId="18" numFmtId="0" xfId="0" applyAlignment="1" applyBorder="1" applyFont="1">
      <alignment horizontal="center" readingOrder="0" shrinkToFit="0" vertical="center" wrapText="1"/>
    </xf>
    <xf borderId="125" fillId="13" fontId="16" numFmtId="0" xfId="0" applyAlignment="1" applyBorder="1" applyFont="1">
      <alignment readingOrder="0" shrinkToFit="0" vertical="center" wrapText="1"/>
    </xf>
    <xf borderId="119" fillId="8" fontId="16" numFmtId="0" xfId="0" applyAlignment="1" applyBorder="1" applyFont="1">
      <alignment horizontal="center" readingOrder="0" shrinkToFit="0" vertical="center" wrapText="1"/>
    </xf>
    <xf borderId="120" fillId="8" fontId="16" numFmtId="0" xfId="0" applyAlignment="1" applyBorder="1" applyFont="1">
      <alignment horizontal="center" readingOrder="0" shrinkToFit="0" vertical="center" wrapText="1"/>
    </xf>
    <xf borderId="120" fillId="8" fontId="16" numFmtId="164" xfId="0" applyAlignment="1" applyBorder="1" applyFont="1" applyNumberFormat="1">
      <alignment horizontal="center" readingOrder="0" shrinkToFit="0" vertical="center" wrapText="1"/>
    </xf>
    <xf borderId="123" fillId="8" fontId="17" numFmtId="164" xfId="0" applyAlignment="1" applyBorder="1" applyFont="1" applyNumberFormat="1">
      <alignment horizontal="center" readingOrder="0" shrinkToFit="0" vertical="center" wrapText="1"/>
    </xf>
    <xf borderId="120" fillId="8" fontId="16" numFmtId="3" xfId="0" applyAlignment="1" applyBorder="1" applyFont="1" applyNumberFormat="1">
      <alignment horizontal="center" readingOrder="0" shrinkToFit="0" vertical="center" wrapText="1"/>
    </xf>
    <xf borderId="120" fillId="8" fontId="17" numFmtId="0" xfId="0" applyAlignment="1" applyBorder="1" applyFont="1">
      <alignment readingOrder="0" shrinkToFit="0" vertical="center" wrapText="1"/>
    </xf>
    <xf borderId="120" fillId="8" fontId="16" numFmtId="0" xfId="0" applyAlignment="1" applyBorder="1" applyFont="1">
      <alignment readingOrder="0" shrinkToFit="0" vertical="center" wrapText="1"/>
    </xf>
    <xf borderId="123" fillId="8" fontId="16" numFmtId="0" xfId="0" applyAlignment="1" applyBorder="1" applyFont="1">
      <alignment readingOrder="0" shrinkToFit="0" vertical="center" wrapText="1"/>
    </xf>
    <xf borderId="120" fillId="8" fontId="16" numFmtId="0" xfId="0" applyAlignment="1" applyBorder="1" applyFont="1">
      <alignment shrinkToFit="0" vertical="center" wrapText="1"/>
    </xf>
    <xf borderId="120" fillId="8" fontId="16" numFmtId="0" xfId="0" applyAlignment="1" applyBorder="1" applyFont="1">
      <alignment horizontal="center" shrinkToFit="0" vertical="center" wrapText="1"/>
    </xf>
    <xf borderId="123" fillId="8" fontId="16" numFmtId="4" xfId="0" applyAlignment="1" applyBorder="1" applyFont="1" applyNumberFormat="1">
      <alignment shrinkToFit="0" vertical="center" wrapText="1"/>
    </xf>
    <xf borderId="120" fillId="8" fontId="16" numFmtId="4" xfId="0" applyAlignment="1" applyBorder="1" applyFont="1" applyNumberFormat="1">
      <alignment shrinkToFit="0" vertical="center" wrapText="1"/>
    </xf>
    <xf borderId="120" fillId="8" fontId="16" numFmtId="4" xfId="0" applyAlignment="1" applyBorder="1" applyFont="1" applyNumberFormat="1">
      <alignment horizontal="right" shrinkToFit="0" vertical="center" wrapText="1"/>
    </xf>
    <xf borderId="120" fillId="8" fontId="18" numFmtId="0" xfId="0" applyAlignment="1" applyBorder="1" applyFont="1">
      <alignment horizontal="center" readingOrder="0" shrinkToFit="0" vertical="center" wrapText="1"/>
    </xf>
    <xf borderId="120" fillId="8" fontId="18" numFmtId="0" xfId="0" applyAlignment="1" applyBorder="1" applyFont="1">
      <alignment horizontal="center" readingOrder="0" shrinkToFit="0" vertical="center" wrapText="1"/>
    </xf>
    <xf borderId="123" fillId="8" fontId="18" numFmtId="0" xfId="0" applyAlignment="1" applyBorder="1" applyFont="1">
      <alignment horizontal="center" readingOrder="0" shrinkToFit="0" vertical="center" wrapText="1"/>
    </xf>
    <xf borderId="123" fillId="8" fontId="19" numFmtId="0" xfId="0" applyAlignment="1" applyBorder="1" applyFont="1">
      <alignment horizontal="center" readingOrder="0" shrinkToFit="0" vertical="center" wrapText="1"/>
    </xf>
    <xf borderId="123" fillId="8" fontId="5" numFmtId="164" xfId="0" applyAlignment="1" applyBorder="1" applyFont="1" applyNumberFormat="1">
      <alignment horizontal="center" shrinkToFit="0" vertical="center" wrapText="1"/>
    </xf>
    <xf borderId="123" fillId="8" fontId="18" numFmtId="0" xfId="0" applyAlignment="1" applyBorder="1" applyFont="1">
      <alignment horizontal="center" readingOrder="0" shrinkToFit="0" vertical="center" wrapText="0"/>
    </xf>
    <xf borderId="120" fillId="8" fontId="18" numFmtId="0" xfId="0" applyAlignment="1" applyBorder="1" applyFont="1">
      <alignment horizontal="center" readingOrder="0" shrinkToFit="0" vertical="center" wrapText="0"/>
    </xf>
    <xf borderId="120" fillId="8" fontId="20" numFmtId="0" xfId="0" applyAlignment="1" applyBorder="1" applyFont="1">
      <alignment horizontal="center" readingOrder="0" shrinkToFit="0" vertical="bottom" wrapText="0"/>
    </xf>
    <xf borderId="120" fillId="8" fontId="21" numFmtId="0" xfId="0" applyAlignment="1" applyBorder="1" applyFont="1">
      <alignment vertical="bottom"/>
    </xf>
    <xf borderId="0" fillId="8" fontId="30" numFmtId="0" xfId="0" applyAlignment="1" applyFont="1">
      <alignment horizontal="center" readingOrder="0"/>
    </xf>
    <xf borderId="120" fillId="13" fontId="16" numFmtId="0" xfId="0" applyAlignment="1" applyBorder="1" applyFont="1">
      <alignment readingOrder="0" shrinkToFit="0" vertical="center" wrapText="1"/>
    </xf>
    <xf borderId="124" fillId="0" fontId="16" numFmtId="0" xfId="0" applyAlignment="1" applyBorder="1" applyFont="1">
      <alignment horizontal="center" readingOrder="0" shrinkToFit="0" wrapText="1"/>
    </xf>
    <xf borderId="117" fillId="0" fontId="16" numFmtId="0" xfId="0" applyAlignment="1" applyBorder="1" applyFont="1">
      <alignment horizontal="center" shrinkToFit="0" wrapText="1"/>
    </xf>
    <xf borderId="117" fillId="0" fontId="16" numFmtId="164" xfId="0" applyAlignment="1" applyBorder="1" applyFont="1" applyNumberFormat="1">
      <alignment horizontal="center" shrinkToFit="0" wrapText="1"/>
    </xf>
    <xf borderId="117" fillId="0" fontId="17" numFmtId="164" xfId="0" applyAlignment="1" applyBorder="1" applyFont="1" applyNumberFormat="1">
      <alignment horizontal="center" readingOrder="0" shrinkToFit="0" wrapText="1"/>
    </xf>
    <xf borderId="117" fillId="0" fontId="16" numFmtId="3" xfId="0" applyAlignment="1" applyBorder="1" applyFont="1" applyNumberFormat="1">
      <alignment horizontal="center" shrinkToFit="0" wrapText="1"/>
    </xf>
    <xf borderId="117" fillId="0" fontId="17" numFmtId="0" xfId="0" applyAlignment="1" applyBorder="1" applyFont="1">
      <alignment shrinkToFit="0" wrapText="1"/>
    </xf>
    <xf borderId="117" fillId="0" fontId="16" numFmtId="0" xfId="0" applyAlignment="1" applyBorder="1" applyFont="1">
      <alignment horizontal="center" readingOrder="0" shrinkToFit="0" wrapText="1"/>
    </xf>
    <xf borderId="117" fillId="0" fontId="16" numFmtId="0" xfId="0" applyAlignment="1" applyBorder="1" applyFont="1">
      <alignment shrinkToFit="0" wrapText="1"/>
    </xf>
    <xf borderId="125" fillId="0" fontId="16" numFmtId="0" xfId="0" applyAlignment="1" applyBorder="1" applyFont="1">
      <alignment shrinkToFit="0" wrapText="1"/>
    </xf>
    <xf borderId="125" fillId="0" fontId="16" numFmtId="4" xfId="0" applyAlignment="1" applyBorder="1" applyFont="1" applyNumberFormat="1">
      <alignment horizontal="right" shrinkToFit="0" wrapText="1"/>
    </xf>
    <xf borderId="117" fillId="0" fontId="16" numFmtId="4" xfId="0" applyAlignment="1" applyBorder="1" applyFont="1" applyNumberFormat="1">
      <alignment horizontal="right" shrinkToFit="0" wrapText="1"/>
    </xf>
    <xf borderId="117" fillId="0" fontId="16" numFmtId="0" xfId="0" applyAlignment="1" applyBorder="1" applyFont="1">
      <alignment horizontal="center" shrinkToFit="0" wrapText="1"/>
    </xf>
    <xf borderId="125" fillId="0" fontId="16" numFmtId="0" xfId="0" applyAlignment="1" applyBorder="1" applyFont="1">
      <alignment horizontal="center" shrinkToFit="0" wrapText="1"/>
    </xf>
    <xf borderId="117" fillId="0" fontId="21" numFmtId="0" xfId="0" applyBorder="1" applyFont="1"/>
    <xf borderId="0" fillId="0" fontId="21" numFmtId="0" xfId="0" applyFont="1"/>
    <xf borderId="118" fillId="0" fontId="16" numFmtId="0" xfId="0" applyAlignment="1" applyBorder="1" applyFont="1">
      <alignment shrinkToFit="0" wrapText="1"/>
    </xf>
    <xf borderId="125" fillId="0" fontId="21" numFmtId="0" xfId="0" applyBorder="1" applyFont="1"/>
    <xf borderId="125" fillId="0" fontId="5" numFmtId="164" xfId="0" applyAlignment="1" applyBorder="1" applyFont="1" applyNumberFormat="1">
      <alignment horizontal="center" shrinkToFit="0" wrapText="1"/>
    </xf>
    <xf borderId="0" fillId="0" fontId="21" numFmtId="0" xfId="0" applyAlignment="1" applyFont="1">
      <alignment vertical="bottom"/>
    </xf>
    <xf borderId="117" fillId="0" fontId="16" numFmtId="164" xfId="0" applyAlignment="1" applyBorder="1" applyFont="1" applyNumberFormat="1">
      <alignment horizontal="center" shrinkToFit="0" vertical="center" wrapText="1"/>
    </xf>
    <xf borderId="117" fillId="0" fontId="16" numFmtId="164" xfId="0" applyAlignment="1" applyBorder="1" applyFont="1" applyNumberFormat="1">
      <alignment horizontal="center" readingOrder="0" shrinkToFit="0" vertical="center" wrapText="1"/>
    </xf>
    <xf borderId="119" fillId="0" fontId="16" numFmtId="0" xfId="0" applyAlignment="1" applyBorder="1" applyFont="1">
      <alignment horizontal="center" readingOrder="0" shrinkToFit="0" wrapText="1"/>
    </xf>
    <xf borderId="123" fillId="0" fontId="16" numFmtId="4" xfId="0" applyAlignment="1" applyBorder="1" applyFont="1" applyNumberFormat="1">
      <alignment shrinkToFit="0" vertical="center" wrapText="1"/>
    </xf>
    <xf borderId="0" fillId="0" fontId="16" numFmtId="164" xfId="0" applyAlignment="1" applyFont="1" applyNumberFormat="1">
      <alignment horizontal="center" readingOrder="0" shrinkToFit="0" vertical="center" wrapText="1"/>
    </xf>
    <xf borderId="117" fillId="9" fontId="16" numFmtId="0" xfId="0" applyAlignment="1" applyBorder="1" applyFont="1">
      <alignment readingOrder="0" shrinkToFit="0" vertical="center" wrapText="1"/>
    </xf>
    <xf borderId="140" fillId="13" fontId="16" numFmtId="0" xfId="0" applyAlignment="1" applyBorder="1" applyFont="1">
      <alignment readingOrder="0" shrinkToFit="0" vertical="center" wrapText="1"/>
    </xf>
    <xf borderId="117" fillId="0" fontId="16" numFmtId="0" xfId="0" applyAlignment="1" applyBorder="1" applyFont="1">
      <alignment readingOrder="0" shrinkToFit="0" vertical="center" wrapText="1"/>
    </xf>
    <xf borderId="0" fillId="0" fontId="22" numFmtId="0" xfId="0" applyAlignment="1" applyFont="1">
      <alignment readingOrder="0"/>
    </xf>
    <xf borderId="118" fillId="0" fontId="16" numFmtId="4" xfId="0" applyAlignment="1" applyBorder="1" applyFont="1" applyNumberFormat="1">
      <alignment shrinkToFit="0" vertical="center" wrapText="1"/>
    </xf>
    <xf borderId="126" fillId="0" fontId="16" numFmtId="4" xfId="0" applyAlignment="1" applyBorder="1" applyFont="1" applyNumberFormat="1">
      <alignment shrinkToFit="0" vertical="center" wrapText="1"/>
    </xf>
    <xf borderId="141" fillId="0" fontId="16" numFmtId="0" xfId="0" applyAlignment="1" applyBorder="1" applyFont="1">
      <alignment horizontal="center" readingOrder="0" shrinkToFit="0" vertical="center" wrapText="1"/>
    </xf>
    <xf borderId="142" fillId="0" fontId="16" numFmtId="0" xfId="0" applyAlignment="1" applyBorder="1" applyFont="1">
      <alignment horizontal="center" readingOrder="0" shrinkToFit="0" vertical="center" wrapText="1"/>
    </xf>
    <xf borderId="142" fillId="0" fontId="16" numFmtId="164" xfId="0" applyAlignment="1" applyBorder="1" applyFont="1" applyNumberFormat="1">
      <alignment horizontal="center" readingOrder="0" shrinkToFit="0" vertical="center" wrapText="1"/>
    </xf>
    <xf borderId="142" fillId="0" fontId="17" numFmtId="164" xfId="0" applyAlignment="1" applyBorder="1" applyFont="1" applyNumberFormat="1">
      <alignment horizontal="center" readingOrder="0" shrinkToFit="0" vertical="center" wrapText="1"/>
    </xf>
    <xf borderId="142" fillId="0" fontId="16" numFmtId="3" xfId="0" applyAlignment="1" applyBorder="1" applyFont="1" applyNumberFormat="1">
      <alignment horizontal="center" readingOrder="0" shrinkToFit="0" vertical="center" wrapText="1"/>
    </xf>
    <xf borderId="142" fillId="0" fontId="17" numFmtId="0" xfId="0" applyAlignment="1" applyBorder="1" applyFont="1">
      <alignment readingOrder="0" shrinkToFit="0" vertical="center" wrapText="1"/>
    </xf>
    <xf borderId="142" fillId="0" fontId="16" numFmtId="0" xfId="0" applyAlignment="1" applyBorder="1" applyFont="1">
      <alignment shrinkToFit="0" vertical="center" wrapText="1"/>
    </xf>
    <xf borderId="142" fillId="0" fontId="16" numFmtId="0" xfId="0" applyAlignment="1" applyBorder="1" applyFont="1">
      <alignment readingOrder="0" shrinkToFit="0" vertical="center" wrapText="1"/>
    </xf>
    <xf borderId="143" fillId="0" fontId="16" numFmtId="0" xfId="0" applyAlignment="1" applyBorder="1" applyFont="1">
      <alignment readingOrder="0" shrinkToFit="0" vertical="center" wrapText="1"/>
    </xf>
    <xf borderId="143" fillId="0" fontId="16" numFmtId="4" xfId="0" applyAlignment="1" applyBorder="1" applyFont="1" applyNumberFormat="1">
      <alignment shrinkToFit="0" vertical="center" wrapText="1"/>
    </xf>
    <xf borderId="142" fillId="0" fontId="16" numFmtId="4" xfId="0" applyAlignment="1" applyBorder="1" applyFont="1" applyNumberFormat="1">
      <alignment shrinkToFit="0" vertical="center" wrapText="1"/>
    </xf>
    <xf borderId="142" fillId="0" fontId="16" numFmtId="4" xfId="0" applyAlignment="1" applyBorder="1" applyFont="1" applyNumberFormat="1">
      <alignment readingOrder="0" shrinkToFit="0" vertical="center" wrapText="1"/>
    </xf>
    <xf borderId="142" fillId="0" fontId="16" numFmtId="4" xfId="0" applyAlignment="1" applyBorder="1" applyFont="1" applyNumberFormat="1">
      <alignment horizontal="right" shrinkToFit="0" vertical="center" wrapText="1"/>
    </xf>
    <xf borderId="142" fillId="0" fontId="18" numFmtId="0" xfId="0" applyAlignment="1" applyBorder="1" applyFont="1">
      <alignment horizontal="center" readingOrder="0" shrinkToFit="0" vertical="center" wrapText="1"/>
    </xf>
    <xf borderId="142" fillId="0" fontId="18" numFmtId="0" xfId="0" applyAlignment="1" applyBorder="1" applyFont="1">
      <alignment horizontal="center" readingOrder="0" shrinkToFit="0" vertical="center" wrapText="1"/>
    </xf>
    <xf borderId="143" fillId="0" fontId="19" numFmtId="0" xfId="0" applyAlignment="1" applyBorder="1" applyFont="1">
      <alignment horizontal="center" readingOrder="0" shrinkToFit="0" vertical="center" wrapText="1"/>
    </xf>
    <xf borderId="143" fillId="0" fontId="5" numFmtId="164" xfId="0" applyAlignment="1" applyBorder="1" applyFont="1" applyNumberFormat="1">
      <alignment horizontal="center" shrinkToFit="0" vertical="center" wrapText="1"/>
    </xf>
    <xf borderId="143" fillId="0" fontId="18" numFmtId="0" xfId="0" applyAlignment="1" applyBorder="1" applyFont="1">
      <alignment horizontal="center" readingOrder="0" shrinkToFit="0" vertical="center" wrapText="1"/>
    </xf>
    <xf borderId="143" fillId="0" fontId="18" numFmtId="0" xfId="0" applyAlignment="1" applyBorder="1" applyFont="1">
      <alignment horizontal="center" readingOrder="0" shrinkToFit="0" vertical="center" wrapText="0"/>
    </xf>
    <xf borderId="142" fillId="0" fontId="18" numFmtId="0" xfId="0" applyAlignment="1" applyBorder="1" applyFont="1">
      <alignment horizontal="center" readingOrder="0" shrinkToFit="0" vertical="center" wrapText="0"/>
    </xf>
    <xf borderId="142" fillId="0" fontId="20" numFmtId="0" xfId="0" applyAlignment="1" applyBorder="1" applyFont="1">
      <alignment horizontal="center" readingOrder="0" shrinkToFit="0" vertical="bottom" wrapText="0"/>
    </xf>
    <xf borderId="142" fillId="0" fontId="21" numFmtId="0" xfId="0" applyAlignment="1" applyBorder="1" applyFont="1">
      <alignment vertical="bottom"/>
    </xf>
    <xf borderId="144" fillId="0" fontId="22" numFmtId="0" xfId="0" applyBorder="1" applyFont="1"/>
    <xf borderId="117" fillId="0" fontId="16" numFmtId="0" xfId="0" applyAlignment="1" applyBorder="1" applyFont="1">
      <alignment horizontal="left" readingOrder="0" shrinkToFit="0" vertical="center" wrapText="1"/>
    </xf>
    <xf borderId="117" fillId="0" fontId="16" numFmtId="172" xfId="0" applyAlignment="1" applyBorder="1" applyFont="1" applyNumberFormat="1">
      <alignment horizontal="center" readingOrder="0" shrinkToFit="0" vertical="center" wrapText="1"/>
    </xf>
    <xf borderId="117" fillId="0" fontId="17" numFmtId="164" xfId="0" applyAlignment="1" applyBorder="1" applyFont="1" applyNumberFormat="1">
      <alignment horizontal="center" shrinkToFit="0" vertical="center" wrapText="1"/>
    </xf>
    <xf borderId="117" fillId="0" fontId="17" numFmtId="0" xfId="0" applyAlignment="1" applyBorder="1" applyFont="1">
      <alignment shrinkToFit="0" vertical="center" wrapText="1"/>
    </xf>
    <xf borderId="117" fillId="0" fontId="22" numFmtId="0" xfId="0" applyAlignment="1" applyBorder="1" applyFont="1">
      <alignment horizontal="center"/>
    </xf>
    <xf borderId="125" fillId="0" fontId="22" numFmtId="0" xfId="0" applyBorder="1" applyFont="1"/>
    <xf borderId="0" fillId="0" fontId="40" numFmtId="0" xfId="0" applyAlignment="1" applyFont="1">
      <alignment readingOrder="0" vertical="top"/>
    </xf>
    <xf borderId="0" fillId="0" fontId="41" numFmtId="0" xfId="0" applyAlignment="1" applyFont="1">
      <alignment readingOrder="0" vertical="top"/>
    </xf>
    <xf borderId="0" fillId="0" fontId="42" numFmtId="0" xfId="0" applyAlignment="1" applyFont="1">
      <alignment readingOrder="0" vertical="top"/>
    </xf>
    <xf borderId="0" fillId="0" fontId="41" numFmtId="169" xfId="0" applyAlignment="1" applyFont="1" applyNumberFormat="1">
      <alignment horizontal="left" readingOrder="0" vertical="top"/>
    </xf>
    <xf borderId="0" fillId="0" fontId="43" numFmtId="0" xfId="0" applyAlignment="1" applyFont="1">
      <alignment readingOrder="0" vertical="top"/>
    </xf>
    <xf borderId="0" fillId="0" fontId="43" numFmtId="0" xfId="0" applyAlignment="1" applyFont="1">
      <alignment horizontal="left" readingOrder="0" vertical="top"/>
    </xf>
    <xf borderId="145" fillId="0" fontId="43" numFmtId="0" xfId="0" applyAlignment="1" applyBorder="1" applyFont="1">
      <alignment horizontal="left" readingOrder="0" vertical="top"/>
    </xf>
    <xf borderId="145" fillId="0" fontId="43" numFmtId="0" xfId="0" applyAlignment="1" applyBorder="1" applyFont="1">
      <alignment horizontal="center" readingOrder="0" vertical="top"/>
    </xf>
    <xf borderId="145" fillId="0" fontId="11" numFmtId="0" xfId="0" applyBorder="1" applyFont="1"/>
    <xf borderId="0" fillId="0" fontId="42" numFmtId="0" xfId="0" applyAlignment="1" applyFont="1">
      <alignment horizontal="left" readingOrder="0" vertical="top"/>
    </xf>
    <xf borderId="0" fillId="0" fontId="42" numFmtId="0" xfId="0" applyAlignment="1" applyFont="1">
      <alignment horizontal="center" readingOrder="0" vertical="top"/>
    </xf>
    <xf borderId="0" fillId="0" fontId="42" numFmtId="173" xfId="0" applyAlignment="1" applyFont="1" applyNumberFormat="1">
      <alignment horizontal="left" readingOrder="0" vertical="top"/>
    </xf>
    <xf borderId="0" fillId="0" fontId="42" numFmtId="0" xfId="0" applyAlignment="1" applyFont="1">
      <alignment horizontal="left" vertical="top"/>
    </xf>
    <xf borderId="0" fillId="0" fontId="42" numFmtId="0" xfId="0" applyAlignment="1" applyFont="1">
      <alignment horizontal="center" vertical="top"/>
    </xf>
    <xf borderId="136" fillId="9" fontId="9" numFmtId="0" xfId="0" applyAlignment="1" applyBorder="1" applyFont="1">
      <alignment horizontal="center" readingOrder="0" shrinkToFit="0" vertical="center" wrapText="1"/>
    </xf>
    <xf borderId="136" fillId="9" fontId="9" numFmtId="164" xfId="0" applyAlignment="1" applyBorder="1" applyFont="1" applyNumberFormat="1">
      <alignment horizontal="center" shrinkToFit="0" vertical="center" wrapText="1"/>
    </xf>
    <xf borderId="136" fillId="9" fontId="9" numFmtId="164" xfId="0" applyAlignment="1" applyBorder="1" applyFont="1" applyNumberFormat="1">
      <alignment horizontal="center" shrinkToFit="0" vertical="center" wrapText="1"/>
    </xf>
    <xf borderId="136" fillId="9" fontId="9" numFmtId="164" xfId="0" applyAlignment="1" applyBorder="1" applyFont="1" applyNumberFormat="1">
      <alignment horizontal="left" shrinkToFit="0" vertical="center" wrapText="1"/>
    </xf>
    <xf borderId="136" fillId="9" fontId="16" numFmtId="0" xfId="0" applyAlignment="1" applyBorder="1" applyFont="1">
      <alignment horizontal="center" readingOrder="0" shrinkToFit="0" vertical="center" wrapText="1"/>
    </xf>
    <xf borderId="136" fillId="9" fontId="16" numFmtId="164" xfId="0" applyAlignment="1" applyBorder="1" applyFont="1" applyNumberFormat="1">
      <alignment horizontal="center" readingOrder="0" shrinkToFit="0" vertical="center" wrapText="1"/>
    </xf>
    <xf borderId="136" fillId="9" fontId="17" numFmtId="164" xfId="0" applyAlignment="1" applyBorder="1" applyFont="1" applyNumberFormat="1">
      <alignment horizontal="center" readingOrder="0" shrinkToFit="0" vertical="center" wrapText="1"/>
    </xf>
    <xf borderId="136" fillId="9" fontId="17" numFmtId="164" xfId="0" applyAlignment="1" applyBorder="1" applyFont="1" applyNumberFormat="1">
      <alignment horizontal="left" readingOrder="0" shrinkToFit="0" vertical="center" wrapText="1"/>
    </xf>
    <xf borderId="136" fillId="9" fontId="16" numFmtId="164" xfId="0" applyAlignment="1" applyBorder="1" applyFont="1" applyNumberFormat="1">
      <alignment horizontal="center" shrinkToFit="0" vertical="center" wrapText="1"/>
    </xf>
    <xf borderId="136" fillId="9" fontId="17" numFmtId="164" xfId="0" applyAlignment="1" applyBorder="1" applyFont="1" applyNumberFormat="1">
      <alignment horizontal="center" shrinkToFit="0" vertical="center" wrapText="1"/>
    </xf>
    <xf borderId="136" fillId="9" fontId="17" numFmtId="164" xfId="0" applyAlignment="1" applyBorder="1" applyFont="1" applyNumberFormat="1">
      <alignment horizontal="center" readingOrder="0" shrinkToFit="0" vertical="center" wrapText="1"/>
    </xf>
    <xf borderId="0" fillId="9" fontId="22" numFmtId="0" xfId="0" applyFont="1"/>
    <xf borderId="0" fillId="9" fontId="22" numFmtId="0" xfId="0" applyAlignment="1" applyFont="1">
      <alignment horizontal="left"/>
    </xf>
    <xf borderId="0" fillId="0" fontId="29" numFmtId="0" xfId="0" applyAlignment="1" applyFont="1">
      <alignment horizontal="left" vertical="top"/>
    </xf>
    <xf borderId="0" fillId="0" fontId="27" numFmtId="0" xfId="0" applyAlignment="1" applyFont="1">
      <alignment horizontal="left" vertical="top"/>
    </xf>
    <xf borderId="146" fillId="5" fontId="9" numFmtId="0" xfId="0" applyAlignment="1" applyBorder="1" applyFont="1">
      <alignment horizontal="center" shrinkToFit="0" vertical="center" wrapText="1"/>
    </xf>
    <xf borderId="146" fillId="5" fontId="9" numFmtId="0" xfId="0" applyAlignment="1" applyBorder="1" applyFont="1">
      <alignment horizontal="center" readingOrder="0" shrinkToFit="0" vertical="center" wrapText="1"/>
    </xf>
    <xf borderId="146" fillId="5" fontId="9" numFmtId="164" xfId="0" applyAlignment="1" applyBorder="1" applyFont="1" applyNumberFormat="1">
      <alignment horizontal="center" shrinkToFit="0" vertical="center" wrapText="1"/>
    </xf>
    <xf borderId="146" fillId="5" fontId="9" numFmtId="164" xfId="0" applyAlignment="1" applyBorder="1" applyFont="1" applyNumberFormat="1">
      <alignment horizontal="center" shrinkToFit="0" vertical="center" wrapText="1"/>
    </xf>
    <xf borderId="146" fillId="5" fontId="10" numFmtId="0" xfId="0" applyAlignment="1" applyBorder="1" applyFont="1">
      <alignment horizontal="center" readingOrder="0" shrinkToFit="0" vertical="center" wrapText="1"/>
    </xf>
    <xf borderId="135" fillId="0" fontId="22" numFmtId="0" xfId="0" applyBorder="1" applyFont="1"/>
    <xf borderId="135" fillId="0" fontId="18" numFmtId="0" xfId="0" applyAlignment="1" applyBorder="1" applyFont="1">
      <alignment horizontal="center" readingOrder="0" shrinkToFit="0" vertical="center" wrapText="1"/>
    </xf>
    <xf borderId="135" fillId="0" fontId="16" numFmtId="0" xfId="0" applyAlignment="1" applyBorder="1" applyFont="1">
      <alignment horizontal="center" readingOrder="0" shrinkToFit="0" vertical="center" wrapText="0"/>
    </xf>
    <xf borderId="135" fillId="0" fontId="18" numFmtId="0" xfId="0" applyAlignment="1" applyBorder="1" applyFont="1">
      <alignment horizontal="center" readingOrder="0" shrinkToFit="0" vertical="center" wrapText="0"/>
    </xf>
    <xf borderId="127" fillId="9" fontId="31" numFmtId="0" xfId="0" applyAlignment="1" applyBorder="1" applyFont="1">
      <alignment horizontal="center" readingOrder="0" shrinkToFit="0" vertical="bottom" wrapText="0"/>
    </xf>
    <xf borderId="127" fillId="0" fontId="11" numFmtId="0" xfId="0" applyBorder="1" applyFont="1"/>
    <xf borderId="147" fillId="15" fontId="33" numFmtId="0" xfId="0" applyAlignment="1" applyBorder="1" applyFill="1" applyFont="1">
      <alignment horizontal="center" readingOrder="0"/>
    </xf>
    <xf borderId="148" fillId="15" fontId="33" numFmtId="0" xfId="0" applyAlignment="1" applyBorder="1" applyFont="1">
      <alignment horizontal="center" readingOrder="0"/>
    </xf>
    <xf borderId="128" fillId="15" fontId="33" numFmtId="0" xfId="0" applyAlignment="1" applyBorder="1" applyFont="1">
      <alignment horizontal="center" readingOrder="0"/>
    </xf>
    <xf borderId="136" fillId="9" fontId="33" numFmtId="0" xfId="0" applyAlignment="1" applyBorder="1" applyFont="1">
      <alignment horizontal="center" readingOrder="0"/>
    </xf>
    <xf borderId="136" fillId="9" fontId="32" numFmtId="0" xfId="0" applyAlignment="1" applyBorder="1" applyFont="1">
      <alignment horizontal="center" readingOrder="0"/>
    </xf>
    <xf borderId="136" fillId="9" fontId="32" numFmtId="4" xfId="0" applyAlignment="1" applyBorder="1" applyFont="1" applyNumberFormat="1">
      <alignment horizontal="center" readingOrder="0"/>
    </xf>
    <xf borderId="136" fillId="9" fontId="32" numFmtId="0" xfId="0" applyBorder="1" applyFont="1"/>
    <xf borderId="136" fillId="9" fontId="32" numFmtId="169" xfId="0" applyAlignment="1" applyBorder="1" applyFont="1" applyNumberFormat="1">
      <alignment horizontal="center" readingOrder="0"/>
    </xf>
    <xf borderId="136" fillId="9" fontId="32" numFmtId="171" xfId="0" applyAlignment="1" applyBorder="1" applyFont="1" applyNumberFormat="1">
      <alignment horizontal="center" readingOrder="0"/>
    </xf>
    <xf borderId="0" fillId="0" fontId="22" numFmtId="0" xfId="0" applyFont="1"/>
    <xf borderId="136" fillId="9" fontId="44" numFmtId="0" xfId="0" applyAlignment="1" applyBorder="1" applyFont="1">
      <alignment horizontal="center" readingOrder="0"/>
    </xf>
    <xf borderId="136" fillId="9" fontId="32" numFmtId="0" xfId="0" applyAlignment="1" applyBorder="1" applyFont="1">
      <alignment readingOrder="0"/>
    </xf>
    <xf borderId="136" fillId="9" fontId="33" numFmtId="0" xfId="0" applyBorder="1" applyFont="1"/>
    <xf borderId="136" fillId="9" fontId="35" numFmtId="0" xfId="0" applyAlignment="1" applyBorder="1" applyFont="1">
      <alignment horizontal="center" readingOrder="0"/>
    </xf>
    <xf borderId="136" fillId="9" fontId="33" numFmtId="3" xfId="0" applyAlignment="1" applyBorder="1" applyFont="1" applyNumberFormat="1">
      <alignment horizontal="center" readingOrder="0"/>
    </xf>
    <xf borderId="136" fillId="9" fontId="35" numFmtId="0" xfId="0" applyBorder="1" applyFont="1"/>
    <xf borderId="136" fillId="9" fontId="45" numFmtId="0" xfId="0" applyAlignment="1" applyBorder="1" applyFont="1">
      <alignment horizontal="center" readingOrder="0"/>
    </xf>
    <xf borderId="136" fillId="9" fontId="33" numFmtId="0" xfId="0" applyAlignment="1" applyBorder="1" applyFont="1">
      <alignment horizontal="center" readingOrder="0" shrinkToFit="0" wrapText="0"/>
    </xf>
    <xf borderId="136" fillId="9" fontId="32" numFmtId="0" xfId="0" applyAlignment="1" applyBorder="1" applyFont="1">
      <alignment horizontal="center" readingOrder="0" shrinkToFit="0" wrapText="0"/>
    </xf>
    <xf borderId="136" fillId="9" fontId="32" numFmtId="4" xfId="0" applyAlignment="1" applyBorder="1" applyFont="1" applyNumberFormat="1">
      <alignment horizontal="center" readingOrder="0" shrinkToFit="0" wrapText="0"/>
    </xf>
    <xf borderId="136" fillId="9" fontId="32" numFmtId="0" xfId="0" applyAlignment="1" applyBorder="1" applyFont="1">
      <alignment shrinkToFit="0" wrapText="0"/>
    </xf>
    <xf borderId="136" fillId="9" fontId="32" numFmtId="169" xfId="0" applyAlignment="1" applyBorder="1" applyFont="1" applyNumberFormat="1">
      <alignment horizontal="center" readingOrder="0" shrinkToFit="0" wrapText="0"/>
    </xf>
    <xf borderId="136" fillId="9" fontId="32" numFmtId="171" xfId="0" applyAlignment="1" applyBorder="1" applyFont="1" applyNumberFormat="1">
      <alignment horizontal="center" readingOrder="0" shrinkToFit="0" wrapText="0"/>
    </xf>
    <xf borderId="136" fillId="9" fontId="35" numFmtId="0" xfId="0" applyAlignment="1" applyBorder="1" applyFont="1">
      <alignment shrinkToFit="0" wrapText="0"/>
    </xf>
    <xf borderId="136" fillId="9" fontId="45" numFmtId="0" xfId="0" applyAlignment="1" applyBorder="1" applyFont="1">
      <alignment horizontal="center" readingOrder="0" shrinkToFit="0" wrapText="0"/>
    </xf>
    <xf borderId="136" fillId="9" fontId="33" numFmtId="0" xfId="0" applyAlignment="1" applyBorder="1" applyFont="1">
      <alignment shrinkToFit="0" wrapText="0"/>
    </xf>
    <xf borderId="136" fillId="9" fontId="35" numFmtId="0" xfId="0" applyAlignment="1" applyBorder="1" applyFont="1">
      <alignment horizontal="center" readingOrder="0" shrinkToFit="0" wrapText="0"/>
    </xf>
    <xf borderId="136" fillId="9" fontId="33" numFmtId="4" xfId="0" applyAlignment="1" applyBorder="1" applyFont="1" applyNumberFormat="1">
      <alignment horizontal="center" readingOrder="0"/>
    </xf>
    <xf borderId="0" fillId="9" fontId="32" numFmtId="0" xfId="0" applyAlignment="1" applyFont="1">
      <alignment horizontal="center" readingOrder="0"/>
    </xf>
    <xf borderId="136" fillId="9" fontId="37" numFmtId="0" xfId="0" applyBorder="1" applyFont="1"/>
    <xf borderId="0" fillId="6" fontId="22" numFmtId="0" xfId="0" applyFont="1"/>
    <xf borderId="136" fillId="9" fontId="33" numFmtId="0" xfId="0" applyAlignment="1" applyBorder="1" applyFont="1">
      <alignment horizontal="center" readingOrder="0" vertical="top"/>
    </xf>
    <xf borderId="0" fillId="9" fontId="32" numFmtId="0" xfId="0" applyAlignment="1" applyFont="1">
      <alignment shrinkToFit="0" wrapText="0"/>
    </xf>
    <xf borderId="135" fillId="0" fontId="17" numFmtId="0" xfId="0" applyAlignment="1" applyBorder="1" applyFont="1">
      <alignment readingOrder="0" shrinkToFit="0" vertical="center" wrapText="1"/>
    </xf>
    <xf borderId="138" fillId="9" fontId="33" numFmtId="0" xfId="0" applyAlignment="1" applyBorder="1" applyFont="1">
      <alignment horizontal="center" readingOrder="0" shrinkToFit="0" wrapText="0"/>
    </xf>
    <xf borderId="0" fillId="9" fontId="33" numFmtId="4" xfId="0" applyAlignment="1" applyFont="1" applyNumberFormat="1">
      <alignment horizontal="center" readingOrder="0"/>
    </xf>
    <xf borderId="0" fillId="9" fontId="33" numFmtId="0" xfId="0" applyFont="1"/>
    <xf borderId="138" fillId="9" fontId="32" numFmtId="0" xfId="0" applyAlignment="1" applyBorder="1" applyFont="1">
      <alignment horizontal="center" readingOrder="0" shrinkToFit="0" wrapText="0"/>
    </xf>
    <xf borderId="138" fillId="9" fontId="32" numFmtId="4" xfId="0" applyAlignment="1" applyBorder="1" applyFont="1" applyNumberFormat="1">
      <alignment horizontal="center" readingOrder="0" shrinkToFit="0" wrapText="0"/>
    </xf>
    <xf borderId="138" fillId="9" fontId="32" numFmtId="0" xfId="0" applyAlignment="1" applyBorder="1" applyFont="1">
      <alignment shrinkToFit="0" wrapText="0"/>
    </xf>
    <xf borderId="136" fillId="9" fontId="45" numFmtId="0" xfId="0" applyAlignment="1" applyBorder="1" applyFont="1">
      <alignment shrinkToFit="0" wrapText="0"/>
    </xf>
    <xf borderId="136" fillId="9" fontId="38" numFmtId="0" xfId="0" applyAlignment="1" applyBorder="1" applyFont="1">
      <alignment shrinkToFit="0" wrapText="0"/>
    </xf>
    <xf borderId="136" fillId="9" fontId="39" numFmtId="0" xfId="0" applyBorder="1" applyFont="1"/>
    <xf borderId="136" fillId="9" fontId="38" numFmtId="0" xfId="0" applyBorder="1" applyFont="1"/>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JANUARY-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A166" displayName="Table1" name="Table1" id="1">
  <autoFilter ref="$A$1:$BA$166">
    <filterColumn colId="0">
      <filters>
        <filter val="88"/>
        <filter val="89"/>
        <filter val="110"/>
        <filter val="112"/>
        <filter val="113"/>
        <filter val="114"/>
        <filter val="115"/>
        <filter val="116"/>
        <filter val="90"/>
        <filter val="117"/>
        <filter val="91"/>
        <filter val="118"/>
        <filter val="92"/>
        <filter val="119"/>
        <filter val="93"/>
        <filter val="95"/>
        <filter val="96"/>
        <filter val="97"/>
        <filter val="10"/>
        <filter val="11"/>
        <filter val="99"/>
        <filter val="12"/>
        <filter val="13"/>
        <filter val="14"/>
        <filter val="15"/>
        <filter val="16"/>
        <filter val="17"/>
        <filter val="18"/>
        <filter val="19"/>
        <filter val="120"/>
        <filter val="1"/>
        <filter val="122"/>
        <filter val="2"/>
        <filter val="123"/>
        <filter val="3"/>
        <filter val="124"/>
        <filter val="4"/>
        <filter val="125"/>
        <filter val="5"/>
        <filter val="126"/>
        <filter val="6"/>
        <filter val="127"/>
        <filter val="7"/>
        <filter val="128"/>
        <filter val="8"/>
        <filter val="129"/>
        <filter val="9"/>
        <filter val="20"/>
        <filter val="21"/>
        <filter val="22"/>
        <filter val="23"/>
        <filter val="24"/>
        <filter val="25"/>
        <filter val="26"/>
        <filter val="27"/>
        <filter val="28"/>
        <filter val="29"/>
        <filter val="130"/>
        <filter val="131"/>
        <filter val="132"/>
        <filter val="133"/>
        <filter val="134"/>
        <filter val="135"/>
        <filter val="136"/>
        <filter val="137"/>
        <filter val="138"/>
        <filter val="139"/>
        <filter val="30"/>
        <filter val="31"/>
        <filter val="32"/>
        <filter val="33"/>
        <filter val="34"/>
        <filter val="35"/>
        <filter val="36"/>
        <filter val="37"/>
        <filter val="38"/>
        <filter val="39"/>
        <filter val="140"/>
        <filter val="141"/>
        <filter val="142"/>
        <filter val="143"/>
        <filter val="144"/>
        <filter val="145"/>
        <filter val="146"/>
        <filter val="147"/>
        <filter val="148"/>
        <filter val="149"/>
        <filter val="40"/>
        <filter val="41"/>
        <filter val="42"/>
        <filter val="43"/>
        <filter val="44"/>
        <filter val="45"/>
        <filter val="46"/>
        <filter val="47"/>
        <filter val="48"/>
        <filter val="49"/>
        <filter val="150"/>
        <filter val="151"/>
        <filter val="152"/>
        <filter val="153"/>
        <filter val="154"/>
        <filter val="155"/>
        <filter val="156"/>
        <filter val="157"/>
        <filter val="158"/>
        <filter val="159"/>
        <filter val="50"/>
        <filter val="51"/>
        <filter val="52"/>
        <filter val="53"/>
        <filter val="54"/>
        <filter val="55"/>
        <filter val="56"/>
        <filter val="57"/>
        <filter val="58"/>
        <filter val="59"/>
        <filter val="160"/>
        <filter val="161"/>
        <filter val="162"/>
        <filter val="163"/>
        <filter val="164"/>
        <filter val="165"/>
        <filter val="60"/>
        <filter val="61"/>
        <filter val="62"/>
        <filter val="63"/>
        <filter val="64"/>
        <filter val="65"/>
        <filter val="66"/>
        <filter val="67"/>
        <filter val="68"/>
        <filter val="69"/>
        <filter val="70"/>
        <filter val="71"/>
        <filter val="72"/>
        <filter val="73"/>
        <filter val="74"/>
        <filter val="75"/>
        <filter val="76"/>
        <filter val="77"/>
        <filter val="78"/>
        <filter val="79"/>
        <filter val="100"/>
        <filter val="101"/>
        <filter val="102"/>
        <filter val="103"/>
        <filter val="105"/>
        <filter val="80"/>
        <filter val="81"/>
        <filter val="108"/>
        <filter val="82"/>
        <filter val="109"/>
        <filter val="83"/>
        <filter val="84"/>
        <filter val="85"/>
        <filter val="86"/>
        <filter val="87"/>
      </filters>
    </filterColumn>
  </autoFilter>
  <tableColumns count="53">
    <tableColumn name="Column 1" id="1"/>
    <tableColumn name="SOA #" id="2"/>
    <tableColumn name="DATE ADMITTED" id="3"/>
    <tableColumn name="DISCHARGED DATE" id="4"/>
    <tableColumn name="# OF DAYS" id="5"/>
    <tableColumn name="NAME OF PATIENT" id="6"/>
    <tableColumn name="BILLING DATA" id="7"/>
    <tableColumn name="PATIENT BIRTHDAY" id="8"/>
    <tableColumn name="AGE_x000a_(YRS)" id="9"/>
    <tableColumn name="DEPENDENT PHIC NO." id="10"/>
    <tableColumn name="NAME OF MEMBER" id="11"/>
    <tableColumn name="MEMBER'S _x000a_PHIC NO." id="12"/>
    <tableColumn name="MEMBER'S _x000a_CATEGORY" id="13"/>
    <tableColumn name="RELATIONSHIP TO MEMBER" id="14"/>
    <tableColumn name="ADMITTING DIAGNOSIS" id="15"/>
    <tableColumn name="FINAL DIAGNOSIS" id="16"/>
    <tableColumn name="ICD 10 CODE" id="17"/>
    <tableColumn name="PROCEDURE" id="18"/>
    <tableColumn name="RVS CODE" id="19"/>
    <tableColumn name="ATTENDING PHYSICIAN" id="20"/>
    <tableColumn name="CO-MANAGE DOCTORS" id="21"/>
    <tableColumn name="ACTUAL CHARGES" id="22"/>
    <tableColumn name="SENIOR/PWD_x000a_DISCOUNT" id="23"/>
    <tableColumn name="OTHER _x000a_ DISCOUNT/GL" id="24"/>
    <tableColumn name="HMO" id="25"/>
    <tableColumn name="PARTIAL/_x000a_PAYMENTS" id="26"/>
    <tableColumn name="HOSPITAL CLAIMS" id="27"/>
    <tableColumn name="PF CLAIMS" id="28"/>
    <tableColumn name="PHIC CASE RATE" id="29"/>
    <tableColumn name="BALANCE" id="30"/>
    <tableColumn name="PATIENT CATEGORY" id="31"/>
    <tableColumn name="PATIENT TYPE" id="32"/>
    <tableColumn name="PBEF YES" id="33"/>
    <tableColumn name="PBEF NO" id="34"/>
    <tableColumn name="CSF COMP" id="35"/>
    <tableColumn name="CSF INC" id="36"/>
    <tableColumn name="CF2 COMP" id="37"/>
    <tableColumn name="CF2 INC" id="38"/>
    <tableColumn name="DIAGNOSTICS / OTHER ATTACHMENTS" id="39"/>
    <tableColumn name="SOA &amp; ITB" id="40"/>
    <tableColumn name="NOTE" id="41"/>
    <tableColumn name="CF4" id="42"/>
    <tableColumn name="DISPOSITION" id="43"/>
    <tableColumn name="OVERALL CASE STATUS" id="44"/>
    <tableColumn name="TRANSMITTAL DEADLINE (60 days)" id="45"/>
    <tableColumn name="TRANSMITTAL #" id="46"/>
    <tableColumn name="DATE TRANSMITTED" id="47"/>
    <tableColumn name="TRANSMITTED BY" id="48"/>
    <tableColumn name="TRANSMITTAL NOTES" id="49"/>
    <tableColumn name="ACCOUNTS RECEIVABLE" id="50"/>
    <tableColumn name="CLAIM STATUS" id="51"/>
    <tableColumn name="AR DATE" id="52"/>
    <tableColumn name="AR BY" id="53"/>
  </tableColumns>
  <tableStyleInfo name="JANU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75"/>
    <col customWidth="1" min="2" max="2" width="10.38"/>
    <col customWidth="1" min="3" max="3" width="14.5"/>
    <col customWidth="1" min="4" max="4" width="16.75"/>
    <col customWidth="1" min="5" max="5" width="11.13"/>
    <col customWidth="1" min="6" max="6" width="30.0"/>
    <col customWidth="1" hidden="1" min="7" max="7" width="19.13"/>
    <col customWidth="1" hidden="1" min="8" max="8" width="14.38"/>
    <col customWidth="1" hidden="1" min="9" max="9" width="5.25"/>
    <col customWidth="1" hidden="1" min="10" max="10" width="15.88"/>
    <col customWidth="1" hidden="1" min="11" max="11" width="30.25"/>
    <col customWidth="1" hidden="1" min="12" max="12" width="14.38"/>
    <col customWidth="1" hidden="1" min="13" max="13" width="22.13"/>
    <col customWidth="1" hidden="1" min="14" max="14" width="19.63"/>
    <col customWidth="1" hidden="1" min="15" max="15" width="38.75"/>
    <col customWidth="1" hidden="1" min="16" max="16" width="37.63"/>
    <col customWidth="1" hidden="1" min="17" max="17" width="12.0"/>
    <col customWidth="1" hidden="1" min="18" max="18" width="38.63"/>
    <col customWidth="1" hidden="1" min="19" max="19" width="11.63"/>
    <col customWidth="1" hidden="1" min="20" max="20" width="32.13"/>
    <col customWidth="1" hidden="1" min="21" max="21" width="29.13"/>
    <col customWidth="1" hidden="1" min="22" max="22" width="14.25"/>
    <col customWidth="1" hidden="1" min="23" max="23" width="16.0"/>
    <col customWidth="1" hidden="1" min="24" max="24" width="17.0"/>
    <col customWidth="1" hidden="1" min="25" max="25" width="12.25"/>
    <col customWidth="1" hidden="1" min="26" max="26" width="14.25"/>
    <col customWidth="1" hidden="1" min="27" max="28" width="14.5"/>
    <col customWidth="1" min="29" max="29" width="14.75"/>
    <col customWidth="1" hidden="1" min="30" max="30" width="14.0"/>
    <col customWidth="1" hidden="1" min="31" max="31" width="17.13"/>
    <col customWidth="1" hidden="1" min="32" max="32" width="15.0"/>
    <col customWidth="1" hidden="1" min="33" max="33" width="9.88"/>
    <col customWidth="1" hidden="1" min="34" max="34" width="18.88"/>
    <col customWidth="1" hidden="1" min="35" max="35" width="10.0"/>
    <col customWidth="1" hidden="1" min="36" max="36" width="16.38"/>
    <col customWidth="1" hidden="1" min="37" max="37" width="10.0"/>
    <col customWidth="1" hidden="1" min="38" max="38" width="16.38"/>
    <col customWidth="1" hidden="1" min="39" max="39" width="25.88"/>
    <col customWidth="1" hidden="1" min="40" max="40" width="9.88"/>
    <col customWidth="1" hidden="1" min="41" max="41" width="25.75"/>
    <col customWidth="1" min="42" max="42" width="15.88"/>
    <col customWidth="1" min="43" max="43" width="18.38"/>
    <col customWidth="1" min="44" max="44" width="19.13"/>
    <col customWidth="1" min="45" max="45" width="19.38"/>
    <col customWidth="1" min="46" max="46" width="19.75"/>
    <col customWidth="1" min="47" max="47" width="18.75"/>
    <col customWidth="1" min="48" max="48" width="18.38"/>
    <col customWidth="1" min="49" max="49" width="48.38"/>
    <col customWidth="1" min="50" max="51" width="11.75"/>
    <col customWidth="1" min="52" max="52" width="15.13"/>
    <col customWidth="1" min="53" max="53" width="11.13"/>
  </cols>
  <sheetData>
    <row r="1">
      <c r="A1" s="1" t="s">
        <v>0</v>
      </c>
      <c r="B1" s="2" t="s">
        <v>1</v>
      </c>
      <c r="C1" s="3" t="s">
        <v>2</v>
      </c>
      <c r="D1" s="4" t="s">
        <v>3</v>
      </c>
      <c r="E1" s="5" t="s">
        <v>4</v>
      </c>
      <c r="F1" s="6" t="s">
        <v>5</v>
      </c>
      <c r="G1" s="5" t="s">
        <v>6</v>
      </c>
      <c r="H1" s="3" t="s">
        <v>7</v>
      </c>
      <c r="I1" s="5" t="s">
        <v>8</v>
      </c>
      <c r="J1" s="7" t="s">
        <v>9</v>
      </c>
      <c r="K1" s="7" t="s">
        <v>10</v>
      </c>
      <c r="L1" s="8" t="s">
        <v>11</v>
      </c>
      <c r="M1" s="7" t="s">
        <v>12</v>
      </c>
      <c r="N1" s="5" t="s">
        <v>13</v>
      </c>
      <c r="O1" s="7" t="s">
        <v>14</v>
      </c>
      <c r="P1" s="7" t="s">
        <v>15</v>
      </c>
      <c r="Q1" s="7" t="s">
        <v>16</v>
      </c>
      <c r="R1" s="7" t="s">
        <v>17</v>
      </c>
      <c r="S1" s="7" t="s">
        <v>18</v>
      </c>
      <c r="T1" s="7" t="s">
        <v>19</v>
      </c>
      <c r="U1" s="7" t="s">
        <v>20</v>
      </c>
      <c r="V1" s="9" t="s">
        <v>21</v>
      </c>
      <c r="W1" s="9" t="s">
        <v>22</v>
      </c>
      <c r="X1" s="9" t="s">
        <v>23</v>
      </c>
      <c r="Y1" s="9" t="s">
        <v>24</v>
      </c>
      <c r="Z1" s="9" t="s">
        <v>25</v>
      </c>
      <c r="AA1" s="9" t="s">
        <v>26</v>
      </c>
      <c r="AB1" s="9" t="s">
        <v>27</v>
      </c>
      <c r="AC1" s="9" t="s">
        <v>28</v>
      </c>
      <c r="AD1" s="9" t="s">
        <v>29</v>
      </c>
      <c r="AE1" s="5" t="s">
        <v>30</v>
      </c>
      <c r="AF1" s="5" t="s">
        <v>31</v>
      </c>
      <c r="AG1" s="5" t="s">
        <v>32</v>
      </c>
      <c r="AH1" s="5" t="s">
        <v>33</v>
      </c>
      <c r="AI1" s="5" t="s">
        <v>34</v>
      </c>
      <c r="AJ1" s="5" t="s">
        <v>35</v>
      </c>
      <c r="AK1" s="5" t="s">
        <v>36</v>
      </c>
      <c r="AL1" s="5" t="s">
        <v>37</v>
      </c>
      <c r="AM1" s="5" t="s">
        <v>38</v>
      </c>
      <c r="AN1" s="5" t="s">
        <v>39</v>
      </c>
      <c r="AO1" s="5" t="s">
        <v>40</v>
      </c>
      <c r="AP1" s="7" t="s">
        <v>41</v>
      </c>
      <c r="AQ1" s="5" t="s">
        <v>42</v>
      </c>
      <c r="AR1" s="5" t="s">
        <v>43</v>
      </c>
      <c r="AS1" s="5" t="s">
        <v>44</v>
      </c>
      <c r="AT1" s="5" t="s">
        <v>45</v>
      </c>
      <c r="AU1" s="4" t="s">
        <v>46</v>
      </c>
      <c r="AV1" s="5" t="s">
        <v>47</v>
      </c>
      <c r="AW1" s="5" t="s">
        <v>48</v>
      </c>
      <c r="AX1" s="5" t="s">
        <v>49</v>
      </c>
      <c r="AY1" s="5" t="s">
        <v>50</v>
      </c>
      <c r="AZ1" s="5" t="s">
        <v>51</v>
      </c>
      <c r="BA1" s="10" t="s">
        <v>52</v>
      </c>
    </row>
    <row r="2">
      <c r="A2" s="11">
        <v>1.0</v>
      </c>
      <c r="B2" s="12">
        <v>17157.0</v>
      </c>
      <c r="C2" s="13">
        <v>45657.0</v>
      </c>
      <c r="D2" s="14">
        <v>45659.0</v>
      </c>
      <c r="E2" s="15">
        <f t="shared" ref="E2:E63" si="1">DAYS(D2, C2)</f>
        <v>2</v>
      </c>
      <c r="F2" s="16" t="s">
        <v>53</v>
      </c>
      <c r="G2" s="17" t="s">
        <v>53</v>
      </c>
      <c r="H2" s="13">
        <v>43938.0</v>
      </c>
      <c r="I2" s="11">
        <v>4.0</v>
      </c>
      <c r="J2" s="18" t="s">
        <v>54</v>
      </c>
      <c r="K2" s="18" t="s">
        <v>55</v>
      </c>
      <c r="L2" s="18" t="s">
        <v>56</v>
      </c>
      <c r="M2" s="19" t="s">
        <v>57</v>
      </c>
      <c r="N2" s="20" t="s">
        <v>58</v>
      </c>
      <c r="O2" s="18" t="s">
        <v>59</v>
      </c>
      <c r="P2" s="21" t="s">
        <v>60</v>
      </c>
      <c r="Q2" s="11" t="s">
        <v>61</v>
      </c>
      <c r="R2" s="18" t="s">
        <v>62</v>
      </c>
      <c r="S2" s="11" t="s">
        <v>62</v>
      </c>
      <c r="T2" s="18" t="s">
        <v>63</v>
      </c>
      <c r="U2" s="22" t="s">
        <v>62</v>
      </c>
      <c r="V2" s="23">
        <v>28230.36</v>
      </c>
      <c r="W2" s="24">
        <v>0.0</v>
      </c>
      <c r="X2" s="24">
        <v>0.0</v>
      </c>
      <c r="Y2" s="24">
        <v>0.0</v>
      </c>
      <c r="Z2" s="25">
        <v>20000.0</v>
      </c>
      <c r="AA2" s="26">
        <v>9100.0</v>
      </c>
      <c r="AB2" s="24">
        <v>3900.0</v>
      </c>
      <c r="AC2" s="27">
        <f t="shared" ref="AC2:AC99" si="2">AA2+AB2</f>
        <v>13000</v>
      </c>
      <c r="AD2" s="28">
        <f t="shared" ref="AD2:AD166" si="3">V2-W2-X2-Y2-Z2-AC2</f>
        <v>-4769.64</v>
      </c>
      <c r="AE2" s="29" t="s">
        <v>64</v>
      </c>
      <c r="AF2" s="30" t="s">
        <v>65</v>
      </c>
      <c r="AG2" s="31" t="b">
        <v>1</v>
      </c>
      <c r="AH2" s="32"/>
      <c r="AI2" s="33" t="b">
        <v>1</v>
      </c>
      <c r="AJ2" s="32"/>
      <c r="AK2" s="33" t="b">
        <v>0</v>
      </c>
      <c r="AL2" s="34" t="s">
        <v>66</v>
      </c>
      <c r="AM2" s="35" t="s">
        <v>67</v>
      </c>
      <c r="AN2" s="33" t="b">
        <v>1</v>
      </c>
      <c r="AO2" s="36"/>
      <c r="AP2" s="37" t="s">
        <v>68</v>
      </c>
      <c r="AQ2" s="38" t="s">
        <v>69</v>
      </c>
      <c r="AR2" s="39" t="s">
        <v>70</v>
      </c>
      <c r="AS2" s="40">
        <f t="shared" ref="AS2:AS166" si="4">D2+60</f>
        <v>45719</v>
      </c>
      <c r="AT2" s="29">
        <v>1677.0</v>
      </c>
      <c r="AU2" s="41">
        <v>45716.0</v>
      </c>
      <c r="AV2" s="42" t="s">
        <v>71</v>
      </c>
      <c r="AW2" s="43"/>
      <c r="AX2" s="44"/>
      <c r="AY2" s="45"/>
      <c r="AZ2" s="46">
        <v>45719.0</v>
      </c>
      <c r="BA2" s="47" t="s">
        <v>72</v>
      </c>
    </row>
    <row r="3">
      <c r="A3" s="48">
        <v>2.0</v>
      </c>
      <c r="B3" s="49">
        <v>17175.0</v>
      </c>
      <c r="C3" s="50">
        <v>45658.0</v>
      </c>
      <c r="D3" s="51">
        <v>45659.0</v>
      </c>
      <c r="E3" s="52">
        <f t="shared" si="1"/>
        <v>1</v>
      </c>
      <c r="F3" s="53" t="s">
        <v>73</v>
      </c>
      <c r="G3" s="54" t="s">
        <v>73</v>
      </c>
      <c r="H3" s="50">
        <v>23944.0</v>
      </c>
      <c r="I3" s="48">
        <v>59.0</v>
      </c>
      <c r="J3" s="55" t="s">
        <v>62</v>
      </c>
      <c r="K3" s="55" t="s">
        <v>62</v>
      </c>
      <c r="L3" s="55" t="s">
        <v>74</v>
      </c>
      <c r="M3" s="56" t="s">
        <v>75</v>
      </c>
      <c r="N3" s="57" t="s">
        <v>76</v>
      </c>
      <c r="O3" s="55" t="s">
        <v>77</v>
      </c>
      <c r="P3" s="55" t="s">
        <v>78</v>
      </c>
      <c r="Q3" s="48" t="s">
        <v>79</v>
      </c>
      <c r="R3" s="55" t="s">
        <v>62</v>
      </c>
      <c r="S3" s="48" t="s">
        <v>62</v>
      </c>
      <c r="T3" s="55" t="s">
        <v>80</v>
      </c>
      <c r="U3" s="58" t="s">
        <v>62</v>
      </c>
      <c r="V3" s="59">
        <v>32041.54</v>
      </c>
      <c r="W3" s="60">
        <v>0.0</v>
      </c>
      <c r="X3" s="60">
        <v>0.0</v>
      </c>
      <c r="Y3" s="60">
        <v>0.0</v>
      </c>
      <c r="Z3" s="61">
        <v>20000.0</v>
      </c>
      <c r="AA3" s="62">
        <v>9555.0</v>
      </c>
      <c r="AB3" s="60">
        <v>4095.0</v>
      </c>
      <c r="AC3" s="63">
        <f t="shared" si="2"/>
        <v>13650</v>
      </c>
      <c r="AD3" s="64">
        <f t="shared" si="3"/>
        <v>-1608.46</v>
      </c>
      <c r="AE3" s="65" t="s">
        <v>81</v>
      </c>
      <c r="AF3" s="66" t="s">
        <v>65</v>
      </c>
      <c r="AG3" s="67" t="b">
        <v>1</v>
      </c>
      <c r="AH3" s="68"/>
      <c r="AI3" s="69" t="b">
        <v>1</v>
      </c>
      <c r="AJ3" s="68"/>
      <c r="AK3" s="69" t="b">
        <v>1</v>
      </c>
      <c r="AL3" s="70"/>
      <c r="AM3" s="71" t="s">
        <v>82</v>
      </c>
      <c r="AN3" s="69" t="b">
        <v>1</v>
      </c>
      <c r="AO3" s="72"/>
      <c r="AP3" s="73" t="s">
        <v>83</v>
      </c>
      <c r="AQ3" s="74" t="s">
        <v>69</v>
      </c>
      <c r="AR3" s="75" t="s">
        <v>70</v>
      </c>
      <c r="AS3" s="76">
        <f t="shared" si="4"/>
        <v>45719</v>
      </c>
      <c r="AT3" s="65">
        <v>1660.0</v>
      </c>
      <c r="AU3" s="77">
        <v>45712.0</v>
      </c>
      <c r="AV3" s="78" t="s">
        <v>84</v>
      </c>
      <c r="AW3" s="66" t="s">
        <v>85</v>
      </c>
      <c r="AX3" s="79"/>
      <c r="AY3" s="80"/>
      <c r="AZ3" s="81">
        <v>45719.0</v>
      </c>
      <c r="BA3" s="82" t="s">
        <v>72</v>
      </c>
    </row>
    <row r="4">
      <c r="A4" s="11">
        <v>3.0</v>
      </c>
      <c r="B4" s="12">
        <v>17030.0</v>
      </c>
      <c r="C4" s="13">
        <v>45652.0</v>
      </c>
      <c r="D4" s="14">
        <v>45660.0</v>
      </c>
      <c r="E4" s="15">
        <f t="shared" si="1"/>
        <v>8</v>
      </c>
      <c r="F4" s="16" t="s">
        <v>86</v>
      </c>
      <c r="G4" s="17" t="s">
        <v>86</v>
      </c>
      <c r="H4" s="13">
        <v>17472.0</v>
      </c>
      <c r="I4" s="11">
        <v>77.0</v>
      </c>
      <c r="J4" s="18" t="s">
        <v>62</v>
      </c>
      <c r="K4" s="18" t="s">
        <v>62</v>
      </c>
      <c r="L4" s="18" t="s">
        <v>87</v>
      </c>
      <c r="M4" s="19" t="s">
        <v>88</v>
      </c>
      <c r="N4" s="20" t="s">
        <v>76</v>
      </c>
      <c r="O4" s="18" t="s">
        <v>89</v>
      </c>
      <c r="P4" s="18" t="s">
        <v>90</v>
      </c>
      <c r="Q4" s="11" t="s">
        <v>91</v>
      </c>
      <c r="R4" s="18" t="s">
        <v>62</v>
      </c>
      <c r="S4" s="11" t="s">
        <v>62</v>
      </c>
      <c r="T4" s="18" t="s">
        <v>92</v>
      </c>
      <c r="U4" s="22" t="s">
        <v>62</v>
      </c>
      <c r="V4" s="23">
        <v>165272.11</v>
      </c>
      <c r="W4" s="24">
        <v>33054.42</v>
      </c>
      <c r="X4" s="24">
        <v>0.0</v>
      </c>
      <c r="Y4" s="24">
        <v>0.0</v>
      </c>
      <c r="Z4" s="25">
        <v>65263.48</v>
      </c>
      <c r="AA4" s="26">
        <v>13650.0</v>
      </c>
      <c r="AB4" s="24">
        <v>5850.0</v>
      </c>
      <c r="AC4" s="27">
        <f t="shared" si="2"/>
        <v>19500</v>
      </c>
      <c r="AD4" s="28">
        <f t="shared" si="3"/>
        <v>47454.21</v>
      </c>
      <c r="AE4" s="29" t="s">
        <v>81</v>
      </c>
      <c r="AF4" s="30" t="s">
        <v>65</v>
      </c>
      <c r="AG4" s="31" t="b">
        <v>1</v>
      </c>
      <c r="AH4" s="83"/>
      <c r="AI4" s="33" t="b">
        <v>0</v>
      </c>
      <c r="AJ4" s="84" t="s">
        <v>66</v>
      </c>
      <c r="AK4" s="33" t="b">
        <v>0</v>
      </c>
      <c r="AL4" s="34" t="s">
        <v>66</v>
      </c>
      <c r="AM4" s="35" t="s">
        <v>93</v>
      </c>
      <c r="AN4" s="33" t="b">
        <v>1</v>
      </c>
      <c r="AO4" s="36"/>
      <c r="AP4" s="37" t="s">
        <v>83</v>
      </c>
      <c r="AQ4" s="38" t="s">
        <v>94</v>
      </c>
      <c r="AR4" s="39" t="s">
        <v>95</v>
      </c>
      <c r="AS4" s="40">
        <f t="shared" si="4"/>
        <v>45720</v>
      </c>
      <c r="AT4" s="29">
        <v>1679.0</v>
      </c>
      <c r="AU4" s="85">
        <v>45716.0</v>
      </c>
      <c r="AV4" s="42" t="s">
        <v>71</v>
      </c>
      <c r="AW4" s="30"/>
      <c r="AX4" s="44"/>
      <c r="AY4" s="45"/>
      <c r="AZ4" s="86">
        <v>45719.0</v>
      </c>
      <c r="BA4" s="87" t="s">
        <v>72</v>
      </c>
    </row>
    <row r="5">
      <c r="A5" s="48">
        <v>4.0</v>
      </c>
      <c r="B5" s="49">
        <v>13987.0</v>
      </c>
      <c r="C5" s="50">
        <v>45628.0</v>
      </c>
      <c r="D5" s="51">
        <v>45660.0</v>
      </c>
      <c r="E5" s="52">
        <f t="shared" si="1"/>
        <v>32</v>
      </c>
      <c r="F5" s="53" t="s">
        <v>96</v>
      </c>
      <c r="G5" s="54" t="s">
        <v>96</v>
      </c>
      <c r="H5" s="50">
        <v>22955.0</v>
      </c>
      <c r="I5" s="48">
        <v>62.0</v>
      </c>
      <c r="J5" s="55" t="s">
        <v>62</v>
      </c>
      <c r="K5" s="55" t="s">
        <v>62</v>
      </c>
      <c r="L5" s="55" t="s">
        <v>97</v>
      </c>
      <c r="M5" s="56" t="s">
        <v>98</v>
      </c>
      <c r="N5" s="57" t="s">
        <v>76</v>
      </c>
      <c r="O5" s="55" t="s">
        <v>99</v>
      </c>
      <c r="P5" s="55" t="s">
        <v>100</v>
      </c>
      <c r="Q5" s="48" t="s">
        <v>101</v>
      </c>
      <c r="R5" s="55" t="s">
        <v>62</v>
      </c>
      <c r="S5" s="48" t="s">
        <v>62</v>
      </c>
      <c r="T5" s="55" t="s">
        <v>102</v>
      </c>
      <c r="U5" s="58" t="s">
        <v>103</v>
      </c>
      <c r="V5" s="59">
        <v>756668.92</v>
      </c>
      <c r="W5" s="60">
        <v>151333.71</v>
      </c>
      <c r="X5" s="60">
        <v>0.0</v>
      </c>
      <c r="Y5" s="60">
        <v>0.0</v>
      </c>
      <c r="Z5" s="61">
        <v>131529.79</v>
      </c>
      <c r="AA5" s="62">
        <v>53200.0</v>
      </c>
      <c r="AB5" s="60">
        <v>22800.0</v>
      </c>
      <c r="AC5" s="63">
        <f t="shared" si="2"/>
        <v>76000</v>
      </c>
      <c r="AD5" s="64">
        <f t="shared" si="3"/>
        <v>397805.42</v>
      </c>
      <c r="AE5" s="65" t="s">
        <v>81</v>
      </c>
      <c r="AF5" s="66" t="s">
        <v>65</v>
      </c>
      <c r="AG5" s="67" t="b">
        <v>1</v>
      </c>
      <c r="AH5" s="68"/>
      <c r="AI5" s="69" t="b">
        <v>1</v>
      </c>
      <c r="AJ5" s="68"/>
      <c r="AK5" s="69" t="b">
        <v>1</v>
      </c>
      <c r="AL5" s="70"/>
      <c r="AM5" s="88"/>
      <c r="AN5" s="69" t="b">
        <v>1</v>
      </c>
      <c r="AO5" s="55" t="s">
        <v>104</v>
      </c>
      <c r="AP5" s="73" t="s">
        <v>83</v>
      </c>
      <c r="AQ5" s="74" t="s">
        <v>94</v>
      </c>
      <c r="AR5" s="75" t="s">
        <v>70</v>
      </c>
      <c r="AS5" s="76">
        <f t="shared" si="4"/>
        <v>45720</v>
      </c>
      <c r="AT5" s="65">
        <v>1689.0</v>
      </c>
      <c r="AU5" s="77">
        <v>45719.0</v>
      </c>
      <c r="AV5" s="78" t="s">
        <v>84</v>
      </c>
      <c r="AW5" s="66" t="s">
        <v>105</v>
      </c>
      <c r="AX5" s="79"/>
      <c r="AY5" s="80"/>
      <c r="AZ5" s="86">
        <v>45722.0</v>
      </c>
      <c r="BA5" s="87" t="s">
        <v>72</v>
      </c>
    </row>
    <row r="6">
      <c r="A6" s="11">
        <v>5.0</v>
      </c>
      <c r="B6" s="12">
        <v>17204.0</v>
      </c>
      <c r="C6" s="13">
        <v>45659.0</v>
      </c>
      <c r="D6" s="14">
        <v>45661.0</v>
      </c>
      <c r="E6" s="15">
        <f t="shared" si="1"/>
        <v>2</v>
      </c>
      <c r="F6" s="16" t="s">
        <v>106</v>
      </c>
      <c r="G6" s="17" t="s">
        <v>106</v>
      </c>
      <c r="H6" s="13">
        <v>38236.0</v>
      </c>
      <c r="I6" s="11">
        <v>20.0</v>
      </c>
      <c r="J6" s="18" t="s">
        <v>107</v>
      </c>
      <c r="K6" s="18" t="s">
        <v>108</v>
      </c>
      <c r="L6" s="18" t="s">
        <v>109</v>
      </c>
      <c r="M6" s="19" t="s">
        <v>57</v>
      </c>
      <c r="N6" s="20" t="s">
        <v>58</v>
      </c>
      <c r="O6" s="18" t="s">
        <v>110</v>
      </c>
      <c r="P6" s="18" t="s">
        <v>111</v>
      </c>
      <c r="Q6" s="11" t="s">
        <v>112</v>
      </c>
      <c r="R6" s="18" t="s">
        <v>113</v>
      </c>
      <c r="S6" s="11" t="s">
        <v>114</v>
      </c>
      <c r="T6" s="18" t="s">
        <v>115</v>
      </c>
      <c r="U6" s="22" t="s">
        <v>116</v>
      </c>
      <c r="V6" s="23">
        <v>164676.36</v>
      </c>
      <c r="W6" s="24">
        <v>32935.31</v>
      </c>
      <c r="X6" s="24">
        <v>0.0</v>
      </c>
      <c r="Y6" s="24">
        <v>45184.2</v>
      </c>
      <c r="Z6" s="25">
        <v>44787.85</v>
      </c>
      <c r="AA6" s="89">
        <f>14040+10530</f>
        <v>24570</v>
      </c>
      <c r="AB6" s="90">
        <f>4095+13104</f>
        <v>17199</v>
      </c>
      <c r="AC6" s="27">
        <f t="shared" si="2"/>
        <v>41769</v>
      </c>
      <c r="AD6" s="28">
        <f t="shared" si="3"/>
        <v>0</v>
      </c>
      <c r="AE6" s="29" t="s">
        <v>117</v>
      </c>
      <c r="AF6" s="30" t="s">
        <v>65</v>
      </c>
      <c r="AG6" s="31" t="b">
        <v>1</v>
      </c>
      <c r="AH6" s="83"/>
      <c r="AI6" s="33" t="b">
        <v>1</v>
      </c>
      <c r="AJ6" s="83"/>
      <c r="AK6" s="33" t="b">
        <v>1</v>
      </c>
      <c r="AL6" s="91"/>
      <c r="AM6" s="35" t="s">
        <v>118</v>
      </c>
      <c r="AN6" s="33" t="b">
        <v>1</v>
      </c>
      <c r="AO6" s="36"/>
      <c r="AP6" s="37" t="s">
        <v>68</v>
      </c>
      <c r="AQ6" s="38" t="s">
        <v>94</v>
      </c>
      <c r="AR6" s="39" t="s">
        <v>70</v>
      </c>
      <c r="AS6" s="40">
        <f t="shared" si="4"/>
        <v>45721</v>
      </c>
      <c r="AT6" s="29">
        <v>1670.0</v>
      </c>
      <c r="AU6" s="85">
        <v>45714.0</v>
      </c>
      <c r="AV6" s="42" t="s">
        <v>71</v>
      </c>
      <c r="AW6" s="30"/>
      <c r="AX6" s="44"/>
      <c r="AY6" s="45"/>
      <c r="AZ6" s="86">
        <v>45719.0</v>
      </c>
      <c r="BA6" s="87" t="s">
        <v>72</v>
      </c>
    </row>
    <row r="7">
      <c r="A7" s="11">
        <v>6.0</v>
      </c>
      <c r="B7" s="12">
        <v>17185.0</v>
      </c>
      <c r="C7" s="13">
        <v>45659.0</v>
      </c>
      <c r="D7" s="14">
        <v>45661.0</v>
      </c>
      <c r="E7" s="15">
        <f t="shared" si="1"/>
        <v>2</v>
      </c>
      <c r="F7" s="16" t="s">
        <v>119</v>
      </c>
      <c r="G7" s="17" t="s">
        <v>119</v>
      </c>
      <c r="H7" s="13">
        <v>20867.0</v>
      </c>
      <c r="I7" s="11">
        <v>67.0</v>
      </c>
      <c r="J7" s="18" t="s">
        <v>62</v>
      </c>
      <c r="K7" s="18" t="s">
        <v>62</v>
      </c>
      <c r="L7" s="18" t="s">
        <v>120</v>
      </c>
      <c r="M7" s="19" t="s">
        <v>98</v>
      </c>
      <c r="N7" s="20" t="s">
        <v>76</v>
      </c>
      <c r="O7" s="18" t="s">
        <v>121</v>
      </c>
      <c r="P7" s="18" t="s">
        <v>122</v>
      </c>
      <c r="Q7" s="11" t="s">
        <v>91</v>
      </c>
      <c r="R7" s="18" t="s">
        <v>62</v>
      </c>
      <c r="S7" s="11" t="s">
        <v>62</v>
      </c>
      <c r="T7" s="18" t="s">
        <v>123</v>
      </c>
      <c r="U7" s="22" t="s">
        <v>124</v>
      </c>
      <c r="V7" s="23">
        <v>159684.87</v>
      </c>
      <c r="W7" s="24">
        <v>31936.91</v>
      </c>
      <c r="X7" s="24">
        <v>0.0</v>
      </c>
      <c r="Y7" s="24">
        <v>0.0</v>
      </c>
      <c r="Z7" s="25">
        <v>67782.8</v>
      </c>
      <c r="AA7" s="26">
        <v>20475.0</v>
      </c>
      <c r="AB7" s="24">
        <v>8775.0</v>
      </c>
      <c r="AC7" s="27">
        <f t="shared" si="2"/>
        <v>29250</v>
      </c>
      <c r="AD7" s="28">
        <f t="shared" si="3"/>
        <v>30715.16</v>
      </c>
      <c r="AE7" s="29" t="s">
        <v>81</v>
      </c>
      <c r="AF7" s="30" t="s">
        <v>65</v>
      </c>
      <c r="AG7" s="31" t="b">
        <v>1</v>
      </c>
      <c r="AH7" s="83"/>
      <c r="AI7" s="33" t="b">
        <v>1</v>
      </c>
      <c r="AJ7" s="83"/>
      <c r="AK7" s="33" t="b">
        <v>1</v>
      </c>
      <c r="AL7" s="91"/>
      <c r="AM7" s="35" t="s">
        <v>125</v>
      </c>
      <c r="AN7" s="33" t="b">
        <v>1</v>
      </c>
      <c r="AO7" s="18" t="s">
        <v>126</v>
      </c>
      <c r="AP7" s="37" t="s">
        <v>83</v>
      </c>
      <c r="AQ7" s="38" t="s">
        <v>127</v>
      </c>
      <c r="AR7" s="39" t="s">
        <v>70</v>
      </c>
      <c r="AS7" s="40">
        <f t="shared" si="4"/>
        <v>45721</v>
      </c>
      <c r="AT7" s="29">
        <v>1668.0</v>
      </c>
      <c r="AU7" s="85">
        <v>45713.0</v>
      </c>
      <c r="AV7" s="42" t="s">
        <v>71</v>
      </c>
      <c r="AW7" s="30"/>
      <c r="AX7" s="44"/>
      <c r="AY7" s="45"/>
      <c r="AZ7" s="86">
        <v>45719.0</v>
      </c>
      <c r="BA7" s="87" t="s">
        <v>72</v>
      </c>
    </row>
    <row r="8">
      <c r="A8" s="48">
        <v>7.0</v>
      </c>
      <c r="B8" s="49">
        <v>17213.0</v>
      </c>
      <c r="C8" s="50">
        <v>45659.0</v>
      </c>
      <c r="D8" s="51">
        <v>45661.0</v>
      </c>
      <c r="E8" s="52">
        <f t="shared" si="1"/>
        <v>2</v>
      </c>
      <c r="F8" s="53" t="s">
        <v>128</v>
      </c>
      <c r="G8" s="54" t="s">
        <v>128</v>
      </c>
      <c r="H8" s="50">
        <v>45107.0</v>
      </c>
      <c r="I8" s="48">
        <v>1.0</v>
      </c>
      <c r="J8" s="55" t="s">
        <v>107</v>
      </c>
      <c r="K8" s="55" t="s">
        <v>129</v>
      </c>
      <c r="L8" s="55" t="s">
        <v>130</v>
      </c>
      <c r="M8" s="56" t="s">
        <v>57</v>
      </c>
      <c r="N8" s="57" t="s">
        <v>58</v>
      </c>
      <c r="O8" s="55" t="s">
        <v>131</v>
      </c>
      <c r="P8" s="55" t="s">
        <v>132</v>
      </c>
      <c r="Q8" s="48" t="s">
        <v>133</v>
      </c>
      <c r="R8" s="55" t="s">
        <v>62</v>
      </c>
      <c r="S8" s="48" t="s">
        <v>62</v>
      </c>
      <c r="T8" s="55" t="s">
        <v>134</v>
      </c>
      <c r="U8" s="58" t="s">
        <v>62</v>
      </c>
      <c r="V8" s="59">
        <v>29073.15</v>
      </c>
      <c r="W8" s="60">
        <v>0.0</v>
      </c>
      <c r="X8" s="60">
        <v>0.0</v>
      </c>
      <c r="Y8" s="60">
        <v>11909.98</v>
      </c>
      <c r="Z8" s="61">
        <v>3513.17</v>
      </c>
      <c r="AA8" s="62">
        <v>9555.0</v>
      </c>
      <c r="AB8" s="60">
        <v>4095.0</v>
      </c>
      <c r="AC8" s="63">
        <f t="shared" si="2"/>
        <v>13650</v>
      </c>
      <c r="AD8" s="64">
        <f t="shared" si="3"/>
        <v>0</v>
      </c>
      <c r="AE8" s="65" t="s">
        <v>135</v>
      </c>
      <c r="AF8" s="66" t="s">
        <v>65</v>
      </c>
      <c r="AG8" s="67" t="b">
        <v>1</v>
      </c>
      <c r="AH8" s="68"/>
      <c r="AI8" s="69" t="b">
        <v>1</v>
      </c>
      <c r="AJ8" s="68"/>
      <c r="AK8" s="69" t="b">
        <v>1</v>
      </c>
      <c r="AL8" s="70"/>
      <c r="AM8" s="71" t="s">
        <v>136</v>
      </c>
      <c r="AN8" s="69" t="b">
        <v>1</v>
      </c>
      <c r="AO8" s="72"/>
      <c r="AP8" s="73" t="s">
        <v>83</v>
      </c>
      <c r="AQ8" s="74" t="s">
        <v>94</v>
      </c>
      <c r="AR8" s="75" t="s">
        <v>70</v>
      </c>
      <c r="AS8" s="76">
        <f t="shared" si="4"/>
        <v>45721</v>
      </c>
      <c r="AT8" s="65">
        <v>1678.0</v>
      </c>
      <c r="AU8" s="77">
        <v>45716.0</v>
      </c>
      <c r="AV8" s="78" t="s">
        <v>71</v>
      </c>
      <c r="AW8" s="66"/>
      <c r="AX8" s="79"/>
      <c r="AY8" s="80"/>
      <c r="AZ8" s="81">
        <v>45719.0</v>
      </c>
      <c r="BA8" s="82" t="s">
        <v>72</v>
      </c>
    </row>
    <row r="9">
      <c r="A9" s="11">
        <v>8.0</v>
      </c>
      <c r="B9" s="12">
        <v>17178.0</v>
      </c>
      <c r="C9" s="13">
        <v>45658.0</v>
      </c>
      <c r="D9" s="14">
        <v>45662.0</v>
      </c>
      <c r="E9" s="15">
        <f t="shared" si="1"/>
        <v>4</v>
      </c>
      <c r="F9" s="16" t="s">
        <v>137</v>
      </c>
      <c r="G9" s="17" t="e">
        <v>#N/A</v>
      </c>
      <c r="H9" s="13">
        <v>25017.0</v>
      </c>
      <c r="I9" s="11">
        <v>56.0</v>
      </c>
      <c r="J9" s="18" t="s">
        <v>62</v>
      </c>
      <c r="K9" s="18" t="s">
        <v>62</v>
      </c>
      <c r="L9" s="18" t="s">
        <v>138</v>
      </c>
      <c r="M9" s="19" t="s">
        <v>75</v>
      </c>
      <c r="N9" s="20" t="s">
        <v>76</v>
      </c>
      <c r="O9" s="18" t="s">
        <v>139</v>
      </c>
      <c r="P9" s="18" t="s">
        <v>140</v>
      </c>
      <c r="Q9" s="11" t="s">
        <v>101</v>
      </c>
      <c r="R9" s="18" t="s">
        <v>62</v>
      </c>
      <c r="S9" s="11" t="s">
        <v>62</v>
      </c>
      <c r="T9" s="18" t="s">
        <v>102</v>
      </c>
      <c r="U9" s="22" t="s">
        <v>62</v>
      </c>
      <c r="V9" s="23">
        <v>90960.07</v>
      </c>
      <c r="W9" s="24">
        <v>0.0</v>
      </c>
      <c r="X9" s="24">
        <v>0.0</v>
      </c>
      <c r="Y9" s="24">
        <v>0.0</v>
      </c>
      <c r="Z9" s="25">
        <v>38000.0</v>
      </c>
      <c r="AA9" s="26">
        <v>53200.0</v>
      </c>
      <c r="AB9" s="24">
        <v>22800.0</v>
      </c>
      <c r="AC9" s="27">
        <f t="shared" si="2"/>
        <v>76000</v>
      </c>
      <c r="AD9" s="28">
        <f t="shared" si="3"/>
        <v>-23039.93</v>
      </c>
      <c r="AE9" s="29" t="s">
        <v>81</v>
      </c>
      <c r="AF9" s="30" t="s">
        <v>65</v>
      </c>
      <c r="AG9" s="31" t="b">
        <v>1</v>
      </c>
      <c r="AH9" s="83"/>
      <c r="AI9" s="33" t="b">
        <v>1</v>
      </c>
      <c r="AJ9" s="83"/>
      <c r="AK9" s="33" t="b">
        <v>0</v>
      </c>
      <c r="AL9" s="34" t="s">
        <v>66</v>
      </c>
      <c r="AM9" s="35" t="s">
        <v>141</v>
      </c>
      <c r="AN9" s="33" t="b">
        <v>1</v>
      </c>
      <c r="AO9" s="36"/>
      <c r="AP9" s="37" t="s">
        <v>83</v>
      </c>
      <c r="AQ9" s="38" t="s">
        <v>94</v>
      </c>
      <c r="AR9" s="39" t="s">
        <v>95</v>
      </c>
      <c r="AS9" s="40">
        <f t="shared" si="4"/>
        <v>45722</v>
      </c>
      <c r="AT9" s="29">
        <v>1672.0</v>
      </c>
      <c r="AU9" s="85">
        <v>45714.0</v>
      </c>
      <c r="AV9" s="42" t="s">
        <v>71</v>
      </c>
      <c r="AW9" s="30"/>
      <c r="AX9" s="44"/>
      <c r="AY9" s="45"/>
      <c r="AZ9" s="86">
        <v>45719.0</v>
      </c>
      <c r="BA9" s="87" t="s">
        <v>72</v>
      </c>
    </row>
    <row r="10">
      <c r="A10" s="48">
        <v>9.0</v>
      </c>
      <c r="B10" s="49">
        <v>17243.0</v>
      </c>
      <c r="C10" s="50">
        <v>45661.0</v>
      </c>
      <c r="D10" s="51">
        <v>45662.0</v>
      </c>
      <c r="E10" s="52">
        <f t="shared" si="1"/>
        <v>1</v>
      </c>
      <c r="F10" s="53" t="s">
        <v>142</v>
      </c>
      <c r="G10" s="54" t="e">
        <v>#N/A</v>
      </c>
      <c r="H10" s="50">
        <v>32651.0</v>
      </c>
      <c r="I10" s="48">
        <v>35.0</v>
      </c>
      <c r="J10" s="55" t="s">
        <v>62</v>
      </c>
      <c r="K10" s="55" t="s">
        <v>62</v>
      </c>
      <c r="L10" s="55" t="s">
        <v>143</v>
      </c>
      <c r="M10" s="56" t="s">
        <v>57</v>
      </c>
      <c r="N10" s="57" t="s">
        <v>76</v>
      </c>
      <c r="O10" s="55" t="s">
        <v>144</v>
      </c>
      <c r="P10" s="55" t="s">
        <v>145</v>
      </c>
      <c r="Q10" s="48" t="s">
        <v>146</v>
      </c>
      <c r="R10" s="55" t="s">
        <v>147</v>
      </c>
      <c r="S10" s="48">
        <v>58120.0</v>
      </c>
      <c r="T10" s="55" t="s">
        <v>148</v>
      </c>
      <c r="U10" s="58" t="s">
        <v>149</v>
      </c>
      <c r="V10" s="59">
        <v>59048.91</v>
      </c>
      <c r="W10" s="60">
        <v>0.0</v>
      </c>
      <c r="X10" s="60">
        <v>0.0</v>
      </c>
      <c r="Y10" s="60">
        <v>37536.68</v>
      </c>
      <c r="Z10" s="61">
        <v>62.23</v>
      </c>
      <c r="AA10" s="62">
        <v>12870.0</v>
      </c>
      <c r="AB10" s="60">
        <v>8580.0</v>
      </c>
      <c r="AC10" s="63">
        <f t="shared" si="2"/>
        <v>21450</v>
      </c>
      <c r="AD10" s="64">
        <f t="shared" si="3"/>
        <v>0</v>
      </c>
      <c r="AE10" s="65" t="s">
        <v>150</v>
      </c>
      <c r="AF10" s="66" t="s">
        <v>65</v>
      </c>
      <c r="AG10" s="67" t="b">
        <v>1</v>
      </c>
      <c r="AH10" s="68"/>
      <c r="AI10" s="69" t="b">
        <v>1</v>
      </c>
      <c r="AJ10" s="68"/>
      <c r="AK10" s="69" t="b">
        <v>0</v>
      </c>
      <c r="AL10" s="70"/>
      <c r="AM10" s="71" t="s">
        <v>151</v>
      </c>
      <c r="AN10" s="69" t="b">
        <v>1</v>
      </c>
      <c r="AO10" s="55" t="s">
        <v>152</v>
      </c>
      <c r="AP10" s="73" t="s">
        <v>83</v>
      </c>
      <c r="AQ10" s="74" t="s">
        <v>94</v>
      </c>
      <c r="AR10" s="75" t="s">
        <v>70</v>
      </c>
      <c r="AS10" s="76">
        <f t="shared" si="4"/>
        <v>45722</v>
      </c>
      <c r="AT10" s="65">
        <v>1657.0</v>
      </c>
      <c r="AU10" s="77">
        <v>45712.0</v>
      </c>
      <c r="AV10" s="78" t="s">
        <v>71</v>
      </c>
      <c r="AW10" s="66"/>
      <c r="AX10" s="79"/>
      <c r="AY10" s="80"/>
      <c r="AZ10" s="81">
        <v>45719.0</v>
      </c>
      <c r="BA10" s="82" t="s">
        <v>72</v>
      </c>
    </row>
    <row r="11">
      <c r="A11" s="11">
        <v>10.0</v>
      </c>
      <c r="B11" s="12">
        <v>17269.0</v>
      </c>
      <c r="C11" s="13">
        <v>45661.0</v>
      </c>
      <c r="D11" s="14">
        <v>45663.0</v>
      </c>
      <c r="E11" s="15">
        <f t="shared" si="1"/>
        <v>2</v>
      </c>
      <c r="F11" s="16" t="s">
        <v>153</v>
      </c>
      <c r="G11" s="17" t="s">
        <v>153</v>
      </c>
      <c r="H11" s="13">
        <v>22341.0</v>
      </c>
      <c r="I11" s="11">
        <v>63.0</v>
      </c>
      <c r="J11" s="18" t="s">
        <v>62</v>
      </c>
      <c r="K11" s="18" t="s">
        <v>62</v>
      </c>
      <c r="L11" s="18" t="s">
        <v>154</v>
      </c>
      <c r="M11" s="19" t="s">
        <v>98</v>
      </c>
      <c r="N11" s="20" t="s">
        <v>76</v>
      </c>
      <c r="O11" s="18" t="s">
        <v>155</v>
      </c>
      <c r="P11" s="18" t="s">
        <v>156</v>
      </c>
      <c r="Q11" s="11" t="s">
        <v>157</v>
      </c>
      <c r="R11" s="18" t="s">
        <v>62</v>
      </c>
      <c r="S11" s="11" t="s">
        <v>62</v>
      </c>
      <c r="T11" s="18" t="s">
        <v>158</v>
      </c>
      <c r="U11" s="22" t="s">
        <v>62</v>
      </c>
      <c r="V11" s="23">
        <v>64552.68</v>
      </c>
      <c r="W11" s="24">
        <v>12910.46</v>
      </c>
      <c r="X11" s="24">
        <v>0.0</v>
      </c>
      <c r="Y11" s="24">
        <v>0.0</v>
      </c>
      <c r="Z11" s="25">
        <v>20000.0</v>
      </c>
      <c r="AA11" s="26">
        <v>12285.0</v>
      </c>
      <c r="AB11" s="24">
        <v>5265.0</v>
      </c>
      <c r="AC11" s="27">
        <f t="shared" si="2"/>
        <v>17550</v>
      </c>
      <c r="AD11" s="28">
        <f t="shared" si="3"/>
        <v>14092.22</v>
      </c>
      <c r="AE11" s="29" t="s">
        <v>81</v>
      </c>
      <c r="AF11" s="30" t="s">
        <v>65</v>
      </c>
      <c r="AG11" s="31" t="b">
        <v>1</v>
      </c>
      <c r="AH11" s="83"/>
      <c r="AI11" s="33" t="b">
        <v>1</v>
      </c>
      <c r="AJ11" s="83"/>
      <c r="AK11" s="33" t="b">
        <v>1</v>
      </c>
      <c r="AL11" s="91"/>
      <c r="AM11" s="35" t="s">
        <v>159</v>
      </c>
      <c r="AN11" s="33" t="b">
        <v>1</v>
      </c>
      <c r="AO11" s="36"/>
      <c r="AP11" s="37" t="s">
        <v>83</v>
      </c>
      <c r="AQ11" s="38" t="s">
        <v>69</v>
      </c>
      <c r="AR11" s="39" t="s">
        <v>70</v>
      </c>
      <c r="AS11" s="40">
        <f t="shared" si="4"/>
        <v>45723</v>
      </c>
      <c r="AT11" s="29">
        <v>1669.0</v>
      </c>
      <c r="AU11" s="85">
        <v>45713.0</v>
      </c>
      <c r="AV11" s="42" t="s">
        <v>71</v>
      </c>
      <c r="AW11" s="30"/>
      <c r="AX11" s="44"/>
      <c r="AY11" s="45"/>
      <c r="AZ11" s="86">
        <v>45719.0</v>
      </c>
      <c r="BA11" s="87" t="s">
        <v>72</v>
      </c>
    </row>
    <row r="12">
      <c r="A12" s="11">
        <v>11.0</v>
      </c>
      <c r="B12" s="12">
        <v>17272.0</v>
      </c>
      <c r="C12" s="13">
        <v>45661.0</v>
      </c>
      <c r="D12" s="14">
        <v>45663.0</v>
      </c>
      <c r="E12" s="15">
        <f t="shared" si="1"/>
        <v>2</v>
      </c>
      <c r="F12" s="16" t="s">
        <v>160</v>
      </c>
      <c r="G12" s="17" t="s">
        <v>160</v>
      </c>
      <c r="H12" s="13">
        <v>42957.0</v>
      </c>
      <c r="I12" s="11">
        <v>7.0</v>
      </c>
      <c r="J12" s="18" t="s">
        <v>161</v>
      </c>
      <c r="K12" s="18" t="s">
        <v>162</v>
      </c>
      <c r="L12" s="18" t="s">
        <v>163</v>
      </c>
      <c r="M12" s="19" t="s">
        <v>164</v>
      </c>
      <c r="N12" s="20" t="s">
        <v>58</v>
      </c>
      <c r="O12" s="18" t="s">
        <v>165</v>
      </c>
      <c r="P12" s="18" t="s">
        <v>166</v>
      </c>
      <c r="Q12" s="11" t="s">
        <v>167</v>
      </c>
      <c r="R12" s="18" t="s">
        <v>62</v>
      </c>
      <c r="S12" s="11" t="s">
        <v>62</v>
      </c>
      <c r="T12" s="18" t="s">
        <v>168</v>
      </c>
      <c r="U12" s="22" t="s">
        <v>169</v>
      </c>
      <c r="V12" s="23">
        <v>53939.68</v>
      </c>
      <c r="W12" s="24">
        <v>0.0</v>
      </c>
      <c r="X12" s="24">
        <v>0.0</v>
      </c>
      <c r="Y12" s="24">
        <v>0.0</v>
      </c>
      <c r="Z12" s="25">
        <v>20000.0</v>
      </c>
      <c r="AA12" s="26">
        <v>18837.0</v>
      </c>
      <c r="AB12" s="24">
        <v>8073.0</v>
      </c>
      <c r="AC12" s="27">
        <f t="shared" si="2"/>
        <v>26910</v>
      </c>
      <c r="AD12" s="28">
        <f t="shared" si="3"/>
        <v>7029.68</v>
      </c>
      <c r="AE12" s="29" t="s">
        <v>170</v>
      </c>
      <c r="AF12" s="30" t="s">
        <v>65</v>
      </c>
      <c r="AG12" s="31" t="b">
        <v>1</v>
      </c>
      <c r="AH12" s="83"/>
      <c r="AI12" s="33" t="b">
        <v>1</v>
      </c>
      <c r="AJ12" s="83"/>
      <c r="AK12" s="33" t="b">
        <v>1</v>
      </c>
      <c r="AL12" s="91"/>
      <c r="AM12" s="92"/>
      <c r="AN12" s="33" t="b">
        <v>1</v>
      </c>
      <c r="AO12" s="36"/>
      <c r="AP12" s="37" t="s">
        <v>83</v>
      </c>
      <c r="AQ12" s="38" t="s">
        <v>69</v>
      </c>
      <c r="AR12" s="39" t="s">
        <v>70</v>
      </c>
      <c r="AS12" s="40">
        <f t="shared" si="4"/>
        <v>45723</v>
      </c>
      <c r="AT12" s="29">
        <v>1667.0</v>
      </c>
      <c r="AU12" s="85">
        <v>45713.0</v>
      </c>
      <c r="AV12" s="42" t="s">
        <v>71</v>
      </c>
      <c r="AW12" s="30"/>
      <c r="AX12" s="44"/>
      <c r="AY12" s="45"/>
      <c r="AZ12" s="86">
        <v>45719.0</v>
      </c>
      <c r="BA12" s="87" t="s">
        <v>72</v>
      </c>
    </row>
    <row r="13">
      <c r="A13" s="48">
        <v>12.0</v>
      </c>
      <c r="B13" s="49">
        <v>17154.0</v>
      </c>
      <c r="C13" s="50">
        <v>45657.0</v>
      </c>
      <c r="D13" s="51">
        <v>45663.0</v>
      </c>
      <c r="E13" s="52">
        <f t="shared" si="1"/>
        <v>6</v>
      </c>
      <c r="F13" s="53" t="s">
        <v>171</v>
      </c>
      <c r="G13" s="54" t="s">
        <v>171</v>
      </c>
      <c r="H13" s="50">
        <v>38733.0</v>
      </c>
      <c r="I13" s="48">
        <v>18.0</v>
      </c>
      <c r="J13" s="55" t="s">
        <v>107</v>
      </c>
      <c r="K13" s="55" t="s">
        <v>172</v>
      </c>
      <c r="L13" s="55" t="s">
        <v>173</v>
      </c>
      <c r="M13" s="56" t="s">
        <v>174</v>
      </c>
      <c r="N13" s="56" t="s">
        <v>58</v>
      </c>
      <c r="O13" s="55" t="s">
        <v>175</v>
      </c>
      <c r="P13" s="55" t="s">
        <v>176</v>
      </c>
      <c r="Q13" s="48" t="s">
        <v>177</v>
      </c>
      <c r="R13" s="55" t="s">
        <v>178</v>
      </c>
      <c r="S13" s="48" t="s">
        <v>179</v>
      </c>
      <c r="T13" s="55" t="s">
        <v>180</v>
      </c>
      <c r="U13" s="58" t="s">
        <v>149</v>
      </c>
      <c r="V13" s="59">
        <v>369294.04</v>
      </c>
      <c r="W13" s="60">
        <v>0.0</v>
      </c>
      <c r="X13" s="60">
        <v>0.0</v>
      </c>
      <c r="Y13" s="60">
        <v>0.0</v>
      </c>
      <c r="Z13" s="61">
        <v>30546.62</v>
      </c>
      <c r="AA13" s="93">
        <f>27690+1944.8</f>
        <v>29634.8</v>
      </c>
      <c r="AB13" s="94">
        <f>33852+7779.2</f>
        <v>41631.2</v>
      </c>
      <c r="AC13" s="63">
        <f t="shared" si="2"/>
        <v>71266</v>
      </c>
      <c r="AD13" s="64">
        <f t="shared" si="3"/>
        <v>267481.42</v>
      </c>
      <c r="AE13" s="65" t="s">
        <v>150</v>
      </c>
      <c r="AF13" s="66" t="s">
        <v>65</v>
      </c>
      <c r="AG13" s="67" t="b">
        <v>1</v>
      </c>
      <c r="AH13" s="68"/>
      <c r="AI13" s="69" t="b">
        <v>0</v>
      </c>
      <c r="AJ13" s="95" t="s">
        <v>66</v>
      </c>
      <c r="AK13" s="69" t="b">
        <v>0</v>
      </c>
      <c r="AL13" s="96" t="s">
        <v>66</v>
      </c>
      <c r="AM13" s="71" t="s">
        <v>181</v>
      </c>
      <c r="AN13" s="69" t="b">
        <v>1</v>
      </c>
      <c r="AO13" s="72"/>
      <c r="AP13" s="73" t="s">
        <v>83</v>
      </c>
      <c r="AQ13" s="74" t="s">
        <v>69</v>
      </c>
      <c r="AR13" s="75" t="s">
        <v>95</v>
      </c>
      <c r="AS13" s="76">
        <f t="shared" si="4"/>
        <v>45723</v>
      </c>
      <c r="AT13" s="65">
        <v>1673.0</v>
      </c>
      <c r="AU13" s="77">
        <v>45714.0</v>
      </c>
      <c r="AV13" s="78" t="s">
        <v>71</v>
      </c>
      <c r="AW13" s="66"/>
      <c r="AX13" s="79"/>
      <c r="AY13" s="80"/>
      <c r="AZ13" s="81">
        <v>45719.0</v>
      </c>
      <c r="BA13" s="82" t="s">
        <v>72</v>
      </c>
    </row>
    <row r="14">
      <c r="A14" s="11">
        <v>13.0</v>
      </c>
      <c r="B14" s="12">
        <v>17281.0</v>
      </c>
      <c r="C14" s="13">
        <v>45661.0</v>
      </c>
      <c r="D14" s="14">
        <v>45664.0</v>
      </c>
      <c r="E14" s="15">
        <f t="shared" si="1"/>
        <v>3</v>
      </c>
      <c r="F14" s="16" t="s">
        <v>182</v>
      </c>
      <c r="G14" s="17" t="s">
        <v>182</v>
      </c>
      <c r="H14" s="13">
        <v>45276.0</v>
      </c>
      <c r="I14" s="11">
        <v>1.0</v>
      </c>
      <c r="J14" s="18" t="s">
        <v>183</v>
      </c>
      <c r="K14" s="18" t="s">
        <v>184</v>
      </c>
      <c r="L14" s="18" t="s">
        <v>185</v>
      </c>
      <c r="M14" s="19" t="s">
        <v>57</v>
      </c>
      <c r="N14" s="20" t="s">
        <v>58</v>
      </c>
      <c r="O14" s="18" t="s">
        <v>186</v>
      </c>
      <c r="P14" s="21" t="s">
        <v>187</v>
      </c>
      <c r="Q14" s="11" t="s">
        <v>91</v>
      </c>
      <c r="R14" s="18" t="s">
        <v>62</v>
      </c>
      <c r="S14" s="11" t="s">
        <v>62</v>
      </c>
      <c r="T14" s="18" t="s">
        <v>188</v>
      </c>
      <c r="U14" s="22" t="s">
        <v>62</v>
      </c>
      <c r="V14" s="23">
        <v>60402.83</v>
      </c>
      <c r="W14" s="24">
        <v>0.0</v>
      </c>
      <c r="X14" s="24">
        <v>0.0</v>
      </c>
      <c r="Y14" s="24">
        <v>0.0</v>
      </c>
      <c r="Z14" s="25">
        <v>20000.0</v>
      </c>
      <c r="AA14" s="26">
        <v>20475.0</v>
      </c>
      <c r="AB14" s="24">
        <v>8775.0</v>
      </c>
      <c r="AC14" s="27">
        <f t="shared" si="2"/>
        <v>29250</v>
      </c>
      <c r="AD14" s="28">
        <f t="shared" si="3"/>
        <v>11152.83</v>
      </c>
      <c r="AE14" s="29" t="s">
        <v>81</v>
      </c>
      <c r="AF14" s="30" t="s">
        <v>65</v>
      </c>
      <c r="AG14" s="31" t="b">
        <v>1</v>
      </c>
      <c r="AH14" s="83"/>
      <c r="AI14" s="33" t="b">
        <v>1</v>
      </c>
      <c r="AJ14" s="83"/>
      <c r="AK14" s="33" t="b">
        <v>1</v>
      </c>
      <c r="AL14" s="91"/>
      <c r="AM14" s="35" t="s">
        <v>189</v>
      </c>
      <c r="AN14" s="33" t="b">
        <v>1</v>
      </c>
      <c r="AO14" s="18" t="s">
        <v>190</v>
      </c>
      <c r="AP14" s="37" t="s">
        <v>83</v>
      </c>
      <c r="AQ14" s="38" t="s">
        <v>94</v>
      </c>
      <c r="AR14" s="39" t="s">
        <v>70</v>
      </c>
      <c r="AS14" s="40">
        <f t="shared" si="4"/>
        <v>45724</v>
      </c>
      <c r="AT14" s="29">
        <v>1664.0</v>
      </c>
      <c r="AU14" s="85">
        <v>45712.0</v>
      </c>
      <c r="AV14" s="42" t="s">
        <v>84</v>
      </c>
      <c r="AW14" s="30"/>
      <c r="AX14" s="44"/>
      <c r="AY14" s="45"/>
      <c r="AZ14" s="86">
        <v>45719.0</v>
      </c>
      <c r="BA14" s="87" t="s">
        <v>72</v>
      </c>
    </row>
    <row r="15">
      <c r="A15" s="11">
        <v>14.0</v>
      </c>
      <c r="B15" s="12">
        <v>17232.0</v>
      </c>
      <c r="C15" s="13">
        <v>45660.0</v>
      </c>
      <c r="D15" s="14">
        <v>45664.0</v>
      </c>
      <c r="E15" s="15">
        <f t="shared" si="1"/>
        <v>4</v>
      </c>
      <c r="F15" s="16" t="s">
        <v>191</v>
      </c>
      <c r="G15" s="17" t="s">
        <v>191</v>
      </c>
      <c r="H15" s="13">
        <v>45212.0</v>
      </c>
      <c r="I15" s="11">
        <v>1.0</v>
      </c>
      <c r="J15" s="18" t="s">
        <v>192</v>
      </c>
      <c r="K15" s="18" t="s">
        <v>193</v>
      </c>
      <c r="L15" s="18" t="s">
        <v>194</v>
      </c>
      <c r="M15" s="19" t="s">
        <v>57</v>
      </c>
      <c r="N15" s="20" t="s">
        <v>58</v>
      </c>
      <c r="O15" s="18" t="s">
        <v>195</v>
      </c>
      <c r="P15" s="21" t="s">
        <v>196</v>
      </c>
      <c r="Q15" s="11" t="s">
        <v>91</v>
      </c>
      <c r="R15" s="18" t="s">
        <v>62</v>
      </c>
      <c r="S15" s="11" t="s">
        <v>62</v>
      </c>
      <c r="T15" s="18" t="s">
        <v>134</v>
      </c>
      <c r="U15" s="22" t="s">
        <v>62</v>
      </c>
      <c r="V15" s="23">
        <v>62803.6</v>
      </c>
      <c r="W15" s="24">
        <v>0.0</v>
      </c>
      <c r="X15" s="24">
        <v>0.0</v>
      </c>
      <c r="Y15" s="24">
        <v>33409.85</v>
      </c>
      <c r="Z15" s="25">
        <v>1814.96</v>
      </c>
      <c r="AA15" s="26">
        <v>20475.0</v>
      </c>
      <c r="AB15" s="24">
        <v>8775.0</v>
      </c>
      <c r="AC15" s="27">
        <f t="shared" si="2"/>
        <v>29250</v>
      </c>
      <c r="AD15" s="28">
        <f t="shared" si="3"/>
        <v>-1671.21</v>
      </c>
      <c r="AE15" s="29" t="s">
        <v>64</v>
      </c>
      <c r="AF15" s="30" t="s">
        <v>65</v>
      </c>
      <c r="AG15" s="31" t="b">
        <v>1</v>
      </c>
      <c r="AH15" s="83"/>
      <c r="AI15" s="33" t="b">
        <v>1</v>
      </c>
      <c r="AJ15" s="83"/>
      <c r="AK15" s="33" t="b">
        <v>1</v>
      </c>
      <c r="AL15" s="83"/>
      <c r="AM15" s="35" t="s">
        <v>197</v>
      </c>
      <c r="AN15" s="11" t="b">
        <v>1</v>
      </c>
      <c r="AO15" s="36"/>
      <c r="AP15" s="37" t="s">
        <v>83</v>
      </c>
      <c r="AQ15" s="38" t="s">
        <v>94</v>
      </c>
      <c r="AR15" s="39" t="s">
        <v>70</v>
      </c>
      <c r="AS15" s="40">
        <f t="shared" si="4"/>
        <v>45724</v>
      </c>
      <c r="AT15" s="29">
        <v>1663.0</v>
      </c>
      <c r="AU15" s="85">
        <v>45712.0</v>
      </c>
      <c r="AV15" s="42" t="s">
        <v>84</v>
      </c>
      <c r="AW15" s="30"/>
      <c r="AX15" s="44"/>
      <c r="AY15" s="45"/>
      <c r="AZ15" s="86">
        <v>45719.0</v>
      </c>
      <c r="BA15" s="87" t="s">
        <v>72</v>
      </c>
    </row>
    <row r="16">
      <c r="A16" s="11">
        <v>15.0</v>
      </c>
      <c r="B16" s="12">
        <v>17280.0</v>
      </c>
      <c r="C16" s="13">
        <v>45661.0</v>
      </c>
      <c r="D16" s="14">
        <v>45664.0</v>
      </c>
      <c r="E16" s="15">
        <f t="shared" si="1"/>
        <v>3</v>
      </c>
      <c r="F16" s="16" t="s">
        <v>198</v>
      </c>
      <c r="G16" s="17" t="s">
        <v>198</v>
      </c>
      <c r="H16" s="13">
        <v>42421.0</v>
      </c>
      <c r="I16" s="11">
        <v>8.0</v>
      </c>
      <c r="J16" s="18" t="s">
        <v>199</v>
      </c>
      <c r="K16" s="18" t="s">
        <v>200</v>
      </c>
      <c r="L16" s="18" t="s">
        <v>201</v>
      </c>
      <c r="M16" s="19" t="s">
        <v>57</v>
      </c>
      <c r="N16" s="20" t="s">
        <v>58</v>
      </c>
      <c r="O16" s="18" t="s">
        <v>202</v>
      </c>
      <c r="P16" s="21" t="s">
        <v>60</v>
      </c>
      <c r="Q16" s="11" t="s">
        <v>61</v>
      </c>
      <c r="R16" s="18" t="s">
        <v>62</v>
      </c>
      <c r="S16" s="11" t="s">
        <v>62</v>
      </c>
      <c r="T16" s="18" t="s">
        <v>203</v>
      </c>
      <c r="U16" s="22" t="s">
        <v>62</v>
      </c>
      <c r="V16" s="23">
        <v>36045.53</v>
      </c>
      <c r="W16" s="24">
        <v>0.0</v>
      </c>
      <c r="X16" s="24">
        <v>0.0</v>
      </c>
      <c r="Y16" s="24">
        <v>0.0</v>
      </c>
      <c r="Z16" s="25">
        <v>20000.0</v>
      </c>
      <c r="AA16" s="26">
        <v>13650.0</v>
      </c>
      <c r="AB16" s="24">
        <v>5850.0</v>
      </c>
      <c r="AC16" s="27">
        <f t="shared" si="2"/>
        <v>19500</v>
      </c>
      <c r="AD16" s="28">
        <f t="shared" si="3"/>
        <v>-3454.47</v>
      </c>
      <c r="AE16" s="29" t="s">
        <v>170</v>
      </c>
      <c r="AF16" s="30" t="s">
        <v>65</v>
      </c>
      <c r="AG16" s="31" t="b">
        <v>1</v>
      </c>
      <c r="AH16" s="83"/>
      <c r="AI16" s="33" t="b">
        <v>1</v>
      </c>
      <c r="AJ16" s="83"/>
      <c r="AK16" s="33" t="b">
        <v>1</v>
      </c>
      <c r="AL16" s="83"/>
      <c r="AM16" s="97" t="s">
        <v>204</v>
      </c>
      <c r="AN16" s="11" t="b">
        <v>1</v>
      </c>
      <c r="AO16" s="36"/>
      <c r="AP16" s="37" t="s">
        <v>68</v>
      </c>
      <c r="AQ16" s="38" t="s">
        <v>94</v>
      </c>
      <c r="AR16" s="39" t="s">
        <v>70</v>
      </c>
      <c r="AS16" s="40">
        <f t="shared" si="4"/>
        <v>45724</v>
      </c>
      <c r="AT16" s="29">
        <v>1665.0</v>
      </c>
      <c r="AU16" s="85">
        <v>45712.0</v>
      </c>
      <c r="AV16" s="42" t="s">
        <v>84</v>
      </c>
      <c r="AW16" s="30"/>
      <c r="AX16" s="44"/>
      <c r="AY16" s="45"/>
      <c r="AZ16" s="86">
        <v>45719.0</v>
      </c>
      <c r="BA16" s="87" t="s">
        <v>72</v>
      </c>
    </row>
    <row r="17">
      <c r="A17" s="11">
        <v>16.0</v>
      </c>
      <c r="B17" s="12">
        <v>17145.0</v>
      </c>
      <c r="C17" s="13">
        <v>45656.0</v>
      </c>
      <c r="D17" s="14">
        <v>45664.0</v>
      </c>
      <c r="E17" s="15">
        <f t="shared" si="1"/>
        <v>8</v>
      </c>
      <c r="F17" s="16" t="s">
        <v>205</v>
      </c>
      <c r="G17" s="17" t="s">
        <v>205</v>
      </c>
      <c r="H17" s="13">
        <v>30036.0</v>
      </c>
      <c r="I17" s="11">
        <v>42.0</v>
      </c>
      <c r="J17" s="18" t="s">
        <v>107</v>
      </c>
      <c r="K17" s="18" t="s">
        <v>206</v>
      </c>
      <c r="L17" s="18" t="s">
        <v>207</v>
      </c>
      <c r="M17" s="19" t="s">
        <v>88</v>
      </c>
      <c r="N17" s="20" t="s">
        <v>58</v>
      </c>
      <c r="O17" s="18" t="s">
        <v>208</v>
      </c>
      <c r="P17" s="18" t="s">
        <v>209</v>
      </c>
      <c r="Q17" s="11" t="s">
        <v>210</v>
      </c>
      <c r="R17" s="18" t="s">
        <v>211</v>
      </c>
      <c r="S17" s="11">
        <v>62270.0</v>
      </c>
      <c r="T17" s="18" t="s">
        <v>212</v>
      </c>
      <c r="U17" s="22" t="s">
        <v>213</v>
      </c>
      <c r="V17" s="23">
        <v>296126.52</v>
      </c>
      <c r="W17" s="24">
        <v>59225.37</v>
      </c>
      <c r="X17" s="24">
        <v>0.0</v>
      </c>
      <c r="Y17" s="24">
        <v>0.0</v>
      </c>
      <c r="Z17" s="25">
        <v>136902.72</v>
      </c>
      <c r="AA17" s="26">
        <v>23387.0</v>
      </c>
      <c r="AB17" s="24">
        <v>10023.0</v>
      </c>
      <c r="AC17" s="27">
        <f t="shared" si="2"/>
        <v>33410</v>
      </c>
      <c r="AD17" s="28">
        <f t="shared" si="3"/>
        <v>66588.43</v>
      </c>
      <c r="AE17" s="29" t="s">
        <v>150</v>
      </c>
      <c r="AF17" s="30" t="s">
        <v>65</v>
      </c>
      <c r="AG17" s="31" t="b">
        <v>1</v>
      </c>
      <c r="AH17" s="83"/>
      <c r="AI17" s="33" t="b">
        <v>1</v>
      </c>
      <c r="AJ17" s="83"/>
      <c r="AK17" s="33" t="b">
        <v>1</v>
      </c>
      <c r="AL17" s="83"/>
      <c r="AM17" s="97" t="s">
        <v>214</v>
      </c>
      <c r="AN17" s="11" t="b">
        <v>1</v>
      </c>
      <c r="AO17" s="18" t="s">
        <v>215</v>
      </c>
      <c r="AP17" s="37" t="s">
        <v>68</v>
      </c>
      <c r="AQ17" s="38" t="s">
        <v>94</v>
      </c>
      <c r="AR17" s="39" t="s">
        <v>70</v>
      </c>
      <c r="AS17" s="40">
        <f t="shared" si="4"/>
        <v>45724</v>
      </c>
      <c r="AT17" s="29">
        <v>1706.0</v>
      </c>
      <c r="AU17" s="85">
        <v>45722.0</v>
      </c>
      <c r="AV17" s="42" t="s">
        <v>84</v>
      </c>
      <c r="AW17" s="98" t="s">
        <v>216</v>
      </c>
      <c r="AX17" s="44"/>
      <c r="AY17" s="45"/>
      <c r="AZ17" s="86">
        <v>45729.0</v>
      </c>
      <c r="BA17" s="87" t="s">
        <v>72</v>
      </c>
    </row>
    <row r="18">
      <c r="A18" s="11">
        <v>17.0</v>
      </c>
      <c r="B18" s="12">
        <v>17161.0</v>
      </c>
      <c r="C18" s="13">
        <v>45657.0</v>
      </c>
      <c r="D18" s="14">
        <v>45664.0</v>
      </c>
      <c r="E18" s="15">
        <f t="shared" si="1"/>
        <v>7</v>
      </c>
      <c r="F18" s="16" t="s">
        <v>217</v>
      </c>
      <c r="G18" s="17" t="s">
        <v>217</v>
      </c>
      <c r="H18" s="13">
        <v>17897.0</v>
      </c>
      <c r="I18" s="11">
        <v>76.0</v>
      </c>
      <c r="J18" s="18" t="s">
        <v>62</v>
      </c>
      <c r="K18" s="18" t="s">
        <v>62</v>
      </c>
      <c r="L18" s="18" t="s">
        <v>218</v>
      </c>
      <c r="M18" s="19" t="s">
        <v>88</v>
      </c>
      <c r="N18" s="20" t="s">
        <v>76</v>
      </c>
      <c r="O18" s="18" t="s">
        <v>219</v>
      </c>
      <c r="P18" s="18" t="s">
        <v>220</v>
      </c>
      <c r="Q18" s="11" t="s">
        <v>221</v>
      </c>
      <c r="R18" s="18" t="s">
        <v>222</v>
      </c>
      <c r="S18" s="11">
        <v>47562.0</v>
      </c>
      <c r="T18" s="18" t="s">
        <v>158</v>
      </c>
      <c r="U18" s="22" t="s">
        <v>223</v>
      </c>
      <c r="V18" s="23">
        <v>433349.29</v>
      </c>
      <c r="W18" s="24">
        <v>86669.93</v>
      </c>
      <c r="X18" s="24">
        <v>0.0</v>
      </c>
      <c r="Y18" s="24">
        <v>0.0</v>
      </c>
      <c r="Z18" s="25">
        <v>153145.43</v>
      </c>
      <c r="AA18" s="26">
        <v>24180.0</v>
      </c>
      <c r="AB18" s="24">
        <v>16120.0</v>
      </c>
      <c r="AC18" s="27">
        <f t="shared" si="2"/>
        <v>40300</v>
      </c>
      <c r="AD18" s="28">
        <f t="shared" si="3"/>
        <v>153233.93</v>
      </c>
      <c r="AE18" s="29" t="s">
        <v>150</v>
      </c>
      <c r="AF18" s="30" t="s">
        <v>65</v>
      </c>
      <c r="AG18" s="31" t="b">
        <v>1</v>
      </c>
      <c r="AH18" s="83"/>
      <c r="AI18" s="33" t="b">
        <v>1</v>
      </c>
      <c r="AJ18" s="83"/>
      <c r="AK18" s="33" t="b">
        <v>1</v>
      </c>
      <c r="AL18" s="83"/>
      <c r="AM18" s="97" t="s">
        <v>151</v>
      </c>
      <c r="AN18" s="11" t="b">
        <v>1</v>
      </c>
      <c r="AO18" s="36"/>
      <c r="AP18" s="37" t="s">
        <v>83</v>
      </c>
      <c r="AQ18" s="38" t="s">
        <v>69</v>
      </c>
      <c r="AR18" s="39" t="s">
        <v>70</v>
      </c>
      <c r="AS18" s="40">
        <f t="shared" si="4"/>
        <v>45724</v>
      </c>
      <c r="AT18" s="29">
        <v>1675.0</v>
      </c>
      <c r="AU18" s="85">
        <v>45714.0</v>
      </c>
      <c r="AV18" s="42" t="s">
        <v>71</v>
      </c>
      <c r="AW18" s="30"/>
      <c r="AX18" s="44"/>
      <c r="AY18" s="45"/>
      <c r="AZ18" s="99">
        <v>45719.0</v>
      </c>
      <c r="BA18" s="100" t="s">
        <v>72</v>
      </c>
    </row>
    <row r="19">
      <c r="A19" s="11">
        <v>18.0</v>
      </c>
      <c r="B19" s="12">
        <v>17252.0</v>
      </c>
      <c r="C19" s="13">
        <v>45661.0</v>
      </c>
      <c r="D19" s="14">
        <v>45664.0</v>
      </c>
      <c r="E19" s="15">
        <f t="shared" si="1"/>
        <v>3</v>
      </c>
      <c r="F19" s="16" t="s">
        <v>224</v>
      </c>
      <c r="G19" s="17" t="s">
        <v>224</v>
      </c>
      <c r="H19" s="13">
        <v>31441.0</v>
      </c>
      <c r="I19" s="11">
        <v>38.0</v>
      </c>
      <c r="J19" s="18" t="s">
        <v>225</v>
      </c>
      <c r="K19" s="18" t="s">
        <v>226</v>
      </c>
      <c r="L19" s="18" t="s">
        <v>227</v>
      </c>
      <c r="M19" s="19" t="s">
        <v>228</v>
      </c>
      <c r="N19" s="20" t="s">
        <v>76</v>
      </c>
      <c r="O19" s="18" t="s">
        <v>229</v>
      </c>
      <c r="P19" s="18" t="s">
        <v>230</v>
      </c>
      <c r="Q19" s="11" t="s">
        <v>231</v>
      </c>
      <c r="R19" s="18" t="s">
        <v>232</v>
      </c>
      <c r="S19" s="11" t="s">
        <v>233</v>
      </c>
      <c r="T19" s="18" t="s">
        <v>234</v>
      </c>
      <c r="U19" s="22" t="s">
        <v>235</v>
      </c>
      <c r="V19" s="23">
        <v>170704.78</v>
      </c>
      <c r="W19" s="24">
        <v>0.0</v>
      </c>
      <c r="X19" s="24">
        <v>0.0</v>
      </c>
      <c r="Y19" s="24">
        <v>0.0</v>
      </c>
      <c r="Z19" s="25">
        <v>50000.0</v>
      </c>
      <c r="AA19" s="89">
        <f>22230+5850</f>
        <v>28080</v>
      </c>
      <c r="AB19" s="90">
        <f>14820+1950</f>
        <v>16770</v>
      </c>
      <c r="AC19" s="27">
        <f t="shared" si="2"/>
        <v>44850</v>
      </c>
      <c r="AD19" s="28">
        <f t="shared" si="3"/>
        <v>75854.78</v>
      </c>
      <c r="AE19" s="29" t="s">
        <v>236</v>
      </c>
      <c r="AF19" s="30" t="s">
        <v>65</v>
      </c>
      <c r="AG19" s="31" t="b">
        <v>1</v>
      </c>
      <c r="AH19" s="83"/>
      <c r="AI19" s="33" t="b">
        <v>1</v>
      </c>
      <c r="AJ19" s="83"/>
      <c r="AK19" s="33" t="b">
        <v>1</v>
      </c>
      <c r="AL19" s="83"/>
      <c r="AM19" s="101" t="s">
        <v>237</v>
      </c>
      <c r="AN19" s="11" t="b">
        <v>1</v>
      </c>
      <c r="AO19" s="101"/>
      <c r="AP19" s="37" t="s">
        <v>238</v>
      </c>
      <c r="AQ19" s="38" t="s">
        <v>94</v>
      </c>
      <c r="AR19" s="39" t="s">
        <v>70</v>
      </c>
      <c r="AS19" s="40">
        <f t="shared" si="4"/>
        <v>45724</v>
      </c>
      <c r="AT19" s="29">
        <v>1705.0</v>
      </c>
      <c r="AU19" s="85">
        <v>45722.0</v>
      </c>
      <c r="AV19" s="42" t="s">
        <v>84</v>
      </c>
      <c r="AW19" s="98" t="s">
        <v>239</v>
      </c>
      <c r="AX19" s="44"/>
      <c r="AY19" s="45"/>
      <c r="AZ19" s="86">
        <v>45729.0</v>
      </c>
      <c r="BA19" s="87" t="s">
        <v>72</v>
      </c>
    </row>
    <row r="20">
      <c r="A20" s="11">
        <v>19.0</v>
      </c>
      <c r="B20" s="12">
        <v>17056.0</v>
      </c>
      <c r="C20" s="13">
        <v>45653.0</v>
      </c>
      <c r="D20" s="14">
        <v>45664.0</v>
      </c>
      <c r="E20" s="15">
        <f t="shared" si="1"/>
        <v>11</v>
      </c>
      <c r="F20" s="16" t="s">
        <v>240</v>
      </c>
      <c r="G20" s="17" t="s">
        <v>240</v>
      </c>
      <c r="H20" s="13">
        <v>20330.0</v>
      </c>
      <c r="I20" s="11">
        <v>69.0</v>
      </c>
      <c r="J20" s="18" t="s">
        <v>62</v>
      </c>
      <c r="K20" s="18" t="s">
        <v>62</v>
      </c>
      <c r="L20" s="18" t="s">
        <v>241</v>
      </c>
      <c r="M20" s="19" t="s">
        <v>88</v>
      </c>
      <c r="N20" s="20" t="s">
        <v>76</v>
      </c>
      <c r="O20" s="18" t="s">
        <v>242</v>
      </c>
      <c r="P20" s="18" t="s">
        <v>243</v>
      </c>
      <c r="Q20" s="11" t="s">
        <v>244</v>
      </c>
      <c r="R20" s="18" t="s">
        <v>245</v>
      </c>
      <c r="S20" s="11">
        <v>36488.0</v>
      </c>
      <c r="T20" s="22" t="s">
        <v>246</v>
      </c>
      <c r="U20" s="84" t="s">
        <v>247</v>
      </c>
      <c r="V20" s="23">
        <v>415130.23</v>
      </c>
      <c r="W20" s="24">
        <v>83026.15</v>
      </c>
      <c r="X20" s="24">
        <v>60000.0</v>
      </c>
      <c r="Y20" s="24">
        <v>0.0</v>
      </c>
      <c r="Z20" s="25">
        <v>169494.08</v>
      </c>
      <c r="AA20" s="26">
        <v>7150.0</v>
      </c>
      <c r="AB20" s="24">
        <v>5460.0</v>
      </c>
      <c r="AC20" s="27">
        <f t="shared" si="2"/>
        <v>12610</v>
      </c>
      <c r="AD20" s="28">
        <f t="shared" si="3"/>
        <v>90000</v>
      </c>
      <c r="AE20" s="29" t="s">
        <v>150</v>
      </c>
      <c r="AF20" s="30" t="s">
        <v>65</v>
      </c>
      <c r="AG20" s="31" t="b">
        <v>1</v>
      </c>
      <c r="AH20" s="83"/>
      <c r="AI20" s="33" t="b">
        <v>1</v>
      </c>
      <c r="AJ20" s="83"/>
      <c r="AK20" s="33" t="b">
        <v>1</v>
      </c>
      <c r="AL20" s="83"/>
      <c r="AM20" s="97" t="s">
        <v>248</v>
      </c>
      <c r="AN20" s="11" t="b">
        <v>1</v>
      </c>
      <c r="AO20" s="18" t="s">
        <v>249</v>
      </c>
      <c r="AP20" s="37" t="s">
        <v>68</v>
      </c>
      <c r="AQ20" s="38" t="s">
        <v>94</v>
      </c>
      <c r="AR20" s="39" t="s">
        <v>95</v>
      </c>
      <c r="AS20" s="40">
        <f t="shared" si="4"/>
        <v>45724</v>
      </c>
      <c r="AT20" s="29">
        <v>1707.0</v>
      </c>
      <c r="AU20" s="85">
        <v>45724.0</v>
      </c>
      <c r="AV20" s="42" t="s">
        <v>250</v>
      </c>
      <c r="AW20" s="98" t="s">
        <v>251</v>
      </c>
      <c r="AX20" s="44"/>
      <c r="AY20" s="45"/>
      <c r="AZ20" s="102"/>
      <c r="BA20" s="102"/>
    </row>
    <row r="21">
      <c r="A21" s="48">
        <v>20.0</v>
      </c>
      <c r="B21" s="49">
        <v>17275.0</v>
      </c>
      <c r="C21" s="50">
        <v>45661.0</v>
      </c>
      <c r="D21" s="51">
        <v>45664.0</v>
      </c>
      <c r="E21" s="52">
        <f t="shared" si="1"/>
        <v>3</v>
      </c>
      <c r="F21" s="53" t="s">
        <v>252</v>
      </c>
      <c r="G21" s="54" t="s">
        <v>253</v>
      </c>
      <c r="H21" s="50">
        <v>45661.0</v>
      </c>
      <c r="I21" s="48">
        <v>0.0</v>
      </c>
      <c r="J21" s="55" t="s">
        <v>62</v>
      </c>
      <c r="K21" s="55" t="s">
        <v>226</v>
      </c>
      <c r="L21" s="55" t="s">
        <v>227</v>
      </c>
      <c r="M21" s="56" t="s">
        <v>228</v>
      </c>
      <c r="N21" s="57" t="s">
        <v>58</v>
      </c>
      <c r="O21" s="55" t="s">
        <v>254</v>
      </c>
      <c r="P21" s="55" t="s">
        <v>255</v>
      </c>
      <c r="Q21" s="48" t="s">
        <v>256</v>
      </c>
      <c r="R21" s="103" t="s">
        <v>257</v>
      </c>
      <c r="S21" s="48">
        <v>99460.0</v>
      </c>
      <c r="T21" s="55" t="s">
        <v>168</v>
      </c>
      <c r="U21" s="58" t="s">
        <v>62</v>
      </c>
      <c r="V21" s="59">
        <v>48106.54</v>
      </c>
      <c r="W21" s="60">
        <v>0.0</v>
      </c>
      <c r="X21" s="60">
        <v>0.0</v>
      </c>
      <c r="Y21" s="60">
        <v>0.0</v>
      </c>
      <c r="Z21" s="61">
        <v>0.0</v>
      </c>
      <c r="AA21" s="93">
        <f>23068.5+4774.5</f>
        <v>27843</v>
      </c>
      <c r="AB21" s="94">
        <f>9886.5+978</f>
        <v>10864.5</v>
      </c>
      <c r="AC21" s="63">
        <f t="shared" si="2"/>
        <v>38707.5</v>
      </c>
      <c r="AD21" s="64">
        <f t="shared" si="3"/>
        <v>9399.04</v>
      </c>
      <c r="AE21" s="65" t="s">
        <v>258</v>
      </c>
      <c r="AF21" s="66" t="s">
        <v>65</v>
      </c>
      <c r="AG21" s="67" t="b">
        <v>0</v>
      </c>
      <c r="AH21" s="104" t="s">
        <v>259</v>
      </c>
      <c r="AI21" s="69" t="b">
        <v>1</v>
      </c>
      <c r="AJ21" s="104" t="s">
        <v>260</v>
      </c>
      <c r="AK21" s="69" t="b">
        <v>1</v>
      </c>
      <c r="AL21" s="104"/>
      <c r="AM21" s="105" t="s">
        <v>261</v>
      </c>
      <c r="AN21" s="48" t="b">
        <v>1</v>
      </c>
      <c r="AO21" s="72"/>
      <c r="AP21" s="73" t="s">
        <v>83</v>
      </c>
      <c r="AQ21" s="74" t="s">
        <v>94</v>
      </c>
      <c r="AR21" s="75" t="s">
        <v>95</v>
      </c>
      <c r="AS21" s="76">
        <f t="shared" si="4"/>
        <v>45724</v>
      </c>
      <c r="AT21" s="65">
        <v>1666.0</v>
      </c>
      <c r="AU21" s="77">
        <v>45713.0</v>
      </c>
      <c r="AV21" s="78" t="s">
        <v>71</v>
      </c>
      <c r="AW21" s="66"/>
      <c r="AX21" s="79"/>
      <c r="AY21" s="80"/>
      <c r="AZ21" s="81">
        <v>45719.0</v>
      </c>
      <c r="BA21" s="82" t="s">
        <v>72</v>
      </c>
    </row>
    <row r="22">
      <c r="A22" s="11">
        <v>21.0</v>
      </c>
      <c r="B22" s="12">
        <v>17298.0</v>
      </c>
      <c r="C22" s="13">
        <v>45662.0</v>
      </c>
      <c r="D22" s="14">
        <v>45665.0</v>
      </c>
      <c r="E22" s="15">
        <f t="shared" si="1"/>
        <v>3</v>
      </c>
      <c r="F22" s="16" t="s">
        <v>262</v>
      </c>
      <c r="G22" s="17" t="s">
        <v>262</v>
      </c>
      <c r="H22" s="13">
        <v>35914.0</v>
      </c>
      <c r="I22" s="11">
        <v>26.0</v>
      </c>
      <c r="J22" s="18" t="s">
        <v>62</v>
      </c>
      <c r="K22" s="18" t="s">
        <v>62</v>
      </c>
      <c r="L22" s="18" t="s">
        <v>263</v>
      </c>
      <c r="M22" s="19" t="s">
        <v>57</v>
      </c>
      <c r="N22" s="20" t="s">
        <v>76</v>
      </c>
      <c r="O22" s="18" t="s">
        <v>264</v>
      </c>
      <c r="P22" s="21" t="s">
        <v>265</v>
      </c>
      <c r="Q22" s="11" t="s">
        <v>266</v>
      </c>
      <c r="R22" s="18" t="s">
        <v>62</v>
      </c>
      <c r="S22" s="11" t="s">
        <v>62</v>
      </c>
      <c r="T22" s="18" t="s">
        <v>92</v>
      </c>
      <c r="U22" s="22" t="s">
        <v>62</v>
      </c>
      <c r="V22" s="23">
        <v>56751.57</v>
      </c>
      <c r="W22" s="24">
        <v>11350.33</v>
      </c>
      <c r="X22" s="24">
        <v>0.0</v>
      </c>
      <c r="Y22" s="24">
        <v>30869.74</v>
      </c>
      <c r="Z22" s="25">
        <v>296.5</v>
      </c>
      <c r="AA22" s="26">
        <v>9964.5</v>
      </c>
      <c r="AB22" s="24">
        <v>4270.5</v>
      </c>
      <c r="AC22" s="27">
        <f t="shared" si="2"/>
        <v>14235</v>
      </c>
      <c r="AD22" s="28">
        <f t="shared" si="3"/>
        <v>0</v>
      </c>
      <c r="AE22" s="29" t="s">
        <v>81</v>
      </c>
      <c r="AF22" s="30" t="s">
        <v>65</v>
      </c>
      <c r="AG22" s="31" t="b">
        <v>1</v>
      </c>
      <c r="AH22" s="32" t="s">
        <v>267</v>
      </c>
      <c r="AI22" s="33" t="b">
        <v>0</v>
      </c>
      <c r="AJ22" s="32" t="s">
        <v>66</v>
      </c>
      <c r="AK22" s="33" t="b">
        <v>0</v>
      </c>
      <c r="AL22" s="32" t="s">
        <v>66</v>
      </c>
      <c r="AM22" s="97" t="s">
        <v>268</v>
      </c>
      <c r="AN22" s="11" t="b">
        <v>1</v>
      </c>
      <c r="AO22" s="18" t="s">
        <v>269</v>
      </c>
      <c r="AP22" s="37" t="s">
        <v>270</v>
      </c>
      <c r="AQ22" s="106"/>
      <c r="AR22" s="39" t="s">
        <v>95</v>
      </c>
      <c r="AS22" s="40">
        <f t="shared" si="4"/>
        <v>45725</v>
      </c>
      <c r="AT22" s="29">
        <v>1676.0</v>
      </c>
      <c r="AU22" s="85">
        <v>45715.0</v>
      </c>
      <c r="AV22" s="42" t="s">
        <v>71</v>
      </c>
      <c r="AW22" s="98" t="s">
        <v>271</v>
      </c>
      <c r="AX22" s="44"/>
      <c r="AY22" s="45"/>
      <c r="AZ22" s="86">
        <v>45719.0</v>
      </c>
      <c r="BA22" s="87" t="s">
        <v>72</v>
      </c>
    </row>
    <row r="23">
      <c r="A23" s="11">
        <v>22.0</v>
      </c>
      <c r="B23" s="12">
        <v>17350.0</v>
      </c>
      <c r="C23" s="13">
        <v>45663.0</v>
      </c>
      <c r="D23" s="14">
        <v>45665.0</v>
      </c>
      <c r="E23" s="15">
        <f t="shared" si="1"/>
        <v>2</v>
      </c>
      <c r="F23" s="16" t="s">
        <v>272</v>
      </c>
      <c r="G23" s="17" t="s">
        <v>272</v>
      </c>
      <c r="H23" s="13">
        <v>31292.0</v>
      </c>
      <c r="I23" s="11">
        <v>39.0</v>
      </c>
      <c r="J23" s="18" t="s">
        <v>62</v>
      </c>
      <c r="K23" s="18" t="s">
        <v>62</v>
      </c>
      <c r="L23" s="18" t="s">
        <v>273</v>
      </c>
      <c r="M23" s="19" t="s">
        <v>57</v>
      </c>
      <c r="N23" s="20" t="s">
        <v>76</v>
      </c>
      <c r="O23" s="18" t="s">
        <v>274</v>
      </c>
      <c r="P23" s="18" t="s">
        <v>275</v>
      </c>
      <c r="Q23" s="11" t="s">
        <v>276</v>
      </c>
      <c r="R23" s="18" t="s">
        <v>62</v>
      </c>
      <c r="S23" s="11" t="s">
        <v>62</v>
      </c>
      <c r="T23" s="18" t="s">
        <v>277</v>
      </c>
      <c r="U23" s="22" t="s">
        <v>62</v>
      </c>
      <c r="V23" s="23">
        <v>50910.4</v>
      </c>
      <c r="W23" s="24">
        <v>0.0</v>
      </c>
      <c r="X23" s="24">
        <v>0.0</v>
      </c>
      <c r="Y23" s="24">
        <v>42724.32</v>
      </c>
      <c r="Z23" s="25">
        <v>386.08</v>
      </c>
      <c r="AA23" s="26">
        <v>5460.0</v>
      </c>
      <c r="AB23" s="24">
        <v>2340.0</v>
      </c>
      <c r="AC23" s="27">
        <f t="shared" si="2"/>
        <v>7800</v>
      </c>
      <c r="AD23" s="28">
        <f t="shared" si="3"/>
        <v>0</v>
      </c>
      <c r="AE23" s="29" t="s">
        <v>81</v>
      </c>
      <c r="AF23" s="30" t="s">
        <v>65</v>
      </c>
      <c r="AG23" s="31" t="b">
        <v>1</v>
      </c>
      <c r="AH23" s="83"/>
      <c r="AI23" s="33" t="b">
        <v>1</v>
      </c>
      <c r="AJ23" s="83"/>
      <c r="AK23" s="33" t="b">
        <v>1</v>
      </c>
      <c r="AL23" s="83"/>
      <c r="AM23" s="107"/>
      <c r="AN23" s="11" t="b">
        <v>1</v>
      </c>
      <c r="AO23" s="36"/>
      <c r="AP23" s="37" t="s">
        <v>83</v>
      </c>
      <c r="AQ23" s="38" t="s">
        <v>69</v>
      </c>
      <c r="AR23" s="39" t="s">
        <v>70</v>
      </c>
      <c r="AS23" s="40">
        <f t="shared" si="4"/>
        <v>45725</v>
      </c>
      <c r="AT23" s="29">
        <v>1661.0</v>
      </c>
      <c r="AU23" s="85">
        <v>45712.0</v>
      </c>
      <c r="AV23" s="42" t="s">
        <v>84</v>
      </c>
      <c r="AW23" s="30"/>
      <c r="AX23" s="44"/>
      <c r="AY23" s="45"/>
      <c r="AZ23" s="86">
        <v>45719.0</v>
      </c>
      <c r="BA23" s="87" t="s">
        <v>72</v>
      </c>
    </row>
    <row r="24">
      <c r="A24" s="108" t="s">
        <v>278</v>
      </c>
      <c r="B24" s="12">
        <v>17322.0</v>
      </c>
      <c r="C24" s="13">
        <v>45663.0</v>
      </c>
      <c r="D24" s="14">
        <v>45665.0</v>
      </c>
      <c r="E24" s="15">
        <f t="shared" si="1"/>
        <v>2</v>
      </c>
      <c r="F24" s="16" t="s">
        <v>279</v>
      </c>
      <c r="G24" s="17" t="s">
        <v>279</v>
      </c>
      <c r="H24" s="13">
        <v>24215.0</v>
      </c>
      <c r="I24" s="11">
        <v>58.0</v>
      </c>
      <c r="J24" s="18" t="s">
        <v>62</v>
      </c>
      <c r="K24" s="18" t="s">
        <v>62</v>
      </c>
      <c r="L24" s="18" t="s">
        <v>280</v>
      </c>
      <c r="M24" s="19" t="s">
        <v>228</v>
      </c>
      <c r="N24" s="20" t="s">
        <v>76</v>
      </c>
      <c r="O24" s="18" t="s">
        <v>281</v>
      </c>
      <c r="P24" s="18" t="s">
        <v>282</v>
      </c>
      <c r="Q24" s="11" t="s">
        <v>221</v>
      </c>
      <c r="R24" s="21" t="s">
        <v>283</v>
      </c>
      <c r="S24" s="11">
        <v>47562.0</v>
      </c>
      <c r="T24" s="18" t="s">
        <v>284</v>
      </c>
      <c r="U24" s="22" t="s">
        <v>285</v>
      </c>
      <c r="V24" s="23">
        <v>220695.9</v>
      </c>
      <c r="W24" s="24">
        <v>0.0</v>
      </c>
      <c r="X24" s="24">
        <v>0.0</v>
      </c>
      <c r="Y24" s="24">
        <v>0.0</v>
      </c>
      <c r="Z24" s="25">
        <v>50000.0</v>
      </c>
      <c r="AA24" s="26">
        <v>36270.0</v>
      </c>
      <c r="AB24" s="24">
        <v>24180.0</v>
      </c>
      <c r="AC24" s="27">
        <f t="shared" si="2"/>
        <v>60450</v>
      </c>
      <c r="AD24" s="28">
        <f t="shared" si="3"/>
        <v>110245.9</v>
      </c>
      <c r="AE24" s="29" t="s">
        <v>150</v>
      </c>
      <c r="AF24" s="30" t="s">
        <v>65</v>
      </c>
      <c r="AG24" s="31" t="b">
        <v>1</v>
      </c>
      <c r="AH24" s="83"/>
      <c r="AI24" s="33" t="b">
        <v>1</v>
      </c>
      <c r="AJ24" s="83"/>
      <c r="AK24" s="33" t="b">
        <v>1</v>
      </c>
      <c r="AL24" s="83"/>
      <c r="AM24" s="97" t="s">
        <v>151</v>
      </c>
      <c r="AN24" s="11" t="b">
        <v>1</v>
      </c>
      <c r="AO24" s="36"/>
      <c r="AP24" s="37" t="s">
        <v>83</v>
      </c>
      <c r="AQ24" s="38" t="s">
        <v>94</v>
      </c>
      <c r="AR24" s="39" t="s">
        <v>70</v>
      </c>
      <c r="AS24" s="40">
        <f t="shared" si="4"/>
        <v>45725</v>
      </c>
      <c r="AT24" s="29">
        <v>1680.0</v>
      </c>
      <c r="AU24" s="85">
        <v>45717.0</v>
      </c>
      <c r="AV24" s="42" t="s">
        <v>84</v>
      </c>
      <c r="AW24" s="98"/>
      <c r="AX24" s="44"/>
      <c r="AY24" s="45"/>
      <c r="AZ24" s="86">
        <v>45719.0</v>
      </c>
      <c r="BA24" s="87" t="s">
        <v>72</v>
      </c>
    </row>
    <row r="25">
      <c r="A25" s="48" t="s">
        <v>286</v>
      </c>
      <c r="B25" s="49">
        <v>17241.0</v>
      </c>
      <c r="C25" s="50">
        <v>45661.0</v>
      </c>
      <c r="D25" s="51">
        <v>45665.0</v>
      </c>
      <c r="E25" s="52">
        <f t="shared" si="1"/>
        <v>4</v>
      </c>
      <c r="F25" s="53" t="s">
        <v>287</v>
      </c>
      <c r="G25" s="54" t="s">
        <v>287</v>
      </c>
      <c r="H25" s="50">
        <v>44137.0</v>
      </c>
      <c r="I25" s="48">
        <v>4.0</v>
      </c>
      <c r="J25" s="55" t="s">
        <v>107</v>
      </c>
      <c r="K25" s="55" t="s">
        <v>288</v>
      </c>
      <c r="L25" s="55" t="s">
        <v>289</v>
      </c>
      <c r="M25" s="56" t="s">
        <v>57</v>
      </c>
      <c r="N25" s="57" t="s">
        <v>58</v>
      </c>
      <c r="O25" s="55" t="s">
        <v>290</v>
      </c>
      <c r="P25" s="55" t="s">
        <v>291</v>
      </c>
      <c r="Q25" s="48" t="s">
        <v>91</v>
      </c>
      <c r="R25" s="55" t="s">
        <v>62</v>
      </c>
      <c r="S25" s="48" t="s">
        <v>62</v>
      </c>
      <c r="T25" s="55" t="s">
        <v>292</v>
      </c>
      <c r="U25" s="58" t="s">
        <v>62</v>
      </c>
      <c r="V25" s="59">
        <v>73025.91</v>
      </c>
      <c r="W25" s="60">
        <v>0.0</v>
      </c>
      <c r="X25" s="60">
        <v>0.0</v>
      </c>
      <c r="Y25" s="60">
        <v>37820.4</v>
      </c>
      <c r="Z25" s="61">
        <v>5955.51</v>
      </c>
      <c r="AA25" s="62">
        <v>20475.0</v>
      </c>
      <c r="AB25" s="60">
        <v>8775.0</v>
      </c>
      <c r="AC25" s="63">
        <f t="shared" si="2"/>
        <v>29250</v>
      </c>
      <c r="AD25" s="64">
        <f t="shared" si="3"/>
        <v>0</v>
      </c>
      <c r="AE25" s="65" t="s">
        <v>170</v>
      </c>
      <c r="AF25" s="66" t="s">
        <v>65</v>
      </c>
      <c r="AG25" s="67" t="b">
        <v>1</v>
      </c>
      <c r="AH25" s="68"/>
      <c r="AI25" s="69" t="b">
        <v>1</v>
      </c>
      <c r="AJ25" s="68"/>
      <c r="AK25" s="69" t="b">
        <v>1</v>
      </c>
      <c r="AL25" s="68"/>
      <c r="AM25" s="109"/>
      <c r="AN25" s="48" t="b">
        <v>1</v>
      </c>
      <c r="AO25" s="55" t="s">
        <v>293</v>
      </c>
      <c r="AP25" s="73" t="s">
        <v>83</v>
      </c>
      <c r="AQ25" s="74"/>
      <c r="AR25" s="75" t="s">
        <v>70</v>
      </c>
      <c r="AS25" s="76">
        <f t="shared" si="4"/>
        <v>45725</v>
      </c>
      <c r="AT25" s="65">
        <v>1662.0</v>
      </c>
      <c r="AU25" s="77">
        <v>45712.0</v>
      </c>
      <c r="AV25" s="78" t="s">
        <v>84</v>
      </c>
      <c r="AW25" s="66" t="s">
        <v>294</v>
      </c>
      <c r="AX25" s="79"/>
      <c r="AY25" s="80"/>
      <c r="AZ25" s="81">
        <v>45719.0</v>
      </c>
      <c r="BA25" s="82" t="s">
        <v>72</v>
      </c>
    </row>
    <row r="26">
      <c r="A26" s="11">
        <v>25.0</v>
      </c>
      <c r="B26" s="110">
        <v>17295.0</v>
      </c>
      <c r="C26" s="17">
        <v>45662.0</v>
      </c>
      <c r="D26" s="111">
        <v>45666.0</v>
      </c>
      <c r="E26" s="15">
        <f t="shared" si="1"/>
        <v>4</v>
      </c>
      <c r="F26" s="112" t="s">
        <v>295</v>
      </c>
      <c r="G26" s="17" t="s">
        <v>295</v>
      </c>
      <c r="H26" s="17">
        <v>36991.0</v>
      </c>
      <c r="I26" s="113">
        <v>23.0</v>
      </c>
      <c r="J26" s="114" t="s">
        <v>62</v>
      </c>
      <c r="K26" s="114" t="s">
        <v>62</v>
      </c>
      <c r="L26" s="114" t="s">
        <v>296</v>
      </c>
      <c r="M26" s="115" t="s">
        <v>75</v>
      </c>
      <c r="N26" s="20" t="s">
        <v>76</v>
      </c>
      <c r="O26" s="116" t="s">
        <v>202</v>
      </c>
      <c r="P26" s="117" t="s">
        <v>202</v>
      </c>
      <c r="Q26" s="118" t="s">
        <v>61</v>
      </c>
      <c r="R26" s="114" t="s">
        <v>62</v>
      </c>
      <c r="S26" s="118" t="s">
        <v>62</v>
      </c>
      <c r="T26" s="114" t="s">
        <v>297</v>
      </c>
      <c r="U26" s="119" t="s">
        <v>62</v>
      </c>
      <c r="V26" s="120">
        <v>119819.0</v>
      </c>
      <c r="W26" s="121">
        <v>0.0</v>
      </c>
      <c r="X26" s="121">
        <v>0.0</v>
      </c>
      <c r="Y26" s="121">
        <v>0.0</v>
      </c>
      <c r="Z26" s="122">
        <v>69821.8</v>
      </c>
      <c r="AA26" s="28">
        <v>13650.0</v>
      </c>
      <c r="AB26" s="121">
        <v>5850.0</v>
      </c>
      <c r="AC26" s="122">
        <f t="shared" si="2"/>
        <v>19500</v>
      </c>
      <c r="AD26" s="28">
        <f t="shared" si="3"/>
        <v>30497.2</v>
      </c>
      <c r="AE26" s="118" t="s">
        <v>81</v>
      </c>
      <c r="AF26" s="123" t="s">
        <v>65</v>
      </c>
      <c r="AG26" s="31" t="b">
        <v>1</v>
      </c>
      <c r="AH26" s="124"/>
      <c r="AI26" s="33" t="b">
        <v>1</v>
      </c>
      <c r="AJ26" s="124"/>
      <c r="AK26" s="33" t="b">
        <v>1</v>
      </c>
      <c r="AL26" s="124"/>
      <c r="AM26" s="97" t="s">
        <v>298</v>
      </c>
      <c r="AN26" s="11" t="b">
        <v>1</v>
      </c>
      <c r="AO26" s="125"/>
      <c r="AP26" s="126" t="s">
        <v>68</v>
      </c>
      <c r="AQ26" s="38" t="s">
        <v>94</v>
      </c>
      <c r="AR26" s="127" t="s">
        <v>70</v>
      </c>
      <c r="AS26" s="40">
        <f t="shared" si="4"/>
        <v>45726</v>
      </c>
      <c r="AT26" s="11">
        <v>1686.0</v>
      </c>
      <c r="AU26" s="128">
        <v>45718.0</v>
      </c>
      <c r="AV26" s="129" t="s">
        <v>84</v>
      </c>
      <c r="AW26" s="119"/>
      <c r="AX26" s="130"/>
      <c r="AY26" s="45"/>
      <c r="AZ26" s="86">
        <v>45719.0</v>
      </c>
      <c r="BA26" s="87" t="s">
        <v>72</v>
      </c>
    </row>
    <row r="27">
      <c r="A27" s="11">
        <v>26.0</v>
      </c>
      <c r="B27" s="110">
        <v>17356.0</v>
      </c>
      <c r="C27" s="17">
        <v>45663.0</v>
      </c>
      <c r="D27" s="111">
        <v>45666.0</v>
      </c>
      <c r="E27" s="15">
        <f t="shared" si="1"/>
        <v>3</v>
      </c>
      <c r="F27" s="112" t="s">
        <v>299</v>
      </c>
      <c r="G27" s="17" t="s">
        <v>299</v>
      </c>
      <c r="H27" s="17">
        <v>39470.0</v>
      </c>
      <c r="I27" s="113">
        <v>16.0</v>
      </c>
      <c r="J27" s="18" t="s">
        <v>107</v>
      </c>
      <c r="K27" s="114" t="s">
        <v>300</v>
      </c>
      <c r="L27" s="114" t="s">
        <v>301</v>
      </c>
      <c r="M27" s="20" t="s">
        <v>164</v>
      </c>
      <c r="N27" s="20" t="s">
        <v>58</v>
      </c>
      <c r="O27" s="116" t="s">
        <v>202</v>
      </c>
      <c r="P27" s="117" t="s">
        <v>302</v>
      </c>
      <c r="Q27" s="118" t="s">
        <v>303</v>
      </c>
      <c r="R27" s="114" t="s">
        <v>62</v>
      </c>
      <c r="S27" s="118" t="s">
        <v>62</v>
      </c>
      <c r="T27" s="114" t="s">
        <v>304</v>
      </c>
      <c r="U27" s="119" t="s">
        <v>62</v>
      </c>
      <c r="V27" s="120">
        <v>59543.08</v>
      </c>
      <c r="W27" s="121">
        <v>11908.64</v>
      </c>
      <c r="X27" s="121">
        <v>0.0</v>
      </c>
      <c r="Y27" s="121">
        <v>0.0</v>
      </c>
      <c r="Z27" s="122">
        <v>20000.0</v>
      </c>
      <c r="AA27" s="28">
        <v>32900.0</v>
      </c>
      <c r="AB27" s="121">
        <v>14100.0</v>
      </c>
      <c r="AC27" s="122">
        <f t="shared" si="2"/>
        <v>47000</v>
      </c>
      <c r="AD27" s="28">
        <f t="shared" si="3"/>
        <v>-19365.56</v>
      </c>
      <c r="AE27" s="118" t="s">
        <v>81</v>
      </c>
      <c r="AF27" s="123" t="s">
        <v>65</v>
      </c>
      <c r="AG27" s="31" t="b">
        <v>1</v>
      </c>
      <c r="AH27" s="124"/>
      <c r="AI27" s="33" t="b">
        <v>1</v>
      </c>
      <c r="AJ27" s="124"/>
      <c r="AK27" s="33" t="b">
        <v>1</v>
      </c>
      <c r="AL27" s="124"/>
      <c r="AM27" s="97" t="s">
        <v>305</v>
      </c>
      <c r="AN27" s="11" t="b">
        <v>1</v>
      </c>
      <c r="AO27" s="125"/>
      <c r="AP27" s="126" t="s">
        <v>83</v>
      </c>
      <c r="AQ27" s="38" t="s">
        <v>94</v>
      </c>
      <c r="AR27" s="127" t="s">
        <v>70</v>
      </c>
      <c r="AS27" s="40">
        <f t="shared" si="4"/>
        <v>45726</v>
      </c>
      <c r="AT27" s="11">
        <v>1688.0</v>
      </c>
      <c r="AU27" s="128">
        <v>45718.0</v>
      </c>
      <c r="AV27" s="129" t="s">
        <v>84</v>
      </c>
      <c r="AW27" s="119"/>
      <c r="AX27" s="130"/>
      <c r="AY27" s="45"/>
      <c r="AZ27" s="86">
        <v>45719.0</v>
      </c>
      <c r="BA27" s="87" t="s">
        <v>72</v>
      </c>
    </row>
    <row r="28">
      <c r="A28" s="11">
        <v>27.0</v>
      </c>
      <c r="B28" s="131">
        <v>17489.0</v>
      </c>
      <c r="C28" s="17">
        <v>45664.0</v>
      </c>
      <c r="D28" s="111">
        <v>45666.0</v>
      </c>
      <c r="E28" s="15">
        <f t="shared" si="1"/>
        <v>2</v>
      </c>
      <c r="F28" s="132" t="s">
        <v>306</v>
      </c>
      <c r="G28" s="17" t="e">
        <v>#N/A</v>
      </c>
      <c r="H28" s="17">
        <v>29907.0</v>
      </c>
      <c r="I28" s="113">
        <v>43.0</v>
      </c>
      <c r="J28" s="36" t="s">
        <v>62</v>
      </c>
      <c r="K28" s="36" t="s">
        <v>62</v>
      </c>
      <c r="L28" s="36" t="s">
        <v>307</v>
      </c>
      <c r="M28" s="20" t="s">
        <v>57</v>
      </c>
      <c r="N28" s="20" t="s">
        <v>76</v>
      </c>
      <c r="O28" s="36" t="s">
        <v>308</v>
      </c>
      <c r="P28" s="36" t="s">
        <v>308</v>
      </c>
      <c r="Q28" s="125" t="s">
        <v>309</v>
      </c>
      <c r="R28" s="133" t="s">
        <v>310</v>
      </c>
      <c r="S28" s="125">
        <v>21501.0</v>
      </c>
      <c r="T28" s="36" t="s">
        <v>311</v>
      </c>
      <c r="U28" s="91" t="s">
        <v>62</v>
      </c>
      <c r="V28" s="120">
        <v>26206.97</v>
      </c>
      <c r="W28" s="121">
        <v>5241.38</v>
      </c>
      <c r="X28" s="121">
        <v>0.0</v>
      </c>
      <c r="Y28" s="121">
        <v>0.0</v>
      </c>
      <c r="Z28" s="122">
        <v>9889.59</v>
      </c>
      <c r="AA28" s="28">
        <v>7800.0</v>
      </c>
      <c r="AB28" s="121">
        <v>3276.0</v>
      </c>
      <c r="AC28" s="122">
        <f t="shared" si="2"/>
        <v>11076</v>
      </c>
      <c r="AD28" s="28">
        <f t="shared" si="3"/>
        <v>0</v>
      </c>
      <c r="AE28" s="118" t="s">
        <v>312</v>
      </c>
      <c r="AF28" s="123" t="s">
        <v>313</v>
      </c>
      <c r="AG28" s="134" t="b">
        <v>1</v>
      </c>
      <c r="AH28" s="124"/>
      <c r="AI28" s="135" t="b">
        <v>1</v>
      </c>
      <c r="AJ28" s="124"/>
      <c r="AK28" s="135" t="b">
        <v>1</v>
      </c>
      <c r="AL28" s="124"/>
      <c r="AM28" s="97" t="s">
        <v>248</v>
      </c>
      <c r="AN28" s="118" t="b">
        <v>1</v>
      </c>
      <c r="AO28" s="125"/>
      <c r="AP28" s="126" t="s">
        <v>83</v>
      </c>
      <c r="AQ28" s="106"/>
      <c r="AR28" s="127" t="s">
        <v>70</v>
      </c>
      <c r="AS28" s="40">
        <f t="shared" si="4"/>
        <v>45726</v>
      </c>
      <c r="AT28" s="11">
        <v>1683.0</v>
      </c>
      <c r="AU28" s="128">
        <v>45717.0</v>
      </c>
      <c r="AV28" s="129" t="s">
        <v>84</v>
      </c>
      <c r="AW28" s="119"/>
      <c r="AX28" s="130"/>
      <c r="AY28" s="45"/>
      <c r="AZ28" s="86">
        <v>45719.0</v>
      </c>
      <c r="BA28" s="87" t="s">
        <v>72</v>
      </c>
    </row>
    <row r="29">
      <c r="A29" s="11">
        <v>28.0</v>
      </c>
      <c r="B29" s="131">
        <v>17404.0</v>
      </c>
      <c r="C29" s="17">
        <v>45664.0</v>
      </c>
      <c r="D29" s="111">
        <v>45666.0</v>
      </c>
      <c r="E29" s="15">
        <f t="shared" si="1"/>
        <v>2</v>
      </c>
      <c r="F29" s="132" t="s">
        <v>314</v>
      </c>
      <c r="G29" s="17" t="s">
        <v>314</v>
      </c>
      <c r="H29" s="17">
        <v>29907.0</v>
      </c>
      <c r="I29" s="113">
        <v>31.0</v>
      </c>
      <c r="J29" s="18" t="s">
        <v>62</v>
      </c>
      <c r="K29" s="18" t="s">
        <v>62</v>
      </c>
      <c r="L29" s="18" t="s">
        <v>315</v>
      </c>
      <c r="M29" s="19" t="s">
        <v>57</v>
      </c>
      <c r="N29" s="20" t="s">
        <v>76</v>
      </c>
      <c r="O29" s="18" t="s">
        <v>316</v>
      </c>
      <c r="P29" s="18" t="s">
        <v>317</v>
      </c>
      <c r="Q29" s="11" t="s">
        <v>318</v>
      </c>
      <c r="R29" s="18" t="s">
        <v>62</v>
      </c>
      <c r="S29" s="11" t="s">
        <v>62</v>
      </c>
      <c r="T29" s="18" t="s">
        <v>319</v>
      </c>
      <c r="U29" s="22" t="s">
        <v>62</v>
      </c>
      <c r="V29" s="23">
        <v>28829.24</v>
      </c>
      <c r="W29" s="24">
        <v>0.0</v>
      </c>
      <c r="X29" s="24">
        <v>0.0</v>
      </c>
      <c r="Y29" s="24">
        <v>0.0</v>
      </c>
      <c r="Z29" s="25">
        <v>0.0</v>
      </c>
      <c r="AA29" s="26">
        <v>6825.0</v>
      </c>
      <c r="AB29" s="24">
        <v>2925.0</v>
      </c>
      <c r="AC29" s="122">
        <f t="shared" si="2"/>
        <v>9750</v>
      </c>
      <c r="AD29" s="28">
        <f t="shared" si="3"/>
        <v>19079.24</v>
      </c>
      <c r="AE29" s="11" t="s">
        <v>81</v>
      </c>
      <c r="AF29" s="136" t="s">
        <v>65</v>
      </c>
      <c r="AG29" s="31" t="b">
        <v>1</v>
      </c>
      <c r="AH29" s="83"/>
      <c r="AI29" s="33" t="b">
        <v>1</v>
      </c>
      <c r="AJ29" s="83"/>
      <c r="AK29" s="33" t="b">
        <v>1</v>
      </c>
      <c r="AL29" s="83"/>
      <c r="AM29" s="97"/>
      <c r="AN29" s="11" t="b">
        <v>1</v>
      </c>
      <c r="AO29" s="36"/>
      <c r="AP29" s="137" t="s">
        <v>83</v>
      </c>
      <c r="AQ29" s="38" t="s">
        <v>94</v>
      </c>
      <c r="AR29" s="127" t="s">
        <v>70</v>
      </c>
      <c r="AS29" s="40">
        <f t="shared" si="4"/>
        <v>45726</v>
      </c>
      <c r="AT29" s="11">
        <v>1687.0</v>
      </c>
      <c r="AU29" s="128">
        <v>45718.0</v>
      </c>
      <c r="AV29" s="129" t="s">
        <v>84</v>
      </c>
      <c r="AW29" s="119"/>
      <c r="AX29" s="130"/>
      <c r="AY29" s="45"/>
      <c r="AZ29" s="86">
        <v>45719.0</v>
      </c>
      <c r="BA29" s="87" t="s">
        <v>72</v>
      </c>
    </row>
    <row r="30">
      <c r="A30" s="11" t="s">
        <v>320</v>
      </c>
      <c r="B30" s="12">
        <v>17395.0</v>
      </c>
      <c r="C30" s="13">
        <v>45664.0</v>
      </c>
      <c r="D30" s="14">
        <v>45666.0</v>
      </c>
      <c r="E30" s="15">
        <f t="shared" si="1"/>
        <v>2</v>
      </c>
      <c r="F30" s="16" t="s">
        <v>321</v>
      </c>
      <c r="G30" s="17" t="s">
        <v>321</v>
      </c>
      <c r="H30" s="13">
        <v>35339.0</v>
      </c>
      <c r="I30" s="11">
        <v>28.0</v>
      </c>
      <c r="J30" s="18" t="s">
        <v>62</v>
      </c>
      <c r="K30" s="18" t="s">
        <v>62</v>
      </c>
      <c r="L30" s="18" t="s">
        <v>322</v>
      </c>
      <c r="M30" s="19" t="s">
        <v>57</v>
      </c>
      <c r="N30" s="20" t="s">
        <v>76</v>
      </c>
      <c r="O30" s="18" t="s">
        <v>323</v>
      </c>
      <c r="P30" s="18" t="s">
        <v>324</v>
      </c>
      <c r="Q30" s="11" t="s">
        <v>325</v>
      </c>
      <c r="R30" s="18" t="s">
        <v>326</v>
      </c>
      <c r="S30" s="11">
        <v>59514.0</v>
      </c>
      <c r="T30" s="18" t="s">
        <v>148</v>
      </c>
      <c r="U30" s="22" t="s">
        <v>149</v>
      </c>
      <c r="V30" s="23">
        <v>143129.21</v>
      </c>
      <c r="W30" s="24">
        <v>0.0</v>
      </c>
      <c r="X30" s="24">
        <v>0.0</v>
      </c>
      <c r="Y30" s="24">
        <v>0.0</v>
      </c>
      <c r="Z30" s="25">
        <v>50000.0</v>
      </c>
      <c r="AA30" s="26">
        <v>22230.0</v>
      </c>
      <c r="AB30" s="24">
        <v>14820.0</v>
      </c>
      <c r="AC30" s="27">
        <f t="shared" si="2"/>
        <v>37050</v>
      </c>
      <c r="AD30" s="28">
        <f t="shared" si="3"/>
        <v>56079.21</v>
      </c>
      <c r="AE30" s="29" t="s">
        <v>327</v>
      </c>
      <c r="AF30" s="30" t="s">
        <v>65</v>
      </c>
      <c r="AG30" s="31" t="b">
        <v>1</v>
      </c>
      <c r="AH30" s="32"/>
      <c r="AI30" s="33" t="b">
        <v>1</v>
      </c>
      <c r="AJ30" s="83"/>
      <c r="AK30" s="33" t="b">
        <v>1</v>
      </c>
      <c r="AL30" s="83"/>
      <c r="AM30" s="97" t="s">
        <v>181</v>
      </c>
      <c r="AN30" s="11" t="b">
        <v>1</v>
      </c>
      <c r="AO30" s="36"/>
      <c r="AP30" s="37" t="s">
        <v>83</v>
      </c>
      <c r="AQ30" s="38" t="s">
        <v>94</v>
      </c>
      <c r="AR30" s="39" t="s">
        <v>70</v>
      </c>
      <c r="AS30" s="40">
        <f t="shared" si="4"/>
        <v>45726</v>
      </c>
      <c r="AT30" s="29">
        <v>1708.0</v>
      </c>
      <c r="AU30" s="85">
        <v>45726.0</v>
      </c>
      <c r="AV30" s="42" t="s">
        <v>84</v>
      </c>
      <c r="AW30" s="98" t="s">
        <v>328</v>
      </c>
      <c r="AX30" s="44"/>
      <c r="AY30" s="45"/>
      <c r="AZ30" s="86">
        <v>45729.0</v>
      </c>
      <c r="BA30" s="87" t="s">
        <v>72</v>
      </c>
    </row>
    <row r="31">
      <c r="A31" s="11" t="s">
        <v>329</v>
      </c>
      <c r="B31" s="12">
        <v>17358.0</v>
      </c>
      <c r="C31" s="13">
        <v>45663.0</v>
      </c>
      <c r="D31" s="138">
        <v>45666.0</v>
      </c>
      <c r="E31" s="15">
        <f t="shared" si="1"/>
        <v>3</v>
      </c>
      <c r="F31" s="16" t="s">
        <v>330</v>
      </c>
      <c r="G31" s="17" t="s">
        <v>330</v>
      </c>
      <c r="H31" s="13">
        <v>42313.0</v>
      </c>
      <c r="I31" s="11">
        <v>9.0</v>
      </c>
      <c r="J31" s="18" t="s">
        <v>331</v>
      </c>
      <c r="K31" s="18" t="s">
        <v>332</v>
      </c>
      <c r="L31" s="18" t="s">
        <v>333</v>
      </c>
      <c r="M31" s="19" t="s">
        <v>228</v>
      </c>
      <c r="N31" s="20" t="s">
        <v>58</v>
      </c>
      <c r="O31" s="18" t="s">
        <v>202</v>
      </c>
      <c r="P31" s="21" t="s">
        <v>202</v>
      </c>
      <c r="Q31" s="11" t="s">
        <v>61</v>
      </c>
      <c r="R31" s="18" t="s">
        <v>62</v>
      </c>
      <c r="S31" s="11" t="s">
        <v>62</v>
      </c>
      <c r="T31" s="18" t="s">
        <v>334</v>
      </c>
      <c r="U31" s="22" t="s">
        <v>62</v>
      </c>
      <c r="V31" s="23">
        <v>37014.04</v>
      </c>
      <c r="W31" s="24">
        <v>0.0</v>
      </c>
      <c r="X31" s="24">
        <v>0.0</v>
      </c>
      <c r="Y31" s="24">
        <v>0.0</v>
      </c>
      <c r="Z31" s="25">
        <v>20000.0</v>
      </c>
      <c r="AA31" s="26">
        <v>13650.0</v>
      </c>
      <c r="AB31" s="24">
        <v>5850.0</v>
      </c>
      <c r="AC31" s="27">
        <f t="shared" si="2"/>
        <v>19500</v>
      </c>
      <c r="AD31" s="28">
        <f t="shared" si="3"/>
        <v>-2485.96</v>
      </c>
      <c r="AE31" s="29" t="s">
        <v>64</v>
      </c>
      <c r="AF31" s="30" t="s">
        <v>65</v>
      </c>
      <c r="AG31" s="31" t="b">
        <v>1</v>
      </c>
      <c r="AH31" s="32"/>
      <c r="AI31" s="33" t="b">
        <v>1</v>
      </c>
      <c r="AJ31" s="83"/>
      <c r="AK31" s="33" t="b">
        <v>1</v>
      </c>
      <c r="AL31" s="83"/>
      <c r="AM31" s="97" t="s">
        <v>335</v>
      </c>
      <c r="AN31" s="11" t="b">
        <v>1</v>
      </c>
      <c r="AO31" s="18" t="s">
        <v>336</v>
      </c>
      <c r="AP31" s="37" t="s">
        <v>83</v>
      </c>
      <c r="AQ31" s="38" t="s">
        <v>94</v>
      </c>
      <c r="AR31" s="39" t="s">
        <v>70</v>
      </c>
      <c r="AS31" s="40">
        <f t="shared" si="4"/>
        <v>45726</v>
      </c>
      <c r="AT31" s="29">
        <v>1681.0</v>
      </c>
      <c r="AU31" s="85">
        <v>45717.0</v>
      </c>
      <c r="AV31" s="42" t="s">
        <v>84</v>
      </c>
      <c r="AW31" s="30"/>
      <c r="AX31" s="44"/>
      <c r="AY31" s="45"/>
      <c r="AZ31" s="86">
        <v>45719.0</v>
      </c>
      <c r="BA31" s="87" t="s">
        <v>72</v>
      </c>
    </row>
    <row r="32">
      <c r="A32" s="11" t="s">
        <v>337</v>
      </c>
      <c r="B32" s="12">
        <v>17365.0</v>
      </c>
      <c r="C32" s="13">
        <v>45664.0</v>
      </c>
      <c r="D32" s="14">
        <v>45666.0</v>
      </c>
      <c r="E32" s="15">
        <f t="shared" si="1"/>
        <v>2</v>
      </c>
      <c r="F32" s="16" t="s">
        <v>338</v>
      </c>
      <c r="G32" s="17" t="s">
        <v>338</v>
      </c>
      <c r="H32" s="13">
        <v>26238.0</v>
      </c>
      <c r="I32" s="11">
        <v>53.0</v>
      </c>
      <c r="J32" s="18" t="s">
        <v>107</v>
      </c>
      <c r="K32" s="18" t="s">
        <v>339</v>
      </c>
      <c r="L32" s="18" t="s">
        <v>340</v>
      </c>
      <c r="M32" s="19" t="s">
        <v>228</v>
      </c>
      <c r="N32" s="19" t="s">
        <v>341</v>
      </c>
      <c r="O32" s="18" t="s">
        <v>342</v>
      </c>
      <c r="P32" s="21" t="s">
        <v>342</v>
      </c>
      <c r="Q32" s="11" t="s">
        <v>343</v>
      </c>
      <c r="R32" s="21" t="s">
        <v>344</v>
      </c>
      <c r="S32" s="11">
        <v>47562.0</v>
      </c>
      <c r="T32" s="18" t="s">
        <v>345</v>
      </c>
      <c r="U32" s="22" t="s">
        <v>346</v>
      </c>
      <c r="V32" s="23">
        <v>226093.51</v>
      </c>
      <c r="W32" s="24">
        <v>0.0</v>
      </c>
      <c r="X32" s="24">
        <v>0.0</v>
      </c>
      <c r="Y32" s="24">
        <v>0.0</v>
      </c>
      <c r="Z32" s="25">
        <v>51778.68</v>
      </c>
      <c r="AA32" s="26">
        <v>36270.0</v>
      </c>
      <c r="AB32" s="24">
        <v>24180.0</v>
      </c>
      <c r="AC32" s="27">
        <f t="shared" si="2"/>
        <v>60450</v>
      </c>
      <c r="AD32" s="28">
        <f t="shared" si="3"/>
        <v>113864.83</v>
      </c>
      <c r="AE32" s="29" t="s">
        <v>81</v>
      </c>
      <c r="AF32" s="30" t="s">
        <v>65</v>
      </c>
      <c r="AG32" s="31" t="b">
        <v>1</v>
      </c>
      <c r="AH32" s="83"/>
      <c r="AI32" s="33" t="b">
        <v>1</v>
      </c>
      <c r="AJ32" s="83"/>
      <c r="AK32" s="33" t="b">
        <v>1</v>
      </c>
      <c r="AL32" s="83"/>
      <c r="AM32" s="97" t="s">
        <v>151</v>
      </c>
      <c r="AN32" s="11" t="b">
        <v>1</v>
      </c>
      <c r="AO32" s="36"/>
      <c r="AP32" s="37" t="s">
        <v>83</v>
      </c>
      <c r="AQ32" s="38" t="s">
        <v>69</v>
      </c>
      <c r="AR32" s="39" t="s">
        <v>70</v>
      </c>
      <c r="AS32" s="40">
        <f t="shared" si="4"/>
        <v>45726</v>
      </c>
      <c r="AT32" s="29">
        <v>1682.0</v>
      </c>
      <c r="AU32" s="85">
        <v>45717.0</v>
      </c>
      <c r="AV32" s="42" t="s">
        <v>84</v>
      </c>
      <c r="AW32" s="30"/>
      <c r="AX32" s="44"/>
      <c r="AY32" s="45"/>
      <c r="AZ32" s="86">
        <v>45719.0</v>
      </c>
      <c r="BA32" s="87" t="s">
        <v>72</v>
      </c>
    </row>
    <row r="33">
      <c r="A33" s="48" t="s">
        <v>347</v>
      </c>
      <c r="B33" s="49">
        <v>17307.0</v>
      </c>
      <c r="C33" s="50">
        <v>45663.0</v>
      </c>
      <c r="D33" s="51">
        <v>45666.0</v>
      </c>
      <c r="E33" s="52">
        <f t="shared" si="1"/>
        <v>3</v>
      </c>
      <c r="F33" s="53" t="s">
        <v>348</v>
      </c>
      <c r="G33" s="54" t="s">
        <v>348</v>
      </c>
      <c r="H33" s="50">
        <v>40536.0</v>
      </c>
      <c r="I33" s="48">
        <v>14.0</v>
      </c>
      <c r="J33" s="55" t="s">
        <v>349</v>
      </c>
      <c r="K33" s="55" t="s">
        <v>350</v>
      </c>
      <c r="L33" s="55" t="s">
        <v>351</v>
      </c>
      <c r="M33" s="56" t="s">
        <v>228</v>
      </c>
      <c r="N33" s="57" t="s">
        <v>58</v>
      </c>
      <c r="O33" s="55" t="s">
        <v>352</v>
      </c>
      <c r="P33" s="103" t="s">
        <v>353</v>
      </c>
      <c r="Q33" s="48" t="s">
        <v>61</v>
      </c>
      <c r="R33" s="55" t="s">
        <v>62</v>
      </c>
      <c r="S33" s="48" t="s">
        <v>62</v>
      </c>
      <c r="T33" s="55" t="s">
        <v>354</v>
      </c>
      <c r="U33" s="58" t="s">
        <v>62</v>
      </c>
      <c r="V33" s="59">
        <v>52625.79</v>
      </c>
      <c r="W33" s="60">
        <v>0.0</v>
      </c>
      <c r="X33" s="60">
        <v>0.0</v>
      </c>
      <c r="Y33" s="60">
        <v>0.0</v>
      </c>
      <c r="Z33" s="61">
        <v>20000.0</v>
      </c>
      <c r="AA33" s="62">
        <v>13650.0</v>
      </c>
      <c r="AB33" s="60">
        <v>5850.0</v>
      </c>
      <c r="AC33" s="63">
        <f t="shared" si="2"/>
        <v>19500</v>
      </c>
      <c r="AD33" s="64">
        <f t="shared" si="3"/>
        <v>13125.79</v>
      </c>
      <c r="AE33" s="65" t="s">
        <v>81</v>
      </c>
      <c r="AF33" s="66" t="s">
        <v>65</v>
      </c>
      <c r="AG33" s="67" t="b">
        <v>1</v>
      </c>
      <c r="AH33" s="68"/>
      <c r="AI33" s="69" t="b">
        <v>1</v>
      </c>
      <c r="AJ33" s="68"/>
      <c r="AK33" s="69" t="b">
        <v>1</v>
      </c>
      <c r="AL33" s="68"/>
      <c r="AM33" s="105" t="s">
        <v>355</v>
      </c>
      <c r="AN33" s="48" t="b">
        <v>1</v>
      </c>
      <c r="AO33" s="72"/>
      <c r="AP33" s="73" t="s">
        <v>83</v>
      </c>
      <c r="AQ33" s="74" t="s">
        <v>127</v>
      </c>
      <c r="AR33" s="75" t="s">
        <v>70</v>
      </c>
      <c r="AS33" s="76">
        <f t="shared" si="4"/>
        <v>45726</v>
      </c>
      <c r="AT33" s="65">
        <v>1685.0</v>
      </c>
      <c r="AU33" s="77">
        <v>45718.0</v>
      </c>
      <c r="AV33" s="78" t="s">
        <v>84</v>
      </c>
      <c r="AW33" s="66"/>
      <c r="AX33" s="79"/>
      <c r="AY33" s="80"/>
      <c r="AZ33" s="81">
        <v>45719.0</v>
      </c>
      <c r="BA33" s="82" t="s">
        <v>72</v>
      </c>
    </row>
    <row r="34">
      <c r="A34" s="11" t="s">
        <v>356</v>
      </c>
      <c r="B34" s="12">
        <v>17353.0</v>
      </c>
      <c r="C34" s="13">
        <v>45663.0</v>
      </c>
      <c r="D34" s="14">
        <v>45667.0</v>
      </c>
      <c r="E34" s="15">
        <f t="shared" si="1"/>
        <v>4</v>
      </c>
      <c r="F34" s="16" t="s">
        <v>357</v>
      </c>
      <c r="G34" s="17" t="s">
        <v>357</v>
      </c>
      <c r="H34" s="13">
        <v>35496.0</v>
      </c>
      <c r="I34" s="11">
        <v>27.0</v>
      </c>
      <c r="J34" s="18" t="s">
        <v>62</v>
      </c>
      <c r="K34" s="18" t="s">
        <v>62</v>
      </c>
      <c r="L34" s="18" t="s">
        <v>358</v>
      </c>
      <c r="M34" s="19" t="s">
        <v>228</v>
      </c>
      <c r="N34" s="20" t="s">
        <v>76</v>
      </c>
      <c r="O34" s="18" t="s">
        <v>359</v>
      </c>
      <c r="P34" s="18" t="s">
        <v>360</v>
      </c>
      <c r="Q34" s="11" t="s">
        <v>61</v>
      </c>
      <c r="R34" s="18" t="s">
        <v>62</v>
      </c>
      <c r="S34" s="11" t="s">
        <v>62</v>
      </c>
      <c r="T34" s="18" t="s">
        <v>361</v>
      </c>
      <c r="U34" s="22" t="s">
        <v>62</v>
      </c>
      <c r="V34" s="23">
        <v>59100.38</v>
      </c>
      <c r="W34" s="24">
        <v>0.0</v>
      </c>
      <c r="X34" s="24">
        <v>0.0</v>
      </c>
      <c r="Y34" s="24">
        <v>0.0</v>
      </c>
      <c r="Z34" s="25">
        <v>20000.0</v>
      </c>
      <c r="AA34" s="26">
        <v>13650.0</v>
      </c>
      <c r="AB34" s="24">
        <v>5850.0</v>
      </c>
      <c r="AC34" s="27">
        <f t="shared" si="2"/>
        <v>19500</v>
      </c>
      <c r="AD34" s="28">
        <f t="shared" si="3"/>
        <v>19600.38</v>
      </c>
      <c r="AE34" s="29" t="s">
        <v>81</v>
      </c>
      <c r="AF34" s="30" t="s">
        <v>65</v>
      </c>
      <c r="AG34" s="31" t="b">
        <v>0</v>
      </c>
      <c r="AH34" s="83"/>
      <c r="AI34" s="33" t="b">
        <v>0</v>
      </c>
      <c r="AJ34" s="84"/>
      <c r="AK34" s="33" t="b">
        <v>0</v>
      </c>
      <c r="AL34" s="84" t="s">
        <v>66</v>
      </c>
      <c r="AM34" s="97" t="s">
        <v>362</v>
      </c>
      <c r="AN34" s="11" t="b">
        <v>0</v>
      </c>
      <c r="AO34" s="36"/>
      <c r="AP34" s="37" t="s">
        <v>83</v>
      </c>
      <c r="AQ34" s="38" t="s">
        <v>94</v>
      </c>
      <c r="AR34" s="39" t="s">
        <v>70</v>
      </c>
      <c r="AS34" s="40">
        <f t="shared" si="4"/>
        <v>45727</v>
      </c>
      <c r="AT34" s="29">
        <v>1684.0</v>
      </c>
      <c r="AU34" s="85">
        <v>45718.0</v>
      </c>
      <c r="AV34" s="42" t="s">
        <v>84</v>
      </c>
      <c r="AW34" s="30"/>
      <c r="AX34" s="44"/>
      <c r="AY34" s="45"/>
      <c r="AZ34" s="86">
        <v>45719.0</v>
      </c>
      <c r="BA34" s="87" t="s">
        <v>72</v>
      </c>
    </row>
    <row r="35">
      <c r="A35" s="11" t="s">
        <v>363</v>
      </c>
      <c r="B35" s="12">
        <v>17414.0</v>
      </c>
      <c r="C35" s="13">
        <v>45665.0</v>
      </c>
      <c r="D35" s="14">
        <v>45667.0</v>
      </c>
      <c r="E35" s="15">
        <f t="shared" si="1"/>
        <v>2</v>
      </c>
      <c r="F35" s="16" t="s">
        <v>364</v>
      </c>
      <c r="G35" s="17" t="s">
        <v>364</v>
      </c>
      <c r="H35" s="13">
        <v>35014.0</v>
      </c>
      <c r="I35" s="11">
        <v>29.0</v>
      </c>
      <c r="J35" s="18" t="s">
        <v>62</v>
      </c>
      <c r="K35" s="18" t="s">
        <v>62</v>
      </c>
      <c r="L35" s="18" t="s">
        <v>365</v>
      </c>
      <c r="M35" s="19" t="s">
        <v>57</v>
      </c>
      <c r="N35" s="20" t="s">
        <v>76</v>
      </c>
      <c r="O35" s="18" t="s">
        <v>59</v>
      </c>
      <c r="P35" s="18" t="s">
        <v>366</v>
      </c>
      <c r="Q35" s="11" t="s">
        <v>367</v>
      </c>
      <c r="R35" s="18" t="s">
        <v>62</v>
      </c>
      <c r="S35" s="11" t="s">
        <v>62</v>
      </c>
      <c r="T35" s="18" t="s">
        <v>368</v>
      </c>
      <c r="U35" s="22" t="s">
        <v>62</v>
      </c>
      <c r="V35" s="23">
        <v>63045.82</v>
      </c>
      <c r="W35" s="24">
        <v>0.0</v>
      </c>
      <c r="X35" s="24">
        <v>0.0</v>
      </c>
      <c r="Y35" s="24">
        <v>40978.58</v>
      </c>
      <c r="Z35" s="25">
        <v>0.0</v>
      </c>
      <c r="AA35" s="26">
        <v>10237.5</v>
      </c>
      <c r="AB35" s="24">
        <v>4387.5</v>
      </c>
      <c r="AC35" s="27">
        <f t="shared" si="2"/>
        <v>14625</v>
      </c>
      <c r="AD35" s="28">
        <f t="shared" si="3"/>
        <v>7442.24</v>
      </c>
      <c r="AE35" s="29" t="s">
        <v>81</v>
      </c>
      <c r="AF35" s="30" t="s">
        <v>65</v>
      </c>
      <c r="AG35" s="31" t="b">
        <v>1</v>
      </c>
      <c r="AH35" s="83"/>
      <c r="AI35" s="33" t="b">
        <v>1</v>
      </c>
      <c r="AJ35" s="83"/>
      <c r="AK35" s="33" t="b">
        <v>1</v>
      </c>
      <c r="AL35" s="83"/>
      <c r="AM35" s="97" t="s">
        <v>369</v>
      </c>
      <c r="AN35" s="11" t="b">
        <v>1</v>
      </c>
      <c r="AO35" s="36"/>
      <c r="AP35" s="37" t="s">
        <v>68</v>
      </c>
      <c r="AQ35" s="38" t="s">
        <v>127</v>
      </c>
      <c r="AR35" s="39" t="s">
        <v>70</v>
      </c>
      <c r="AS35" s="40">
        <f t="shared" si="4"/>
        <v>45727</v>
      </c>
      <c r="AT35" s="29">
        <v>1692.0</v>
      </c>
      <c r="AU35" s="85">
        <v>45719.0</v>
      </c>
      <c r="AV35" s="42" t="s">
        <v>84</v>
      </c>
      <c r="AW35" s="30" t="s">
        <v>370</v>
      </c>
      <c r="AX35" s="44"/>
      <c r="AY35" s="45"/>
      <c r="AZ35" s="86">
        <v>45722.0</v>
      </c>
      <c r="BA35" s="87" t="s">
        <v>72</v>
      </c>
    </row>
    <row r="36">
      <c r="A36" s="11" t="s">
        <v>371</v>
      </c>
      <c r="B36" s="12">
        <v>17367.0</v>
      </c>
      <c r="C36" s="13">
        <v>45664.0</v>
      </c>
      <c r="D36" s="14">
        <v>45667.0</v>
      </c>
      <c r="E36" s="15">
        <f t="shared" si="1"/>
        <v>3</v>
      </c>
      <c r="F36" s="16" t="s">
        <v>372</v>
      </c>
      <c r="G36" s="17" t="s">
        <v>372</v>
      </c>
      <c r="H36" s="13">
        <v>45575.0</v>
      </c>
      <c r="I36" s="11">
        <v>0.0</v>
      </c>
      <c r="J36" s="18" t="s">
        <v>373</v>
      </c>
      <c r="K36" s="18" t="s">
        <v>374</v>
      </c>
      <c r="L36" s="18" t="s">
        <v>375</v>
      </c>
      <c r="M36" s="19" t="s">
        <v>57</v>
      </c>
      <c r="N36" s="19" t="s">
        <v>58</v>
      </c>
      <c r="O36" s="18" t="s">
        <v>376</v>
      </c>
      <c r="P36" s="21" t="s">
        <v>377</v>
      </c>
      <c r="Q36" s="11" t="s">
        <v>367</v>
      </c>
      <c r="R36" s="18" t="s">
        <v>62</v>
      </c>
      <c r="S36" s="11" t="s">
        <v>62</v>
      </c>
      <c r="T36" s="18" t="s">
        <v>168</v>
      </c>
      <c r="U36" s="22" t="s">
        <v>62</v>
      </c>
      <c r="V36" s="23">
        <v>49361.09</v>
      </c>
      <c r="W36" s="24">
        <v>0.0</v>
      </c>
      <c r="X36" s="24">
        <v>0.0</v>
      </c>
      <c r="Y36" s="24">
        <v>0.0</v>
      </c>
      <c r="Z36" s="25">
        <v>20234.95</v>
      </c>
      <c r="AA36" s="26">
        <v>10237.5</v>
      </c>
      <c r="AB36" s="24">
        <v>4387.5</v>
      </c>
      <c r="AC36" s="27">
        <f t="shared" si="2"/>
        <v>14625</v>
      </c>
      <c r="AD36" s="28">
        <f t="shared" si="3"/>
        <v>14501.14</v>
      </c>
      <c r="AE36" s="29" t="s">
        <v>64</v>
      </c>
      <c r="AF36" s="30" t="s">
        <v>65</v>
      </c>
      <c r="AG36" s="31" t="b">
        <v>1</v>
      </c>
      <c r="AH36" s="83"/>
      <c r="AI36" s="33" t="b">
        <v>1</v>
      </c>
      <c r="AJ36" s="83"/>
      <c r="AK36" s="33" t="b">
        <v>1</v>
      </c>
      <c r="AL36" s="83"/>
      <c r="AM36" s="97" t="s">
        <v>378</v>
      </c>
      <c r="AN36" s="11" t="b">
        <v>1</v>
      </c>
      <c r="AO36" s="36"/>
      <c r="AP36" s="37" t="s">
        <v>83</v>
      </c>
      <c r="AQ36" s="38" t="s">
        <v>94</v>
      </c>
      <c r="AR36" s="39" t="s">
        <v>70</v>
      </c>
      <c r="AS36" s="40">
        <f t="shared" si="4"/>
        <v>45727</v>
      </c>
      <c r="AT36" s="29">
        <v>1691.0</v>
      </c>
      <c r="AU36" s="85">
        <v>45719.0</v>
      </c>
      <c r="AV36" s="42" t="s">
        <v>84</v>
      </c>
      <c r="AW36" s="98" t="s">
        <v>379</v>
      </c>
      <c r="AX36" s="44"/>
      <c r="AY36" s="45"/>
      <c r="AZ36" s="86">
        <v>45722.0</v>
      </c>
      <c r="BA36" s="87" t="s">
        <v>72</v>
      </c>
    </row>
    <row r="37">
      <c r="A37" s="11" t="s">
        <v>380</v>
      </c>
      <c r="B37" s="12">
        <v>17313.0</v>
      </c>
      <c r="C37" s="13">
        <v>45663.0</v>
      </c>
      <c r="D37" s="14">
        <v>45667.0</v>
      </c>
      <c r="E37" s="15">
        <f t="shared" si="1"/>
        <v>4</v>
      </c>
      <c r="F37" s="16" t="s">
        <v>381</v>
      </c>
      <c r="G37" s="17" t="s">
        <v>381</v>
      </c>
      <c r="H37" s="13">
        <v>34761.0</v>
      </c>
      <c r="I37" s="11">
        <v>29.0</v>
      </c>
      <c r="J37" s="18" t="s">
        <v>62</v>
      </c>
      <c r="K37" s="18" t="s">
        <v>62</v>
      </c>
      <c r="L37" s="18" t="s">
        <v>382</v>
      </c>
      <c r="M37" s="19" t="s">
        <v>57</v>
      </c>
      <c r="N37" s="20" t="s">
        <v>76</v>
      </c>
      <c r="O37" s="18" t="s">
        <v>383</v>
      </c>
      <c r="P37" s="18" t="s">
        <v>384</v>
      </c>
      <c r="Q37" s="11" t="s">
        <v>61</v>
      </c>
      <c r="R37" s="18" t="s">
        <v>62</v>
      </c>
      <c r="S37" s="11" t="s">
        <v>62</v>
      </c>
      <c r="T37" s="18" t="s">
        <v>385</v>
      </c>
      <c r="U37" s="22" t="s">
        <v>62</v>
      </c>
      <c r="V37" s="23">
        <v>63053.28</v>
      </c>
      <c r="W37" s="24">
        <v>0.0</v>
      </c>
      <c r="X37" s="24">
        <v>0.0</v>
      </c>
      <c r="Y37" s="24">
        <v>42383.47</v>
      </c>
      <c r="Z37" s="25">
        <v>0.0</v>
      </c>
      <c r="AA37" s="26">
        <v>13650.0</v>
      </c>
      <c r="AB37" s="24">
        <v>5850.0</v>
      </c>
      <c r="AC37" s="27">
        <f t="shared" si="2"/>
        <v>19500</v>
      </c>
      <c r="AD37" s="28">
        <f t="shared" si="3"/>
        <v>1169.81</v>
      </c>
      <c r="AE37" s="29" t="s">
        <v>81</v>
      </c>
      <c r="AF37" s="30" t="s">
        <v>65</v>
      </c>
      <c r="AG37" s="31" t="b">
        <v>1</v>
      </c>
      <c r="AH37" s="83"/>
      <c r="AI37" s="33" t="b">
        <v>1</v>
      </c>
      <c r="AJ37" s="83"/>
      <c r="AK37" s="33" t="b">
        <v>1</v>
      </c>
      <c r="AL37" s="83"/>
      <c r="AM37" s="97" t="s">
        <v>386</v>
      </c>
      <c r="AN37" s="11" t="b">
        <v>1</v>
      </c>
      <c r="AO37" s="36"/>
      <c r="AP37" s="37" t="s">
        <v>83</v>
      </c>
      <c r="AQ37" s="38" t="s">
        <v>94</v>
      </c>
      <c r="AR37" s="39" t="s">
        <v>70</v>
      </c>
      <c r="AS37" s="40">
        <f t="shared" si="4"/>
        <v>45727</v>
      </c>
      <c r="AT37" s="29">
        <v>1693.0</v>
      </c>
      <c r="AU37" s="85">
        <v>45719.0</v>
      </c>
      <c r="AV37" s="42" t="s">
        <v>84</v>
      </c>
      <c r="AW37" s="30" t="s">
        <v>387</v>
      </c>
      <c r="AX37" s="44"/>
      <c r="AY37" s="45"/>
      <c r="AZ37" s="86">
        <v>45722.0</v>
      </c>
      <c r="BA37" s="87" t="s">
        <v>72</v>
      </c>
    </row>
    <row r="38">
      <c r="A38" s="11" t="s">
        <v>388</v>
      </c>
      <c r="B38" s="12">
        <v>17357.0</v>
      </c>
      <c r="C38" s="13">
        <v>45664.0</v>
      </c>
      <c r="D38" s="14">
        <v>45667.0</v>
      </c>
      <c r="E38" s="15">
        <f t="shared" si="1"/>
        <v>3</v>
      </c>
      <c r="F38" s="16" t="s">
        <v>389</v>
      </c>
      <c r="G38" s="17" t="s">
        <v>389</v>
      </c>
      <c r="H38" s="13">
        <v>22559.0</v>
      </c>
      <c r="I38" s="11">
        <v>63.0</v>
      </c>
      <c r="J38" s="18" t="s">
        <v>62</v>
      </c>
      <c r="K38" s="18" t="s">
        <v>62</v>
      </c>
      <c r="L38" s="18" t="s">
        <v>390</v>
      </c>
      <c r="M38" s="19" t="s">
        <v>228</v>
      </c>
      <c r="N38" s="20" t="s">
        <v>76</v>
      </c>
      <c r="O38" s="18" t="s">
        <v>391</v>
      </c>
      <c r="P38" s="18" t="s">
        <v>392</v>
      </c>
      <c r="Q38" s="11" t="s">
        <v>91</v>
      </c>
      <c r="R38" s="18" t="s">
        <v>62</v>
      </c>
      <c r="S38" s="11" t="s">
        <v>62</v>
      </c>
      <c r="T38" s="18" t="s">
        <v>393</v>
      </c>
      <c r="U38" s="22" t="s">
        <v>62</v>
      </c>
      <c r="V38" s="23">
        <v>85458.02</v>
      </c>
      <c r="W38" s="24">
        <v>17091.57</v>
      </c>
      <c r="X38" s="24">
        <v>0.0</v>
      </c>
      <c r="Y38" s="24">
        <v>0.0</v>
      </c>
      <c r="Z38" s="25">
        <v>20000.0</v>
      </c>
      <c r="AA38" s="26">
        <v>20475.0</v>
      </c>
      <c r="AB38" s="24">
        <v>8775.0</v>
      </c>
      <c r="AC38" s="27">
        <f t="shared" si="2"/>
        <v>29250</v>
      </c>
      <c r="AD38" s="28">
        <f t="shared" si="3"/>
        <v>19116.45</v>
      </c>
      <c r="AE38" s="29" t="s">
        <v>81</v>
      </c>
      <c r="AF38" s="30" t="s">
        <v>65</v>
      </c>
      <c r="AG38" s="31" t="b">
        <v>1</v>
      </c>
      <c r="AH38" s="83"/>
      <c r="AI38" s="33" t="b">
        <v>1</v>
      </c>
      <c r="AJ38" s="83"/>
      <c r="AK38" s="33" t="b">
        <v>1</v>
      </c>
      <c r="AL38" s="83"/>
      <c r="AM38" s="97" t="s">
        <v>394</v>
      </c>
      <c r="AN38" s="11" t="b">
        <v>1</v>
      </c>
      <c r="AO38" s="18" t="s">
        <v>395</v>
      </c>
      <c r="AP38" s="37" t="s">
        <v>83</v>
      </c>
      <c r="AQ38" s="38" t="s">
        <v>94</v>
      </c>
      <c r="AR38" s="39" t="s">
        <v>70</v>
      </c>
      <c r="AS38" s="40">
        <f t="shared" si="4"/>
        <v>45727</v>
      </c>
      <c r="AT38" s="29">
        <v>1690.0</v>
      </c>
      <c r="AU38" s="85">
        <v>45719.0</v>
      </c>
      <c r="AV38" s="42" t="s">
        <v>84</v>
      </c>
      <c r="AW38" s="98" t="s">
        <v>379</v>
      </c>
      <c r="AX38" s="44"/>
      <c r="AY38" s="45"/>
      <c r="AZ38" s="86">
        <v>45722.0</v>
      </c>
      <c r="BA38" s="87" t="s">
        <v>72</v>
      </c>
    </row>
    <row r="39">
      <c r="A39" s="48" t="s">
        <v>396</v>
      </c>
      <c r="B39" s="49">
        <v>17337.0</v>
      </c>
      <c r="C39" s="50">
        <v>45663.0</v>
      </c>
      <c r="D39" s="51">
        <v>45667.0</v>
      </c>
      <c r="E39" s="52">
        <f t="shared" si="1"/>
        <v>4</v>
      </c>
      <c r="F39" s="53" t="s">
        <v>397</v>
      </c>
      <c r="G39" s="54" t="s">
        <v>397</v>
      </c>
      <c r="H39" s="50">
        <v>17922.0</v>
      </c>
      <c r="I39" s="48">
        <v>75.0</v>
      </c>
      <c r="J39" s="55" t="s">
        <v>62</v>
      </c>
      <c r="K39" s="55" t="s">
        <v>62</v>
      </c>
      <c r="L39" s="55" t="s">
        <v>382</v>
      </c>
      <c r="M39" s="56" t="s">
        <v>88</v>
      </c>
      <c r="N39" s="56" t="s">
        <v>76</v>
      </c>
      <c r="O39" s="55" t="s">
        <v>398</v>
      </c>
      <c r="P39" s="55" t="s">
        <v>399</v>
      </c>
      <c r="Q39" s="48" t="s">
        <v>400</v>
      </c>
      <c r="R39" s="55" t="s">
        <v>62</v>
      </c>
      <c r="S39" s="48" t="s">
        <v>62</v>
      </c>
      <c r="T39" s="55" t="s">
        <v>401</v>
      </c>
      <c r="U39" s="58" t="s">
        <v>402</v>
      </c>
      <c r="V39" s="59">
        <v>147302.02</v>
      </c>
      <c r="W39" s="60">
        <v>29460.41</v>
      </c>
      <c r="X39" s="60">
        <v>0.0</v>
      </c>
      <c r="Y39" s="60">
        <v>0.0</v>
      </c>
      <c r="Z39" s="61">
        <v>60130.25</v>
      </c>
      <c r="AA39" s="62">
        <v>13650.0</v>
      </c>
      <c r="AB39" s="60">
        <v>5850.0</v>
      </c>
      <c r="AC39" s="63">
        <f t="shared" si="2"/>
        <v>19500</v>
      </c>
      <c r="AD39" s="64">
        <f t="shared" si="3"/>
        <v>38211.36</v>
      </c>
      <c r="AE39" s="65" t="s">
        <v>81</v>
      </c>
      <c r="AF39" s="66" t="s">
        <v>65</v>
      </c>
      <c r="AG39" s="67" t="b">
        <v>0</v>
      </c>
      <c r="AH39" s="95" t="s">
        <v>403</v>
      </c>
      <c r="AI39" s="69" t="b">
        <v>1</v>
      </c>
      <c r="AJ39" s="68"/>
      <c r="AK39" s="69" t="b">
        <v>1</v>
      </c>
      <c r="AL39" s="68"/>
      <c r="AM39" s="105" t="s">
        <v>404</v>
      </c>
      <c r="AN39" s="48" t="b">
        <v>1</v>
      </c>
      <c r="AO39" s="72"/>
      <c r="AP39" s="73" t="s">
        <v>270</v>
      </c>
      <c r="AQ39" s="74" t="s">
        <v>127</v>
      </c>
      <c r="AR39" s="75" t="s">
        <v>95</v>
      </c>
      <c r="AS39" s="76">
        <f t="shared" si="4"/>
        <v>45727</v>
      </c>
      <c r="AT39" s="65">
        <v>1694.0</v>
      </c>
      <c r="AU39" s="77">
        <v>45720.0</v>
      </c>
      <c r="AV39" s="78" t="s">
        <v>84</v>
      </c>
      <c r="AW39" s="66" t="s">
        <v>405</v>
      </c>
      <c r="AX39" s="79"/>
      <c r="AY39" s="80"/>
      <c r="AZ39" s="86">
        <v>45722.0</v>
      </c>
      <c r="BA39" s="87" t="s">
        <v>72</v>
      </c>
    </row>
    <row r="40">
      <c r="A40" s="11" t="s">
        <v>406</v>
      </c>
      <c r="B40" s="12">
        <v>17461.0</v>
      </c>
      <c r="C40" s="13">
        <v>45666.0</v>
      </c>
      <c r="D40" s="14">
        <v>45668.0</v>
      </c>
      <c r="E40" s="15">
        <f t="shared" si="1"/>
        <v>2</v>
      </c>
      <c r="F40" s="16" t="s">
        <v>407</v>
      </c>
      <c r="G40" s="17" t="s">
        <v>407</v>
      </c>
      <c r="H40" s="13">
        <v>35530.0</v>
      </c>
      <c r="I40" s="11">
        <v>27.0</v>
      </c>
      <c r="J40" s="18" t="s">
        <v>62</v>
      </c>
      <c r="K40" s="18" t="s">
        <v>62</v>
      </c>
      <c r="L40" s="18" t="s">
        <v>408</v>
      </c>
      <c r="M40" s="19" t="s">
        <v>57</v>
      </c>
      <c r="N40" s="20" t="s">
        <v>76</v>
      </c>
      <c r="O40" s="18" t="s">
        <v>409</v>
      </c>
      <c r="P40" s="21" t="s">
        <v>410</v>
      </c>
      <c r="Q40" s="11" t="s">
        <v>411</v>
      </c>
      <c r="R40" s="18" t="s">
        <v>62</v>
      </c>
      <c r="S40" s="11" t="s">
        <v>62</v>
      </c>
      <c r="T40" s="18" t="s">
        <v>412</v>
      </c>
      <c r="U40" s="22" t="s">
        <v>62</v>
      </c>
      <c r="V40" s="23">
        <v>45925.57</v>
      </c>
      <c r="W40" s="24">
        <v>0.0</v>
      </c>
      <c r="X40" s="24">
        <v>0.0</v>
      </c>
      <c r="Y40" s="24">
        <v>27311.18</v>
      </c>
      <c r="Z40" s="25">
        <v>2429.39</v>
      </c>
      <c r="AA40" s="26">
        <v>11329.5</v>
      </c>
      <c r="AB40" s="24">
        <v>4855.5</v>
      </c>
      <c r="AC40" s="27">
        <f t="shared" si="2"/>
        <v>16185</v>
      </c>
      <c r="AD40" s="28">
        <f t="shared" si="3"/>
        <v>0</v>
      </c>
      <c r="AE40" s="29" t="s">
        <v>81</v>
      </c>
      <c r="AF40" s="30" t="s">
        <v>65</v>
      </c>
      <c r="AG40" s="31" t="b">
        <v>1</v>
      </c>
      <c r="AH40" s="83"/>
      <c r="AI40" s="33" t="b">
        <v>0</v>
      </c>
      <c r="AJ40" s="32" t="s">
        <v>413</v>
      </c>
      <c r="AK40" s="33" t="b">
        <v>0</v>
      </c>
      <c r="AL40" s="84" t="s">
        <v>66</v>
      </c>
      <c r="AM40" s="107"/>
      <c r="AN40" s="11" t="b">
        <v>1</v>
      </c>
      <c r="AO40" s="36"/>
      <c r="AP40" s="37" t="s">
        <v>83</v>
      </c>
      <c r="AQ40" s="38" t="s">
        <v>94</v>
      </c>
      <c r="AR40" s="39" t="s">
        <v>70</v>
      </c>
      <c r="AS40" s="40">
        <f t="shared" si="4"/>
        <v>45728</v>
      </c>
      <c r="AT40" s="29">
        <v>1725.0</v>
      </c>
      <c r="AU40" s="85">
        <v>45728.0</v>
      </c>
      <c r="AV40" s="42" t="s">
        <v>84</v>
      </c>
      <c r="AW40" s="98"/>
      <c r="AX40" s="44"/>
      <c r="AY40" s="45"/>
      <c r="AZ40" s="86">
        <v>45729.0</v>
      </c>
      <c r="BA40" s="87" t="s">
        <v>72</v>
      </c>
    </row>
    <row r="41">
      <c r="A41" s="11" t="s">
        <v>414</v>
      </c>
      <c r="B41" s="12">
        <v>17443.0</v>
      </c>
      <c r="C41" s="13">
        <v>45665.0</v>
      </c>
      <c r="D41" s="14">
        <v>45668.0</v>
      </c>
      <c r="E41" s="15">
        <f t="shared" si="1"/>
        <v>3</v>
      </c>
      <c r="F41" s="16" t="s">
        <v>415</v>
      </c>
      <c r="G41" s="17" t="s">
        <v>415</v>
      </c>
      <c r="H41" s="13">
        <v>30659.0</v>
      </c>
      <c r="I41" s="11">
        <v>41.0</v>
      </c>
      <c r="J41" s="18" t="s">
        <v>62</v>
      </c>
      <c r="K41" s="18" t="s">
        <v>62</v>
      </c>
      <c r="L41" s="18" t="s">
        <v>416</v>
      </c>
      <c r="M41" s="19" t="s">
        <v>57</v>
      </c>
      <c r="N41" s="20" t="s">
        <v>76</v>
      </c>
      <c r="O41" s="18" t="s">
        <v>417</v>
      </c>
      <c r="P41" s="18" t="s">
        <v>418</v>
      </c>
      <c r="Q41" s="11" t="s">
        <v>419</v>
      </c>
      <c r="R41" s="18" t="s">
        <v>62</v>
      </c>
      <c r="S41" s="11" t="s">
        <v>62</v>
      </c>
      <c r="T41" s="18" t="s">
        <v>420</v>
      </c>
      <c r="U41" s="22" t="s">
        <v>62</v>
      </c>
      <c r="V41" s="23">
        <v>67362.27</v>
      </c>
      <c r="W41" s="24">
        <v>0.0</v>
      </c>
      <c r="X41" s="24">
        <v>0.0</v>
      </c>
      <c r="Y41" s="24">
        <v>37650.44</v>
      </c>
      <c r="Z41" s="25">
        <v>6701.83</v>
      </c>
      <c r="AA41" s="26">
        <v>16107.0</v>
      </c>
      <c r="AB41" s="24">
        <v>6903.0</v>
      </c>
      <c r="AC41" s="27">
        <f t="shared" si="2"/>
        <v>23010</v>
      </c>
      <c r="AD41" s="28">
        <f t="shared" si="3"/>
        <v>0</v>
      </c>
      <c r="AE41" s="29" t="s">
        <v>81</v>
      </c>
      <c r="AF41" s="30" t="s">
        <v>65</v>
      </c>
      <c r="AG41" s="31" t="b">
        <v>1</v>
      </c>
      <c r="AH41" s="83"/>
      <c r="AI41" s="33" t="b">
        <v>1</v>
      </c>
      <c r="AJ41" s="83"/>
      <c r="AK41" s="33" t="b">
        <v>1</v>
      </c>
      <c r="AL41" s="83"/>
      <c r="AM41" s="97" t="s">
        <v>421</v>
      </c>
      <c r="AN41" s="11" t="b">
        <v>1</v>
      </c>
      <c r="AO41" s="36"/>
      <c r="AP41" s="37" t="s">
        <v>270</v>
      </c>
      <c r="AQ41" s="38" t="s">
        <v>94</v>
      </c>
      <c r="AR41" s="39" t="s">
        <v>95</v>
      </c>
      <c r="AS41" s="40">
        <f t="shared" si="4"/>
        <v>45728</v>
      </c>
      <c r="AT41" s="29">
        <v>1719.0</v>
      </c>
      <c r="AU41" s="85">
        <v>45728.0</v>
      </c>
      <c r="AV41" s="42" t="s">
        <v>84</v>
      </c>
      <c r="AW41" s="98"/>
      <c r="AX41" s="44"/>
      <c r="AY41" s="45"/>
      <c r="AZ41" s="86">
        <v>45729.0</v>
      </c>
      <c r="BA41" s="87" t="s">
        <v>72</v>
      </c>
    </row>
    <row r="42">
      <c r="A42" s="11" t="s">
        <v>422</v>
      </c>
      <c r="B42" s="12">
        <v>17291.0</v>
      </c>
      <c r="C42" s="13">
        <v>45662.0</v>
      </c>
      <c r="D42" s="14">
        <v>45668.0</v>
      </c>
      <c r="E42" s="15">
        <f t="shared" si="1"/>
        <v>6</v>
      </c>
      <c r="F42" s="16" t="s">
        <v>423</v>
      </c>
      <c r="G42" s="17" t="s">
        <v>423</v>
      </c>
      <c r="H42" s="13">
        <v>41366.0</v>
      </c>
      <c r="I42" s="11">
        <v>11.0</v>
      </c>
      <c r="J42" s="18" t="s">
        <v>107</v>
      </c>
      <c r="K42" s="18" t="s">
        <v>424</v>
      </c>
      <c r="L42" s="18" t="s">
        <v>425</v>
      </c>
      <c r="M42" s="19" t="s">
        <v>174</v>
      </c>
      <c r="N42" s="19" t="s">
        <v>58</v>
      </c>
      <c r="O42" s="18" t="s">
        <v>59</v>
      </c>
      <c r="P42" s="21" t="s">
        <v>426</v>
      </c>
      <c r="Q42" s="11" t="s">
        <v>303</v>
      </c>
      <c r="R42" s="18" t="s">
        <v>62</v>
      </c>
      <c r="S42" s="11" t="s">
        <v>62</v>
      </c>
      <c r="T42" s="18" t="s">
        <v>427</v>
      </c>
      <c r="U42" s="22" t="s">
        <v>428</v>
      </c>
      <c r="V42" s="23">
        <v>114873.6</v>
      </c>
      <c r="W42" s="24">
        <v>0.0</v>
      </c>
      <c r="X42" s="24">
        <v>0.0</v>
      </c>
      <c r="Y42" s="24">
        <v>0.0</v>
      </c>
      <c r="Z42" s="25">
        <v>20410.9</v>
      </c>
      <c r="AA42" s="26">
        <v>32900.0</v>
      </c>
      <c r="AB42" s="24">
        <v>14100.0</v>
      </c>
      <c r="AC42" s="27">
        <f t="shared" si="2"/>
        <v>47000</v>
      </c>
      <c r="AD42" s="28">
        <f t="shared" si="3"/>
        <v>47462.7</v>
      </c>
      <c r="AE42" s="29" t="s">
        <v>170</v>
      </c>
      <c r="AF42" s="30" t="s">
        <v>65</v>
      </c>
      <c r="AG42" s="31" t="b">
        <v>1</v>
      </c>
      <c r="AH42" s="83"/>
      <c r="AI42" s="33" t="b">
        <v>1</v>
      </c>
      <c r="AJ42" s="83"/>
      <c r="AK42" s="33" t="b">
        <v>1</v>
      </c>
      <c r="AL42" s="83"/>
      <c r="AM42" s="97" t="s">
        <v>429</v>
      </c>
      <c r="AN42" s="11" t="b">
        <v>1</v>
      </c>
      <c r="AO42" s="36"/>
      <c r="AP42" s="37" t="s">
        <v>68</v>
      </c>
      <c r="AQ42" s="38" t="s">
        <v>94</v>
      </c>
      <c r="AR42" s="39" t="s">
        <v>70</v>
      </c>
      <c r="AS42" s="40">
        <f t="shared" si="4"/>
        <v>45728</v>
      </c>
      <c r="AT42" s="29">
        <v>1718.0</v>
      </c>
      <c r="AU42" s="85">
        <v>45728.0</v>
      </c>
      <c r="AV42" s="42" t="s">
        <v>84</v>
      </c>
      <c r="AW42" s="98"/>
      <c r="AX42" s="44"/>
      <c r="AY42" s="45"/>
      <c r="AZ42" s="86">
        <v>45729.0</v>
      </c>
      <c r="BA42" s="87" t="s">
        <v>72</v>
      </c>
    </row>
    <row r="43">
      <c r="A43" s="11" t="s">
        <v>430</v>
      </c>
      <c r="B43" s="12">
        <v>17319.0</v>
      </c>
      <c r="C43" s="13">
        <v>45663.0</v>
      </c>
      <c r="D43" s="14">
        <v>45668.0</v>
      </c>
      <c r="E43" s="15">
        <f t="shared" si="1"/>
        <v>5</v>
      </c>
      <c r="F43" s="16" t="s">
        <v>431</v>
      </c>
      <c r="G43" s="17" t="s">
        <v>431</v>
      </c>
      <c r="H43" s="13">
        <v>25769.0</v>
      </c>
      <c r="I43" s="11">
        <v>54.0</v>
      </c>
      <c r="J43" s="18" t="s">
        <v>62</v>
      </c>
      <c r="K43" s="18" t="s">
        <v>62</v>
      </c>
      <c r="L43" s="18" t="s">
        <v>432</v>
      </c>
      <c r="M43" s="19" t="s">
        <v>164</v>
      </c>
      <c r="N43" s="20" t="s">
        <v>76</v>
      </c>
      <c r="O43" s="18" t="s">
        <v>433</v>
      </c>
      <c r="P43" s="18" t="s">
        <v>434</v>
      </c>
      <c r="Q43" s="11" t="s">
        <v>435</v>
      </c>
      <c r="R43" s="18" t="s">
        <v>62</v>
      </c>
      <c r="S43" s="125"/>
      <c r="T43" s="18" t="s">
        <v>436</v>
      </c>
      <c r="U43" s="22" t="s">
        <v>437</v>
      </c>
      <c r="V43" s="23">
        <v>363124.41</v>
      </c>
      <c r="W43" s="24">
        <v>0.0</v>
      </c>
      <c r="X43" s="24">
        <v>0.0</v>
      </c>
      <c r="Y43" s="24">
        <v>0.0</v>
      </c>
      <c r="Z43" s="25">
        <v>235755.32</v>
      </c>
      <c r="AA43" s="26">
        <v>15741.6</v>
      </c>
      <c r="AB43" s="24">
        <v>6746.4</v>
      </c>
      <c r="AC43" s="27">
        <f t="shared" si="2"/>
        <v>22488</v>
      </c>
      <c r="AD43" s="28">
        <f t="shared" si="3"/>
        <v>104881.09</v>
      </c>
      <c r="AE43" s="29" t="s">
        <v>81</v>
      </c>
      <c r="AF43" s="30" t="s">
        <v>65</v>
      </c>
      <c r="AG43" s="31" t="b">
        <v>1</v>
      </c>
      <c r="AH43" s="83"/>
      <c r="AI43" s="33" t="b">
        <v>1</v>
      </c>
      <c r="AJ43" s="83"/>
      <c r="AK43" s="33" t="b">
        <v>1</v>
      </c>
      <c r="AL43" s="83"/>
      <c r="AM43" s="107"/>
      <c r="AN43" s="11" t="b">
        <v>1</v>
      </c>
      <c r="AO43" s="36"/>
      <c r="AP43" s="37" t="s">
        <v>68</v>
      </c>
      <c r="AQ43" s="106"/>
      <c r="AR43" s="39" t="s">
        <v>70</v>
      </c>
      <c r="AS43" s="40">
        <f t="shared" si="4"/>
        <v>45728</v>
      </c>
      <c r="AT43" s="29">
        <v>1726.0</v>
      </c>
      <c r="AU43" s="85">
        <v>45728.0</v>
      </c>
      <c r="AV43" s="42" t="s">
        <v>84</v>
      </c>
      <c r="AW43" s="139" t="s">
        <v>438</v>
      </c>
      <c r="AX43" s="44"/>
      <c r="AY43" s="45"/>
      <c r="AZ43" s="102"/>
      <c r="BA43" s="102"/>
    </row>
    <row r="44">
      <c r="A44" s="48" t="s">
        <v>439</v>
      </c>
      <c r="B44" s="49">
        <v>17571.0</v>
      </c>
      <c r="C44" s="50">
        <v>45668.0</v>
      </c>
      <c r="D44" s="51">
        <v>45668.0</v>
      </c>
      <c r="E44" s="52">
        <f t="shared" si="1"/>
        <v>0</v>
      </c>
      <c r="F44" s="53" t="s">
        <v>440</v>
      </c>
      <c r="G44" s="54" t="e">
        <v>#N/A</v>
      </c>
      <c r="H44" s="50">
        <v>31439.0</v>
      </c>
      <c r="I44" s="48">
        <v>38.0</v>
      </c>
      <c r="J44" s="55" t="s">
        <v>62</v>
      </c>
      <c r="K44" s="55" t="s">
        <v>62</v>
      </c>
      <c r="L44" s="55" t="s">
        <v>441</v>
      </c>
      <c r="M44" s="56" t="s">
        <v>57</v>
      </c>
      <c r="N44" s="57" t="s">
        <v>76</v>
      </c>
      <c r="O44" s="55" t="s">
        <v>442</v>
      </c>
      <c r="P44" s="103" t="s">
        <v>443</v>
      </c>
      <c r="Q44" s="48" t="s">
        <v>444</v>
      </c>
      <c r="R44" s="103" t="s">
        <v>445</v>
      </c>
      <c r="S44" s="48">
        <v>27328.0</v>
      </c>
      <c r="T44" s="55" t="s">
        <v>284</v>
      </c>
      <c r="U44" s="58" t="s">
        <v>62</v>
      </c>
      <c r="V44" s="59">
        <v>30059.27</v>
      </c>
      <c r="W44" s="60">
        <v>0.0</v>
      </c>
      <c r="X44" s="60">
        <v>0.0</v>
      </c>
      <c r="Y44" s="60">
        <v>14420.27</v>
      </c>
      <c r="Z44" s="61">
        <v>0.0</v>
      </c>
      <c r="AA44" s="62">
        <v>10725.0</v>
      </c>
      <c r="AB44" s="60">
        <v>4914.0</v>
      </c>
      <c r="AC44" s="63">
        <f t="shared" si="2"/>
        <v>15639</v>
      </c>
      <c r="AD44" s="64">
        <f t="shared" si="3"/>
        <v>0</v>
      </c>
      <c r="AE44" s="65" t="s">
        <v>312</v>
      </c>
      <c r="AF44" s="66" t="s">
        <v>313</v>
      </c>
      <c r="AG44" s="67" t="b">
        <v>1</v>
      </c>
      <c r="AH44" s="68"/>
      <c r="AI44" s="69" t="b">
        <v>1</v>
      </c>
      <c r="AJ44" s="68"/>
      <c r="AK44" s="69" t="b">
        <v>1</v>
      </c>
      <c r="AL44" s="68"/>
      <c r="AM44" s="105" t="s">
        <v>248</v>
      </c>
      <c r="AN44" s="48" t="b">
        <v>1</v>
      </c>
      <c r="AO44" s="72"/>
      <c r="AP44" s="73" t="s">
        <v>83</v>
      </c>
      <c r="AQ44" s="140"/>
      <c r="AR44" s="75" t="s">
        <v>70</v>
      </c>
      <c r="AS44" s="76">
        <f t="shared" si="4"/>
        <v>45728</v>
      </c>
      <c r="AT44" s="65">
        <v>1695.0</v>
      </c>
      <c r="AU44" s="77">
        <v>45720.0</v>
      </c>
      <c r="AV44" s="78" t="s">
        <v>84</v>
      </c>
      <c r="AW44" s="66"/>
      <c r="AX44" s="79"/>
      <c r="AY44" s="80"/>
      <c r="AZ44" s="86">
        <v>45722.0</v>
      </c>
      <c r="BA44" s="87" t="s">
        <v>72</v>
      </c>
    </row>
    <row r="45">
      <c r="A45" s="11" t="s">
        <v>446</v>
      </c>
      <c r="B45" s="12">
        <v>17390.0</v>
      </c>
      <c r="C45" s="13">
        <v>45664.0</v>
      </c>
      <c r="D45" s="14">
        <v>45669.0</v>
      </c>
      <c r="E45" s="15">
        <f t="shared" si="1"/>
        <v>5</v>
      </c>
      <c r="F45" s="16" t="s">
        <v>447</v>
      </c>
      <c r="G45" s="17" t="e">
        <v>#N/A</v>
      </c>
      <c r="H45" s="13">
        <v>26159.0</v>
      </c>
      <c r="I45" s="11">
        <v>53.0</v>
      </c>
      <c r="J45" s="18" t="s">
        <v>62</v>
      </c>
      <c r="K45" s="18" t="s">
        <v>62</v>
      </c>
      <c r="L45" s="18" t="s">
        <v>448</v>
      </c>
      <c r="M45" s="19" t="s">
        <v>57</v>
      </c>
      <c r="N45" s="20" t="s">
        <v>76</v>
      </c>
      <c r="O45" s="18" t="s">
        <v>449</v>
      </c>
      <c r="P45" s="18" t="s">
        <v>450</v>
      </c>
      <c r="Q45" s="11" t="s">
        <v>451</v>
      </c>
      <c r="R45" s="18" t="s">
        <v>62</v>
      </c>
      <c r="S45" s="125"/>
      <c r="T45" s="18" t="s">
        <v>92</v>
      </c>
      <c r="U45" s="22" t="s">
        <v>452</v>
      </c>
      <c r="V45" s="23">
        <v>131597.21</v>
      </c>
      <c r="W45" s="24">
        <v>0.0</v>
      </c>
      <c r="X45" s="24">
        <v>0.0</v>
      </c>
      <c r="Y45" s="24">
        <v>86871.41</v>
      </c>
      <c r="Z45" s="25">
        <v>34000.8</v>
      </c>
      <c r="AA45" s="26">
        <v>7507.5</v>
      </c>
      <c r="AB45" s="24">
        <v>3217.5</v>
      </c>
      <c r="AC45" s="27">
        <f t="shared" si="2"/>
        <v>10725</v>
      </c>
      <c r="AD45" s="28">
        <f t="shared" si="3"/>
        <v>0</v>
      </c>
      <c r="AE45" s="29" t="s">
        <v>81</v>
      </c>
      <c r="AF45" s="30" t="s">
        <v>65</v>
      </c>
      <c r="AG45" s="31" t="b">
        <v>1</v>
      </c>
      <c r="AH45" s="83"/>
      <c r="AI45" s="33" t="b">
        <v>1</v>
      </c>
      <c r="AJ45" s="84"/>
      <c r="AK45" s="33" t="b">
        <v>1</v>
      </c>
      <c r="AL45" s="84"/>
      <c r="AM45" s="107"/>
      <c r="AN45" s="11" t="b">
        <v>1</v>
      </c>
      <c r="AO45" s="36"/>
      <c r="AP45" s="37" t="s">
        <v>83</v>
      </c>
      <c r="AQ45" s="38" t="s">
        <v>94</v>
      </c>
      <c r="AR45" s="39" t="s">
        <v>70</v>
      </c>
      <c r="AS45" s="40">
        <f t="shared" si="4"/>
        <v>45729</v>
      </c>
      <c r="AT45" s="29">
        <v>1714.0</v>
      </c>
      <c r="AU45" s="85">
        <v>45727.0</v>
      </c>
      <c r="AV45" s="42" t="s">
        <v>84</v>
      </c>
      <c r="AW45" s="98" t="s">
        <v>379</v>
      </c>
      <c r="AX45" s="44"/>
      <c r="AY45" s="45"/>
      <c r="AZ45" s="86">
        <v>45729.0</v>
      </c>
      <c r="BA45" s="87" t="s">
        <v>72</v>
      </c>
    </row>
    <row r="46">
      <c r="A46" s="11" t="s">
        <v>453</v>
      </c>
      <c r="B46" s="12">
        <v>17550.0</v>
      </c>
      <c r="C46" s="13">
        <v>45667.0</v>
      </c>
      <c r="D46" s="14">
        <v>45669.0</v>
      </c>
      <c r="E46" s="15">
        <f t="shared" si="1"/>
        <v>2</v>
      </c>
      <c r="F46" s="16" t="s">
        <v>454</v>
      </c>
      <c r="G46" s="17" t="e">
        <v>#N/A</v>
      </c>
      <c r="H46" s="13">
        <v>31908.0</v>
      </c>
      <c r="I46" s="11">
        <v>37.0</v>
      </c>
      <c r="J46" s="18" t="s">
        <v>62</v>
      </c>
      <c r="K46" s="18" t="s">
        <v>62</v>
      </c>
      <c r="L46" s="18" t="s">
        <v>455</v>
      </c>
      <c r="M46" s="19" t="s">
        <v>174</v>
      </c>
      <c r="N46" s="20" t="s">
        <v>76</v>
      </c>
      <c r="O46" s="18" t="s">
        <v>456</v>
      </c>
      <c r="P46" s="21" t="s">
        <v>457</v>
      </c>
      <c r="Q46" s="11" t="s">
        <v>458</v>
      </c>
      <c r="R46" s="18" t="s">
        <v>459</v>
      </c>
      <c r="S46" s="11">
        <v>46255.0</v>
      </c>
      <c r="T46" s="18" t="s">
        <v>284</v>
      </c>
      <c r="U46" s="22" t="s">
        <v>460</v>
      </c>
      <c r="V46" s="23">
        <v>99121.81</v>
      </c>
      <c r="W46" s="24">
        <v>0.0</v>
      </c>
      <c r="X46" s="24">
        <v>0.0</v>
      </c>
      <c r="Y46" s="24">
        <v>0.0</v>
      </c>
      <c r="Z46" s="25">
        <v>30000.0</v>
      </c>
      <c r="AA46" s="26">
        <v>10530.0</v>
      </c>
      <c r="AB46" s="24">
        <v>13104.0</v>
      </c>
      <c r="AC46" s="27">
        <f t="shared" si="2"/>
        <v>23634</v>
      </c>
      <c r="AD46" s="28">
        <f t="shared" si="3"/>
        <v>45487.81</v>
      </c>
      <c r="AE46" s="29" t="s">
        <v>150</v>
      </c>
      <c r="AF46" s="30" t="s">
        <v>65</v>
      </c>
      <c r="AG46" s="31" t="b">
        <v>1</v>
      </c>
      <c r="AH46" s="83"/>
      <c r="AI46" s="33" t="b">
        <v>1</v>
      </c>
      <c r="AJ46" s="83"/>
      <c r="AK46" s="33" t="b">
        <v>1</v>
      </c>
      <c r="AL46" s="83"/>
      <c r="AM46" s="97" t="s">
        <v>151</v>
      </c>
      <c r="AN46" s="11" t="b">
        <v>1</v>
      </c>
      <c r="AO46" s="18" t="s">
        <v>461</v>
      </c>
      <c r="AP46" s="37" t="s">
        <v>83</v>
      </c>
      <c r="AQ46" s="38" t="s">
        <v>94</v>
      </c>
      <c r="AR46" s="39" t="s">
        <v>70</v>
      </c>
      <c r="AS46" s="40">
        <f t="shared" si="4"/>
        <v>45729</v>
      </c>
      <c r="AT46" s="29">
        <v>1728.0</v>
      </c>
      <c r="AU46" s="85">
        <v>45729.0</v>
      </c>
      <c r="AV46" s="42" t="s">
        <v>84</v>
      </c>
      <c r="AW46" s="30" t="s">
        <v>462</v>
      </c>
      <c r="AX46" s="44"/>
      <c r="AY46" s="45"/>
      <c r="AZ46" s="86">
        <v>45733.0</v>
      </c>
      <c r="BA46" s="87" t="s">
        <v>72</v>
      </c>
    </row>
    <row r="47">
      <c r="A47" s="11" t="s">
        <v>463</v>
      </c>
      <c r="B47" s="12">
        <v>17463.0</v>
      </c>
      <c r="C47" s="13">
        <v>45666.0</v>
      </c>
      <c r="D47" s="14">
        <v>45669.0</v>
      </c>
      <c r="E47" s="15">
        <f t="shared" si="1"/>
        <v>3</v>
      </c>
      <c r="F47" s="16" t="s">
        <v>464</v>
      </c>
      <c r="G47" s="17" t="e">
        <v>#N/A</v>
      </c>
      <c r="H47" s="13">
        <v>27945.0</v>
      </c>
      <c r="I47" s="11">
        <v>5.0</v>
      </c>
      <c r="J47" s="18" t="s">
        <v>465</v>
      </c>
      <c r="K47" s="18" t="s">
        <v>466</v>
      </c>
      <c r="L47" s="18" t="s">
        <v>467</v>
      </c>
      <c r="M47" s="19" t="s">
        <v>57</v>
      </c>
      <c r="N47" s="19" t="s">
        <v>58</v>
      </c>
      <c r="O47" s="18" t="s">
        <v>468</v>
      </c>
      <c r="P47" s="18" t="s">
        <v>469</v>
      </c>
      <c r="Q47" s="11" t="s">
        <v>91</v>
      </c>
      <c r="R47" s="18" t="s">
        <v>62</v>
      </c>
      <c r="S47" s="11" t="s">
        <v>62</v>
      </c>
      <c r="T47" s="18" t="s">
        <v>470</v>
      </c>
      <c r="U47" s="22" t="s">
        <v>62</v>
      </c>
      <c r="V47" s="23">
        <v>103444.71</v>
      </c>
      <c r="W47" s="24">
        <v>0.0</v>
      </c>
      <c r="X47" s="24">
        <v>0.0</v>
      </c>
      <c r="Y47" s="24">
        <v>0.0</v>
      </c>
      <c r="Z47" s="25">
        <v>36969.59</v>
      </c>
      <c r="AA47" s="26">
        <v>20475.0</v>
      </c>
      <c r="AB47" s="24">
        <v>8775.0</v>
      </c>
      <c r="AC47" s="27">
        <f t="shared" si="2"/>
        <v>29250</v>
      </c>
      <c r="AD47" s="28">
        <f t="shared" si="3"/>
        <v>37225.12</v>
      </c>
      <c r="AE47" s="29" t="s">
        <v>64</v>
      </c>
      <c r="AF47" s="30" t="s">
        <v>65</v>
      </c>
      <c r="AG47" s="31" t="b">
        <v>1</v>
      </c>
      <c r="AH47" s="83"/>
      <c r="AI47" s="33" t="b">
        <v>1</v>
      </c>
      <c r="AJ47" s="83"/>
      <c r="AK47" s="33" t="b">
        <v>1</v>
      </c>
      <c r="AL47" s="83"/>
      <c r="AM47" s="97" t="s">
        <v>471</v>
      </c>
      <c r="AN47" s="11" t="b">
        <v>1</v>
      </c>
      <c r="AO47" s="36"/>
      <c r="AP47" s="37" t="s">
        <v>68</v>
      </c>
      <c r="AQ47" s="106"/>
      <c r="AR47" s="39" t="s">
        <v>70</v>
      </c>
      <c r="AS47" s="40">
        <f t="shared" si="4"/>
        <v>45729</v>
      </c>
      <c r="AT47" s="29">
        <v>1699.0</v>
      </c>
      <c r="AU47" s="85">
        <v>45727.0</v>
      </c>
      <c r="AV47" s="42" t="s">
        <v>84</v>
      </c>
      <c r="AW47" s="98" t="s">
        <v>472</v>
      </c>
      <c r="AX47" s="44"/>
      <c r="AY47" s="45"/>
      <c r="AZ47" s="86">
        <v>45729.0</v>
      </c>
      <c r="BA47" s="87" t="s">
        <v>72</v>
      </c>
    </row>
    <row r="48">
      <c r="A48" s="11" t="s">
        <v>473</v>
      </c>
      <c r="B48" s="12">
        <v>17528.0</v>
      </c>
      <c r="C48" s="13">
        <v>45667.0</v>
      </c>
      <c r="D48" s="14">
        <v>45669.0</v>
      </c>
      <c r="E48" s="15">
        <f t="shared" si="1"/>
        <v>2</v>
      </c>
      <c r="F48" s="16" t="s">
        <v>474</v>
      </c>
      <c r="G48" s="17" t="e">
        <v>#N/A</v>
      </c>
      <c r="H48" s="13">
        <v>39032.0</v>
      </c>
      <c r="I48" s="11">
        <v>18.0</v>
      </c>
      <c r="J48" s="18" t="s">
        <v>475</v>
      </c>
      <c r="K48" s="18" t="s">
        <v>476</v>
      </c>
      <c r="L48" s="18" t="s">
        <v>477</v>
      </c>
      <c r="M48" s="19" t="s">
        <v>478</v>
      </c>
      <c r="N48" s="19" t="s">
        <v>58</v>
      </c>
      <c r="O48" s="18" t="s">
        <v>479</v>
      </c>
      <c r="P48" s="21" t="s">
        <v>480</v>
      </c>
      <c r="Q48" s="11" t="s">
        <v>61</v>
      </c>
      <c r="R48" s="18" t="s">
        <v>62</v>
      </c>
      <c r="S48" s="11" t="s">
        <v>62</v>
      </c>
      <c r="T48" s="18" t="s">
        <v>168</v>
      </c>
      <c r="U48" s="22" t="s">
        <v>62</v>
      </c>
      <c r="V48" s="23">
        <v>32992.09</v>
      </c>
      <c r="W48" s="24">
        <v>0.0</v>
      </c>
      <c r="X48" s="24">
        <v>0.0</v>
      </c>
      <c r="Y48" s="24">
        <v>0.0</v>
      </c>
      <c r="Z48" s="25">
        <v>20000.0</v>
      </c>
      <c r="AA48" s="26">
        <v>13650.0</v>
      </c>
      <c r="AB48" s="24">
        <v>5850.0</v>
      </c>
      <c r="AC48" s="27">
        <f t="shared" si="2"/>
        <v>19500</v>
      </c>
      <c r="AD48" s="28">
        <f t="shared" si="3"/>
        <v>-6507.91</v>
      </c>
      <c r="AE48" s="29" t="s">
        <v>170</v>
      </c>
      <c r="AF48" s="30" t="s">
        <v>65</v>
      </c>
      <c r="AG48" s="31" t="b">
        <v>1</v>
      </c>
      <c r="AH48" s="83"/>
      <c r="AI48" s="33" t="b">
        <v>1</v>
      </c>
      <c r="AJ48" s="83"/>
      <c r="AK48" s="33" t="b">
        <v>1</v>
      </c>
      <c r="AL48" s="83"/>
      <c r="AM48" s="97" t="s">
        <v>481</v>
      </c>
      <c r="AN48" s="11" t="b">
        <v>1</v>
      </c>
      <c r="AO48" s="36"/>
      <c r="AP48" s="37" t="s">
        <v>83</v>
      </c>
      <c r="AQ48" s="38" t="s">
        <v>94</v>
      </c>
      <c r="AR48" s="39" t="s">
        <v>70</v>
      </c>
      <c r="AS48" s="40">
        <f t="shared" si="4"/>
        <v>45729</v>
      </c>
      <c r="AT48" s="29">
        <v>1697.0</v>
      </c>
      <c r="AU48" s="85">
        <v>45720.0</v>
      </c>
      <c r="AV48" s="42" t="s">
        <v>84</v>
      </c>
      <c r="AW48" s="30"/>
      <c r="AX48" s="44"/>
      <c r="AY48" s="45"/>
      <c r="AZ48" s="86">
        <v>45722.0</v>
      </c>
      <c r="BA48" s="87" t="s">
        <v>72</v>
      </c>
    </row>
    <row r="49">
      <c r="A49" s="11" t="s">
        <v>482</v>
      </c>
      <c r="B49" s="12">
        <v>17359.0</v>
      </c>
      <c r="C49" s="13">
        <v>45664.0</v>
      </c>
      <c r="D49" s="14">
        <v>45669.0</v>
      </c>
      <c r="E49" s="15">
        <f t="shared" si="1"/>
        <v>5</v>
      </c>
      <c r="F49" s="16" t="s">
        <v>483</v>
      </c>
      <c r="G49" s="17" t="e">
        <v>#N/A</v>
      </c>
      <c r="H49" s="13">
        <v>28593.0</v>
      </c>
      <c r="I49" s="11">
        <v>46.0</v>
      </c>
      <c r="J49" s="18" t="s">
        <v>62</v>
      </c>
      <c r="K49" s="18" t="s">
        <v>62</v>
      </c>
      <c r="L49" s="18" t="s">
        <v>484</v>
      </c>
      <c r="M49" s="19" t="s">
        <v>57</v>
      </c>
      <c r="N49" s="20" t="s">
        <v>76</v>
      </c>
      <c r="O49" s="18" t="s">
        <v>485</v>
      </c>
      <c r="P49" s="18" t="s">
        <v>486</v>
      </c>
      <c r="Q49" s="11" t="s">
        <v>487</v>
      </c>
      <c r="R49" s="18" t="s">
        <v>62</v>
      </c>
      <c r="S49" s="11" t="s">
        <v>62</v>
      </c>
      <c r="T49" s="18" t="s">
        <v>92</v>
      </c>
      <c r="U49" s="22" t="s">
        <v>62</v>
      </c>
      <c r="V49" s="23">
        <v>150274.72</v>
      </c>
      <c r="W49" s="24">
        <v>0.0</v>
      </c>
      <c r="X49" s="24">
        <v>0.0</v>
      </c>
      <c r="Y49" s="24">
        <v>0.0</v>
      </c>
      <c r="Z49" s="25">
        <v>95832.34</v>
      </c>
      <c r="AA49" s="26">
        <v>12285.0</v>
      </c>
      <c r="AB49" s="24">
        <v>5265.0</v>
      </c>
      <c r="AC49" s="27">
        <f t="shared" si="2"/>
        <v>17550</v>
      </c>
      <c r="AD49" s="28">
        <f t="shared" si="3"/>
        <v>36892.38</v>
      </c>
      <c r="AE49" s="29" t="s">
        <v>81</v>
      </c>
      <c r="AF49" s="30" t="s">
        <v>65</v>
      </c>
      <c r="AG49" s="31" t="b">
        <v>1</v>
      </c>
      <c r="AH49" s="83"/>
      <c r="AI49" s="33" t="b">
        <v>1</v>
      </c>
      <c r="AJ49" s="84" t="s">
        <v>66</v>
      </c>
      <c r="AK49" s="33" t="b">
        <v>0</v>
      </c>
      <c r="AL49" s="84" t="s">
        <v>66</v>
      </c>
      <c r="AM49" s="97" t="s">
        <v>488</v>
      </c>
      <c r="AN49" s="11" t="b">
        <v>1</v>
      </c>
      <c r="AO49" s="36"/>
      <c r="AP49" s="37" t="s">
        <v>83</v>
      </c>
      <c r="AQ49" s="38" t="s">
        <v>69</v>
      </c>
      <c r="AR49" s="39" t="s">
        <v>95</v>
      </c>
      <c r="AS49" s="40">
        <f t="shared" si="4"/>
        <v>45729</v>
      </c>
      <c r="AT49" s="29">
        <v>1716.0</v>
      </c>
      <c r="AU49" s="85">
        <v>45729.0</v>
      </c>
      <c r="AV49" s="42" t="s">
        <v>84</v>
      </c>
      <c r="AW49" s="98" t="s">
        <v>489</v>
      </c>
      <c r="AX49" s="44"/>
      <c r="AY49" s="45"/>
      <c r="AZ49" s="86">
        <v>45733.0</v>
      </c>
      <c r="BA49" s="87" t="s">
        <v>72</v>
      </c>
    </row>
    <row r="50">
      <c r="A50" s="11" t="s">
        <v>490</v>
      </c>
      <c r="B50" s="12">
        <v>17446.0</v>
      </c>
      <c r="C50" s="13">
        <v>45665.0</v>
      </c>
      <c r="D50" s="14">
        <v>45669.0</v>
      </c>
      <c r="E50" s="15">
        <f t="shared" si="1"/>
        <v>4</v>
      </c>
      <c r="F50" s="16" t="s">
        <v>491</v>
      </c>
      <c r="G50" s="17" t="e">
        <v>#N/A</v>
      </c>
      <c r="H50" s="13">
        <v>22973.0</v>
      </c>
      <c r="I50" s="11">
        <v>62.0</v>
      </c>
      <c r="J50" s="18" t="s">
        <v>62</v>
      </c>
      <c r="K50" s="18" t="s">
        <v>62</v>
      </c>
      <c r="L50" s="18" t="s">
        <v>492</v>
      </c>
      <c r="M50" s="19" t="s">
        <v>98</v>
      </c>
      <c r="N50" s="20" t="s">
        <v>76</v>
      </c>
      <c r="O50" s="18" t="s">
        <v>493</v>
      </c>
      <c r="P50" s="18" t="s">
        <v>494</v>
      </c>
      <c r="Q50" s="11" t="s">
        <v>495</v>
      </c>
      <c r="R50" s="18" t="s">
        <v>62</v>
      </c>
      <c r="S50" s="11" t="s">
        <v>62</v>
      </c>
      <c r="T50" s="18" t="s">
        <v>496</v>
      </c>
      <c r="U50" s="22" t="s">
        <v>497</v>
      </c>
      <c r="V50" s="23">
        <v>129957.84</v>
      </c>
      <c r="W50" s="24">
        <v>25991.57</v>
      </c>
      <c r="X50" s="24">
        <v>0.0</v>
      </c>
      <c r="Y50" s="24">
        <v>0.0</v>
      </c>
      <c r="Z50" s="25">
        <v>41672.09</v>
      </c>
      <c r="AA50" s="26">
        <v>13650.0</v>
      </c>
      <c r="AB50" s="24">
        <v>5850.0</v>
      </c>
      <c r="AC50" s="27">
        <f t="shared" si="2"/>
        <v>19500</v>
      </c>
      <c r="AD50" s="28">
        <f t="shared" si="3"/>
        <v>42794.18</v>
      </c>
      <c r="AE50" s="29" t="s">
        <v>81</v>
      </c>
      <c r="AF50" s="30" t="s">
        <v>65</v>
      </c>
      <c r="AG50" s="31" t="b">
        <v>1</v>
      </c>
      <c r="AH50" s="83"/>
      <c r="AI50" s="33" t="b">
        <v>1</v>
      </c>
      <c r="AJ50" s="83"/>
      <c r="AK50" s="33" t="b">
        <v>1</v>
      </c>
      <c r="AL50" s="83"/>
      <c r="AM50" s="97" t="s">
        <v>498</v>
      </c>
      <c r="AN50" s="11" t="b">
        <v>1</v>
      </c>
      <c r="AO50" s="36"/>
      <c r="AP50" s="37" t="s">
        <v>83</v>
      </c>
      <c r="AQ50" s="38" t="s">
        <v>69</v>
      </c>
      <c r="AR50" s="39" t="s">
        <v>70</v>
      </c>
      <c r="AS50" s="40">
        <f t="shared" si="4"/>
        <v>45729</v>
      </c>
      <c r="AT50" s="29">
        <v>1727.0</v>
      </c>
      <c r="AU50" s="85">
        <v>45729.0</v>
      </c>
      <c r="AV50" s="42" t="s">
        <v>84</v>
      </c>
      <c r="AW50" s="98" t="s">
        <v>499</v>
      </c>
      <c r="AX50" s="44"/>
      <c r="AY50" s="45"/>
      <c r="AZ50" s="86">
        <v>45733.0</v>
      </c>
      <c r="BA50" s="87" t="s">
        <v>72</v>
      </c>
    </row>
    <row r="51">
      <c r="A51" s="11" t="s">
        <v>500</v>
      </c>
      <c r="B51" s="12">
        <v>17508.0</v>
      </c>
      <c r="C51" s="13">
        <v>45667.0</v>
      </c>
      <c r="D51" s="14">
        <v>45669.0</v>
      </c>
      <c r="E51" s="15">
        <f t="shared" si="1"/>
        <v>2</v>
      </c>
      <c r="F51" s="16" t="s">
        <v>501</v>
      </c>
      <c r="G51" s="17" t="e">
        <v>#N/A</v>
      </c>
      <c r="H51" s="13">
        <v>35131.0</v>
      </c>
      <c r="I51" s="11">
        <v>28.0</v>
      </c>
      <c r="J51" s="18" t="s">
        <v>62</v>
      </c>
      <c r="K51" s="18" t="s">
        <v>62</v>
      </c>
      <c r="L51" s="18" t="s">
        <v>502</v>
      </c>
      <c r="M51" s="19" t="s">
        <v>57</v>
      </c>
      <c r="N51" s="20" t="s">
        <v>76</v>
      </c>
      <c r="O51" s="18" t="s">
        <v>202</v>
      </c>
      <c r="P51" s="21" t="s">
        <v>202</v>
      </c>
      <c r="Q51" s="11" t="s">
        <v>61</v>
      </c>
      <c r="R51" s="18" t="s">
        <v>62</v>
      </c>
      <c r="S51" s="11" t="s">
        <v>62</v>
      </c>
      <c r="T51" s="18" t="s">
        <v>158</v>
      </c>
      <c r="U51" s="22" t="s">
        <v>62</v>
      </c>
      <c r="V51" s="23">
        <v>51253.52</v>
      </c>
      <c r="W51" s="24">
        <v>0.0</v>
      </c>
      <c r="X51" s="24">
        <v>0.0</v>
      </c>
      <c r="Y51" s="24">
        <v>29688.42</v>
      </c>
      <c r="Z51" s="25">
        <v>2065.1</v>
      </c>
      <c r="AA51" s="26">
        <v>13650.0</v>
      </c>
      <c r="AB51" s="24">
        <v>5850.0</v>
      </c>
      <c r="AC51" s="27">
        <f t="shared" si="2"/>
        <v>19500</v>
      </c>
      <c r="AD51" s="28">
        <f t="shared" si="3"/>
        <v>0</v>
      </c>
      <c r="AE51" s="29" t="s">
        <v>81</v>
      </c>
      <c r="AF51" s="30" t="s">
        <v>65</v>
      </c>
      <c r="AG51" s="31" t="b">
        <v>1</v>
      </c>
      <c r="AH51" s="83"/>
      <c r="AI51" s="33" t="b">
        <v>1</v>
      </c>
      <c r="AJ51" s="83"/>
      <c r="AK51" s="33" t="b">
        <v>1</v>
      </c>
      <c r="AL51" s="83"/>
      <c r="AM51" s="97" t="s">
        <v>503</v>
      </c>
      <c r="AN51" s="11" t="b">
        <v>1</v>
      </c>
      <c r="AO51" s="18"/>
      <c r="AP51" s="37" t="s">
        <v>83</v>
      </c>
      <c r="AQ51" s="38" t="s">
        <v>69</v>
      </c>
      <c r="AR51" s="39" t="s">
        <v>70</v>
      </c>
      <c r="AS51" s="40">
        <f t="shared" si="4"/>
        <v>45729</v>
      </c>
      <c r="AT51" s="29">
        <v>1696.0</v>
      </c>
      <c r="AU51" s="85">
        <v>45720.0</v>
      </c>
      <c r="AV51" s="42" t="s">
        <v>84</v>
      </c>
      <c r="AW51" s="30"/>
      <c r="AX51" s="44"/>
      <c r="AY51" s="45"/>
      <c r="AZ51" s="86">
        <v>45722.0</v>
      </c>
      <c r="BA51" s="87" t="s">
        <v>72</v>
      </c>
    </row>
    <row r="52">
      <c r="A52" s="11" t="s">
        <v>504</v>
      </c>
      <c r="B52" s="12">
        <v>17552.0</v>
      </c>
      <c r="C52" s="13">
        <v>45667.0</v>
      </c>
      <c r="D52" s="14">
        <v>45669.0</v>
      </c>
      <c r="E52" s="15">
        <f t="shared" si="1"/>
        <v>2</v>
      </c>
      <c r="F52" s="16" t="s">
        <v>505</v>
      </c>
      <c r="G52" s="17" t="e">
        <v>#N/A</v>
      </c>
      <c r="H52" s="13">
        <v>41292.0</v>
      </c>
      <c r="I52" s="11">
        <v>11.0</v>
      </c>
      <c r="J52" s="18" t="s">
        <v>107</v>
      </c>
      <c r="K52" s="18" t="s">
        <v>506</v>
      </c>
      <c r="L52" s="18" t="s">
        <v>507</v>
      </c>
      <c r="M52" s="19" t="s">
        <v>478</v>
      </c>
      <c r="N52" s="19" t="s">
        <v>58</v>
      </c>
      <c r="O52" s="18" t="s">
        <v>202</v>
      </c>
      <c r="P52" s="18" t="s">
        <v>508</v>
      </c>
      <c r="Q52" s="11" t="s">
        <v>509</v>
      </c>
      <c r="R52" s="18" t="s">
        <v>62</v>
      </c>
      <c r="S52" s="11" t="s">
        <v>62</v>
      </c>
      <c r="T52" s="18" t="s">
        <v>510</v>
      </c>
      <c r="U52" s="22" t="s">
        <v>62</v>
      </c>
      <c r="V52" s="23">
        <v>33120.47</v>
      </c>
      <c r="W52" s="24">
        <v>0.0</v>
      </c>
      <c r="X52" s="24">
        <v>0.0</v>
      </c>
      <c r="Y52" s="24">
        <v>0.0</v>
      </c>
      <c r="Z52" s="25">
        <v>0.0</v>
      </c>
      <c r="AA52" s="26">
        <v>13650.0</v>
      </c>
      <c r="AB52" s="24">
        <v>5850.0</v>
      </c>
      <c r="AC52" s="27">
        <f t="shared" si="2"/>
        <v>19500</v>
      </c>
      <c r="AD52" s="28">
        <f t="shared" si="3"/>
        <v>13620.47</v>
      </c>
      <c r="AE52" s="29" t="s">
        <v>64</v>
      </c>
      <c r="AF52" s="30" t="s">
        <v>65</v>
      </c>
      <c r="AG52" s="31" t="b">
        <v>1</v>
      </c>
      <c r="AH52" s="83"/>
      <c r="AI52" s="33" t="b">
        <v>0</v>
      </c>
      <c r="AJ52" s="84" t="s">
        <v>66</v>
      </c>
      <c r="AK52" s="33" t="b">
        <v>0</v>
      </c>
      <c r="AL52" s="84" t="s">
        <v>66</v>
      </c>
      <c r="AM52" s="97" t="s">
        <v>511</v>
      </c>
      <c r="AN52" s="11" t="b">
        <v>1</v>
      </c>
      <c r="AO52" s="36"/>
      <c r="AP52" s="37" t="s">
        <v>83</v>
      </c>
      <c r="AQ52" s="38" t="s">
        <v>69</v>
      </c>
      <c r="AR52" s="39" t="s">
        <v>70</v>
      </c>
      <c r="AS52" s="40">
        <f t="shared" si="4"/>
        <v>45729</v>
      </c>
      <c r="AT52" s="29">
        <v>1722.0</v>
      </c>
      <c r="AU52" s="85">
        <v>45729.0</v>
      </c>
      <c r="AV52" s="42" t="s">
        <v>84</v>
      </c>
      <c r="AW52" s="139" t="s">
        <v>512</v>
      </c>
      <c r="AX52" s="44"/>
      <c r="AY52" s="45"/>
      <c r="AZ52" s="86">
        <v>45733.0</v>
      </c>
      <c r="BA52" s="87" t="s">
        <v>72</v>
      </c>
    </row>
    <row r="53">
      <c r="A53" s="11" t="s">
        <v>513</v>
      </c>
      <c r="B53" s="12">
        <v>17513.0</v>
      </c>
      <c r="C53" s="13">
        <v>45667.0</v>
      </c>
      <c r="D53" s="14">
        <v>45669.0</v>
      </c>
      <c r="E53" s="15">
        <f t="shared" si="1"/>
        <v>2</v>
      </c>
      <c r="F53" s="16" t="s">
        <v>514</v>
      </c>
      <c r="G53" s="17" t="e">
        <v>#N/A</v>
      </c>
      <c r="H53" s="13">
        <v>44382.0</v>
      </c>
      <c r="I53" s="11">
        <v>3.0</v>
      </c>
      <c r="J53" s="18" t="s">
        <v>515</v>
      </c>
      <c r="K53" s="18" t="s">
        <v>516</v>
      </c>
      <c r="L53" s="18" t="s">
        <v>517</v>
      </c>
      <c r="M53" s="19" t="s">
        <v>164</v>
      </c>
      <c r="N53" s="19" t="s">
        <v>58</v>
      </c>
      <c r="O53" s="18" t="s">
        <v>518</v>
      </c>
      <c r="P53" s="21" t="s">
        <v>519</v>
      </c>
      <c r="Q53" s="11" t="s">
        <v>91</v>
      </c>
      <c r="R53" s="18" t="s">
        <v>62</v>
      </c>
      <c r="S53" s="11" t="s">
        <v>62</v>
      </c>
      <c r="T53" s="18" t="s">
        <v>520</v>
      </c>
      <c r="U53" s="22" t="s">
        <v>62</v>
      </c>
      <c r="V53" s="23">
        <v>86445.89</v>
      </c>
      <c r="W53" s="24">
        <v>0.0</v>
      </c>
      <c r="X53" s="24">
        <v>0.0</v>
      </c>
      <c r="Y53" s="24">
        <v>0.0</v>
      </c>
      <c r="Z53" s="25">
        <v>22904.04</v>
      </c>
      <c r="AA53" s="26">
        <v>20475.0</v>
      </c>
      <c r="AB53" s="24">
        <v>8775.0</v>
      </c>
      <c r="AC53" s="27">
        <f t="shared" si="2"/>
        <v>29250</v>
      </c>
      <c r="AD53" s="28">
        <f t="shared" si="3"/>
        <v>34291.85</v>
      </c>
      <c r="AE53" s="29" t="s">
        <v>170</v>
      </c>
      <c r="AF53" s="30" t="s">
        <v>65</v>
      </c>
      <c r="AG53" s="31" t="b">
        <v>1</v>
      </c>
      <c r="AH53" s="83"/>
      <c r="AI53" s="33" t="b">
        <v>1</v>
      </c>
      <c r="AJ53" s="83"/>
      <c r="AK53" s="33" t="b">
        <v>1</v>
      </c>
      <c r="AL53" s="83"/>
      <c r="AM53" s="97" t="s">
        <v>521</v>
      </c>
      <c r="AN53" s="11" t="b">
        <v>1</v>
      </c>
      <c r="AO53" s="36"/>
      <c r="AP53" s="37" t="s">
        <v>83</v>
      </c>
      <c r="AQ53" s="38" t="s">
        <v>127</v>
      </c>
      <c r="AR53" s="39" t="s">
        <v>70</v>
      </c>
      <c r="AS53" s="40">
        <f t="shared" si="4"/>
        <v>45729</v>
      </c>
      <c r="AT53" s="29">
        <v>1698.0</v>
      </c>
      <c r="AU53" s="85">
        <v>45720.0</v>
      </c>
      <c r="AV53" s="42" t="s">
        <v>84</v>
      </c>
      <c r="AW53" s="30"/>
      <c r="AX53" s="44"/>
      <c r="AY53" s="45"/>
      <c r="AZ53" s="86">
        <v>45722.0</v>
      </c>
      <c r="BA53" s="87" t="s">
        <v>72</v>
      </c>
    </row>
    <row r="54">
      <c r="A54" s="48" t="s">
        <v>522</v>
      </c>
      <c r="B54" s="49">
        <v>17308.0</v>
      </c>
      <c r="C54" s="50">
        <v>45663.0</v>
      </c>
      <c r="D54" s="51">
        <v>45669.0</v>
      </c>
      <c r="E54" s="52">
        <f t="shared" si="1"/>
        <v>6</v>
      </c>
      <c r="F54" s="53" t="s">
        <v>523</v>
      </c>
      <c r="G54" s="54" t="e">
        <v>#N/A</v>
      </c>
      <c r="H54" s="50">
        <v>24801.0</v>
      </c>
      <c r="I54" s="48">
        <v>57.0</v>
      </c>
      <c r="J54" s="55" t="s">
        <v>107</v>
      </c>
      <c r="K54" s="55" t="s">
        <v>524</v>
      </c>
      <c r="L54" s="55" t="s">
        <v>525</v>
      </c>
      <c r="M54" s="56" t="s">
        <v>98</v>
      </c>
      <c r="N54" s="56" t="s">
        <v>341</v>
      </c>
      <c r="O54" s="55" t="s">
        <v>526</v>
      </c>
      <c r="P54" s="55" t="s">
        <v>527</v>
      </c>
      <c r="Q54" s="48" t="s">
        <v>528</v>
      </c>
      <c r="R54" s="55" t="s">
        <v>62</v>
      </c>
      <c r="S54" s="48" t="s">
        <v>62</v>
      </c>
      <c r="T54" s="55" t="s">
        <v>92</v>
      </c>
      <c r="U54" s="58" t="s">
        <v>62</v>
      </c>
      <c r="V54" s="59">
        <v>138287.75</v>
      </c>
      <c r="W54" s="60">
        <v>0.0</v>
      </c>
      <c r="X54" s="60">
        <v>0.0</v>
      </c>
      <c r="Y54" s="60">
        <v>118339.47</v>
      </c>
      <c r="Z54" s="61">
        <v>1033.28</v>
      </c>
      <c r="AA54" s="62">
        <v>13240.5</v>
      </c>
      <c r="AB54" s="60">
        <v>5674.5</v>
      </c>
      <c r="AC54" s="63">
        <f t="shared" si="2"/>
        <v>18915</v>
      </c>
      <c r="AD54" s="64">
        <f t="shared" si="3"/>
        <v>0</v>
      </c>
      <c r="AE54" s="65" t="s">
        <v>81</v>
      </c>
      <c r="AF54" s="66" t="s">
        <v>65</v>
      </c>
      <c r="AG54" s="67" t="b">
        <v>1</v>
      </c>
      <c r="AH54" s="68"/>
      <c r="AI54" s="69" t="b">
        <v>1</v>
      </c>
      <c r="AJ54" s="68"/>
      <c r="AK54" s="69" t="b">
        <v>1</v>
      </c>
      <c r="AL54" s="68"/>
      <c r="AM54" s="105" t="s">
        <v>529</v>
      </c>
      <c r="AN54" s="48" t="b">
        <v>1</v>
      </c>
      <c r="AO54" s="72"/>
      <c r="AP54" s="73" t="s">
        <v>83</v>
      </c>
      <c r="AQ54" s="74" t="s">
        <v>69</v>
      </c>
      <c r="AR54" s="75" t="s">
        <v>70</v>
      </c>
      <c r="AS54" s="76">
        <f t="shared" si="4"/>
        <v>45729</v>
      </c>
      <c r="AT54" s="65">
        <v>1721.0</v>
      </c>
      <c r="AU54" s="77">
        <v>45728.0</v>
      </c>
      <c r="AV54" s="78" t="s">
        <v>84</v>
      </c>
      <c r="AW54" s="141"/>
      <c r="AX54" s="79"/>
      <c r="AY54" s="80"/>
      <c r="AZ54" s="86">
        <v>45729.0</v>
      </c>
      <c r="BA54" s="87" t="s">
        <v>72</v>
      </c>
    </row>
    <row r="55">
      <c r="A55" s="11" t="s">
        <v>530</v>
      </c>
      <c r="B55" s="12">
        <v>17525.0</v>
      </c>
      <c r="C55" s="13">
        <v>45667.0</v>
      </c>
      <c r="D55" s="14">
        <v>45670.0</v>
      </c>
      <c r="E55" s="15">
        <f t="shared" si="1"/>
        <v>3</v>
      </c>
      <c r="F55" s="16" t="s">
        <v>531</v>
      </c>
      <c r="G55" s="17" t="s">
        <v>531</v>
      </c>
      <c r="H55" s="13">
        <v>44784.0</v>
      </c>
      <c r="I55" s="11">
        <v>2.0</v>
      </c>
      <c r="J55" s="18" t="s">
        <v>532</v>
      </c>
      <c r="K55" s="18" t="s">
        <v>533</v>
      </c>
      <c r="L55" s="18" t="s">
        <v>534</v>
      </c>
      <c r="M55" s="19" t="s">
        <v>228</v>
      </c>
      <c r="N55" s="19" t="s">
        <v>58</v>
      </c>
      <c r="O55" s="18" t="s">
        <v>535</v>
      </c>
      <c r="P55" s="18" t="s">
        <v>536</v>
      </c>
      <c r="Q55" s="11" t="s">
        <v>91</v>
      </c>
      <c r="R55" s="18" t="s">
        <v>62</v>
      </c>
      <c r="S55" s="11" t="s">
        <v>62</v>
      </c>
      <c r="T55" s="18" t="s">
        <v>537</v>
      </c>
      <c r="U55" s="22" t="s">
        <v>62</v>
      </c>
      <c r="V55" s="23">
        <v>61070.48</v>
      </c>
      <c r="W55" s="24">
        <v>0.0</v>
      </c>
      <c r="X55" s="24">
        <v>0.0</v>
      </c>
      <c r="Y55" s="24">
        <v>0.0</v>
      </c>
      <c r="Z55" s="25">
        <v>20000.0</v>
      </c>
      <c r="AA55" s="26">
        <v>20475.0</v>
      </c>
      <c r="AB55" s="24">
        <v>8775.0</v>
      </c>
      <c r="AC55" s="27">
        <f t="shared" si="2"/>
        <v>29250</v>
      </c>
      <c r="AD55" s="28">
        <f t="shared" si="3"/>
        <v>11820.48</v>
      </c>
      <c r="AE55" s="29" t="s">
        <v>170</v>
      </c>
      <c r="AF55" s="30" t="s">
        <v>65</v>
      </c>
      <c r="AG55" s="31" t="b">
        <v>0</v>
      </c>
      <c r="AH55" s="83"/>
      <c r="AI55" s="33" t="b">
        <v>0</v>
      </c>
      <c r="AJ55" s="83"/>
      <c r="AK55" s="33" t="b">
        <v>0</v>
      </c>
      <c r="AL55" s="84" t="s">
        <v>66</v>
      </c>
      <c r="AM55" s="97" t="s">
        <v>538</v>
      </c>
      <c r="AN55" s="11" t="b">
        <v>0</v>
      </c>
      <c r="AO55" s="36"/>
      <c r="AP55" s="37" t="s">
        <v>68</v>
      </c>
      <c r="AQ55" s="38" t="s">
        <v>94</v>
      </c>
      <c r="AR55" s="39" t="s">
        <v>70</v>
      </c>
      <c r="AS55" s="40">
        <f t="shared" si="4"/>
        <v>45730</v>
      </c>
      <c r="AT55" s="142">
        <v>1730.0</v>
      </c>
      <c r="AU55" s="85">
        <v>45730.0</v>
      </c>
      <c r="AV55" s="42" t="s">
        <v>84</v>
      </c>
      <c r="AW55" s="98"/>
      <c r="AX55" s="44"/>
      <c r="AY55" s="45"/>
      <c r="AZ55" s="86">
        <v>45733.0</v>
      </c>
      <c r="BA55" s="87" t="s">
        <v>72</v>
      </c>
    </row>
    <row r="56">
      <c r="A56" s="11" t="s">
        <v>539</v>
      </c>
      <c r="B56" s="12">
        <v>17556.0</v>
      </c>
      <c r="C56" s="13">
        <v>45668.0</v>
      </c>
      <c r="D56" s="14">
        <v>45670.0</v>
      </c>
      <c r="E56" s="15">
        <f t="shared" si="1"/>
        <v>2</v>
      </c>
      <c r="F56" s="16" t="s">
        <v>540</v>
      </c>
      <c r="G56" s="17" t="s">
        <v>540</v>
      </c>
      <c r="H56" s="13">
        <v>28850.0</v>
      </c>
      <c r="I56" s="11">
        <v>46.0</v>
      </c>
      <c r="J56" s="18" t="s">
        <v>62</v>
      </c>
      <c r="K56" s="18" t="s">
        <v>62</v>
      </c>
      <c r="L56" s="18" t="s">
        <v>541</v>
      </c>
      <c r="M56" s="19" t="s">
        <v>57</v>
      </c>
      <c r="N56" s="19" t="s">
        <v>76</v>
      </c>
      <c r="O56" s="18" t="s">
        <v>542</v>
      </c>
      <c r="P56" s="18" t="s">
        <v>543</v>
      </c>
      <c r="Q56" s="11" t="s">
        <v>544</v>
      </c>
      <c r="R56" s="18" t="s">
        <v>62</v>
      </c>
      <c r="S56" s="11" t="s">
        <v>62</v>
      </c>
      <c r="T56" s="18" t="s">
        <v>545</v>
      </c>
      <c r="U56" s="22" t="s">
        <v>62</v>
      </c>
      <c r="V56" s="23">
        <v>57904.76</v>
      </c>
      <c r="W56" s="24">
        <v>0.0</v>
      </c>
      <c r="X56" s="24">
        <v>0.0</v>
      </c>
      <c r="Y56" s="24">
        <v>37075.06</v>
      </c>
      <c r="Z56" s="25">
        <v>3865.2</v>
      </c>
      <c r="AA56" s="26">
        <v>11875.0</v>
      </c>
      <c r="AB56" s="24">
        <v>5089.5</v>
      </c>
      <c r="AC56" s="27">
        <f t="shared" si="2"/>
        <v>16964.5</v>
      </c>
      <c r="AD56" s="28">
        <f t="shared" si="3"/>
        <v>0</v>
      </c>
      <c r="AE56" s="29" t="s">
        <v>81</v>
      </c>
      <c r="AF56" s="30" t="s">
        <v>65</v>
      </c>
      <c r="AG56" s="31" t="b">
        <v>0</v>
      </c>
      <c r="AH56" s="83"/>
      <c r="AI56" s="33" t="b">
        <v>0</v>
      </c>
      <c r="AJ56" s="83"/>
      <c r="AK56" s="33" t="b">
        <v>0</v>
      </c>
      <c r="AL56" s="83"/>
      <c r="AM56" s="97" t="s">
        <v>546</v>
      </c>
      <c r="AN56" s="11" t="b">
        <v>0</v>
      </c>
      <c r="AO56" s="36"/>
      <c r="AP56" s="37" t="s">
        <v>83</v>
      </c>
      <c r="AQ56" s="38" t="s">
        <v>94</v>
      </c>
      <c r="AR56" s="39" t="s">
        <v>70</v>
      </c>
      <c r="AS56" s="40">
        <f t="shared" si="4"/>
        <v>45730</v>
      </c>
      <c r="AT56" s="142">
        <v>1733.0</v>
      </c>
      <c r="AU56" s="85">
        <v>45730.0</v>
      </c>
      <c r="AV56" s="42" t="s">
        <v>84</v>
      </c>
      <c r="AW56" s="98"/>
      <c r="AX56" s="44"/>
      <c r="AY56" s="45"/>
      <c r="AZ56" s="86">
        <v>45733.0</v>
      </c>
      <c r="BA56" s="87" t="s">
        <v>72</v>
      </c>
    </row>
    <row r="57">
      <c r="A57" s="11" t="s">
        <v>547</v>
      </c>
      <c r="B57" s="12">
        <v>17592.0</v>
      </c>
      <c r="C57" s="13">
        <v>45668.0</v>
      </c>
      <c r="D57" s="14">
        <v>45670.0</v>
      </c>
      <c r="E57" s="15">
        <f t="shared" si="1"/>
        <v>2</v>
      </c>
      <c r="F57" s="16" t="s">
        <v>548</v>
      </c>
      <c r="G57" s="17" t="s">
        <v>548</v>
      </c>
      <c r="H57" s="13">
        <v>36027.0</v>
      </c>
      <c r="I57" s="11">
        <v>26.0</v>
      </c>
      <c r="J57" s="18" t="s">
        <v>62</v>
      </c>
      <c r="K57" s="18" t="s">
        <v>62</v>
      </c>
      <c r="L57" s="18" t="s">
        <v>549</v>
      </c>
      <c r="M57" s="19" t="s">
        <v>75</v>
      </c>
      <c r="N57" s="19" t="s">
        <v>76</v>
      </c>
      <c r="O57" s="18" t="s">
        <v>202</v>
      </c>
      <c r="P57" s="21" t="s">
        <v>202</v>
      </c>
      <c r="Q57" s="11" t="s">
        <v>61</v>
      </c>
      <c r="R57" s="18" t="s">
        <v>62</v>
      </c>
      <c r="S57" s="11" t="s">
        <v>62</v>
      </c>
      <c r="T57" s="18" t="s">
        <v>550</v>
      </c>
      <c r="U57" s="22" t="s">
        <v>62</v>
      </c>
      <c r="V57" s="23">
        <v>45590.91</v>
      </c>
      <c r="W57" s="24">
        <v>0.0</v>
      </c>
      <c r="X57" s="24">
        <v>0.0</v>
      </c>
      <c r="Y57" s="24">
        <v>0.0</v>
      </c>
      <c r="Z57" s="25">
        <v>20000.0</v>
      </c>
      <c r="AA57" s="26">
        <v>13650.0</v>
      </c>
      <c r="AB57" s="24">
        <v>5850.0</v>
      </c>
      <c r="AC57" s="27">
        <f t="shared" si="2"/>
        <v>19500</v>
      </c>
      <c r="AD57" s="28">
        <f t="shared" si="3"/>
        <v>6090.91</v>
      </c>
      <c r="AE57" s="29" t="s">
        <v>81</v>
      </c>
      <c r="AF57" s="30" t="s">
        <v>65</v>
      </c>
      <c r="AG57" s="31" t="b">
        <v>1</v>
      </c>
      <c r="AH57" s="83"/>
      <c r="AI57" s="33" t="b">
        <v>1</v>
      </c>
      <c r="AJ57" s="83"/>
      <c r="AK57" s="33" t="b">
        <v>1</v>
      </c>
      <c r="AL57" s="83"/>
      <c r="AM57" s="97" t="s">
        <v>551</v>
      </c>
      <c r="AN57" s="11" t="b">
        <v>1</v>
      </c>
      <c r="AO57" s="36"/>
      <c r="AP57" s="37" t="s">
        <v>83</v>
      </c>
      <c r="AQ57" s="38" t="s">
        <v>94</v>
      </c>
      <c r="AR57" s="39" t="s">
        <v>70</v>
      </c>
      <c r="AS57" s="40">
        <f t="shared" si="4"/>
        <v>45730</v>
      </c>
      <c r="AT57" s="142">
        <v>1700.0</v>
      </c>
      <c r="AU57" s="85">
        <v>45720.0</v>
      </c>
      <c r="AV57" s="42" t="s">
        <v>84</v>
      </c>
      <c r="AW57" s="30"/>
      <c r="AX57" s="44"/>
      <c r="AY57" s="45"/>
      <c r="AZ57" s="86">
        <v>45722.0</v>
      </c>
      <c r="BA57" s="87" t="s">
        <v>72</v>
      </c>
    </row>
    <row r="58">
      <c r="A58" s="11" t="s">
        <v>552</v>
      </c>
      <c r="B58" s="12">
        <v>17564.0</v>
      </c>
      <c r="C58" s="13">
        <v>45668.0</v>
      </c>
      <c r="D58" s="14">
        <v>45670.0</v>
      </c>
      <c r="E58" s="15">
        <f t="shared" si="1"/>
        <v>2</v>
      </c>
      <c r="F58" s="16" t="s">
        <v>553</v>
      </c>
      <c r="G58" s="17" t="s">
        <v>553</v>
      </c>
      <c r="H58" s="13">
        <v>24836.0</v>
      </c>
      <c r="I58" s="11">
        <v>57.0</v>
      </c>
      <c r="J58" s="18" t="s">
        <v>107</v>
      </c>
      <c r="K58" s="18" t="s">
        <v>554</v>
      </c>
      <c r="L58" s="18" t="s">
        <v>555</v>
      </c>
      <c r="M58" s="19" t="s">
        <v>98</v>
      </c>
      <c r="N58" s="19" t="s">
        <v>341</v>
      </c>
      <c r="O58" s="18" t="s">
        <v>556</v>
      </c>
      <c r="P58" s="18" t="s">
        <v>557</v>
      </c>
      <c r="Q58" s="11" t="s">
        <v>157</v>
      </c>
      <c r="R58" s="18" t="s">
        <v>62</v>
      </c>
      <c r="S58" s="11" t="s">
        <v>62</v>
      </c>
      <c r="T58" s="18" t="s">
        <v>401</v>
      </c>
      <c r="U58" s="22" t="s">
        <v>558</v>
      </c>
      <c r="V58" s="23">
        <v>89197.64</v>
      </c>
      <c r="W58" s="24">
        <v>0.0</v>
      </c>
      <c r="X58" s="24">
        <v>0.0</v>
      </c>
      <c r="Y58" s="24">
        <v>0.0</v>
      </c>
      <c r="Z58" s="25">
        <v>0.0</v>
      </c>
      <c r="AA58" s="26">
        <v>12285.0</v>
      </c>
      <c r="AB58" s="24">
        <v>5265.0</v>
      </c>
      <c r="AC58" s="27">
        <f t="shared" si="2"/>
        <v>17550</v>
      </c>
      <c r="AD58" s="28">
        <f t="shared" si="3"/>
        <v>71647.64</v>
      </c>
      <c r="AE58" s="29" t="s">
        <v>81</v>
      </c>
      <c r="AF58" s="30" t="s">
        <v>65</v>
      </c>
      <c r="AG58" s="31" t="b">
        <v>0</v>
      </c>
      <c r="AH58" s="83"/>
      <c r="AI58" s="33" t="b">
        <v>0</v>
      </c>
      <c r="AJ58" s="83"/>
      <c r="AK58" s="33" t="b">
        <v>0</v>
      </c>
      <c r="AL58" s="83"/>
      <c r="AM58" s="107"/>
      <c r="AN58" s="11" t="b">
        <v>0</v>
      </c>
      <c r="AO58" s="36"/>
      <c r="AP58" s="37" t="s">
        <v>83</v>
      </c>
      <c r="AQ58" s="38" t="s">
        <v>69</v>
      </c>
      <c r="AR58" s="39" t="s">
        <v>70</v>
      </c>
      <c r="AS58" s="40">
        <f t="shared" si="4"/>
        <v>45730</v>
      </c>
      <c r="AT58" s="142">
        <v>1729.0</v>
      </c>
      <c r="AU58" s="85">
        <v>45730.0</v>
      </c>
      <c r="AV58" s="42" t="s">
        <v>84</v>
      </c>
      <c r="AW58" s="98"/>
      <c r="AX58" s="44"/>
      <c r="AY58" s="45"/>
      <c r="AZ58" s="86">
        <v>45733.0</v>
      </c>
      <c r="BA58" s="87" t="s">
        <v>72</v>
      </c>
    </row>
    <row r="59">
      <c r="A59" s="48" t="s">
        <v>559</v>
      </c>
      <c r="B59" s="49">
        <v>17453.0</v>
      </c>
      <c r="C59" s="50">
        <v>45665.0</v>
      </c>
      <c r="D59" s="51">
        <v>45670.0</v>
      </c>
      <c r="E59" s="52">
        <f t="shared" si="1"/>
        <v>5</v>
      </c>
      <c r="F59" s="53" t="s">
        <v>560</v>
      </c>
      <c r="G59" s="54" t="s">
        <v>560</v>
      </c>
      <c r="H59" s="50">
        <v>14133.0</v>
      </c>
      <c r="I59" s="48">
        <v>86.0</v>
      </c>
      <c r="J59" s="55" t="s">
        <v>62</v>
      </c>
      <c r="K59" s="55" t="s">
        <v>62</v>
      </c>
      <c r="L59" s="55" t="s">
        <v>561</v>
      </c>
      <c r="M59" s="56" t="s">
        <v>88</v>
      </c>
      <c r="N59" s="56" t="s">
        <v>76</v>
      </c>
      <c r="O59" s="55" t="s">
        <v>562</v>
      </c>
      <c r="P59" s="55" t="s">
        <v>563</v>
      </c>
      <c r="Q59" s="48" t="s">
        <v>435</v>
      </c>
      <c r="R59" s="55" t="s">
        <v>62</v>
      </c>
      <c r="S59" s="48" t="s">
        <v>62</v>
      </c>
      <c r="T59" s="55" t="s">
        <v>564</v>
      </c>
      <c r="U59" s="58" t="s">
        <v>62</v>
      </c>
      <c r="V59" s="59">
        <v>148698.02</v>
      </c>
      <c r="W59" s="60">
        <v>29739.53</v>
      </c>
      <c r="X59" s="60">
        <v>0.0</v>
      </c>
      <c r="Y59" s="60">
        <v>0.0</v>
      </c>
      <c r="Z59" s="61">
        <v>65964.03</v>
      </c>
      <c r="AA59" s="62">
        <v>15741.6</v>
      </c>
      <c r="AB59" s="60">
        <v>6746.4</v>
      </c>
      <c r="AC59" s="63">
        <f t="shared" si="2"/>
        <v>22488</v>
      </c>
      <c r="AD59" s="64">
        <f t="shared" si="3"/>
        <v>30506.46</v>
      </c>
      <c r="AE59" s="65" t="s">
        <v>81</v>
      </c>
      <c r="AF59" s="66" t="s">
        <v>65</v>
      </c>
      <c r="AG59" s="67" t="b">
        <v>0</v>
      </c>
      <c r="AH59" s="68"/>
      <c r="AI59" s="69" t="b">
        <v>0</v>
      </c>
      <c r="AJ59" s="68"/>
      <c r="AK59" s="69" t="b">
        <v>0</v>
      </c>
      <c r="AL59" s="68"/>
      <c r="AM59" s="105" t="s">
        <v>565</v>
      </c>
      <c r="AN59" s="48" t="b">
        <v>0</v>
      </c>
      <c r="AO59" s="72"/>
      <c r="AP59" s="73" t="s">
        <v>83</v>
      </c>
      <c r="AQ59" s="74" t="s">
        <v>94</v>
      </c>
      <c r="AR59" s="75" t="s">
        <v>70</v>
      </c>
      <c r="AS59" s="76">
        <f t="shared" si="4"/>
        <v>45730</v>
      </c>
      <c r="AT59" s="143">
        <v>1731.0</v>
      </c>
      <c r="AU59" s="77">
        <v>45730.0</v>
      </c>
      <c r="AV59" s="78" t="s">
        <v>84</v>
      </c>
      <c r="AW59" s="141" t="s">
        <v>566</v>
      </c>
      <c r="AX59" s="79"/>
      <c r="AY59" s="80"/>
      <c r="AZ59" s="86">
        <v>45733.0</v>
      </c>
      <c r="BA59" s="87" t="s">
        <v>72</v>
      </c>
    </row>
    <row r="60">
      <c r="A60" s="11" t="s">
        <v>567</v>
      </c>
      <c r="B60" s="12">
        <v>17611.0</v>
      </c>
      <c r="C60" s="13">
        <v>45669.0</v>
      </c>
      <c r="D60" s="14">
        <v>45671.0</v>
      </c>
      <c r="E60" s="15">
        <f t="shared" si="1"/>
        <v>2</v>
      </c>
      <c r="F60" s="16" t="s">
        <v>568</v>
      </c>
      <c r="G60" s="17" t="s">
        <v>568</v>
      </c>
      <c r="H60" s="13">
        <v>37635.0</v>
      </c>
      <c r="I60" s="11">
        <v>86.0</v>
      </c>
      <c r="J60" s="18" t="s">
        <v>62</v>
      </c>
      <c r="K60" s="18" t="s">
        <v>62</v>
      </c>
      <c r="L60" s="18" t="s">
        <v>569</v>
      </c>
      <c r="M60" s="19" t="s">
        <v>570</v>
      </c>
      <c r="N60" s="19" t="s">
        <v>76</v>
      </c>
      <c r="O60" s="18" t="s">
        <v>571</v>
      </c>
      <c r="P60" s="18" t="s">
        <v>572</v>
      </c>
      <c r="Q60" s="11" t="s">
        <v>91</v>
      </c>
      <c r="R60" s="18" t="s">
        <v>62</v>
      </c>
      <c r="S60" s="11" t="s">
        <v>62</v>
      </c>
      <c r="T60" s="18" t="s">
        <v>123</v>
      </c>
      <c r="U60" s="22" t="s">
        <v>62</v>
      </c>
      <c r="V60" s="23">
        <v>69785.78</v>
      </c>
      <c r="W60" s="24">
        <v>13957.15</v>
      </c>
      <c r="X60" s="24">
        <v>0.0</v>
      </c>
      <c r="Y60" s="24">
        <v>0.0</v>
      </c>
      <c r="Z60" s="25">
        <v>20000.0</v>
      </c>
      <c r="AA60" s="26">
        <v>20475.0</v>
      </c>
      <c r="AB60" s="24">
        <v>8775.0</v>
      </c>
      <c r="AC60" s="27">
        <f t="shared" si="2"/>
        <v>29250</v>
      </c>
      <c r="AD60" s="28">
        <f t="shared" si="3"/>
        <v>6578.63</v>
      </c>
      <c r="AE60" s="29" t="s">
        <v>81</v>
      </c>
      <c r="AF60" s="30" t="s">
        <v>65</v>
      </c>
      <c r="AG60" s="31" t="b">
        <v>1</v>
      </c>
      <c r="AH60" s="83"/>
      <c r="AI60" s="33" t="b">
        <v>0</v>
      </c>
      <c r="AJ60" s="32" t="s">
        <v>66</v>
      </c>
      <c r="AK60" s="33" t="b">
        <v>0</v>
      </c>
      <c r="AL60" s="84" t="s">
        <v>66</v>
      </c>
      <c r="AM60" s="97" t="s">
        <v>573</v>
      </c>
      <c r="AN60" s="11" t="b">
        <v>1</v>
      </c>
      <c r="AO60" s="36"/>
      <c r="AP60" s="37" t="s">
        <v>270</v>
      </c>
      <c r="AQ60" s="38" t="s">
        <v>127</v>
      </c>
      <c r="AR60" s="39" t="s">
        <v>95</v>
      </c>
      <c r="AS60" s="40">
        <f t="shared" si="4"/>
        <v>45731</v>
      </c>
      <c r="AT60" s="142">
        <v>1735.0</v>
      </c>
      <c r="AU60" s="85">
        <v>45731.0</v>
      </c>
      <c r="AV60" s="42" t="s">
        <v>84</v>
      </c>
      <c r="AW60" s="30"/>
      <c r="AX60" s="44"/>
      <c r="AY60" s="45"/>
      <c r="AZ60" s="86">
        <v>45733.0</v>
      </c>
      <c r="BA60" s="87" t="s">
        <v>72</v>
      </c>
    </row>
    <row r="61">
      <c r="A61" s="11" t="s">
        <v>574</v>
      </c>
      <c r="B61" s="12">
        <v>17553.0</v>
      </c>
      <c r="C61" s="13">
        <v>45667.0</v>
      </c>
      <c r="D61" s="14">
        <v>45671.0</v>
      </c>
      <c r="E61" s="15">
        <f t="shared" si="1"/>
        <v>4</v>
      </c>
      <c r="F61" s="16" t="s">
        <v>575</v>
      </c>
      <c r="G61" s="17" t="s">
        <v>575</v>
      </c>
      <c r="H61" s="13">
        <v>43238.0</v>
      </c>
      <c r="I61" s="11">
        <v>6.0</v>
      </c>
      <c r="J61" s="18" t="s">
        <v>107</v>
      </c>
      <c r="K61" s="18" t="s">
        <v>576</v>
      </c>
      <c r="L61" s="18" t="s">
        <v>577</v>
      </c>
      <c r="M61" s="19" t="s">
        <v>57</v>
      </c>
      <c r="N61" s="19" t="s">
        <v>58</v>
      </c>
      <c r="O61" s="18" t="s">
        <v>578</v>
      </c>
      <c r="P61" s="21" t="s">
        <v>579</v>
      </c>
      <c r="Q61" s="11" t="s">
        <v>61</v>
      </c>
      <c r="R61" s="18" t="s">
        <v>62</v>
      </c>
      <c r="S61" s="11" t="s">
        <v>62</v>
      </c>
      <c r="T61" s="18" t="s">
        <v>580</v>
      </c>
      <c r="U61" s="22" t="s">
        <v>62</v>
      </c>
      <c r="V61" s="23">
        <v>46257.55</v>
      </c>
      <c r="W61" s="24">
        <v>0.0</v>
      </c>
      <c r="X61" s="24">
        <v>0.0</v>
      </c>
      <c r="Y61" s="24">
        <v>0.0</v>
      </c>
      <c r="Z61" s="25">
        <v>20000.0</v>
      </c>
      <c r="AA61" s="26">
        <v>13650.0</v>
      </c>
      <c r="AB61" s="24">
        <v>5850.0</v>
      </c>
      <c r="AC61" s="27">
        <f t="shared" si="2"/>
        <v>19500</v>
      </c>
      <c r="AD61" s="28">
        <f t="shared" si="3"/>
        <v>6757.55</v>
      </c>
      <c r="AE61" s="29" t="s">
        <v>64</v>
      </c>
      <c r="AF61" s="30" t="s">
        <v>65</v>
      </c>
      <c r="AG61" s="31" t="b">
        <v>1</v>
      </c>
      <c r="AH61" s="83"/>
      <c r="AI61" s="33" t="b">
        <v>1</v>
      </c>
      <c r="AJ61" s="83"/>
      <c r="AK61" s="33" t="b">
        <v>0</v>
      </c>
      <c r="AL61" s="32" t="s">
        <v>66</v>
      </c>
      <c r="AM61" s="97" t="s">
        <v>355</v>
      </c>
      <c r="AN61" s="11" t="b">
        <v>1</v>
      </c>
      <c r="AO61" s="36"/>
      <c r="AP61" s="37" t="s">
        <v>68</v>
      </c>
      <c r="AQ61" s="38" t="s">
        <v>69</v>
      </c>
      <c r="AR61" s="39" t="s">
        <v>70</v>
      </c>
      <c r="AS61" s="40">
        <f t="shared" si="4"/>
        <v>45731</v>
      </c>
      <c r="AT61" s="142">
        <v>1702.0</v>
      </c>
      <c r="AU61" s="85">
        <v>45721.0</v>
      </c>
      <c r="AV61" s="42" t="s">
        <v>84</v>
      </c>
      <c r="AW61" s="30" t="s">
        <v>581</v>
      </c>
      <c r="AX61" s="44"/>
      <c r="AY61" s="45"/>
      <c r="AZ61" s="86">
        <v>45722.0</v>
      </c>
      <c r="BA61" s="87" t="s">
        <v>72</v>
      </c>
    </row>
    <row r="62">
      <c r="A62" s="11" t="s">
        <v>582</v>
      </c>
      <c r="B62" s="12">
        <v>17547.0</v>
      </c>
      <c r="C62" s="13">
        <v>45667.0</v>
      </c>
      <c r="D62" s="14">
        <v>45671.0</v>
      </c>
      <c r="E62" s="15">
        <f t="shared" si="1"/>
        <v>4</v>
      </c>
      <c r="F62" s="16" t="s">
        <v>583</v>
      </c>
      <c r="G62" s="17" t="s">
        <v>583</v>
      </c>
      <c r="H62" s="13">
        <v>31266.0</v>
      </c>
      <c r="I62" s="11">
        <v>39.0</v>
      </c>
      <c r="J62" s="18" t="s">
        <v>62</v>
      </c>
      <c r="K62" s="18" t="s">
        <v>62</v>
      </c>
      <c r="L62" s="18" t="s">
        <v>584</v>
      </c>
      <c r="M62" s="19" t="s">
        <v>164</v>
      </c>
      <c r="N62" s="19" t="s">
        <v>76</v>
      </c>
      <c r="O62" s="18" t="s">
        <v>585</v>
      </c>
      <c r="P62" s="21" t="s">
        <v>586</v>
      </c>
      <c r="Q62" s="11" t="s">
        <v>587</v>
      </c>
      <c r="R62" s="18" t="s">
        <v>62</v>
      </c>
      <c r="S62" s="11" t="s">
        <v>62</v>
      </c>
      <c r="T62" s="18" t="s">
        <v>588</v>
      </c>
      <c r="U62" s="22" t="s">
        <v>62</v>
      </c>
      <c r="V62" s="23">
        <v>87385.07</v>
      </c>
      <c r="W62" s="24">
        <v>0.0</v>
      </c>
      <c r="X62" s="24">
        <v>0.0</v>
      </c>
      <c r="Y62" s="24">
        <v>0.0</v>
      </c>
      <c r="Z62" s="25">
        <v>40000.0</v>
      </c>
      <c r="AA62" s="26">
        <v>21430.5</v>
      </c>
      <c r="AB62" s="24">
        <v>9184.5</v>
      </c>
      <c r="AC62" s="27">
        <f t="shared" si="2"/>
        <v>30615</v>
      </c>
      <c r="AD62" s="28">
        <f t="shared" si="3"/>
        <v>16770.07</v>
      </c>
      <c r="AE62" s="29" t="s">
        <v>81</v>
      </c>
      <c r="AF62" s="30" t="s">
        <v>65</v>
      </c>
      <c r="AG62" s="31" t="b">
        <v>1</v>
      </c>
      <c r="AH62" s="83"/>
      <c r="AI62" s="33" t="b">
        <v>1</v>
      </c>
      <c r="AJ62" s="32"/>
      <c r="AK62" s="33" t="b">
        <v>1</v>
      </c>
      <c r="AL62" s="32"/>
      <c r="AM62" s="97" t="s">
        <v>589</v>
      </c>
      <c r="AN62" s="11" t="b">
        <v>1</v>
      </c>
      <c r="AO62" s="36"/>
      <c r="AP62" s="37" t="s">
        <v>83</v>
      </c>
      <c r="AQ62" s="38" t="s">
        <v>94</v>
      </c>
      <c r="AR62" s="39" t="s">
        <v>70</v>
      </c>
      <c r="AS62" s="40">
        <f t="shared" si="4"/>
        <v>45731</v>
      </c>
      <c r="AT62" s="142">
        <v>1736.0</v>
      </c>
      <c r="AU62" s="85">
        <v>45731.0</v>
      </c>
      <c r="AV62" s="42" t="s">
        <v>84</v>
      </c>
      <c r="AW62" s="30"/>
      <c r="AX62" s="44"/>
      <c r="AY62" s="45"/>
      <c r="AZ62" s="86">
        <v>45733.0</v>
      </c>
      <c r="BA62" s="87" t="s">
        <v>72</v>
      </c>
    </row>
    <row r="63">
      <c r="A63" s="144" t="s">
        <v>590</v>
      </c>
      <c r="B63" s="145">
        <v>17588.0</v>
      </c>
      <c r="C63" s="146">
        <v>45668.0</v>
      </c>
      <c r="D63" s="147">
        <v>45672.0</v>
      </c>
      <c r="E63" s="148">
        <f t="shared" si="1"/>
        <v>4</v>
      </c>
      <c r="F63" s="149" t="s">
        <v>591</v>
      </c>
      <c r="G63" s="150" t="s">
        <v>591</v>
      </c>
      <c r="H63" s="146">
        <v>36972.0</v>
      </c>
      <c r="I63" s="144">
        <v>23.0</v>
      </c>
      <c r="J63" s="151" t="s">
        <v>62</v>
      </c>
      <c r="K63" s="151" t="s">
        <v>62</v>
      </c>
      <c r="L63" s="151" t="s">
        <v>592</v>
      </c>
      <c r="M63" s="152" t="s">
        <v>57</v>
      </c>
      <c r="N63" s="152" t="s">
        <v>76</v>
      </c>
      <c r="O63" s="151" t="s">
        <v>593</v>
      </c>
      <c r="P63" s="151" t="s">
        <v>594</v>
      </c>
      <c r="Q63" s="144" t="s">
        <v>595</v>
      </c>
      <c r="R63" s="151" t="s">
        <v>596</v>
      </c>
      <c r="S63" s="144">
        <v>59513.0</v>
      </c>
      <c r="T63" s="151" t="s">
        <v>234</v>
      </c>
      <c r="U63" s="153" t="s">
        <v>460</v>
      </c>
      <c r="V63" s="154">
        <v>120038.65</v>
      </c>
      <c r="W63" s="155">
        <v>0.0</v>
      </c>
      <c r="X63" s="155">
        <v>0.0</v>
      </c>
      <c r="Y63" s="155">
        <v>70000.0</v>
      </c>
      <c r="Z63" s="156">
        <v>0.0</v>
      </c>
      <c r="AA63" s="157">
        <v>22230.0</v>
      </c>
      <c r="AB63" s="155">
        <v>14820.0</v>
      </c>
      <c r="AC63" s="158">
        <f t="shared" si="2"/>
        <v>37050</v>
      </c>
      <c r="AD63" s="159">
        <f t="shared" si="3"/>
        <v>12988.65</v>
      </c>
      <c r="AE63" s="160" t="s">
        <v>597</v>
      </c>
      <c r="AF63" s="161" t="s">
        <v>65</v>
      </c>
      <c r="AG63" s="162" t="b">
        <v>1</v>
      </c>
      <c r="AH63" s="163"/>
      <c r="AI63" s="164" t="b">
        <v>1</v>
      </c>
      <c r="AJ63" s="163"/>
      <c r="AK63" s="164" t="b">
        <v>1</v>
      </c>
      <c r="AL63" s="163"/>
      <c r="AM63" s="165" t="s">
        <v>151</v>
      </c>
      <c r="AN63" s="144" t="b">
        <v>1</v>
      </c>
      <c r="AO63" s="166"/>
      <c r="AP63" s="167" t="s">
        <v>238</v>
      </c>
      <c r="AQ63" s="168" t="s">
        <v>94</v>
      </c>
      <c r="AR63" s="169" t="s">
        <v>70</v>
      </c>
      <c r="AS63" s="170">
        <f t="shared" si="4"/>
        <v>45732</v>
      </c>
      <c r="AT63" s="171">
        <v>1740.0</v>
      </c>
      <c r="AU63" s="172">
        <v>45731.0</v>
      </c>
      <c r="AV63" s="173" t="s">
        <v>84</v>
      </c>
      <c r="AW63" s="161" t="s">
        <v>598</v>
      </c>
      <c r="AX63" s="174"/>
      <c r="AY63" s="175"/>
      <c r="AZ63" s="86">
        <v>45733.0</v>
      </c>
      <c r="BA63" s="87" t="s">
        <v>72</v>
      </c>
    </row>
    <row r="64">
      <c r="A64" s="144" t="s">
        <v>599</v>
      </c>
      <c r="B64" s="145">
        <v>17594.0</v>
      </c>
      <c r="C64" s="146">
        <v>45302.0</v>
      </c>
      <c r="D64" s="147">
        <v>45672.0</v>
      </c>
      <c r="E64" s="148">
        <v>3.0</v>
      </c>
      <c r="F64" s="149" t="s">
        <v>600</v>
      </c>
      <c r="G64" s="150" t="s">
        <v>601</v>
      </c>
      <c r="H64" s="146">
        <v>45668.0</v>
      </c>
      <c r="I64" s="144">
        <v>0.0</v>
      </c>
      <c r="J64" s="151" t="s">
        <v>107</v>
      </c>
      <c r="K64" s="151" t="s">
        <v>602</v>
      </c>
      <c r="L64" s="151" t="s">
        <v>592</v>
      </c>
      <c r="M64" s="152" t="s">
        <v>57</v>
      </c>
      <c r="N64" s="152" t="s">
        <v>58</v>
      </c>
      <c r="O64" s="151" t="s">
        <v>603</v>
      </c>
      <c r="P64" s="151" t="s">
        <v>604</v>
      </c>
      <c r="Q64" s="144" t="s">
        <v>605</v>
      </c>
      <c r="R64" s="176" t="s">
        <v>606</v>
      </c>
      <c r="S64" s="144">
        <v>99460.0</v>
      </c>
      <c r="T64" s="151" t="s">
        <v>168</v>
      </c>
      <c r="U64" s="153" t="s">
        <v>62</v>
      </c>
      <c r="V64" s="154">
        <v>39085.96</v>
      </c>
      <c r="W64" s="155">
        <v>0.0</v>
      </c>
      <c r="X64" s="155">
        <v>0.0</v>
      </c>
      <c r="Y64" s="155">
        <v>0.0</v>
      </c>
      <c r="Z64" s="156">
        <v>0.0</v>
      </c>
      <c r="AA64" s="157">
        <v>4774.5</v>
      </c>
      <c r="AB64" s="155">
        <v>978.0</v>
      </c>
      <c r="AC64" s="158">
        <f t="shared" si="2"/>
        <v>5752.5</v>
      </c>
      <c r="AD64" s="159">
        <f t="shared" si="3"/>
        <v>33333.46</v>
      </c>
      <c r="AE64" s="160" t="s">
        <v>258</v>
      </c>
      <c r="AF64" s="161" t="s">
        <v>65</v>
      </c>
      <c r="AG64" s="162" t="b">
        <v>0</v>
      </c>
      <c r="AH64" s="177" t="s">
        <v>259</v>
      </c>
      <c r="AI64" s="164" t="b">
        <v>1</v>
      </c>
      <c r="AJ64" s="177" t="s">
        <v>260</v>
      </c>
      <c r="AK64" s="164" t="b">
        <v>1</v>
      </c>
      <c r="AL64" s="177"/>
      <c r="AM64" s="165" t="s">
        <v>261</v>
      </c>
      <c r="AN64" s="144" t="b">
        <v>1</v>
      </c>
      <c r="AO64" s="151" t="s">
        <v>607</v>
      </c>
      <c r="AP64" s="167" t="s">
        <v>270</v>
      </c>
      <c r="AQ64" s="168" t="s">
        <v>94</v>
      </c>
      <c r="AR64" s="169" t="s">
        <v>70</v>
      </c>
      <c r="AS64" s="170">
        <f t="shared" si="4"/>
        <v>45732</v>
      </c>
      <c r="AT64" s="171">
        <v>1739.0</v>
      </c>
      <c r="AU64" s="172">
        <v>45731.0</v>
      </c>
      <c r="AV64" s="173" t="s">
        <v>84</v>
      </c>
      <c r="AW64" s="161"/>
      <c r="AX64" s="174"/>
      <c r="AY64" s="175"/>
      <c r="AZ64" s="86">
        <v>45733.0</v>
      </c>
      <c r="BA64" s="87" t="s">
        <v>72</v>
      </c>
    </row>
    <row r="65">
      <c r="A65" s="11" t="s">
        <v>608</v>
      </c>
      <c r="B65" s="12">
        <v>17604.0</v>
      </c>
      <c r="C65" s="13">
        <v>45669.0</v>
      </c>
      <c r="D65" s="14">
        <v>45671.0</v>
      </c>
      <c r="E65" s="15">
        <f t="shared" ref="E65:E166" si="5">DAYS(D65, C65)</f>
        <v>2</v>
      </c>
      <c r="F65" s="16" t="s">
        <v>609</v>
      </c>
      <c r="G65" s="17" t="s">
        <v>609</v>
      </c>
      <c r="H65" s="13">
        <v>41835.0</v>
      </c>
      <c r="I65" s="11">
        <v>10.0</v>
      </c>
      <c r="J65" s="18" t="s">
        <v>107</v>
      </c>
      <c r="K65" s="18" t="s">
        <v>610</v>
      </c>
      <c r="L65" s="18" t="s">
        <v>611</v>
      </c>
      <c r="M65" s="19" t="s">
        <v>57</v>
      </c>
      <c r="N65" s="19" t="s">
        <v>58</v>
      </c>
      <c r="O65" s="18" t="s">
        <v>612</v>
      </c>
      <c r="P65" s="18" t="s">
        <v>613</v>
      </c>
      <c r="Q65" s="11" t="s">
        <v>614</v>
      </c>
      <c r="R65" s="18" t="s">
        <v>62</v>
      </c>
      <c r="S65" s="11" t="s">
        <v>62</v>
      </c>
      <c r="T65" s="18" t="s">
        <v>63</v>
      </c>
      <c r="U65" s="22" t="s">
        <v>62</v>
      </c>
      <c r="V65" s="23">
        <v>29129.07</v>
      </c>
      <c r="W65" s="24">
        <v>0.0</v>
      </c>
      <c r="X65" s="24">
        <v>0.0</v>
      </c>
      <c r="Y65" s="24">
        <v>14703.17</v>
      </c>
      <c r="Z65" s="25">
        <v>0.0</v>
      </c>
      <c r="AA65" s="26">
        <v>9009.0</v>
      </c>
      <c r="AB65" s="24">
        <v>3861.0</v>
      </c>
      <c r="AC65" s="27">
        <f t="shared" si="2"/>
        <v>12870</v>
      </c>
      <c r="AD65" s="28">
        <f t="shared" si="3"/>
        <v>1555.9</v>
      </c>
      <c r="AE65" s="29" t="s">
        <v>64</v>
      </c>
      <c r="AF65" s="30" t="s">
        <v>65</v>
      </c>
      <c r="AG65" s="31" t="b">
        <v>1</v>
      </c>
      <c r="AH65" s="83"/>
      <c r="AI65" s="33" t="b">
        <v>0</v>
      </c>
      <c r="AJ65" s="32" t="s">
        <v>66</v>
      </c>
      <c r="AK65" s="33" t="b">
        <v>0</v>
      </c>
      <c r="AL65" s="32" t="s">
        <v>66</v>
      </c>
      <c r="AM65" s="178"/>
      <c r="AN65" s="11" t="b">
        <v>1</v>
      </c>
      <c r="AO65" s="36"/>
      <c r="AP65" s="37" t="s">
        <v>68</v>
      </c>
      <c r="AQ65" s="38" t="s">
        <v>94</v>
      </c>
      <c r="AR65" s="39" t="s">
        <v>70</v>
      </c>
      <c r="AS65" s="40">
        <f t="shared" si="4"/>
        <v>45731</v>
      </c>
      <c r="AT65" s="142">
        <v>1738.0</v>
      </c>
      <c r="AU65" s="85">
        <v>45731.0</v>
      </c>
      <c r="AV65" s="42" t="s">
        <v>84</v>
      </c>
      <c r="AW65" s="30"/>
      <c r="AX65" s="44"/>
      <c r="AY65" s="45"/>
      <c r="AZ65" s="86">
        <v>45733.0</v>
      </c>
      <c r="BA65" s="87" t="s">
        <v>72</v>
      </c>
    </row>
    <row r="66">
      <c r="A66" s="11" t="s">
        <v>615</v>
      </c>
      <c r="B66" s="12">
        <v>17673.0</v>
      </c>
      <c r="C66" s="13">
        <v>45671.0</v>
      </c>
      <c r="D66" s="14">
        <v>45671.0</v>
      </c>
      <c r="E66" s="15">
        <f t="shared" si="5"/>
        <v>0</v>
      </c>
      <c r="F66" s="16" t="s">
        <v>616</v>
      </c>
      <c r="G66" s="17" t="e">
        <v>#N/A</v>
      </c>
      <c r="H66" s="13">
        <v>17724.0</v>
      </c>
      <c r="I66" s="11">
        <v>76.0</v>
      </c>
      <c r="J66" s="18" t="s">
        <v>62</v>
      </c>
      <c r="K66" s="18" t="s">
        <v>62</v>
      </c>
      <c r="L66" s="18" t="s">
        <v>617</v>
      </c>
      <c r="M66" s="19" t="s">
        <v>88</v>
      </c>
      <c r="N66" s="19" t="s">
        <v>76</v>
      </c>
      <c r="O66" s="18" t="s">
        <v>618</v>
      </c>
      <c r="P66" s="18" t="s">
        <v>619</v>
      </c>
      <c r="Q66" s="11" t="s">
        <v>620</v>
      </c>
      <c r="R66" s="18" t="s">
        <v>621</v>
      </c>
      <c r="S66" s="11">
        <v>66761.0</v>
      </c>
      <c r="T66" s="18" t="s">
        <v>622</v>
      </c>
      <c r="U66" s="22" t="s">
        <v>62</v>
      </c>
      <c r="V66" s="23">
        <v>20179.74</v>
      </c>
      <c r="W66" s="24">
        <v>4035.95</v>
      </c>
      <c r="X66" s="24">
        <v>0.0</v>
      </c>
      <c r="Y66" s="24">
        <v>0.0</v>
      </c>
      <c r="Z66" s="25">
        <v>0.0</v>
      </c>
      <c r="AA66" s="26">
        <v>10725.0</v>
      </c>
      <c r="AB66" s="24">
        <v>9828.0</v>
      </c>
      <c r="AC66" s="27">
        <f t="shared" si="2"/>
        <v>20553</v>
      </c>
      <c r="AD66" s="28">
        <f t="shared" si="3"/>
        <v>-4409.21</v>
      </c>
      <c r="AE66" s="29" t="s">
        <v>312</v>
      </c>
      <c r="AF66" s="30" t="s">
        <v>313</v>
      </c>
      <c r="AG66" s="31" t="b">
        <v>1</v>
      </c>
      <c r="AH66" s="83"/>
      <c r="AI66" s="33" t="b">
        <v>1</v>
      </c>
      <c r="AJ66" s="83"/>
      <c r="AK66" s="33" t="b">
        <v>1</v>
      </c>
      <c r="AL66" s="83"/>
      <c r="AM66" s="97" t="s">
        <v>248</v>
      </c>
      <c r="AN66" s="11" t="b">
        <v>1</v>
      </c>
      <c r="AO66" s="36"/>
      <c r="AP66" s="37" t="s">
        <v>83</v>
      </c>
      <c r="AQ66" s="38" t="s">
        <v>94</v>
      </c>
      <c r="AR66" s="39" t="s">
        <v>70</v>
      </c>
      <c r="AS66" s="40">
        <f t="shared" si="4"/>
        <v>45731</v>
      </c>
      <c r="AT66" s="29">
        <v>1701.0</v>
      </c>
      <c r="AU66" s="85">
        <v>45721.0</v>
      </c>
      <c r="AV66" s="42" t="s">
        <v>84</v>
      </c>
      <c r="AW66" s="30"/>
      <c r="AX66" s="44"/>
      <c r="AY66" s="45"/>
      <c r="AZ66" s="86">
        <v>45722.0</v>
      </c>
      <c r="BA66" s="87" t="s">
        <v>72</v>
      </c>
    </row>
    <row r="67">
      <c r="A67" s="11" t="s">
        <v>623</v>
      </c>
      <c r="B67" s="12">
        <v>17626.0</v>
      </c>
      <c r="C67" s="13">
        <v>45670.0</v>
      </c>
      <c r="D67" s="14">
        <v>45671.0</v>
      </c>
      <c r="E67" s="15">
        <f t="shared" si="5"/>
        <v>1</v>
      </c>
      <c r="F67" s="16" t="s">
        <v>624</v>
      </c>
      <c r="G67" s="17" t="s">
        <v>624</v>
      </c>
      <c r="H67" s="13">
        <v>41875.0</v>
      </c>
      <c r="I67" s="11">
        <v>10.0</v>
      </c>
      <c r="J67" s="18" t="s">
        <v>625</v>
      </c>
      <c r="K67" s="18" t="s">
        <v>626</v>
      </c>
      <c r="L67" s="18" t="s">
        <v>627</v>
      </c>
      <c r="M67" s="19" t="s">
        <v>57</v>
      </c>
      <c r="N67" s="19" t="s">
        <v>58</v>
      </c>
      <c r="O67" s="18" t="s">
        <v>628</v>
      </c>
      <c r="P67" s="18" t="s">
        <v>629</v>
      </c>
      <c r="Q67" s="11" t="s">
        <v>630</v>
      </c>
      <c r="R67" s="18" t="s">
        <v>62</v>
      </c>
      <c r="S67" s="11" t="s">
        <v>62</v>
      </c>
      <c r="T67" s="18" t="s">
        <v>427</v>
      </c>
      <c r="U67" s="22" t="s">
        <v>62</v>
      </c>
      <c r="V67" s="23">
        <v>25377.04</v>
      </c>
      <c r="W67" s="24">
        <v>0.0</v>
      </c>
      <c r="X67" s="24">
        <v>0.0</v>
      </c>
      <c r="Y67" s="24">
        <v>12809.02</v>
      </c>
      <c r="Z67" s="25">
        <v>0.0</v>
      </c>
      <c r="AA67" s="26">
        <v>8190.0</v>
      </c>
      <c r="AB67" s="24">
        <v>3510.0</v>
      </c>
      <c r="AC67" s="27">
        <f t="shared" si="2"/>
        <v>11700</v>
      </c>
      <c r="AD67" s="28">
        <f t="shared" si="3"/>
        <v>868.02</v>
      </c>
      <c r="AE67" s="29" t="s">
        <v>81</v>
      </c>
      <c r="AF67" s="30" t="s">
        <v>65</v>
      </c>
      <c r="AG67" s="31" t="b">
        <v>1</v>
      </c>
      <c r="AH67" s="83"/>
      <c r="AI67" s="33" t="b">
        <v>1</v>
      </c>
      <c r="AJ67" s="83"/>
      <c r="AK67" s="33" t="b">
        <v>1</v>
      </c>
      <c r="AL67" s="83"/>
      <c r="AM67" s="107"/>
      <c r="AN67" s="11" t="b">
        <v>1</v>
      </c>
      <c r="AO67" s="36"/>
      <c r="AP67" s="37" t="s">
        <v>270</v>
      </c>
      <c r="AQ67" s="106"/>
      <c r="AR67" s="39" t="s">
        <v>95</v>
      </c>
      <c r="AS67" s="40">
        <f t="shared" si="4"/>
        <v>45731</v>
      </c>
      <c r="AT67" s="29">
        <v>1715.0</v>
      </c>
      <c r="AU67" s="85">
        <v>45727.0</v>
      </c>
      <c r="AV67" s="42" t="s">
        <v>84</v>
      </c>
      <c r="AW67" s="30"/>
      <c r="AX67" s="44"/>
      <c r="AY67" s="45"/>
      <c r="AZ67" s="86">
        <v>45729.0</v>
      </c>
      <c r="BA67" s="87" t="s">
        <v>72</v>
      </c>
    </row>
    <row r="68">
      <c r="A68" s="11" t="s">
        <v>631</v>
      </c>
      <c r="B68" s="12">
        <v>17400.0</v>
      </c>
      <c r="C68" s="13">
        <v>45664.0</v>
      </c>
      <c r="D68" s="14">
        <v>45671.0</v>
      </c>
      <c r="E68" s="15">
        <f t="shared" si="5"/>
        <v>7</v>
      </c>
      <c r="F68" s="16" t="s">
        <v>632</v>
      </c>
      <c r="G68" s="17" t="s">
        <v>632</v>
      </c>
      <c r="H68" s="13">
        <v>27981.0</v>
      </c>
      <c r="I68" s="11">
        <v>48.0</v>
      </c>
      <c r="J68" s="18" t="s">
        <v>62</v>
      </c>
      <c r="K68" s="18" t="s">
        <v>62</v>
      </c>
      <c r="L68" s="18" t="s">
        <v>633</v>
      </c>
      <c r="M68" s="19" t="s">
        <v>57</v>
      </c>
      <c r="N68" s="19" t="s">
        <v>76</v>
      </c>
      <c r="O68" s="18" t="s">
        <v>634</v>
      </c>
      <c r="P68" s="18" t="s">
        <v>635</v>
      </c>
      <c r="Q68" s="11" t="s">
        <v>636</v>
      </c>
      <c r="R68" s="18" t="s">
        <v>637</v>
      </c>
      <c r="S68" s="11">
        <v>32020.0</v>
      </c>
      <c r="T68" s="18" t="s">
        <v>311</v>
      </c>
      <c r="U68" s="22" t="s">
        <v>460</v>
      </c>
      <c r="V68" s="23">
        <v>139952.5</v>
      </c>
      <c r="W68" s="24">
        <v>0.0</v>
      </c>
      <c r="X68" s="24">
        <v>0.0</v>
      </c>
      <c r="Y68" s="24">
        <v>108109.74</v>
      </c>
      <c r="Z68" s="25">
        <v>281.88</v>
      </c>
      <c r="AA68" s="26">
        <v>5187.0</v>
      </c>
      <c r="AB68" s="24">
        <v>10374.0</v>
      </c>
      <c r="AC68" s="27">
        <f t="shared" si="2"/>
        <v>15561</v>
      </c>
      <c r="AD68" s="28">
        <f t="shared" si="3"/>
        <v>15999.88</v>
      </c>
      <c r="AE68" s="29" t="s">
        <v>150</v>
      </c>
      <c r="AF68" s="30" t="s">
        <v>65</v>
      </c>
      <c r="AG68" s="31" t="b">
        <v>1</v>
      </c>
      <c r="AH68" s="83"/>
      <c r="AI68" s="33" t="b">
        <v>1</v>
      </c>
      <c r="AJ68" s="83"/>
      <c r="AK68" s="33" t="b">
        <v>1</v>
      </c>
      <c r="AL68" s="83"/>
      <c r="AM68" s="97" t="s">
        <v>151</v>
      </c>
      <c r="AN68" s="11" t="b">
        <v>1</v>
      </c>
      <c r="AO68" s="36"/>
      <c r="AP68" s="37" t="s">
        <v>68</v>
      </c>
      <c r="AQ68" s="38" t="s">
        <v>94</v>
      </c>
      <c r="AR68" s="39" t="s">
        <v>70</v>
      </c>
      <c r="AS68" s="40">
        <f t="shared" si="4"/>
        <v>45731</v>
      </c>
      <c r="AT68" s="29">
        <v>1737.0</v>
      </c>
      <c r="AU68" s="85">
        <v>45731.0</v>
      </c>
      <c r="AV68" s="42" t="s">
        <v>84</v>
      </c>
      <c r="AW68" s="30"/>
      <c r="AX68" s="44"/>
      <c r="AY68" s="45"/>
      <c r="AZ68" s="86">
        <v>45733.0</v>
      </c>
      <c r="BA68" s="87" t="s">
        <v>72</v>
      </c>
    </row>
    <row r="69">
      <c r="A69" s="11" t="s">
        <v>638</v>
      </c>
      <c r="B69" s="12">
        <v>17572.0</v>
      </c>
      <c r="C69" s="13">
        <v>45668.0</v>
      </c>
      <c r="D69" s="14">
        <v>45671.0</v>
      </c>
      <c r="E69" s="15">
        <f t="shared" si="5"/>
        <v>3</v>
      </c>
      <c r="F69" s="16" t="s">
        <v>639</v>
      </c>
      <c r="G69" s="17" t="s">
        <v>639</v>
      </c>
      <c r="H69" s="13">
        <v>45544.0</v>
      </c>
      <c r="I69" s="11">
        <v>0.0</v>
      </c>
      <c r="J69" s="18" t="s">
        <v>107</v>
      </c>
      <c r="K69" s="18" t="s">
        <v>640</v>
      </c>
      <c r="L69" s="18" t="s">
        <v>641</v>
      </c>
      <c r="M69" s="19" t="s">
        <v>57</v>
      </c>
      <c r="N69" s="19" t="s">
        <v>58</v>
      </c>
      <c r="O69" s="18" t="s">
        <v>642</v>
      </c>
      <c r="P69" s="21" t="s">
        <v>643</v>
      </c>
      <c r="Q69" s="11" t="s">
        <v>91</v>
      </c>
      <c r="R69" s="18" t="s">
        <v>62</v>
      </c>
      <c r="S69" s="11" t="s">
        <v>62</v>
      </c>
      <c r="T69" s="18" t="s">
        <v>427</v>
      </c>
      <c r="U69" s="22" t="s">
        <v>62</v>
      </c>
      <c r="V69" s="23">
        <v>50227.07</v>
      </c>
      <c r="W69" s="24">
        <v>0.0</v>
      </c>
      <c r="X69" s="24">
        <v>0.0</v>
      </c>
      <c r="Y69" s="24">
        <v>20553.49</v>
      </c>
      <c r="Z69" s="25">
        <v>0.0</v>
      </c>
      <c r="AA69" s="26">
        <v>20475.0</v>
      </c>
      <c r="AB69" s="24">
        <v>8775.0</v>
      </c>
      <c r="AC69" s="27">
        <f t="shared" si="2"/>
        <v>29250</v>
      </c>
      <c r="AD69" s="28">
        <f t="shared" si="3"/>
        <v>423.58</v>
      </c>
      <c r="AE69" s="29" t="s">
        <v>170</v>
      </c>
      <c r="AF69" s="30" t="s">
        <v>65</v>
      </c>
      <c r="AG69" s="31" t="b">
        <v>1</v>
      </c>
      <c r="AH69" s="83"/>
      <c r="AI69" s="33" t="b">
        <v>1</v>
      </c>
      <c r="AJ69" s="83"/>
      <c r="AK69" s="33" t="b">
        <v>1</v>
      </c>
      <c r="AL69" s="83"/>
      <c r="AM69" s="97" t="s">
        <v>644</v>
      </c>
      <c r="AN69" s="11" t="b">
        <v>1</v>
      </c>
      <c r="AO69" s="36"/>
      <c r="AP69" s="37" t="s">
        <v>68</v>
      </c>
      <c r="AQ69" s="106"/>
      <c r="AR69" s="39" t="s">
        <v>95</v>
      </c>
      <c r="AS69" s="40">
        <f t="shared" si="4"/>
        <v>45731</v>
      </c>
      <c r="AT69" s="29">
        <v>1703.0</v>
      </c>
      <c r="AU69" s="85">
        <v>45721.0</v>
      </c>
      <c r="AV69" s="42" t="s">
        <v>84</v>
      </c>
      <c r="AW69" s="30"/>
      <c r="AX69" s="44"/>
      <c r="AY69" s="45"/>
      <c r="AZ69" s="86">
        <v>45722.0</v>
      </c>
      <c r="BA69" s="87" t="s">
        <v>72</v>
      </c>
    </row>
    <row r="70">
      <c r="A70" s="11" t="s">
        <v>645</v>
      </c>
      <c r="B70" s="12">
        <v>17620.0</v>
      </c>
      <c r="C70" s="13">
        <v>45670.0</v>
      </c>
      <c r="D70" s="14">
        <v>45671.0</v>
      </c>
      <c r="E70" s="15">
        <f t="shared" si="5"/>
        <v>1</v>
      </c>
      <c r="F70" s="16" t="s">
        <v>646</v>
      </c>
      <c r="G70" s="17" t="s">
        <v>646</v>
      </c>
      <c r="H70" s="13">
        <v>25299.0</v>
      </c>
      <c r="I70" s="11">
        <v>55.0</v>
      </c>
      <c r="J70" s="18" t="s">
        <v>62</v>
      </c>
      <c r="K70" s="18" t="s">
        <v>62</v>
      </c>
      <c r="L70" s="18" t="s">
        <v>647</v>
      </c>
      <c r="M70" s="19" t="s">
        <v>228</v>
      </c>
      <c r="N70" s="19" t="s">
        <v>76</v>
      </c>
      <c r="O70" s="18" t="s">
        <v>648</v>
      </c>
      <c r="P70" s="18" t="s">
        <v>649</v>
      </c>
      <c r="Q70" s="11" t="s">
        <v>650</v>
      </c>
      <c r="R70" s="18" t="s">
        <v>651</v>
      </c>
      <c r="S70" s="11" t="s">
        <v>652</v>
      </c>
      <c r="T70" s="18" t="s">
        <v>653</v>
      </c>
      <c r="U70" s="22" t="s">
        <v>62</v>
      </c>
      <c r="V70" s="23">
        <v>82464.94</v>
      </c>
      <c r="W70" s="24">
        <v>16492.99</v>
      </c>
      <c r="X70" s="24">
        <v>0.0</v>
      </c>
      <c r="Y70" s="24">
        <v>0.0</v>
      </c>
      <c r="Z70" s="25">
        <v>42207.53</v>
      </c>
      <c r="AA70" s="26">
        <f>7800+10725</f>
        <v>18525</v>
      </c>
      <c r="AB70" s="90">
        <f>3276+4914</f>
        <v>8190</v>
      </c>
      <c r="AC70" s="27">
        <f t="shared" si="2"/>
        <v>26715</v>
      </c>
      <c r="AD70" s="28">
        <f t="shared" si="3"/>
        <v>-2950.58</v>
      </c>
      <c r="AE70" s="29" t="s">
        <v>150</v>
      </c>
      <c r="AF70" s="30" t="s">
        <v>65</v>
      </c>
      <c r="AG70" s="31" t="b">
        <v>1</v>
      </c>
      <c r="AH70" s="83"/>
      <c r="AI70" s="33" t="b">
        <v>1</v>
      </c>
      <c r="AJ70" s="83"/>
      <c r="AK70" s="33" t="b">
        <v>1</v>
      </c>
      <c r="AL70" s="83"/>
      <c r="AM70" s="97" t="s">
        <v>248</v>
      </c>
      <c r="AN70" s="11" t="b">
        <v>1</v>
      </c>
      <c r="AO70" s="36"/>
      <c r="AP70" s="37" t="s">
        <v>270</v>
      </c>
      <c r="AQ70" s="106"/>
      <c r="AR70" s="39" t="s">
        <v>95</v>
      </c>
      <c r="AS70" s="40">
        <f t="shared" si="4"/>
        <v>45731</v>
      </c>
      <c r="AT70" s="29">
        <v>1734.0</v>
      </c>
      <c r="AU70" s="85">
        <v>45731.0</v>
      </c>
      <c r="AV70" s="42" t="s">
        <v>84</v>
      </c>
      <c r="AW70" s="30"/>
      <c r="AX70" s="44"/>
      <c r="AY70" s="45"/>
      <c r="AZ70" s="86">
        <v>45733.0</v>
      </c>
      <c r="BA70" s="87" t="s">
        <v>72</v>
      </c>
    </row>
    <row r="71">
      <c r="A71" s="48" t="s">
        <v>654</v>
      </c>
      <c r="B71" s="49">
        <v>17408.0</v>
      </c>
      <c r="C71" s="50">
        <v>45664.0</v>
      </c>
      <c r="D71" s="51">
        <v>45671.0</v>
      </c>
      <c r="E71" s="52">
        <f t="shared" si="5"/>
        <v>7</v>
      </c>
      <c r="F71" s="53" t="s">
        <v>655</v>
      </c>
      <c r="G71" s="54" t="s">
        <v>655</v>
      </c>
      <c r="H71" s="50">
        <v>42218.0</v>
      </c>
      <c r="I71" s="48">
        <v>9.0</v>
      </c>
      <c r="J71" s="55" t="s">
        <v>656</v>
      </c>
      <c r="K71" s="55" t="s">
        <v>657</v>
      </c>
      <c r="L71" s="55" t="s">
        <v>658</v>
      </c>
      <c r="M71" s="56" t="s">
        <v>57</v>
      </c>
      <c r="N71" s="56" t="s">
        <v>58</v>
      </c>
      <c r="O71" s="55" t="s">
        <v>202</v>
      </c>
      <c r="P71" s="103" t="s">
        <v>659</v>
      </c>
      <c r="Q71" s="48" t="s">
        <v>61</v>
      </c>
      <c r="R71" s="55" t="s">
        <v>62</v>
      </c>
      <c r="S71" s="48" t="s">
        <v>62</v>
      </c>
      <c r="T71" s="55" t="s">
        <v>660</v>
      </c>
      <c r="U71" s="58" t="s">
        <v>62</v>
      </c>
      <c r="V71" s="59">
        <v>48150.76</v>
      </c>
      <c r="W71" s="60">
        <v>0.0</v>
      </c>
      <c r="X71" s="60">
        <v>0.0</v>
      </c>
      <c r="Y71" s="60">
        <v>27563.5</v>
      </c>
      <c r="Z71" s="61">
        <v>0.0</v>
      </c>
      <c r="AA71" s="62">
        <v>13650.0</v>
      </c>
      <c r="AB71" s="60">
        <v>5850.0</v>
      </c>
      <c r="AC71" s="63">
        <f t="shared" si="2"/>
        <v>19500</v>
      </c>
      <c r="AD71" s="64">
        <f t="shared" si="3"/>
        <v>1087.26</v>
      </c>
      <c r="AE71" s="65" t="s">
        <v>170</v>
      </c>
      <c r="AF71" s="66" t="s">
        <v>65</v>
      </c>
      <c r="AG71" s="67" t="b">
        <v>1</v>
      </c>
      <c r="AH71" s="68"/>
      <c r="AI71" s="69" t="b">
        <v>1</v>
      </c>
      <c r="AJ71" s="68"/>
      <c r="AK71" s="69" t="b">
        <v>1</v>
      </c>
      <c r="AL71" s="68"/>
      <c r="AM71" s="105" t="s">
        <v>661</v>
      </c>
      <c r="AN71" s="48" t="b">
        <v>1</v>
      </c>
      <c r="AO71" s="72"/>
      <c r="AP71" s="73" t="s">
        <v>83</v>
      </c>
      <c r="AQ71" s="74" t="s">
        <v>94</v>
      </c>
      <c r="AR71" s="75" t="s">
        <v>70</v>
      </c>
      <c r="AS71" s="76">
        <f t="shared" si="4"/>
        <v>45731</v>
      </c>
      <c r="AT71" s="65">
        <v>1704.0</v>
      </c>
      <c r="AU71" s="77">
        <v>45721.0</v>
      </c>
      <c r="AV71" s="78" t="s">
        <v>84</v>
      </c>
      <c r="AW71" s="66"/>
      <c r="AX71" s="79"/>
      <c r="AY71" s="80"/>
      <c r="AZ71" s="179" t="s">
        <v>103</v>
      </c>
      <c r="BA71" s="180"/>
    </row>
    <row r="72">
      <c r="A72" s="11" t="s">
        <v>662</v>
      </c>
      <c r="B72" s="12">
        <v>17649.0</v>
      </c>
      <c r="C72" s="13">
        <v>45670.0</v>
      </c>
      <c r="D72" s="14">
        <v>45672.0</v>
      </c>
      <c r="E72" s="15">
        <f t="shared" si="5"/>
        <v>2</v>
      </c>
      <c r="F72" s="16" t="s">
        <v>663</v>
      </c>
      <c r="G72" s="17" t="s">
        <v>663</v>
      </c>
      <c r="H72" s="13">
        <v>23559.0</v>
      </c>
      <c r="I72" s="11">
        <v>60.0</v>
      </c>
      <c r="J72" s="18" t="s">
        <v>62</v>
      </c>
      <c r="K72" s="18" t="s">
        <v>62</v>
      </c>
      <c r="L72" s="18" t="s">
        <v>664</v>
      </c>
      <c r="M72" s="19" t="s">
        <v>164</v>
      </c>
      <c r="N72" s="19" t="s">
        <v>76</v>
      </c>
      <c r="O72" s="18" t="s">
        <v>665</v>
      </c>
      <c r="P72" s="18" t="s">
        <v>666</v>
      </c>
      <c r="Q72" s="11" t="s">
        <v>667</v>
      </c>
      <c r="R72" s="18" t="s">
        <v>668</v>
      </c>
      <c r="S72" s="11">
        <v>43239.0</v>
      </c>
      <c r="T72" s="18" t="s">
        <v>669</v>
      </c>
      <c r="U72" s="22" t="s">
        <v>670</v>
      </c>
      <c r="V72" s="23">
        <v>108438.01</v>
      </c>
      <c r="W72" s="24">
        <v>21687.64</v>
      </c>
      <c r="X72" s="24">
        <v>0.0</v>
      </c>
      <c r="Y72" s="24">
        <v>0.0</v>
      </c>
      <c r="Z72" s="25">
        <v>50000.0</v>
      </c>
      <c r="AA72" s="26">
        <v>10725.0</v>
      </c>
      <c r="AB72" s="24">
        <v>9828.0</v>
      </c>
      <c r="AC72" s="27">
        <f t="shared" si="2"/>
        <v>20553</v>
      </c>
      <c r="AD72" s="28">
        <f t="shared" si="3"/>
        <v>16197.37</v>
      </c>
      <c r="AE72" s="29" t="s">
        <v>117</v>
      </c>
      <c r="AF72" s="30" t="s">
        <v>65</v>
      </c>
      <c r="AG72" s="31" t="b">
        <v>1</v>
      </c>
      <c r="AH72" s="83"/>
      <c r="AI72" s="33" t="b">
        <v>1</v>
      </c>
      <c r="AJ72" s="83"/>
      <c r="AK72" s="33" t="b">
        <v>1</v>
      </c>
      <c r="AL72" s="83"/>
      <c r="AM72" s="107"/>
      <c r="AN72" s="11" t="b">
        <v>1</v>
      </c>
      <c r="AO72" s="36"/>
      <c r="AP72" s="37" t="s">
        <v>68</v>
      </c>
      <c r="AQ72" s="38" t="s">
        <v>94</v>
      </c>
      <c r="AR72" s="39" t="s">
        <v>70</v>
      </c>
      <c r="AS72" s="40">
        <f t="shared" si="4"/>
        <v>45732</v>
      </c>
      <c r="AT72" s="142">
        <v>1709.0</v>
      </c>
      <c r="AU72" s="85">
        <v>45727.0</v>
      </c>
      <c r="AV72" s="42" t="s">
        <v>84</v>
      </c>
      <c r="AW72" s="98" t="s">
        <v>379</v>
      </c>
      <c r="AX72" s="44"/>
      <c r="AY72" s="45"/>
      <c r="AZ72" s="86">
        <v>45729.0</v>
      </c>
      <c r="BA72" s="87" t="s">
        <v>72</v>
      </c>
    </row>
    <row r="73">
      <c r="A73" s="11" t="s">
        <v>671</v>
      </c>
      <c r="B73" s="12">
        <v>17427.0</v>
      </c>
      <c r="C73" s="13">
        <v>45665.0</v>
      </c>
      <c r="D73" s="138">
        <v>45672.0</v>
      </c>
      <c r="E73" s="15">
        <f t="shared" si="5"/>
        <v>7</v>
      </c>
      <c r="F73" s="16" t="s">
        <v>672</v>
      </c>
      <c r="G73" s="17" t="s">
        <v>672</v>
      </c>
      <c r="H73" s="13">
        <v>25136.0</v>
      </c>
      <c r="I73" s="11">
        <v>56.0</v>
      </c>
      <c r="J73" s="18" t="s">
        <v>62</v>
      </c>
      <c r="K73" s="18" t="s">
        <v>62</v>
      </c>
      <c r="L73" s="18" t="s">
        <v>673</v>
      </c>
      <c r="M73" s="19" t="s">
        <v>75</v>
      </c>
      <c r="N73" s="19" t="s">
        <v>76</v>
      </c>
      <c r="O73" s="18" t="s">
        <v>674</v>
      </c>
      <c r="P73" s="18" t="s">
        <v>675</v>
      </c>
      <c r="Q73" s="11" t="s">
        <v>91</v>
      </c>
      <c r="R73" s="18" t="s">
        <v>62</v>
      </c>
      <c r="S73" s="11" t="s">
        <v>62</v>
      </c>
      <c r="T73" s="18" t="s">
        <v>676</v>
      </c>
      <c r="U73" s="22" t="s">
        <v>677</v>
      </c>
      <c r="V73" s="23">
        <v>234108.62</v>
      </c>
      <c r="W73" s="24">
        <v>46821.72</v>
      </c>
      <c r="X73" s="24">
        <v>0.0</v>
      </c>
      <c r="Y73" s="24">
        <v>0.0</v>
      </c>
      <c r="Z73" s="25">
        <v>142494.8</v>
      </c>
      <c r="AA73" s="26">
        <v>20475.0</v>
      </c>
      <c r="AB73" s="24">
        <v>8775.0</v>
      </c>
      <c r="AC73" s="27">
        <f t="shared" si="2"/>
        <v>29250</v>
      </c>
      <c r="AD73" s="28">
        <f t="shared" si="3"/>
        <v>15542.1</v>
      </c>
      <c r="AE73" s="29" t="s">
        <v>81</v>
      </c>
      <c r="AF73" s="30" t="s">
        <v>65</v>
      </c>
      <c r="AG73" s="31" t="b">
        <v>1</v>
      </c>
      <c r="AH73" s="83"/>
      <c r="AI73" s="33" t="b">
        <v>1</v>
      </c>
      <c r="AJ73" s="83"/>
      <c r="AK73" s="33" t="b">
        <v>1</v>
      </c>
      <c r="AL73" s="83"/>
      <c r="AM73" s="107"/>
      <c r="AN73" s="11" t="b">
        <v>1</v>
      </c>
      <c r="AO73" s="36"/>
      <c r="AP73" s="37" t="s">
        <v>83</v>
      </c>
      <c r="AQ73" s="38" t="s">
        <v>94</v>
      </c>
      <c r="AR73" s="39" t="s">
        <v>70</v>
      </c>
      <c r="AS73" s="40">
        <f t="shared" si="4"/>
        <v>45732</v>
      </c>
      <c r="AT73" s="142">
        <v>1712.0</v>
      </c>
      <c r="AU73" s="85">
        <v>45727.0</v>
      </c>
      <c r="AV73" s="42" t="s">
        <v>84</v>
      </c>
      <c r="AW73" s="98" t="s">
        <v>379</v>
      </c>
      <c r="AX73" s="44"/>
      <c r="AY73" s="45"/>
      <c r="AZ73" s="86">
        <v>45729.0</v>
      </c>
      <c r="BA73" s="87" t="s">
        <v>72</v>
      </c>
    </row>
    <row r="74">
      <c r="A74" s="11" t="s">
        <v>678</v>
      </c>
      <c r="B74" s="12">
        <v>17655.0</v>
      </c>
      <c r="C74" s="13">
        <v>45671.0</v>
      </c>
      <c r="D74" s="138">
        <v>45672.0</v>
      </c>
      <c r="E74" s="15">
        <f t="shared" si="5"/>
        <v>1</v>
      </c>
      <c r="F74" s="16" t="s">
        <v>679</v>
      </c>
      <c r="G74" s="17" t="s">
        <v>679</v>
      </c>
      <c r="H74" s="13">
        <v>33694.0</v>
      </c>
      <c r="I74" s="11">
        <v>32.0</v>
      </c>
      <c r="J74" s="18" t="s">
        <v>62</v>
      </c>
      <c r="K74" s="18" t="s">
        <v>62</v>
      </c>
      <c r="L74" s="18" t="s">
        <v>680</v>
      </c>
      <c r="M74" s="19" t="s">
        <v>164</v>
      </c>
      <c r="N74" s="19" t="s">
        <v>76</v>
      </c>
      <c r="O74" s="18" t="s">
        <v>681</v>
      </c>
      <c r="P74" s="21" t="s">
        <v>682</v>
      </c>
      <c r="Q74" s="11" t="s">
        <v>683</v>
      </c>
      <c r="R74" s="18" t="s">
        <v>684</v>
      </c>
      <c r="S74" s="11">
        <v>44950.0</v>
      </c>
      <c r="T74" s="18" t="s">
        <v>685</v>
      </c>
      <c r="U74" s="22" t="s">
        <v>686</v>
      </c>
      <c r="V74" s="23">
        <v>224345.96</v>
      </c>
      <c r="W74" s="24">
        <v>0.0</v>
      </c>
      <c r="X74" s="24">
        <v>0.0</v>
      </c>
      <c r="Y74" s="24">
        <v>0.0</v>
      </c>
      <c r="Z74" s="25">
        <v>60629.2</v>
      </c>
      <c r="AA74" s="26">
        <v>28080.0</v>
      </c>
      <c r="AB74" s="24">
        <v>18720.0</v>
      </c>
      <c r="AC74" s="27">
        <f t="shared" si="2"/>
        <v>46800</v>
      </c>
      <c r="AD74" s="28">
        <f t="shared" si="3"/>
        <v>116916.76</v>
      </c>
      <c r="AE74" s="29" t="s">
        <v>150</v>
      </c>
      <c r="AF74" s="30" t="s">
        <v>65</v>
      </c>
      <c r="AG74" s="31" t="b">
        <v>1</v>
      </c>
      <c r="AH74" s="83"/>
      <c r="AI74" s="33" t="b">
        <v>1</v>
      </c>
      <c r="AJ74" s="83"/>
      <c r="AK74" s="33" t="b">
        <v>1</v>
      </c>
      <c r="AL74" s="83"/>
      <c r="AM74" s="107"/>
      <c r="AN74" s="11" t="b">
        <v>1</v>
      </c>
      <c r="AO74" s="36"/>
      <c r="AP74" s="37" t="s">
        <v>270</v>
      </c>
      <c r="AQ74" s="106"/>
      <c r="AR74" s="39" t="s">
        <v>95</v>
      </c>
      <c r="AS74" s="40">
        <f t="shared" si="4"/>
        <v>45732</v>
      </c>
      <c r="AT74" s="142">
        <v>1724.0</v>
      </c>
      <c r="AU74" s="85">
        <v>45728.0</v>
      </c>
      <c r="AV74" s="42" t="s">
        <v>84</v>
      </c>
      <c r="AW74" s="98" t="s">
        <v>379</v>
      </c>
      <c r="AX74" s="44"/>
      <c r="AY74" s="45"/>
      <c r="AZ74" s="86">
        <v>45729.0</v>
      </c>
      <c r="BA74" s="87" t="s">
        <v>72</v>
      </c>
    </row>
    <row r="75">
      <c r="A75" s="11" t="s">
        <v>687</v>
      </c>
      <c r="B75" s="12">
        <v>17652.0</v>
      </c>
      <c r="C75" s="13">
        <v>45671.0</v>
      </c>
      <c r="D75" s="14">
        <v>45672.0</v>
      </c>
      <c r="E75" s="15">
        <f t="shared" si="5"/>
        <v>1</v>
      </c>
      <c r="F75" s="16" t="s">
        <v>688</v>
      </c>
      <c r="G75" s="17" t="s">
        <v>688</v>
      </c>
      <c r="H75" s="13">
        <v>32385.0</v>
      </c>
      <c r="I75" s="11">
        <v>36.0</v>
      </c>
      <c r="J75" s="18" t="s">
        <v>62</v>
      </c>
      <c r="K75" s="18" t="s">
        <v>62</v>
      </c>
      <c r="L75" s="18" t="s">
        <v>689</v>
      </c>
      <c r="M75" s="19" t="s">
        <v>57</v>
      </c>
      <c r="N75" s="19" t="s">
        <v>76</v>
      </c>
      <c r="O75" s="18" t="s">
        <v>571</v>
      </c>
      <c r="P75" s="18" t="s">
        <v>690</v>
      </c>
      <c r="Q75" s="11" t="s">
        <v>691</v>
      </c>
      <c r="R75" s="18" t="s">
        <v>62</v>
      </c>
      <c r="S75" s="11" t="s">
        <v>62</v>
      </c>
      <c r="T75" s="18" t="s">
        <v>692</v>
      </c>
      <c r="U75" s="22" t="s">
        <v>693</v>
      </c>
      <c r="V75" s="23">
        <v>74248.74</v>
      </c>
      <c r="W75" s="24">
        <v>0.0</v>
      </c>
      <c r="X75" s="24">
        <v>0.0</v>
      </c>
      <c r="Y75" s="24">
        <v>63788.25</v>
      </c>
      <c r="Z75" s="25">
        <v>0.0</v>
      </c>
      <c r="AA75" s="26">
        <v>5460.0</v>
      </c>
      <c r="AB75" s="24">
        <v>2340.0</v>
      </c>
      <c r="AC75" s="27">
        <f t="shared" si="2"/>
        <v>7800</v>
      </c>
      <c r="AD75" s="28">
        <f t="shared" si="3"/>
        <v>2660.49</v>
      </c>
      <c r="AE75" s="29" t="s">
        <v>81</v>
      </c>
      <c r="AF75" s="30" t="s">
        <v>65</v>
      </c>
      <c r="AG75" s="31" t="b">
        <v>1</v>
      </c>
      <c r="AH75" s="83"/>
      <c r="AI75" s="33" t="b">
        <v>1</v>
      </c>
      <c r="AJ75" s="83"/>
      <c r="AK75" s="33" t="b">
        <v>1</v>
      </c>
      <c r="AL75" s="83"/>
      <c r="AM75" s="107"/>
      <c r="AN75" s="11" t="b">
        <v>1</v>
      </c>
      <c r="AO75" s="36"/>
      <c r="AP75" s="37" t="s">
        <v>270</v>
      </c>
      <c r="AQ75" s="106"/>
      <c r="AR75" s="39" t="s">
        <v>95</v>
      </c>
      <c r="AS75" s="40">
        <f t="shared" si="4"/>
        <v>45732</v>
      </c>
      <c r="AT75" s="142">
        <v>1720.0</v>
      </c>
      <c r="AU75" s="85">
        <v>45728.0</v>
      </c>
      <c r="AV75" s="42" t="s">
        <v>84</v>
      </c>
      <c r="AW75" s="30"/>
      <c r="AX75" s="44"/>
      <c r="AY75" s="45"/>
      <c r="AZ75" s="86">
        <v>45729.0</v>
      </c>
      <c r="BA75" s="87" t="s">
        <v>72</v>
      </c>
    </row>
    <row r="76">
      <c r="A76" s="11" t="s">
        <v>694</v>
      </c>
      <c r="B76" s="12">
        <v>17467.0</v>
      </c>
      <c r="C76" s="13">
        <v>45666.0</v>
      </c>
      <c r="D76" s="14">
        <v>45672.0</v>
      </c>
      <c r="E76" s="15">
        <f t="shared" si="5"/>
        <v>6</v>
      </c>
      <c r="F76" s="16" t="s">
        <v>695</v>
      </c>
      <c r="G76" s="17" t="s">
        <v>695</v>
      </c>
      <c r="H76" s="13">
        <v>26625.0</v>
      </c>
      <c r="I76" s="11">
        <v>52.0</v>
      </c>
      <c r="J76" s="18" t="s">
        <v>62</v>
      </c>
      <c r="K76" s="18" t="s">
        <v>62</v>
      </c>
      <c r="L76" s="18" t="s">
        <v>696</v>
      </c>
      <c r="M76" s="19" t="s">
        <v>57</v>
      </c>
      <c r="N76" s="19" t="s">
        <v>76</v>
      </c>
      <c r="O76" s="18" t="s">
        <v>697</v>
      </c>
      <c r="P76" s="18" t="s">
        <v>698</v>
      </c>
      <c r="Q76" s="11" t="s">
        <v>699</v>
      </c>
      <c r="R76" s="18" t="s">
        <v>62</v>
      </c>
      <c r="S76" s="11" t="s">
        <v>62</v>
      </c>
      <c r="T76" s="18" t="s">
        <v>700</v>
      </c>
      <c r="U76" s="22" t="s">
        <v>701</v>
      </c>
      <c r="V76" s="23">
        <v>216801.4</v>
      </c>
      <c r="W76" s="24">
        <v>0.0</v>
      </c>
      <c r="X76" s="24">
        <v>0.0</v>
      </c>
      <c r="Y76" s="24">
        <v>0.0</v>
      </c>
      <c r="Z76" s="25">
        <v>78159.58</v>
      </c>
      <c r="AA76" s="26">
        <v>18291.0</v>
      </c>
      <c r="AB76" s="24">
        <v>7839.0</v>
      </c>
      <c r="AC76" s="27">
        <f t="shared" si="2"/>
        <v>26130</v>
      </c>
      <c r="AD76" s="28">
        <f t="shared" si="3"/>
        <v>112511.82</v>
      </c>
      <c r="AE76" s="29" t="s">
        <v>81</v>
      </c>
      <c r="AF76" s="30" t="s">
        <v>65</v>
      </c>
      <c r="AG76" s="31" t="b">
        <v>1</v>
      </c>
      <c r="AH76" s="83"/>
      <c r="AI76" s="33" t="b">
        <v>1</v>
      </c>
      <c r="AJ76" s="83"/>
      <c r="AK76" s="33" t="b">
        <v>1</v>
      </c>
      <c r="AL76" s="83"/>
      <c r="AM76" s="107"/>
      <c r="AN76" s="11" t="b">
        <v>1</v>
      </c>
      <c r="AO76" s="36"/>
      <c r="AP76" s="37" t="s">
        <v>270</v>
      </c>
      <c r="AQ76" s="106"/>
      <c r="AR76" s="39" t="s">
        <v>95</v>
      </c>
      <c r="AS76" s="40">
        <f t="shared" si="4"/>
        <v>45732</v>
      </c>
      <c r="AT76" s="142">
        <v>1723.0</v>
      </c>
      <c r="AU76" s="85">
        <v>45728.0</v>
      </c>
      <c r="AV76" s="42" t="s">
        <v>84</v>
      </c>
      <c r="AW76" s="98" t="s">
        <v>702</v>
      </c>
      <c r="AX76" s="44"/>
      <c r="AY76" s="45"/>
      <c r="AZ76" s="86">
        <v>45729.0</v>
      </c>
      <c r="BA76" s="87" t="s">
        <v>72</v>
      </c>
    </row>
    <row r="77">
      <c r="A77" s="11" t="s">
        <v>703</v>
      </c>
      <c r="B77" s="12">
        <v>17506.0</v>
      </c>
      <c r="C77" s="13">
        <v>45667.0</v>
      </c>
      <c r="D77" s="14">
        <v>45672.0</v>
      </c>
      <c r="E77" s="15">
        <f t="shared" si="5"/>
        <v>5</v>
      </c>
      <c r="F77" s="16" t="s">
        <v>704</v>
      </c>
      <c r="G77" s="17" t="s">
        <v>704</v>
      </c>
      <c r="H77" s="13">
        <v>19253.0</v>
      </c>
      <c r="I77" s="11">
        <v>72.0</v>
      </c>
      <c r="J77" s="18" t="s">
        <v>62</v>
      </c>
      <c r="K77" s="18" t="s">
        <v>62</v>
      </c>
      <c r="L77" s="18" t="s">
        <v>705</v>
      </c>
      <c r="M77" s="19" t="s">
        <v>98</v>
      </c>
      <c r="N77" s="19" t="s">
        <v>76</v>
      </c>
      <c r="O77" s="18" t="s">
        <v>706</v>
      </c>
      <c r="P77" s="18" t="s">
        <v>707</v>
      </c>
      <c r="Q77" s="11" t="s">
        <v>91</v>
      </c>
      <c r="R77" s="18" t="s">
        <v>62</v>
      </c>
      <c r="S77" s="11" t="s">
        <v>62</v>
      </c>
      <c r="T77" s="18" t="s">
        <v>701</v>
      </c>
      <c r="U77" s="22" t="s">
        <v>158</v>
      </c>
      <c r="V77" s="23">
        <v>180885.9</v>
      </c>
      <c r="W77" s="24">
        <v>36177.08</v>
      </c>
      <c r="X77" s="24">
        <v>0.0</v>
      </c>
      <c r="Y77" s="24">
        <v>0.0</v>
      </c>
      <c r="Z77" s="25">
        <v>134732.53</v>
      </c>
      <c r="AA77" s="26">
        <v>20475.0</v>
      </c>
      <c r="AB77" s="24">
        <v>8775.0</v>
      </c>
      <c r="AC77" s="27">
        <f t="shared" si="2"/>
        <v>29250</v>
      </c>
      <c r="AD77" s="28">
        <f t="shared" si="3"/>
        <v>-19273.71</v>
      </c>
      <c r="AE77" s="29" t="s">
        <v>81</v>
      </c>
      <c r="AF77" s="30" t="s">
        <v>65</v>
      </c>
      <c r="AG77" s="31" t="b">
        <v>1</v>
      </c>
      <c r="AH77" s="83"/>
      <c r="AI77" s="33" t="b">
        <v>1</v>
      </c>
      <c r="AJ77" s="83"/>
      <c r="AK77" s="33" t="b">
        <v>1</v>
      </c>
      <c r="AL77" s="83"/>
      <c r="AM77" s="107"/>
      <c r="AN77" s="11" t="b">
        <v>1</v>
      </c>
      <c r="AO77" s="36"/>
      <c r="AP77" s="37" t="s">
        <v>270</v>
      </c>
      <c r="AQ77" s="106"/>
      <c r="AR77" s="39" t="s">
        <v>95</v>
      </c>
      <c r="AS77" s="40">
        <f t="shared" si="4"/>
        <v>45732</v>
      </c>
      <c r="AT77" s="142">
        <v>1741.0</v>
      </c>
      <c r="AU77" s="85">
        <v>45732.0</v>
      </c>
      <c r="AV77" s="42" t="s">
        <v>84</v>
      </c>
      <c r="AW77" s="30" t="s">
        <v>708</v>
      </c>
      <c r="AX77" s="44"/>
      <c r="AY77" s="45"/>
      <c r="AZ77" s="86">
        <v>45733.0</v>
      </c>
      <c r="BA77" s="87" t="s">
        <v>72</v>
      </c>
    </row>
    <row r="78">
      <c r="A78" s="11" t="s">
        <v>709</v>
      </c>
      <c r="B78" s="12">
        <v>17720.0</v>
      </c>
      <c r="C78" s="13">
        <v>45672.0</v>
      </c>
      <c r="D78" s="14">
        <v>45672.0</v>
      </c>
      <c r="E78" s="15">
        <f t="shared" si="5"/>
        <v>0</v>
      </c>
      <c r="F78" s="16" t="s">
        <v>710</v>
      </c>
      <c r="G78" s="17" t="e">
        <v>#N/A</v>
      </c>
      <c r="H78" s="13">
        <v>24699.0</v>
      </c>
      <c r="I78" s="11">
        <v>57.0</v>
      </c>
      <c r="J78" s="18" t="s">
        <v>62</v>
      </c>
      <c r="K78" s="18" t="s">
        <v>62</v>
      </c>
      <c r="L78" s="18" t="s">
        <v>711</v>
      </c>
      <c r="M78" s="19" t="s">
        <v>228</v>
      </c>
      <c r="N78" s="19" t="s">
        <v>76</v>
      </c>
      <c r="O78" s="18" t="s">
        <v>712</v>
      </c>
      <c r="P78" s="21" t="s">
        <v>712</v>
      </c>
      <c r="Q78" s="11" t="s">
        <v>713</v>
      </c>
      <c r="R78" s="18" t="s">
        <v>714</v>
      </c>
      <c r="S78" s="11">
        <v>11000.0</v>
      </c>
      <c r="T78" s="18" t="s">
        <v>685</v>
      </c>
      <c r="U78" s="22" t="s">
        <v>62</v>
      </c>
      <c r="V78" s="23">
        <v>15714.2</v>
      </c>
      <c r="W78" s="24">
        <v>0.0</v>
      </c>
      <c r="X78" s="24">
        <v>0.0</v>
      </c>
      <c r="Y78" s="24">
        <v>0.0</v>
      </c>
      <c r="Z78" s="25">
        <v>0.0</v>
      </c>
      <c r="AA78" s="26">
        <v>10725.0</v>
      </c>
      <c r="AB78" s="24">
        <v>9828.0</v>
      </c>
      <c r="AC78" s="27">
        <f t="shared" si="2"/>
        <v>20553</v>
      </c>
      <c r="AD78" s="28">
        <f t="shared" si="3"/>
        <v>-4838.8</v>
      </c>
      <c r="AE78" s="29" t="s">
        <v>312</v>
      </c>
      <c r="AF78" s="30" t="s">
        <v>313</v>
      </c>
      <c r="AG78" s="31" t="b">
        <v>1</v>
      </c>
      <c r="AH78" s="83"/>
      <c r="AI78" s="33" t="b">
        <v>1</v>
      </c>
      <c r="AJ78" s="83"/>
      <c r="AK78" s="33" t="b">
        <v>1</v>
      </c>
      <c r="AL78" s="83"/>
      <c r="AM78" s="107"/>
      <c r="AN78" s="11" t="b">
        <v>1</v>
      </c>
      <c r="AO78" s="36"/>
      <c r="AP78" s="37" t="s">
        <v>83</v>
      </c>
      <c r="AQ78" s="106"/>
      <c r="AR78" s="39" t="s">
        <v>70</v>
      </c>
      <c r="AS78" s="40">
        <f t="shared" si="4"/>
        <v>45732</v>
      </c>
      <c r="AT78" s="142">
        <v>1710.0</v>
      </c>
      <c r="AU78" s="85">
        <v>45727.0</v>
      </c>
      <c r="AV78" s="42" t="s">
        <v>84</v>
      </c>
      <c r="AW78" s="98" t="s">
        <v>379</v>
      </c>
      <c r="AX78" s="44"/>
      <c r="AY78" s="45"/>
      <c r="AZ78" s="86">
        <v>45729.0</v>
      </c>
      <c r="BA78" s="87" t="s">
        <v>72</v>
      </c>
    </row>
    <row r="79">
      <c r="A79" s="11" t="s">
        <v>715</v>
      </c>
      <c r="B79" s="12">
        <v>17708.0</v>
      </c>
      <c r="C79" s="13">
        <v>45672.0</v>
      </c>
      <c r="D79" s="14">
        <v>45672.0</v>
      </c>
      <c r="E79" s="15">
        <f t="shared" si="5"/>
        <v>0</v>
      </c>
      <c r="F79" s="16" t="s">
        <v>716</v>
      </c>
      <c r="G79" s="17" t="e">
        <v>#N/A</v>
      </c>
      <c r="H79" s="13">
        <v>32058.0</v>
      </c>
      <c r="I79" s="11">
        <v>37.0</v>
      </c>
      <c r="J79" s="18" t="s">
        <v>62</v>
      </c>
      <c r="K79" s="18" t="s">
        <v>62</v>
      </c>
      <c r="L79" s="18" t="s">
        <v>717</v>
      </c>
      <c r="M79" s="19" t="s">
        <v>57</v>
      </c>
      <c r="N79" s="19" t="s">
        <v>76</v>
      </c>
      <c r="O79" s="18" t="s">
        <v>718</v>
      </c>
      <c r="P79" s="21" t="s">
        <v>718</v>
      </c>
      <c r="Q79" s="11" t="s">
        <v>719</v>
      </c>
      <c r="R79" s="18" t="s">
        <v>720</v>
      </c>
      <c r="S79" s="11">
        <v>19120.0</v>
      </c>
      <c r="T79" s="18" t="s">
        <v>721</v>
      </c>
      <c r="U79" s="22" t="s">
        <v>62</v>
      </c>
      <c r="V79" s="23">
        <v>14058.74</v>
      </c>
      <c r="W79" s="24">
        <v>0.0</v>
      </c>
      <c r="X79" s="24">
        <v>0.0</v>
      </c>
      <c r="Y79" s="24">
        <v>0.0</v>
      </c>
      <c r="Z79" s="25">
        <v>0.0</v>
      </c>
      <c r="AA79" s="26">
        <v>10725.0</v>
      </c>
      <c r="AB79" s="24">
        <v>4914.0</v>
      </c>
      <c r="AC79" s="27">
        <f t="shared" si="2"/>
        <v>15639</v>
      </c>
      <c r="AD79" s="28">
        <f t="shared" si="3"/>
        <v>-1580.26</v>
      </c>
      <c r="AE79" s="29" t="s">
        <v>312</v>
      </c>
      <c r="AF79" s="30" t="s">
        <v>313</v>
      </c>
      <c r="AG79" s="31" t="b">
        <v>1</v>
      </c>
      <c r="AH79" s="83"/>
      <c r="AI79" s="33" t="b">
        <v>1</v>
      </c>
      <c r="AJ79" s="83"/>
      <c r="AK79" s="33" t="b">
        <v>1</v>
      </c>
      <c r="AL79" s="83"/>
      <c r="AM79" s="107"/>
      <c r="AN79" s="11" t="b">
        <v>1</v>
      </c>
      <c r="AO79" s="36"/>
      <c r="AP79" s="37" t="s">
        <v>83</v>
      </c>
      <c r="AQ79" s="106"/>
      <c r="AR79" s="39" t="s">
        <v>70</v>
      </c>
      <c r="AS79" s="40">
        <f t="shared" si="4"/>
        <v>45732</v>
      </c>
      <c r="AT79" s="142">
        <v>1711.0</v>
      </c>
      <c r="AU79" s="85">
        <v>45727.0</v>
      </c>
      <c r="AV79" s="42" t="s">
        <v>84</v>
      </c>
      <c r="AW79" s="98" t="s">
        <v>379</v>
      </c>
      <c r="AX79" s="44"/>
      <c r="AY79" s="45"/>
      <c r="AZ79" s="86">
        <v>45729.0</v>
      </c>
      <c r="BA79" s="87" t="s">
        <v>72</v>
      </c>
    </row>
    <row r="80">
      <c r="A80" s="48" t="s">
        <v>722</v>
      </c>
      <c r="B80" s="49">
        <v>17511.0</v>
      </c>
      <c r="C80" s="50">
        <v>45667.0</v>
      </c>
      <c r="D80" s="51">
        <v>45672.0</v>
      </c>
      <c r="E80" s="52">
        <f t="shared" si="5"/>
        <v>5</v>
      </c>
      <c r="F80" s="53" t="s">
        <v>723</v>
      </c>
      <c r="G80" s="54" t="s">
        <v>723</v>
      </c>
      <c r="H80" s="50">
        <v>44462.0</v>
      </c>
      <c r="I80" s="48">
        <v>3.0</v>
      </c>
      <c r="J80" s="55" t="s">
        <v>107</v>
      </c>
      <c r="K80" s="55" t="s">
        <v>724</v>
      </c>
      <c r="L80" s="55" t="s">
        <v>725</v>
      </c>
      <c r="M80" s="56" t="s">
        <v>57</v>
      </c>
      <c r="N80" s="56" t="s">
        <v>58</v>
      </c>
      <c r="O80" s="55" t="s">
        <v>726</v>
      </c>
      <c r="P80" s="55" t="s">
        <v>727</v>
      </c>
      <c r="Q80" s="48" t="s">
        <v>91</v>
      </c>
      <c r="R80" s="55" t="s">
        <v>62</v>
      </c>
      <c r="S80" s="48" t="s">
        <v>62</v>
      </c>
      <c r="T80" s="55" t="s">
        <v>728</v>
      </c>
      <c r="U80" s="58" t="s">
        <v>729</v>
      </c>
      <c r="V80" s="59">
        <v>71241.48</v>
      </c>
      <c r="W80" s="60">
        <v>0.0</v>
      </c>
      <c r="X80" s="60">
        <v>0.0</v>
      </c>
      <c r="Y80" s="60">
        <v>54645.99</v>
      </c>
      <c r="Z80" s="61">
        <v>2945.49</v>
      </c>
      <c r="AA80" s="62">
        <v>9555.0</v>
      </c>
      <c r="AB80" s="60">
        <v>4095.0</v>
      </c>
      <c r="AC80" s="63">
        <f t="shared" si="2"/>
        <v>13650</v>
      </c>
      <c r="AD80" s="64">
        <f t="shared" si="3"/>
        <v>0</v>
      </c>
      <c r="AE80" s="65" t="s">
        <v>170</v>
      </c>
      <c r="AF80" s="66" t="s">
        <v>65</v>
      </c>
      <c r="AG80" s="67" t="b">
        <v>1</v>
      </c>
      <c r="AH80" s="68"/>
      <c r="AI80" s="69" t="b">
        <v>0</v>
      </c>
      <c r="AJ80" s="104" t="s">
        <v>66</v>
      </c>
      <c r="AK80" s="69" t="b">
        <v>0</v>
      </c>
      <c r="AL80" s="104" t="s">
        <v>66</v>
      </c>
      <c r="AM80" s="109"/>
      <c r="AN80" s="48" t="b">
        <v>1</v>
      </c>
      <c r="AO80" s="72"/>
      <c r="AP80" s="73" t="s">
        <v>68</v>
      </c>
      <c r="AQ80" s="140"/>
      <c r="AR80" s="75" t="s">
        <v>95</v>
      </c>
      <c r="AS80" s="76">
        <f t="shared" si="4"/>
        <v>45732</v>
      </c>
      <c r="AT80" s="143">
        <v>1743.0</v>
      </c>
      <c r="AU80" s="77">
        <v>45732.0</v>
      </c>
      <c r="AV80" s="78" t="s">
        <v>84</v>
      </c>
      <c r="AW80" s="66" t="s">
        <v>730</v>
      </c>
      <c r="AX80" s="79"/>
      <c r="AY80" s="80"/>
      <c r="AZ80" s="180"/>
      <c r="BA80" s="180"/>
    </row>
    <row r="81">
      <c r="A81" s="11" t="s">
        <v>731</v>
      </c>
      <c r="B81" s="12">
        <v>17504.0</v>
      </c>
      <c r="C81" s="13">
        <v>45666.0</v>
      </c>
      <c r="D81" s="14">
        <v>45673.0</v>
      </c>
      <c r="E81" s="15">
        <f t="shared" si="5"/>
        <v>7</v>
      </c>
      <c r="F81" s="16" t="s">
        <v>732</v>
      </c>
      <c r="G81" s="17" t="s">
        <v>732</v>
      </c>
      <c r="H81" s="13">
        <v>44035.0</v>
      </c>
      <c r="I81" s="11">
        <v>4.0</v>
      </c>
      <c r="J81" s="18" t="s">
        <v>733</v>
      </c>
      <c r="K81" s="18" t="s">
        <v>734</v>
      </c>
      <c r="L81" s="18" t="s">
        <v>735</v>
      </c>
      <c r="M81" s="19" t="s">
        <v>57</v>
      </c>
      <c r="N81" s="19" t="s">
        <v>58</v>
      </c>
      <c r="O81" s="18" t="s">
        <v>59</v>
      </c>
      <c r="P81" s="21" t="s">
        <v>60</v>
      </c>
      <c r="Q81" s="11" t="s">
        <v>61</v>
      </c>
      <c r="R81" s="18" t="s">
        <v>62</v>
      </c>
      <c r="S81" s="11" t="s">
        <v>62</v>
      </c>
      <c r="T81" s="18" t="s">
        <v>736</v>
      </c>
      <c r="U81" s="22" t="s">
        <v>62</v>
      </c>
      <c r="V81" s="23">
        <v>54969.95</v>
      </c>
      <c r="W81" s="24">
        <v>0.0</v>
      </c>
      <c r="X81" s="24">
        <v>0.0</v>
      </c>
      <c r="Y81" s="24">
        <v>0.0</v>
      </c>
      <c r="Z81" s="25">
        <v>20000.0</v>
      </c>
      <c r="AA81" s="26">
        <v>13650.0</v>
      </c>
      <c r="AB81" s="24">
        <v>5850.0</v>
      </c>
      <c r="AC81" s="27">
        <f t="shared" si="2"/>
        <v>19500</v>
      </c>
      <c r="AD81" s="28">
        <f t="shared" si="3"/>
        <v>15469.95</v>
      </c>
      <c r="AE81" s="29" t="s">
        <v>81</v>
      </c>
      <c r="AF81" s="30" t="s">
        <v>65</v>
      </c>
      <c r="AG81" s="31" t="b">
        <v>1</v>
      </c>
      <c r="AH81" s="83"/>
      <c r="AI81" s="33" t="b">
        <v>1</v>
      </c>
      <c r="AJ81" s="83"/>
      <c r="AK81" s="33" t="b">
        <v>1</v>
      </c>
      <c r="AL81" s="83"/>
      <c r="AM81" s="107"/>
      <c r="AN81" s="11" t="b">
        <v>1</v>
      </c>
      <c r="AO81" s="36"/>
      <c r="AP81" s="37" t="s">
        <v>270</v>
      </c>
      <c r="AQ81" s="106"/>
      <c r="AR81" s="39" t="s">
        <v>95</v>
      </c>
      <c r="AS81" s="40">
        <f t="shared" si="4"/>
        <v>45733</v>
      </c>
      <c r="AT81" s="142">
        <v>1747.0</v>
      </c>
      <c r="AU81" s="85">
        <v>45732.0</v>
      </c>
      <c r="AV81" s="42" t="s">
        <v>84</v>
      </c>
      <c r="AW81" s="30"/>
      <c r="AX81" s="44"/>
      <c r="AY81" s="45"/>
      <c r="AZ81" s="86">
        <v>45733.0</v>
      </c>
      <c r="BA81" s="87" t="s">
        <v>72</v>
      </c>
    </row>
    <row r="82">
      <c r="A82" s="11" t="s">
        <v>737</v>
      </c>
      <c r="B82" s="12">
        <v>17713.0</v>
      </c>
      <c r="C82" s="13">
        <v>45673.0</v>
      </c>
      <c r="D82" s="14">
        <v>45673.0</v>
      </c>
      <c r="E82" s="15">
        <f t="shared" si="5"/>
        <v>0</v>
      </c>
      <c r="F82" s="16" t="s">
        <v>738</v>
      </c>
      <c r="G82" s="17" t="e">
        <v>#N/A</v>
      </c>
      <c r="H82" s="13">
        <v>33945.0</v>
      </c>
      <c r="I82" s="11">
        <v>32.0</v>
      </c>
      <c r="J82" s="18" t="s">
        <v>62</v>
      </c>
      <c r="K82" s="18" t="s">
        <v>62</v>
      </c>
      <c r="L82" s="18" t="s">
        <v>739</v>
      </c>
      <c r="M82" s="19" t="s">
        <v>57</v>
      </c>
      <c r="N82" s="19" t="s">
        <v>76</v>
      </c>
      <c r="O82" s="18" t="s">
        <v>740</v>
      </c>
      <c r="P82" s="21" t="s">
        <v>740</v>
      </c>
      <c r="Q82" s="11" t="s">
        <v>741</v>
      </c>
      <c r="R82" s="18" t="s">
        <v>742</v>
      </c>
      <c r="S82" s="11">
        <v>11760.0</v>
      </c>
      <c r="T82" s="18" t="s">
        <v>311</v>
      </c>
      <c r="U82" s="22" t="s">
        <v>62</v>
      </c>
      <c r="V82" s="23">
        <v>11627.64</v>
      </c>
      <c r="W82" s="24">
        <v>0.0</v>
      </c>
      <c r="X82" s="24">
        <v>0.0</v>
      </c>
      <c r="Y82" s="24">
        <v>1800.0</v>
      </c>
      <c r="Z82" s="25">
        <v>0.0</v>
      </c>
      <c r="AA82" s="26">
        <v>8385.0</v>
      </c>
      <c r="AB82" s="24">
        <v>2457.0</v>
      </c>
      <c r="AC82" s="27">
        <f t="shared" si="2"/>
        <v>10842</v>
      </c>
      <c r="AD82" s="28">
        <f t="shared" si="3"/>
        <v>-1014.36</v>
      </c>
      <c r="AE82" s="29" t="s">
        <v>312</v>
      </c>
      <c r="AF82" s="30" t="s">
        <v>313</v>
      </c>
      <c r="AG82" s="31" t="b">
        <v>1</v>
      </c>
      <c r="AH82" s="83"/>
      <c r="AI82" s="33" t="b">
        <v>1</v>
      </c>
      <c r="AJ82" s="83"/>
      <c r="AK82" s="33" t="b">
        <v>1</v>
      </c>
      <c r="AL82" s="83"/>
      <c r="AM82" s="107"/>
      <c r="AN82" s="11" t="b">
        <v>1</v>
      </c>
      <c r="AO82" s="36"/>
      <c r="AP82" s="37" t="s">
        <v>83</v>
      </c>
      <c r="AQ82" s="38" t="s">
        <v>94</v>
      </c>
      <c r="AR82" s="39" t="s">
        <v>70</v>
      </c>
      <c r="AS82" s="40">
        <f t="shared" si="4"/>
        <v>45733</v>
      </c>
      <c r="AT82" s="181">
        <v>1746.0</v>
      </c>
      <c r="AU82" s="85">
        <v>45733.0</v>
      </c>
      <c r="AV82" s="42" t="s">
        <v>250</v>
      </c>
      <c r="AW82" s="98"/>
      <c r="AX82" s="44"/>
      <c r="AY82" s="45"/>
      <c r="AZ82" s="86">
        <v>45736.0</v>
      </c>
      <c r="BA82" s="87" t="s">
        <v>72</v>
      </c>
    </row>
    <row r="83">
      <c r="A83" s="11" t="s">
        <v>743</v>
      </c>
      <c r="B83" s="12">
        <v>17730.0</v>
      </c>
      <c r="C83" s="13">
        <v>45672.0</v>
      </c>
      <c r="D83" s="14">
        <v>45673.0</v>
      </c>
      <c r="E83" s="15">
        <f t="shared" si="5"/>
        <v>1</v>
      </c>
      <c r="F83" s="16" t="s">
        <v>744</v>
      </c>
      <c r="G83" s="17" t="s">
        <v>744</v>
      </c>
      <c r="H83" s="13">
        <v>31240.0</v>
      </c>
      <c r="I83" s="11">
        <v>29.0</v>
      </c>
      <c r="J83" s="18" t="s">
        <v>62</v>
      </c>
      <c r="K83" s="18" t="s">
        <v>62</v>
      </c>
      <c r="L83" s="18" t="s">
        <v>745</v>
      </c>
      <c r="M83" s="19" t="s">
        <v>57</v>
      </c>
      <c r="N83" s="19" t="s">
        <v>76</v>
      </c>
      <c r="O83" s="18" t="s">
        <v>746</v>
      </c>
      <c r="P83" s="18" t="s">
        <v>747</v>
      </c>
      <c r="Q83" s="125"/>
      <c r="R83" s="36"/>
      <c r="S83" s="125"/>
      <c r="T83" s="18" t="s">
        <v>748</v>
      </c>
      <c r="U83" s="22" t="s">
        <v>62</v>
      </c>
      <c r="V83" s="23">
        <v>62526.4</v>
      </c>
      <c r="W83" s="24">
        <v>0.0</v>
      </c>
      <c r="X83" s="24">
        <v>0.0</v>
      </c>
      <c r="Y83" s="24">
        <v>0.0</v>
      </c>
      <c r="Z83" s="25">
        <v>23000.0</v>
      </c>
      <c r="AA83" s="26">
        <v>12870.0</v>
      </c>
      <c r="AB83" s="24">
        <v>8580.0</v>
      </c>
      <c r="AC83" s="27">
        <f t="shared" si="2"/>
        <v>21450</v>
      </c>
      <c r="AD83" s="28">
        <f t="shared" si="3"/>
        <v>18076.4</v>
      </c>
      <c r="AE83" s="29" t="s">
        <v>327</v>
      </c>
      <c r="AF83" s="30" t="s">
        <v>65</v>
      </c>
      <c r="AG83" s="31" t="b">
        <v>1</v>
      </c>
      <c r="AH83" s="83"/>
      <c r="AI83" s="33" t="b">
        <v>1</v>
      </c>
      <c r="AJ83" s="83"/>
      <c r="AK83" s="33" t="b">
        <v>1</v>
      </c>
      <c r="AL83" s="83"/>
      <c r="AM83" s="107"/>
      <c r="AN83" s="11" t="b">
        <v>1</v>
      </c>
      <c r="AO83" s="36"/>
      <c r="AP83" s="37" t="s">
        <v>68</v>
      </c>
      <c r="AQ83" s="38" t="s">
        <v>94</v>
      </c>
      <c r="AR83" s="39" t="s">
        <v>70</v>
      </c>
      <c r="AS83" s="40">
        <f t="shared" si="4"/>
        <v>45733</v>
      </c>
      <c r="AT83" s="142">
        <v>1745.0</v>
      </c>
      <c r="AU83" s="85">
        <v>45732.0</v>
      </c>
      <c r="AV83" s="42" t="s">
        <v>84</v>
      </c>
      <c r="AW83" s="30"/>
      <c r="AX83" s="44"/>
      <c r="AY83" s="45"/>
      <c r="AZ83" s="86">
        <v>45733.0</v>
      </c>
      <c r="BA83" s="87" t="s">
        <v>72</v>
      </c>
    </row>
    <row r="84">
      <c r="A84" s="48" t="s">
        <v>749</v>
      </c>
      <c r="B84" s="49">
        <v>17615.0</v>
      </c>
      <c r="C84" s="50">
        <v>45669.0</v>
      </c>
      <c r="D84" s="51">
        <v>45673.0</v>
      </c>
      <c r="E84" s="52">
        <f t="shared" si="5"/>
        <v>4</v>
      </c>
      <c r="F84" s="53" t="s">
        <v>750</v>
      </c>
      <c r="G84" s="54" t="s">
        <v>750</v>
      </c>
      <c r="H84" s="50">
        <v>42677.0</v>
      </c>
      <c r="I84" s="48">
        <v>8.0</v>
      </c>
      <c r="J84" s="55" t="s">
        <v>107</v>
      </c>
      <c r="K84" s="55" t="s">
        <v>62</v>
      </c>
      <c r="L84" s="55" t="s">
        <v>751</v>
      </c>
      <c r="M84" s="56" t="s">
        <v>57</v>
      </c>
      <c r="N84" s="56" t="s">
        <v>58</v>
      </c>
      <c r="O84" s="55" t="s">
        <v>752</v>
      </c>
      <c r="P84" s="103" t="s">
        <v>202</v>
      </c>
      <c r="Q84" s="48" t="s">
        <v>61</v>
      </c>
      <c r="R84" s="55" t="s">
        <v>62</v>
      </c>
      <c r="S84" s="48" t="s">
        <v>62</v>
      </c>
      <c r="T84" s="55" t="s">
        <v>753</v>
      </c>
      <c r="U84" s="58" t="s">
        <v>62</v>
      </c>
      <c r="V84" s="59">
        <v>44616.35</v>
      </c>
      <c r="W84" s="60">
        <v>0.0</v>
      </c>
      <c r="X84" s="60">
        <v>0.0</v>
      </c>
      <c r="Y84" s="60">
        <v>0.0</v>
      </c>
      <c r="Z84" s="61">
        <v>20000.0</v>
      </c>
      <c r="AA84" s="62">
        <v>13650.0</v>
      </c>
      <c r="AB84" s="60">
        <v>5850.0</v>
      </c>
      <c r="AC84" s="63">
        <f t="shared" si="2"/>
        <v>19500</v>
      </c>
      <c r="AD84" s="64">
        <f t="shared" si="3"/>
        <v>5116.35</v>
      </c>
      <c r="AE84" s="65" t="s">
        <v>135</v>
      </c>
      <c r="AF84" s="66" t="s">
        <v>65</v>
      </c>
      <c r="AG84" s="67" t="b">
        <v>1</v>
      </c>
      <c r="AH84" s="68"/>
      <c r="AI84" s="69" t="b">
        <v>1</v>
      </c>
      <c r="AJ84" s="68"/>
      <c r="AK84" s="69" t="b">
        <v>1</v>
      </c>
      <c r="AL84" s="68"/>
      <c r="AM84" s="109"/>
      <c r="AN84" s="48" t="b">
        <v>1</v>
      </c>
      <c r="AO84" s="72"/>
      <c r="AP84" s="73" t="s">
        <v>83</v>
      </c>
      <c r="AQ84" s="74" t="s">
        <v>94</v>
      </c>
      <c r="AR84" s="75" t="s">
        <v>70</v>
      </c>
      <c r="AS84" s="76">
        <f t="shared" si="4"/>
        <v>45733</v>
      </c>
      <c r="AT84" s="143">
        <v>1744.0</v>
      </c>
      <c r="AU84" s="77">
        <v>45732.0</v>
      </c>
      <c r="AV84" s="78" t="s">
        <v>84</v>
      </c>
      <c r="AW84" s="66"/>
      <c r="AX84" s="79"/>
      <c r="AY84" s="80"/>
      <c r="AZ84" s="86">
        <v>45733.0</v>
      </c>
      <c r="BA84" s="87" t="s">
        <v>72</v>
      </c>
    </row>
    <row r="85">
      <c r="A85" s="11" t="s">
        <v>754</v>
      </c>
      <c r="B85" s="12">
        <v>17580.0</v>
      </c>
      <c r="C85" s="13">
        <v>45668.0</v>
      </c>
      <c r="D85" s="138">
        <v>45674.0</v>
      </c>
      <c r="E85" s="15">
        <f t="shared" si="5"/>
        <v>6</v>
      </c>
      <c r="F85" s="16" t="s">
        <v>755</v>
      </c>
      <c r="G85" s="17" t="s">
        <v>755</v>
      </c>
      <c r="H85" s="13">
        <v>22878.0</v>
      </c>
      <c r="I85" s="11">
        <v>62.0</v>
      </c>
      <c r="J85" s="18" t="s">
        <v>62</v>
      </c>
      <c r="K85" s="18" t="s">
        <v>62</v>
      </c>
      <c r="L85" s="18" t="s">
        <v>756</v>
      </c>
      <c r="M85" s="19" t="s">
        <v>75</v>
      </c>
      <c r="N85" s="19" t="s">
        <v>76</v>
      </c>
      <c r="O85" s="18" t="s">
        <v>757</v>
      </c>
      <c r="P85" s="18" t="s">
        <v>758</v>
      </c>
      <c r="Q85" s="11" t="s">
        <v>759</v>
      </c>
      <c r="R85" s="18" t="s">
        <v>62</v>
      </c>
      <c r="S85" s="11" t="s">
        <v>62</v>
      </c>
      <c r="T85" s="18" t="s">
        <v>564</v>
      </c>
      <c r="U85" s="22" t="s">
        <v>760</v>
      </c>
      <c r="V85" s="23">
        <v>82241.0</v>
      </c>
      <c r="W85" s="24">
        <v>16448.21</v>
      </c>
      <c r="X85" s="24">
        <v>0.0</v>
      </c>
      <c r="Y85" s="24">
        <v>0.0</v>
      </c>
      <c r="Z85" s="25">
        <v>20000.0</v>
      </c>
      <c r="AA85" s="26">
        <v>8326.5</v>
      </c>
      <c r="AB85" s="182">
        <v>3568.5</v>
      </c>
      <c r="AC85" s="27">
        <f t="shared" si="2"/>
        <v>11895</v>
      </c>
      <c r="AD85" s="28">
        <f t="shared" si="3"/>
        <v>33897.79</v>
      </c>
      <c r="AE85" s="29" t="s">
        <v>327</v>
      </c>
      <c r="AF85" s="30" t="s">
        <v>65</v>
      </c>
      <c r="AG85" s="31" t="b">
        <v>1</v>
      </c>
      <c r="AH85" s="83"/>
      <c r="AI85" s="33" t="b">
        <v>1</v>
      </c>
      <c r="AJ85" s="83"/>
      <c r="AK85" s="33" t="b">
        <v>0</v>
      </c>
      <c r="AL85" s="32" t="s">
        <v>66</v>
      </c>
      <c r="AM85" s="107"/>
      <c r="AN85" s="11" t="b">
        <v>1</v>
      </c>
      <c r="AO85" s="36"/>
      <c r="AP85" s="37" t="s">
        <v>83</v>
      </c>
      <c r="AQ85" s="38" t="s">
        <v>94</v>
      </c>
      <c r="AR85" s="39" t="s">
        <v>95</v>
      </c>
      <c r="AS85" s="40">
        <f t="shared" si="4"/>
        <v>45734</v>
      </c>
      <c r="AT85" s="142">
        <v>1742.0</v>
      </c>
      <c r="AU85" s="85">
        <v>45732.0</v>
      </c>
      <c r="AV85" s="42" t="s">
        <v>84</v>
      </c>
      <c r="AW85" s="30"/>
      <c r="AX85" s="44"/>
      <c r="AY85" s="45"/>
      <c r="AZ85" s="86">
        <v>45733.0</v>
      </c>
      <c r="BA85" s="87" t="s">
        <v>72</v>
      </c>
    </row>
    <row r="86">
      <c r="A86" s="11" t="s">
        <v>761</v>
      </c>
      <c r="B86" s="12">
        <v>17639.0</v>
      </c>
      <c r="C86" s="13">
        <v>45670.0</v>
      </c>
      <c r="D86" s="14">
        <v>45674.0</v>
      </c>
      <c r="E86" s="15">
        <f t="shared" si="5"/>
        <v>4</v>
      </c>
      <c r="F86" s="16" t="s">
        <v>762</v>
      </c>
      <c r="G86" s="17" t="s">
        <v>762</v>
      </c>
      <c r="H86" s="13">
        <v>33536.0</v>
      </c>
      <c r="I86" s="11">
        <v>1.0</v>
      </c>
      <c r="J86" s="18" t="s">
        <v>107</v>
      </c>
      <c r="K86" s="18" t="s">
        <v>763</v>
      </c>
      <c r="L86" s="18" t="s">
        <v>764</v>
      </c>
      <c r="M86" s="19" t="s">
        <v>57</v>
      </c>
      <c r="N86" s="19" t="s">
        <v>58</v>
      </c>
      <c r="O86" s="18" t="s">
        <v>765</v>
      </c>
      <c r="P86" s="18" t="s">
        <v>766</v>
      </c>
      <c r="Q86" s="11" t="s">
        <v>767</v>
      </c>
      <c r="R86" s="18" t="s">
        <v>62</v>
      </c>
      <c r="S86" s="11" t="s">
        <v>62</v>
      </c>
      <c r="T86" s="18" t="s">
        <v>768</v>
      </c>
      <c r="U86" s="22" t="s">
        <v>62</v>
      </c>
      <c r="V86" s="23">
        <v>48189.29</v>
      </c>
      <c r="W86" s="24">
        <v>0.0</v>
      </c>
      <c r="X86" s="24">
        <v>0.0</v>
      </c>
      <c r="Y86" s="24">
        <v>26760.79</v>
      </c>
      <c r="Z86" s="25">
        <v>2708.5</v>
      </c>
      <c r="AA86" s="26">
        <v>13104.0</v>
      </c>
      <c r="AB86" s="182">
        <v>5616.0</v>
      </c>
      <c r="AC86" s="27">
        <f t="shared" si="2"/>
        <v>18720</v>
      </c>
      <c r="AD86" s="28">
        <f t="shared" si="3"/>
        <v>0</v>
      </c>
      <c r="AE86" s="29" t="s">
        <v>170</v>
      </c>
      <c r="AF86" s="30" t="s">
        <v>65</v>
      </c>
      <c r="AG86" s="31" t="b">
        <v>1</v>
      </c>
      <c r="AH86" s="83"/>
      <c r="AI86" s="33" t="b">
        <v>0</v>
      </c>
      <c r="AJ86" s="32" t="s">
        <v>66</v>
      </c>
      <c r="AK86" s="33" t="b">
        <v>0</v>
      </c>
      <c r="AL86" s="32" t="s">
        <v>66</v>
      </c>
      <c r="AM86" s="107"/>
      <c r="AN86" s="11" t="b">
        <v>1</v>
      </c>
      <c r="AO86" s="36"/>
      <c r="AP86" s="37" t="s">
        <v>68</v>
      </c>
      <c r="AQ86" s="38" t="s">
        <v>94</v>
      </c>
      <c r="AR86" s="39" t="s">
        <v>95</v>
      </c>
      <c r="AS86" s="40">
        <f t="shared" si="4"/>
        <v>45734</v>
      </c>
      <c r="AT86" s="142">
        <v>1755.0</v>
      </c>
      <c r="AU86" s="85">
        <v>45734.0</v>
      </c>
      <c r="AV86" s="42" t="s">
        <v>250</v>
      </c>
      <c r="AW86" s="98" t="s">
        <v>769</v>
      </c>
      <c r="AX86" s="44"/>
      <c r="AY86" s="45"/>
      <c r="AZ86" s="86">
        <v>45736.0</v>
      </c>
      <c r="BA86" s="87" t="s">
        <v>72</v>
      </c>
    </row>
    <row r="87">
      <c r="A87" s="11" t="s">
        <v>770</v>
      </c>
      <c r="B87" s="12">
        <v>17505.0</v>
      </c>
      <c r="C87" s="13">
        <v>45667.0</v>
      </c>
      <c r="D87" s="14">
        <v>45674.0</v>
      </c>
      <c r="E87" s="15">
        <f t="shared" si="5"/>
        <v>7</v>
      </c>
      <c r="F87" s="16" t="s">
        <v>771</v>
      </c>
      <c r="G87" s="17" t="s">
        <v>771</v>
      </c>
      <c r="H87" s="13">
        <v>27968.0</v>
      </c>
      <c r="I87" s="11">
        <v>48.0</v>
      </c>
      <c r="J87" s="18" t="s">
        <v>62</v>
      </c>
      <c r="K87" s="18" t="s">
        <v>62</v>
      </c>
      <c r="L87" s="18" t="s">
        <v>772</v>
      </c>
      <c r="M87" s="19" t="s">
        <v>57</v>
      </c>
      <c r="N87" s="19" t="s">
        <v>76</v>
      </c>
      <c r="O87" s="18" t="s">
        <v>773</v>
      </c>
      <c r="P87" s="18" t="s">
        <v>774</v>
      </c>
      <c r="Q87" s="11" t="s">
        <v>61</v>
      </c>
      <c r="R87" s="18" t="s">
        <v>62</v>
      </c>
      <c r="S87" s="11" t="s">
        <v>62</v>
      </c>
      <c r="T87" s="18" t="s">
        <v>558</v>
      </c>
      <c r="U87" s="22" t="s">
        <v>62</v>
      </c>
      <c r="V87" s="23">
        <v>83943.82</v>
      </c>
      <c r="W87" s="24">
        <v>0.0</v>
      </c>
      <c r="X87" s="24">
        <v>0.0</v>
      </c>
      <c r="Y87" s="24">
        <v>62728.74</v>
      </c>
      <c r="Z87" s="25">
        <v>1715.08</v>
      </c>
      <c r="AA87" s="26">
        <v>13650.0</v>
      </c>
      <c r="AB87" s="182">
        <v>5850.0</v>
      </c>
      <c r="AC87" s="27">
        <f t="shared" si="2"/>
        <v>19500</v>
      </c>
      <c r="AD87" s="28">
        <f t="shared" si="3"/>
        <v>0</v>
      </c>
      <c r="AE87" s="29" t="s">
        <v>81</v>
      </c>
      <c r="AF87" s="30" t="s">
        <v>65</v>
      </c>
      <c r="AG87" s="31" t="b">
        <v>1</v>
      </c>
      <c r="AH87" s="83"/>
      <c r="AI87" s="33" t="b">
        <v>1</v>
      </c>
      <c r="AJ87" s="83"/>
      <c r="AK87" s="33" t="b">
        <v>1</v>
      </c>
      <c r="AL87" s="83"/>
      <c r="AM87" s="107"/>
      <c r="AN87" s="11" t="b">
        <v>1</v>
      </c>
      <c r="AO87" s="36"/>
      <c r="AP87" s="37" t="s">
        <v>83</v>
      </c>
      <c r="AQ87" s="38" t="s">
        <v>94</v>
      </c>
      <c r="AR87" s="39" t="s">
        <v>70</v>
      </c>
      <c r="AS87" s="40">
        <f t="shared" si="4"/>
        <v>45734</v>
      </c>
      <c r="AT87" s="142">
        <v>1748.0</v>
      </c>
      <c r="AU87" s="85">
        <v>45732.0</v>
      </c>
      <c r="AV87" s="42" t="s">
        <v>84</v>
      </c>
      <c r="AW87" s="30"/>
      <c r="AX87" s="44"/>
      <c r="AY87" s="45"/>
      <c r="AZ87" s="86">
        <v>45733.0</v>
      </c>
      <c r="BA87" s="87" t="s">
        <v>72</v>
      </c>
    </row>
    <row r="88">
      <c r="A88" s="11" t="s">
        <v>775</v>
      </c>
      <c r="B88" s="12">
        <v>17612.0</v>
      </c>
      <c r="C88" s="13">
        <v>45670.0</v>
      </c>
      <c r="D88" s="14">
        <v>45674.0</v>
      </c>
      <c r="E88" s="15">
        <f t="shared" si="5"/>
        <v>4</v>
      </c>
      <c r="F88" s="16" t="s">
        <v>776</v>
      </c>
      <c r="G88" s="17" t="s">
        <v>776</v>
      </c>
      <c r="H88" s="13">
        <v>31680.0</v>
      </c>
      <c r="I88" s="11">
        <v>38.0</v>
      </c>
      <c r="J88" s="18" t="s">
        <v>62</v>
      </c>
      <c r="K88" s="18" t="s">
        <v>62</v>
      </c>
      <c r="L88" s="18" t="s">
        <v>777</v>
      </c>
      <c r="M88" s="19" t="s">
        <v>57</v>
      </c>
      <c r="N88" s="19" t="s">
        <v>76</v>
      </c>
      <c r="O88" s="18" t="s">
        <v>778</v>
      </c>
      <c r="P88" s="21" t="s">
        <v>779</v>
      </c>
      <c r="Q88" s="11" t="s">
        <v>780</v>
      </c>
      <c r="R88" s="18" t="s">
        <v>62</v>
      </c>
      <c r="S88" s="11" t="s">
        <v>62</v>
      </c>
      <c r="T88" s="18" t="s">
        <v>212</v>
      </c>
      <c r="U88" s="22" t="s">
        <v>62</v>
      </c>
      <c r="V88" s="23">
        <v>150204.06</v>
      </c>
      <c r="W88" s="24">
        <v>0.0</v>
      </c>
      <c r="X88" s="24">
        <v>0.0</v>
      </c>
      <c r="Y88" s="24">
        <v>53616.3</v>
      </c>
      <c r="Z88" s="25">
        <v>17041.03</v>
      </c>
      <c r="AA88" s="26">
        <v>56000.0</v>
      </c>
      <c r="AB88" s="182">
        <v>24000.0</v>
      </c>
      <c r="AC88" s="27">
        <f t="shared" si="2"/>
        <v>80000</v>
      </c>
      <c r="AD88" s="28">
        <f t="shared" si="3"/>
        <v>-453.27</v>
      </c>
      <c r="AE88" s="29" t="s">
        <v>81</v>
      </c>
      <c r="AF88" s="30" t="s">
        <v>65</v>
      </c>
      <c r="AG88" s="31" t="b">
        <v>1</v>
      </c>
      <c r="AH88" s="83"/>
      <c r="AI88" s="33" t="b">
        <v>1</v>
      </c>
      <c r="AJ88" s="83"/>
      <c r="AK88" s="33" t="b">
        <v>1</v>
      </c>
      <c r="AL88" s="83"/>
      <c r="AM88" s="107"/>
      <c r="AN88" s="11" t="b">
        <v>1</v>
      </c>
      <c r="AO88" s="36"/>
      <c r="AP88" s="37" t="s">
        <v>83</v>
      </c>
      <c r="AQ88" s="38" t="s">
        <v>94</v>
      </c>
      <c r="AR88" s="39" t="s">
        <v>70</v>
      </c>
      <c r="AS88" s="40">
        <f t="shared" si="4"/>
        <v>45734</v>
      </c>
      <c r="AT88" s="142">
        <v>1750.0</v>
      </c>
      <c r="AU88" s="85">
        <v>45732.0</v>
      </c>
      <c r="AV88" s="42" t="s">
        <v>84</v>
      </c>
      <c r="AW88" s="30"/>
      <c r="AX88" s="44"/>
      <c r="AY88" s="45"/>
      <c r="AZ88" s="86">
        <v>45733.0</v>
      </c>
      <c r="BA88" s="87" t="s">
        <v>72</v>
      </c>
    </row>
    <row r="89">
      <c r="A89" s="11" t="s">
        <v>781</v>
      </c>
      <c r="B89" s="12">
        <v>17696.0</v>
      </c>
      <c r="C89" s="13">
        <v>45672.0</v>
      </c>
      <c r="D89" s="14">
        <v>45674.0</v>
      </c>
      <c r="E89" s="15">
        <f t="shared" si="5"/>
        <v>2</v>
      </c>
      <c r="F89" s="16" t="s">
        <v>782</v>
      </c>
      <c r="G89" s="17" t="s">
        <v>782</v>
      </c>
      <c r="H89" s="13">
        <v>41745.0</v>
      </c>
      <c r="I89" s="11">
        <v>10.0</v>
      </c>
      <c r="J89" s="18" t="s">
        <v>107</v>
      </c>
      <c r="K89" s="18" t="s">
        <v>783</v>
      </c>
      <c r="L89" s="18" t="s">
        <v>784</v>
      </c>
      <c r="M89" s="19" t="s">
        <v>57</v>
      </c>
      <c r="N89" s="19" t="s">
        <v>58</v>
      </c>
      <c r="O89" s="18" t="s">
        <v>785</v>
      </c>
      <c r="P89" s="21" t="s">
        <v>786</v>
      </c>
      <c r="Q89" s="11" t="s">
        <v>276</v>
      </c>
      <c r="R89" s="18" t="s">
        <v>62</v>
      </c>
      <c r="S89" s="11" t="s">
        <v>62</v>
      </c>
      <c r="T89" s="18" t="s">
        <v>660</v>
      </c>
      <c r="U89" s="22" t="s">
        <v>62</v>
      </c>
      <c r="V89" s="23">
        <v>37600.89</v>
      </c>
      <c r="W89" s="24">
        <v>0.0</v>
      </c>
      <c r="X89" s="24">
        <v>0.0</v>
      </c>
      <c r="Y89" s="24">
        <v>28560.43</v>
      </c>
      <c r="Z89" s="25">
        <v>1240.46</v>
      </c>
      <c r="AA89" s="26">
        <v>5460.0</v>
      </c>
      <c r="AB89" s="182">
        <v>2340.0</v>
      </c>
      <c r="AC89" s="27">
        <f t="shared" si="2"/>
        <v>7800</v>
      </c>
      <c r="AD89" s="28">
        <f t="shared" si="3"/>
        <v>0</v>
      </c>
      <c r="AE89" s="29" t="s">
        <v>170</v>
      </c>
      <c r="AF89" s="30" t="s">
        <v>65</v>
      </c>
      <c r="AG89" s="31" t="b">
        <v>1</v>
      </c>
      <c r="AH89" s="83"/>
      <c r="AI89" s="33" t="b">
        <v>1</v>
      </c>
      <c r="AJ89" s="83"/>
      <c r="AK89" s="33" t="b">
        <v>1</v>
      </c>
      <c r="AL89" s="83"/>
      <c r="AM89" s="107"/>
      <c r="AN89" s="11" t="b">
        <v>1</v>
      </c>
      <c r="AO89" s="36"/>
      <c r="AP89" s="37" t="s">
        <v>83</v>
      </c>
      <c r="AQ89" s="38" t="s">
        <v>94</v>
      </c>
      <c r="AR89" s="39" t="s">
        <v>70</v>
      </c>
      <c r="AS89" s="40">
        <f t="shared" si="4"/>
        <v>45734</v>
      </c>
      <c r="AT89" s="142">
        <v>1754.0</v>
      </c>
      <c r="AU89" s="85">
        <v>45734.0</v>
      </c>
      <c r="AV89" s="42" t="s">
        <v>250</v>
      </c>
      <c r="AW89" s="98" t="s">
        <v>787</v>
      </c>
      <c r="AX89" s="44"/>
      <c r="AY89" s="45"/>
      <c r="AZ89" s="86">
        <v>45736.0</v>
      </c>
      <c r="BA89" s="87" t="s">
        <v>72</v>
      </c>
    </row>
    <row r="90">
      <c r="A90" s="48" t="s">
        <v>788</v>
      </c>
      <c r="B90" s="49">
        <v>17635.0</v>
      </c>
      <c r="C90" s="50">
        <v>45670.0</v>
      </c>
      <c r="D90" s="51">
        <v>45674.0</v>
      </c>
      <c r="E90" s="52">
        <f t="shared" si="5"/>
        <v>4</v>
      </c>
      <c r="F90" s="53" t="s">
        <v>789</v>
      </c>
      <c r="G90" s="54" t="s">
        <v>789</v>
      </c>
      <c r="H90" s="50">
        <v>20014.0</v>
      </c>
      <c r="I90" s="48">
        <v>70.0</v>
      </c>
      <c r="J90" s="55" t="s">
        <v>62</v>
      </c>
      <c r="K90" s="55" t="s">
        <v>62</v>
      </c>
      <c r="L90" s="55" t="s">
        <v>790</v>
      </c>
      <c r="M90" s="56" t="s">
        <v>98</v>
      </c>
      <c r="N90" s="56" t="s">
        <v>76</v>
      </c>
      <c r="O90" s="55" t="s">
        <v>791</v>
      </c>
      <c r="P90" s="55" t="s">
        <v>792</v>
      </c>
      <c r="Q90" s="48" t="s">
        <v>793</v>
      </c>
      <c r="R90" s="55" t="s">
        <v>62</v>
      </c>
      <c r="S90" s="48" t="s">
        <v>62</v>
      </c>
      <c r="T90" s="55" t="s">
        <v>794</v>
      </c>
      <c r="U90" s="58" t="s">
        <v>62</v>
      </c>
      <c r="V90" s="59">
        <v>75026.32</v>
      </c>
      <c r="W90" s="60">
        <v>15005.26</v>
      </c>
      <c r="X90" s="60">
        <v>0.0</v>
      </c>
      <c r="Y90" s="60">
        <v>0.0</v>
      </c>
      <c r="Z90" s="61">
        <v>30000.0</v>
      </c>
      <c r="AA90" s="62">
        <v>13104.0</v>
      </c>
      <c r="AB90" s="183">
        <v>5616.0</v>
      </c>
      <c r="AC90" s="63">
        <f t="shared" si="2"/>
        <v>18720</v>
      </c>
      <c r="AD90" s="64">
        <f t="shared" si="3"/>
        <v>11301.06</v>
      </c>
      <c r="AE90" s="65" t="s">
        <v>81</v>
      </c>
      <c r="AF90" s="66" t="s">
        <v>65</v>
      </c>
      <c r="AG90" s="67" t="b">
        <v>1</v>
      </c>
      <c r="AH90" s="68"/>
      <c r="AI90" s="69" t="b">
        <v>1</v>
      </c>
      <c r="AJ90" s="68"/>
      <c r="AK90" s="69" t="b">
        <v>1</v>
      </c>
      <c r="AL90" s="68"/>
      <c r="AM90" s="109"/>
      <c r="AN90" s="48" t="b">
        <v>1</v>
      </c>
      <c r="AO90" s="72"/>
      <c r="AP90" s="73" t="s">
        <v>83</v>
      </c>
      <c r="AQ90" s="74" t="s">
        <v>127</v>
      </c>
      <c r="AR90" s="75" t="s">
        <v>70</v>
      </c>
      <c r="AS90" s="76">
        <f t="shared" si="4"/>
        <v>45734</v>
      </c>
      <c r="AT90" s="143">
        <v>1749.0</v>
      </c>
      <c r="AU90" s="77">
        <v>45732.0</v>
      </c>
      <c r="AV90" s="78" t="s">
        <v>84</v>
      </c>
      <c r="AW90" s="66"/>
      <c r="AX90" s="79"/>
      <c r="AY90" s="80"/>
      <c r="AZ90" s="86">
        <v>45733.0</v>
      </c>
      <c r="BA90" s="87" t="s">
        <v>72</v>
      </c>
    </row>
    <row r="91">
      <c r="A91" s="11" t="s">
        <v>795</v>
      </c>
      <c r="B91" s="12">
        <v>17831.0</v>
      </c>
      <c r="C91" s="13">
        <v>45675.0</v>
      </c>
      <c r="D91" s="14">
        <v>45675.0</v>
      </c>
      <c r="E91" s="15">
        <f t="shared" si="5"/>
        <v>0</v>
      </c>
      <c r="F91" s="16" t="s">
        <v>796</v>
      </c>
      <c r="G91" s="17" t="e">
        <v>#N/A</v>
      </c>
      <c r="H91" s="13">
        <v>33984.0</v>
      </c>
      <c r="I91" s="11">
        <v>32.0</v>
      </c>
      <c r="J91" s="18" t="s">
        <v>62</v>
      </c>
      <c r="K91" s="18" t="s">
        <v>62</v>
      </c>
      <c r="L91" s="18" t="s">
        <v>797</v>
      </c>
      <c r="M91" s="19" t="s">
        <v>57</v>
      </c>
      <c r="N91" s="19" t="s">
        <v>76</v>
      </c>
      <c r="O91" s="18" t="s">
        <v>798</v>
      </c>
      <c r="P91" s="21" t="s">
        <v>798</v>
      </c>
      <c r="Q91" s="11" t="s">
        <v>799</v>
      </c>
      <c r="R91" s="18" t="s">
        <v>800</v>
      </c>
      <c r="S91" s="11">
        <v>24076.0</v>
      </c>
      <c r="T91" s="18" t="s">
        <v>801</v>
      </c>
      <c r="U91" s="22" t="s">
        <v>62</v>
      </c>
      <c r="V91" s="23">
        <v>24867.42</v>
      </c>
      <c r="W91" s="24">
        <v>0.0</v>
      </c>
      <c r="X91" s="24">
        <v>0.0</v>
      </c>
      <c r="Y91" s="24">
        <v>11000.0</v>
      </c>
      <c r="Z91" s="25">
        <v>0.0</v>
      </c>
      <c r="AA91" s="26">
        <v>10725.0</v>
      </c>
      <c r="AB91" s="182">
        <v>4914.0</v>
      </c>
      <c r="AC91" s="25">
        <f t="shared" si="2"/>
        <v>15639</v>
      </c>
      <c r="AD91" s="28">
        <f t="shared" si="3"/>
        <v>-1771.58</v>
      </c>
      <c r="AE91" s="29" t="s">
        <v>81</v>
      </c>
      <c r="AF91" s="30" t="s">
        <v>313</v>
      </c>
      <c r="AG91" s="31" t="b">
        <v>1</v>
      </c>
      <c r="AH91" s="83"/>
      <c r="AI91" s="33" t="b">
        <v>1</v>
      </c>
      <c r="AJ91" s="83"/>
      <c r="AK91" s="33" t="b">
        <v>1</v>
      </c>
      <c r="AL91" s="83"/>
      <c r="AM91" s="107"/>
      <c r="AN91" s="11" t="b">
        <v>1</v>
      </c>
      <c r="AO91" s="36"/>
      <c r="AP91" s="37" t="s">
        <v>83</v>
      </c>
      <c r="AQ91" s="38" t="s">
        <v>94</v>
      </c>
      <c r="AR91" s="39" t="s">
        <v>70</v>
      </c>
      <c r="AS91" s="40">
        <f t="shared" si="4"/>
        <v>45735</v>
      </c>
      <c r="AT91" s="142">
        <v>1759.0</v>
      </c>
      <c r="AU91" s="85">
        <v>45735.0</v>
      </c>
      <c r="AV91" s="42" t="s">
        <v>84</v>
      </c>
      <c r="AW91" s="30"/>
      <c r="AX91" s="44"/>
      <c r="AY91" s="45"/>
      <c r="AZ91" s="102"/>
      <c r="BA91" s="102"/>
    </row>
    <row r="92">
      <c r="A92" s="11" t="s">
        <v>802</v>
      </c>
      <c r="B92" s="12">
        <v>17816.0</v>
      </c>
      <c r="C92" s="13">
        <v>45675.0</v>
      </c>
      <c r="D92" s="14">
        <v>45675.0</v>
      </c>
      <c r="E92" s="15">
        <f t="shared" si="5"/>
        <v>0</v>
      </c>
      <c r="F92" s="16" t="s">
        <v>803</v>
      </c>
      <c r="G92" s="17" t="e">
        <v>#N/A</v>
      </c>
      <c r="H92" s="13">
        <v>22457.0</v>
      </c>
      <c r="I92" s="11">
        <v>63.0</v>
      </c>
      <c r="J92" s="18" t="s">
        <v>62</v>
      </c>
      <c r="K92" s="18" t="s">
        <v>62</v>
      </c>
      <c r="L92" s="18" t="s">
        <v>804</v>
      </c>
      <c r="M92" s="19" t="s">
        <v>98</v>
      </c>
      <c r="N92" s="19" t="s">
        <v>76</v>
      </c>
      <c r="O92" s="18" t="s">
        <v>798</v>
      </c>
      <c r="P92" s="21" t="s">
        <v>798</v>
      </c>
      <c r="Q92" s="11" t="s">
        <v>799</v>
      </c>
      <c r="R92" s="18" t="s">
        <v>805</v>
      </c>
      <c r="S92" s="11">
        <v>25076.0</v>
      </c>
      <c r="T92" s="18" t="s">
        <v>801</v>
      </c>
      <c r="U92" s="22" t="s">
        <v>62</v>
      </c>
      <c r="V92" s="23">
        <v>26547.27</v>
      </c>
      <c r="W92" s="24">
        <v>5309.46</v>
      </c>
      <c r="X92" s="24">
        <v>0.0</v>
      </c>
      <c r="Y92" s="24">
        <v>9350.0</v>
      </c>
      <c r="Z92" s="25">
        <v>0.0</v>
      </c>
      <c r="AA92" s="26">
        <v>10725.0</v>
      </c>
      <c r="AB92" s="24">
        <v>4914.0</v>
      </c>
      <c r="AC92" s="27">
        <f t="shared" si="2"/>
        <v>15639</v>
      </c>
      <c r="AD92" s="28">
        <f t="shared" si="3"/>
        <v>-3751.19</v>
      </c>
      <c r="AE92" s="29" t="s">
        <v>81</v>
      </c>
      <c r="AF92" s="30" t="s">
        <v>313</v>
      </c>
      <c r="AG92" s="31" t="b">
        <v>1</v>
      </c>
      <c r="AH92" s="83"/>
      <c r="AI92" s="33" t="b">
        <v>1</v>
      </c>
      <c r="AJ92" s="83"/>
      <c r="AK92" s="33" t="b">
        <v>1</v>
      </c>
      <c r="AL92" s="83"/>
      <c r="AM92" s="107"/>
      <c r="AN92" s="11" t="b">
        <v>1</v>
      </c>
      <c r="AO92" s="36"/>
      <c r="AP92" s="37" t="s">
        <v>83</v>
      </c>
      <c r="AQ92" s="38" t="s">
        <v>94</v>
      </c>
      <c r="AR92" s="39" t="s">
        <v>70</v>
      </c>
      <c r="AS92" s="40">
        <f t="shared" si="4"/>
        <v>45735</v>
      </c>
      <c r="AT92" s="142">
        <v>1713.0</v>
      </c>
      <c r="AU92" s="85">
        <v>45727.0</v>
      </c>
      <c r="AV92" s="42" t="s">
        <v>84</v>
      </c>
      <c r="AW92" s="30"/>
      <c r="AX92" s="44"/>
      <c r="AY92" s="45"/>
      <c r="AZ92" s="86">
        <v>45729.0</v>
      </c>
      <c r="BA92" s="87" t="s">
        <v>72</v>
      </c>
    </row>
    <row r="93">
      <c r="A93" s="11" t="s">
        <v>806</v>
      </c>
      <c r="B93" s="12">
        <v>17726.0</v>
      </c>
      <c r="C93" s="13">
        <v>45672.0</v>
      </c>
      <c r="D93" s="14">
        <v>45675.0</v>
      </c>
      <c r="E93" s="15">
        <f t="shared" si="5"/>
        <v>3</v>
      </c>
      <c r="F93" s="16" t="s">
        <v>807</v>
      </c>
      <c r="G93" s="17" t="s">
        <v>807</v>
      </c>
      <c r="H93" s="13">
        <v>26113.0</v>
      </c>
      <c r="I93" s="11">
        <v>53.0</v>
      </c>
      <c r="J93" s="18" t="s">
        <v>62</v>
      </c>
      <c r="K93" s="18" t="s">
        <v>62</v>
      </c>
      <c r="L93" s="18" t="s">
        <v>808</v>
      </c>
      <c r="M93" s="19" t="s">
        <v>57</v>
      </c>
      <c r="N93" s="19" t="s">
        <v>76</v>
      </c>
      <c r="O93" s="18" t="s">
        <v>809</v>
      </c>
      <c r="P93" s="18" t="s">
        <v>810</v>
      </c>
      <c r="Q93" s="11" t="s">
        <v>811</v>
      </c>
      <c r="R93" s="18" t="s">
        <v>62</v>
      </c>
      <c r="S93" s="11" t="s">
        <v>62</v>
      </c>
      <c r="T93" s="18" t="s">
        <v>412</v>
      </c>
      <c r="U93" s="22" t="s">
        <v>812</v>
      </c>
      <c r="V93" s="23">
        <v>47281.87</v>
      </c>
      <c r="W93" s="24">
        <v>0.0</v>
      </c>
      <c r="X93" s="24">
        <v>0.0</v>
      </c>
      <c r="Y93" s="24">
        <v>35757.16</v>
      </c>
      <c r="Z93" s="25">
        <v>409.71</v>
      </c>
      <c r="AA93" s="26">
        <v>7780.5</v>
      </c>
      <c r="AB93" s="24">
        <v>3334.5</v>
      </c>
      <c r="AC93" s="27">
        <f t="shared" si="2"/>
        <v>11115</v>
      </c>
      <c r="AD93" s="28">
        <f t="shared" si="3"/>
        <v>0</v>
      </c>
      <c r="AE93" s="29" t="s">
        <v>81</v>
      </c>
      <c r="AF93" s="30" t="s">
        <v>65</v>
      </c>
      <c r="AG93" s="31" t="b">
        <v>1</v>
      </c>
      <c r="AH93" s="83"/>
      <c r="AI93" s="33" t="b">
        <v>1</v>
      </c>
      <c r="AJ93" s="83"/>
      <c r="AK93" s="33" t="b">
        <v>1</v>
      </c>
      <c r="AL93" s="83"/>
      <c r="AM93" s="107"/>
      <c r="AN93" s="11" t="b">
        <v>1</v>
      </c>
      <c r="AO93" s="36"/>
      <c r="AP93" s="37" t="s">
        <v>68</v>
      </c>
      <c r="AQ93" s="38" t="s">
        <v>94</v>
      </c>
      <c r="AR93" s="39" t="s">
        <v>70</v>
      </c>
      <c r="AS93" s="40">
        <f t="shared" si="4"/>
        <v>45735</v>
      </c>
      <c r="AT93" s="142">
        <v>1757.0</v>
      </c>
      <c r="AU93" s="85">
        <v>45735.0</v>
      </c>
      <c r="AV93" s="42" t="s">
        <v>84</v>
      </c>
      <c r="AW93" s="30"/>
      <c r="AX93" s="44"/>
      <c r="AY93" s="45"/>
      <c r="AZ93" s="102"/>
      <c r="BA93" s="102"/>
    </row>
    <row r="94">
      <c r="A94" s="48" t="s">
        <v>813</v>
      </c>
      <c r="B94" s="49">
        <v>17716.0</v>
      </c>
      <c r="C94" s="50">
        <v>45672.0</v>
      </c>
      <c r="D94" s="51">
        <v>45675.0</v>
      </c>
      <c r="E94" s="52">
        <f t="shared" si="5"/>
        <v>3</v>
      </c>
      <c r="F94" s="53" t="s">
        <v>814</v>
      </c>
      <c r="G94" s="54" t="s">
        <v>814</v>
      </c>
      <c r="H94" s="50">
        <v>22995.0</v>
      </c>
      <c r="I94" s="48">
        <v>62.0</v>
      </c>
      <c r="J94" s="55" t="s">
        <v>62</v>
      </c>
      <c r="K94" s="55" t="s">
        <v>62</v>
      </c>
      <c r="L94" s="55" t="s">
        <v>815</v>
      </c>
      <c r="M94" s="56" t="s">
        <v>98</v>
      </c>
      <c r="N94" s="56" t="s">
        <v>76</v>
      </c>
      <c r="O94" s="55" t="s">
        <v>816</v>
      </c>
      <c r="P94" s="55" t="s">
        <v>817</v>
      </c>
      <c r="Q94" s="48" t="s">
        <v>818</v>
      </c>
      <c r="R94" s="55" t="s">
        <v>62</v>
      </c>
      <c r="S94" s="48" t="s">
        <v>62</v>
      </c>
      <c r="T94" s="55" t="s">
        <v>385</v>
      </c>
      <c r="U94" s="58" t="s">
        <v>819</v>
      </c>
      <c r="V94" s="59">
        <v>62346.83</v>
      </c>
      <c r="W94" s="60">
        <v>12469.39</v>
      </c>
      <c r="X94" s="60">
        <v>0.0</v>
      </c>
      <c r="Y94" s="60">
        <v>32599.44</v>
      </c>
      <c r="Z94" s="61">
        <v>6553.0</v>
      </c>
      <c r="AA94" s="62">
        <v>7507.5</v>
      </c>
      <c r="AB94" s="60">
        <v>3217.5</v>
      </c>
      <c r="AC94" s="63">
        <f t="shared" si="2"/>
        <v>10725</v>
      </c>
      <c r="AD94" s="64">
        <f t="shared" si="3"/>
        <v>0</v>
      </c>
      <c r="AE94" s="65" t="s">
        <v>81</v>
      </c>
      <c r="AF94" s="66" t="s">
        <v>65</v>
      </c>
      <c r="AG94" s="67" t="b">
        <v>1</v>
      </c>
      <c r="AH94" s="68"/>
      <c r="AI94" s="69" t="b">
        <v>0</v>
      </c>
      <c r="AJ94" s="104" t="s">
        <v>66</v>
      </c>
      <c r="AK94" s="69" t="b">
        <v>0</v>
      </c>
      <c r="AL94" s="104" t="s">
        <v>66</v>
      </c>
      <c r="AM94" s="109"/>
      <c r="AN94" s="48" t="b">
        <v>1</v>
      </c>
      <c r="AO94" s="72"/>
      <c r="AP94" s="73" t="s">
        <v>83</v>
      </c>
      <c r="AQ94" s="74" t="s">
        <v>94</v>
      </c>
      <c r="AR94" s="75" t="s">
        <v>95</v>
      </c>
      <c r="AS94" s="76">
        <f t="shared" si="4"/>
        <v>45735</v>
      </c>
      <c r="AT94" s="143">
        <v>1764.0</v>
      </c>
      <c r="AU94" s="77">
        <v>45735.0</v>
      </c>
      <c r="AV94" s="78" t="s">
        <v>84</v>
      </c>
      <c r="AW94" s="66"/>
      <c r="AX94" s="79"/>
      <c r="AY94" s="80"/>
      <c r="AZ94" s="180"/>
      <c r="BA94" s="180"/>
    </row>
    <row r="95" hidden="1">
      <c r="A95" s="11" t="s">
        <v>820</v>
      </c>
      <c r="B95" s="12">
        <v>17795.0</v>
      </c>
      <c r="C95" s="13">
        <v>45674.0</v>
      </c>
      <c r="D95" s="14">
        <v>45676.0</v>
      </c>
      <c r="E95" s="15">
        <f t="shared" si="5"/>
        <v>2</v>
      </c>
      <c r="F95" s="16" t="s">
        <v>821</v>
      </c>
      <c r="G95" s="17" t="e">
        <v>#N/A</v>
      </c>
      <c r="H95" s="13">
        <v>44898.0</v>
      </c>
      <c r="I95" s="11">
        <v>2.0</v>
      </c>
      <c r="J95" s="18" t="s">
        <v>107</v>
      </c>
      <c r="K95" s="18" t="s">
        <v>822</v>
      </c>
      <c r="L95" s="18" t="s">
        <v>823</v>
      </c>
      <c r="M95" s="19" t="s">
        <v>57</v>
      </c>
      <c r="N95" s="19" t="s">
        <v>58</v>
      </c>
      <c r="O95" s="18" t="s">
        <v>824</v>
      </c>
      <c r="P95" s="21" t="s">
        <v>825</v>
      </c>
      <c r="Q95" s="11" t="s">
        <v>91</v>
      </c>
      <c r="R95" s="18" t="s">
        <v>62</v>
      </c>
      <c r="S95" s="11" t="s">
        <v>62</v>
      </c>
      <c r="T95" s="18" t="s">
        <v>826</v>
      </c>
      <c r="U95" s="22" t="s">
        <v>62</v>
      </c>
      <c r="V95" s="23">
        <v>49144.32</v>
      </c>
      <c r="W95" s="24">
        <v>0.0</v>
      </c>
      <c r="X95" s="24">
        <v>0.0</v>
      </c>
      <c r="Y95" s="24">
        <v>18447.96</v>
      </c>
      <c r="Z95" s="25">
        <v>1446.36</v>
      </c>
      <c r="AA95" s="26">
        <v>20475.0</v>
      </c>
      <c r="AB95" s="24">
        <v>8775.0</v>
      </c>
      <c r="AC95" s="27">
        <f t="shared" si="2"/>
        <v>29250</v>
      </c>
      <c r="AD95" s="28">
        <f t="shared" si="3"/>
        <v>0</v>
      </c>
      <c r="AE95" s="29" t="s">
        <v>170</v>
      </c>
      <c r="AF95" s="30" t="s">
        <v>65</v>
      </c>
      <c r="AG95" s="31" t="b">
        <v>1</v>
      </c>
      <c r="AH95" s="83"/>
      <c r="AI95" s="33" t="b">
        <v>0</v>
      </c>
      <c r="AJ95" s="32" t="s">
        <v>66</v>
      </c>
      <c r="AK95" s="33" t="b">
        <v>1</v>
      </c>
      <c r="AL95" s="83"/>
      <c r="AM95" s="107"/>
      <c r="AN95" s="11" t="b">
        <v>1</v>
      </c>
      <c r="AO95" s="36"/>
      <c r="AP95" s="37" t="s">
        <v>83</v>
      </c>
      <c r="AQ95" s="38" t="s">
        <v>94</v>
      </c>
      <c r="AR95" s="39" t="s">
        <v>95</v>
      </c>
      <c r="AS95" s="40">
        <f t="shared" si="4"/>
        <v>45736</v>
      </c>
      <c r="AT95" s="142">
        <v>1773.0</v>
      </c>
      <c r="AU95" s="85">
        <v>45736.0</v>
      </c>
      <c r="AV95" s="42" t="s">
        <v>84</v>
      </c>
      <c r="AW95" s="30"/>
      <c r="AX95" s="44"/>
      <c r="AY95" s="45"/>
      <c r="AZ95" s="102"/>
      <c r="BA95" s="102"/>
    </row>
    <row r="96">
      <c r="A96" s="11" t="s">
        <v>827</v>
      </c>
      <c r="B96" s="12">
        <v>17792.0</v>
      </c>
      <c r="C96" s="13">
        <v>45674.0</v>
      </c>
      <c r="D96" s="14">
        <v>45676.0</v>
      </c>
      <c r="E96" s="15">
        <f t="shared" si="5"/>
        <v>2</v>
      </c>
      <c r="F96" s="16" t="s">
        <v>828</v>
      </c>
      <c r="G96" s="17" t="e">
        <v>#N/A</v>
      </c>
      <c r="H96" s="13">
        <v>30936.0</v>
      </c>
      <c r="I96" s="11">
        <v>33.0</v>
      </c>
      <c r="J96" s="18" t="s">
        <v>107</v>
      </c>
      <c r="K96" s="18" t="s">
        <v>829</v>
      </c>
      <c r="L96" s="18" t="s">
        <v>830</v>
      </c>
      <c r="M96" s="19" t="s">
        <v>75</v>
      </c>
      <c r="N96" s="19" t="s">
        <v>341</v>
      </c>
      <c r="O96" s="18" t="s">
        <v>831</v>
      </c>
      <c r="P96" s="18" t="s">
        <v>832</v>
      </c>
      <c r="Q96" s="11" t="s">
        <v>367</v>
      </c>
      <c r="R96" s="18" t="s">
        <v>62</v>
      </c>
      <c r="S96" s="11" t="s">
        <v>62</v>
      </c>
      <c r="T96" s="18" t="s">
        <v>564</v>
      </c>
      <c r="U96" s="22" t="s">
        <v>62</v>
      </c>
      <c r="V96" s="23">
        <v>47946.75</v>
      </c>
      <c r="W96" s="24">
        <v>0.0</v>
      </c>
      <c r="X96" s="24">
        <v>0.0</v>
      </c>
      <c r="Y96" s="24">
        <v>0.0</v>
      </c>
      <c r="Z96" s="25">
        <v>20000.0</v>
      </c>
      <c r="AA96" s="26">
        <v>10237.5</v>
      </c>
      <c r="AB96" s="24">
        <v>4387.5</v>
      </c>
      <c r="AC96" s="27">
        <f t="shared" si="2"/>
        <v>14625</v>
      </c>
      <c r="AD96" s="28">
        <f t="shared" si="3"/>
        <v>13321.75</v>
      </c>
      <c r="AE96" s="29" t="s">
        <v>81</v>
      </c>
      <c r="AF96" s="30" t="s">
        <v>65</v>
      </c>
      <c r="AG96" s="31" t="b">
        <v>1</v>
      </c>
      <c r="AH96" s="83"/>
      <c r="AI96" s="33" t="b">
        <v>1</v>
      </c>
      <c r="AJ96" s="83"/>
      <c r="AK96" s="33" t="b">
        <v>1</v>
      </c>
      <c r="AL96" s="83"/>
      <c r="AM96" s="107"/>
      <c r="AN96" s="11" t="b">
        <v>1</v>
      </c>
      <c r="AO96" s="36"/>
      <c r="AP96" s="37" t="s">
        <v>270</v>
      </c>
      <c r="AQ96" s="38" t="s">
        <v>127</v>
      </c>
      <c r="AR96" s="39" t="s">
        <v>70</v>
      </c>
      <c r="AS96" s="40">
        <f t="shared" si="4"/>
        <v>45736</v>
      </c>
      <c r="AT96" s="142">
        <v>1760.0</v>
      </c>
      <c r="AU96" s="85">
        <v>45735.0</v>
      </c>
      <c r="AV96" s="42" t="s">
        <v>84</v>
      </c>
      <c r="AW96" s="30"/>
      <c r="AX96" s="44"/>
      <c r="AY96" s="45"/>
      <c r="AZ96" s="102"/>
      <c r="BA96" s="102"/>
    </row>
    <row r="97">
      <c r="A97" s="11" t="s">
        <v>833</v>
      </c>
      <c r="B97" s="12">
        <v>17788.0</v>
      </c>
      <c r="C97" s="13">
        <v>45673.0</v>
      </c>
      <c r="D97" s="14">
        <v>45676.0</v>
      </c>
      <c r="E97" s="15">
        <f t="shared" si="5"/>
        <v>3</v>
      </c>
      <c r="F97" s="16" t="s">
        <v>834</v>
      </c>
      <c r="G97" s="17" t="s">
        <v>834</v>
      </c>
      <c r="H97" s="13">
        <v>34514.0</v>
      </c>
      <c r="I97" s="11">
        <v>30.0</v>
      </c>
      <c r="J97" s="18" t="s">
        <v>62</v>
      </c>
      <c r="K97" s="18" t="s">
        <v>62</v>
      </c>
      <c r="L97" s="18" t="s">
        <v>835</v>
      </c>
      <c r="M97" s="19" t="s">
        <v>57</v>
      </c>
      <c r="N97" s="19" t="s">
        <v>76</v>
      </c>
      <c r="O97" s="18" t="s">
        <v>202</v>
      </c>
      <c r="P97" s="18" t="s">
        <v>836</v>
      </c>
      <c r="Q97" s="11" t="s">
        <v>837</v>
      </c>
      <c r="R97" s="18" t="s">
        <v>62</v>
      </c>
      <c r="S97" s="11" t="s">
        <v>62</v>
      </c>
      <c r="T97" s="18" t="s">
        <v>838</v>
      </c>
      <c r="U97" s="22" t="s">
        <v>62</v>
      </c>
      <c r="V97" s="23">
        <v>69393.53</v>
      </c>
      <c r="W97" s="24">
        <v>0.0</v>
      </c>
      <c r="X97" s="24">
        <v>0.0</v>
      </c>
      <c r="Y97" s="24">
        <v>0.0</v>
      </c>
      <c r="Z97" s="25">
        <v>20000.0</v>
      </c>
      <c r="AA97" s="26">
        <v>11602.5</v>
      </c>
      <c r="AB97" s="24">
        <v>4972.5</v>
      </c>
      <c r="AC97" s="27">
        <f t="shared" si="2"/>
        <v>16575</v>
      </c>
      <c r="AD97" s="28">
        <f t="shared" si="3"/>
        <v>32818.53</v>
      </c>
      <c r="AE97" s="29" t="s">
        <v>81</v>
      </c>
      <c r="AF97" s="30" t="s">
        <v>65</v>
      </c>
      <c r="AG97" s="31" t="b">
        <v>1</v>
      </c>
      <c r="AH97" s="83"/>
      <c r="AI97" s="33" t="b">
        <v>1</v>
      </c>
      <c r="AJ97" s="32"/>
      <c r="AK97" s="33" t="b">
        <v>1</v>
      </c>
      <c r="AL97" s="83"/>
      <c r="AM97" s="107"/>
      <c r="AN97" s="11" t="b">
        <v>1</v>
      </c>
      <c r="AO97" s="36"/>
      <c r="AP97" s="37" t="s">
        <v>270</v>
      </c>
      <c r="AQ97" s="106"/>
      <c r="AR97" s="39" t="s">
        <v>70</v>
      </c>
      <c r="AS97" s="40">
        <f t="shared" si="4"/>
        <v>45736</v>
      </c>
      <c r="AT97" s="142">
        <v>1766.0</v>
      </c>
      <c r="AU97" s="85">
        <v>45735.0</v>
      </c>
      <c r="AV97" s="42" t="s">
        <v>84</v>
      </c>
      <c r="AW97" s="30"/>
      <c r="AX97" s="44"/>
      <c r="AY97" s="45"/>
      <c r="AZ97" s="102"/>
      <c r="BA97" s="102"/>
    </row>
    <row r="98">
      <c r="A98" s="11" t="s">
        <v>839</v>
      </c>
      <c r="B98" s="12">
        <v>17614.0</v>
      </c>
      <c r="C98" s="13">
        <v>45669.0</v>
      </c>
      <c r="D98" s="14">
        <v>45676.0</v>
      </c>
      <c r="E98" s="15">
        <f t="shared" si="5"/>
        <v>7</v>
      </c>
      <c r="F98" s="16" t="s">
        <v>840</v>
      </c>
      <c r="G98" s="17" t="e">
        <v>#N/A</v>
      </c>
      <c r="H98" s="13">
        <v>45658.0</v>
      </c>
      <c r="I98" s="11">
        <v>0.0</v>
      </c>
      <c r="J98" s="18" t="s">
        <v>107</v>
      </c>
      <c r="K98" s="18" t="s">
        <v>841</v>
      </c>
      <c r="L98" s="18" t="s">
        <v>842</v>
      </c>
      <c r="M98" s="19" t="s">
        <v>843</v>
      </c>
      <c r="N98" s="19" t="s">
        <v>58</v>
      </c>
      <c r="O98" s="18" t="s">
        <v>844</v>
      </c>
      <c r="P98" s="18" t="s">
        <v>845</v>
      </c>
      <c r="Q98" s="11" t="s">
        <v>846</v>
      </c>
      <c r="R98" s="18" t="s">
        <v>62</v>
      </c>
      <c r="S98" s="11" t="s">
        <v>62</v>
      </c>
      <c r="T98" s="18" t="s">
        <v>428</v>
      </c>
      <c r="U98" s="22" t="s">
        <v>62</v>
      </c>
      <c r="V98" s="23">
        <v>108370.32</v>
      </c>
      <c r="W98" s="24">
        <v>0.0</v>
      </c>
      <c r="X98" s="24">
        <v>0.0</v>
      </c>
      <c r="Y98" s="24">
        <v>0.0</v>
      </c>
      <c r="Z98" s="25">
        <v>61000.0</v>
      </c>
      <c r="AA98" s="26">
        <v>5460.0</v>
      </c>
      <c r="AB98" s="24">
        <v>2340.0</v>
      </c>
      <c r="AC98" s="27">
        <f t="shared" si="2"/>
        <v>7800</v>
      </c>
      <c r="AD98" s="28">
        <f t="shared" si="3"/>
        <v>39570.32</v>
      </c>
      <c r="AE98" s="29" t="s">
        <v>64</v>
      </c>
      <c r="AF98" s="30" t="s">
        <v>65</v>
      </c>
      <c r="AG98" s="31" t="b">
        <v>1</v>
      </c>
      <c r="AH98" s="83"/>
      <c r="AI98" s="33" t="b">
        <v>1</v>
      </c>
      <c r="AJ98" s="83"/>
      <c r="AK98" s="33" t="b">
        <v>1</v>
      </c>
      <c r="AL98" s="83"/>
      <c r="AM98" s="107"/>
      <c r="AN98" s="11" t="b">
        <v>1</v>
      </c>
      <c r="AO98" s="36"/>
      <c r="AP98" s="37" t="s">
        <v>270</v>
      </c>
      <c r="AQ98" s="38" t="s">
        <v>94</v>
      </c>
      <c r="AR98" s="39" t="s">
        <v>70</v>
      </c>
      <c r="AS98" s="40">
        <f t="shared" si="4"/>
        <v>45736</v>
      </c>
      <c r="AT98" s="142">
        <v>1765.0</v>
      </c>
      <c r="AU98" s="85">
        <v>45735.0</v>
      </c>
      <c r="AV98" s="42" t="s">
        <v>84</v>
      </c>
      <c r="AW98" s="30"/>
      <c r="AX98" s="44"/>
      <c r="AY98" s="45"/>
      <c r="AZ98" s="102"/>
      <c r="BA98" s="102"/>
    </row>
    <row r="99" hidden="1">
      <c r="A99" s="48" t="s">
        <v>847</v>
      </c>
      <c r="B99" s="49">
        <v>17793.0</v>
      </c>
      <c r="C99" s="50">
        <v>45674.0</v>
      </c>
      <c r="D99" s="51">
        <v>45676.0</v>
      </c>
      <c r="E99" s="52">
        <f t="shared" si="5"/>
        <v>2</v>
      </c>
      <c r="F99" s="53" t="s">
        <v>848</v>
      </c>
      <c r="G99" s="54" t="e">
        <v>#N/A</v>
      </c>
      <c r="H99" s="50">
        <v>23739.0</v>
      </c>
      <c r="I99" s="48">
        <v>60.0</v>
      </c>
      <c r="J99" s="55" t="s">
        <v>62</v>
      </c>
      <c r="K99" s="55" t="s">
        <v>62</v>
      </c>
      <c r="L99" s="55" t="s">
        <v>849</v>
      </c>
      <c r="M99" s="56" t="s">
        <v>228</v>
      </c>
      <c r="N99" s="56" t="s">
        <v>76</v>
      </c>
      <c r="O99" s="55" t="s">
        <v>850</v>
      </c>
      <c r="P99" s="55" t="s">
        <v>851</v>
      </c>
      <c r="Q99" s="48" t="s">
        <v>852</v>
      </c>
      <c r="R99" s="55" t="s">
        <v>62</v>
      </c>
      <c r="S99" s="48" t="s">
        <v>62</v>
      </c>
      <c r="T99" s="55" t="s">
        <v>368</v>
      </c>
      <c r="U99" s="58" t="s">
        <v>853</v>
      </c>
      <c r="V99" s="59">
        <v>211657.11</v>
      </c>
      <c r="W99" s="60">
        <v>42331.37</v>
      </c>
      <c r="X99" s="60">
        <v>0.0</v>
      </c>
      <c r="Y99" s="60">
        <v>70000.0</v>
      </c>
      <c r="Z99" s="61">
        <v>72025.74</v>
      </c>
      <c r="AA99" s="62">
        <v>19110.0</v>
      </c>
      <c r="AB99" s="60">
        <v>8190.0</v>
      </c>
      <c r="AC99" s="63">
        <f t="shared" si="2"/>
        <v>27300</v>
      </c>
      <c r="AD99" s="64">
        <f t="shared" si="3"/>
        <v>0</v>
      </c>
      <c r="AE99" s="65" t="s">
        <v>81</v>
      </c>
      <c r="AF99" s="66" t="s">
        <v>65</v>
      </c>
      <c r="AG99" s="67" t="b">
        <v>1</v>
      </c>
      <c r="AH99" s="68"/>
      <c r="AI99" s="69" t="b">
        <v>1</v>
      </c>
      <c r="AJ99" s="68"/>
      <c r="AK99" s="69" t="b">
        <v>1</v>
      </c>
      <c r="AL99" s="68"/>
      <c r="AM99" s="109"/>
      <c r="AN99" s="48" t="b">
        <v>1</v>
      </c>
      <c r="AO99" s="72"/>
      <c r="AP99" s="73" t="s">
        <v>68</v>
      </c>
      <c r="AQ99" s="74" t="s">
        <v>127</v>
      </c>
      <c r="AR99" s="75" t="s">
        <v>70</v>
      </c>
      <c r="AS99" s="76">
        <f t="shared" si="4"/>
        <v>45736</v>
      </c>
      <c r="AT99" s="143">
        <v>1774.0</v>
      </c>
      <c r="AU99" s="77">
        <v>45736.0</v>
      </c>
      <c r="AV99" s="78" t="s">
        <v>84</v>
      </c>
      <c r="AW99" s="141" t="s">
        <v>854</v>
      </c>
      <c r="AX99" s="79"/>
      <c r="AY99" s="80"/>
      <c r="AZ99" s="180"/>
      <c r="BA99" s="180"/>
    </row>
    <row r="100">
      <c r="A100" s="184" t="s">
        <v>855</v>
      </c>
      <c r="B100" s="185">
        <v>17861.0</v>
      </c>
      <c r="C100" s="186">
        <v>45675.0</v>
      </c>
      <c r="D100" s="187">
        <v>45677.0</v>
      </c>
      <c r="E100" s="188">
        <f t="shared" si="5"/>
        <v>2</v>
      </c>
      <c r="F100" s="189" t="s">
        <v>856</v>
      </c>
      <c r="G100" s="190" t="s">
        <v>856</v>
      </c>
      <c r="H100" s="186">
        <v>35171.0</v>
      </c>
      <c r="I100" s="184">
        <v>28.0</v>
      </c>
      <c r="J100" s="191" t="s">
        <v>62</v>
      </c>
      <c r="K100" s="191" t="s">
        <v>62</v>
      </c>
      <c r="L100" s="191" t="s">
        <v>857</v>
      </c>
      <c r="M100" s="192" t="s">
        <v>57</v>
      </c>
      <c r="N100" s="192" t="s">
        <v>76</v>
      </c>
      <c r="O100" s="191" t="s">
        <v>858</v>
      </c>
      <c r="P100" s="191" t="s">
        <v>859</v>
      </c>
      <c r="Q100" s="184" t="s">
        <v>860</v>
      </c>
      <c r="R100" s="191" t="s">
        <v>861</v>
      </c>
      <c r="S100" s="184">
        <v>59409.0</v>
      </c>
      <c r="T100" s="191" t="s">
        <v>862</v>
      </c>
      <c r="U100" s="193" t="s">
        <v>62</v>
      </c>
      <c r="V100" s="194">
        <v>60207.33</v>
      </c>
      <c r="W100" s="195">
        <v>0.0</v>
      </c>
      <c r="X100" s="195">
        <v>0.0</v>
      </c>
      <c r="Y100" s="195">
        <v>0.0</v>
      </c>
      <c r="Z100" s="196">
        <v>30000.0</v>
      </c>
      <c r="AA100" s="197">
        <v>10725.0</v>
      </c>
      <c r="AB100" s="195">
        <v>8190.0</v>
      </c>
      <c r="AC100" s="196">
        <v>18915.0</v>
      </c>
      <c r="AD100" s="198">
        <f t="shared" si="3"/>
        <v>11292.33</v>
      </c>
      <c r="AE100" s="199" t="s">
        <v>863</v>
      </c>
      <c r="AF100" s="200" t="s">
        <v>65</v>
      </c>
      <c r="AG100" s="201" t="b">
        <v>1</v>
      </c>
      <c r="AH100" s="202"/>
      <c r="AI100" s="203" t="b">
        <v>1</v>
      </c>
      <c r="AJ100" s="202"/>
      <c r="AK100" s="203" t="b">
        <v>1</v>
      </c>
      <c r="AL100" s="202"/>
      <c r="AM100" s="204"/>
      <c r="AN100" s="184" t="b">
        <v>1</v>
      </c>
      <c r="AO100" s="205"/>
      <c r="AP100" s="206" t="s">
        <v>238</v>
      </c>
      <c r="AQ100" s="207" t="s">
        <v>94</v>
      </c>
      <c r="AR100" s="208" t="s">
        <v>70</v>
      </c>
      <c r="AS100" s="209">
        <f t="shared" si="4"/>
        <v>45737</v>
      </c>
      <c r="AT100" s="210"/>
      <c r="AU100" s="211"/>
      <c r="AV100" s="212"/>
      <c r="AW100" s="200"/>
      <c r="AX100" s="213"/>
      <c r="AY100" s="214"/>
      <c r="AZ100" s="215"/>
      <c r="BA100" s="215"/>
    </row>
    <row r="101">
      <c r="A101" s="216" t="s">
        <v>864</v>
      </c>
      <c r="B101" s="217">
        <v>17864.0</v>
      </c>
      <c r="C101" s="218">
        <v>45676.0</v>
      </c>
      <c r="D101" s="219">
        <v>45677.0</v>
      </c>
      <c r="E101" s="220">
        <f t="shared" si="5"/>
        <v>1</v>
      </c>
      <c r="F101" s="221" t="s">
        <v>865</v>
      </c>
      <c r="G101" s="222" t="s">
        <v>865</v>
      </c>
      <c r="H101" s="218">
        <v>45676.0</v>
      </c>
      <c r="I101" s="216">
        <v>0.0</v>
      </c>
      <c r="J101" s="223" t="s">
        <v>107</v>
      </c>
      <c r="K101" s="223" t="s">
        <v>856</v>
      </c>
      <c r="L101" s="223" t="s">
        <v>857</v>
      </c>
      <c r="M101" s="224" t="s">
        <v>57</v>
      </c>
      <c r="N101" s="224" t="s">
        <v>58</v>
      </c>
      <c r="O101" s="223" t="s">
        <v>866</v>
      </c>
      <c r="P101" s="223" t="s">
        <v>867</v>
      </c>
      <c r="Q101" s="216" t="s">
        <v>605</v>
      </c>
      <c r="R101" s="223" t="s">
        <v>868</v>
      </c>
      <c r="S101" s="216">
        <v>99460.0</v>
      </c>
      <c r="T101" s="223" t="s">
        <v>537</v>
      </c>
      <c r="U101" s="225" t="s">
        <v>62</v>
      </c>
      <c r="V101" s="226">
        <v>33624.55</v>
      </c>
      <c r="W101" s="227">
        <v>0.0</v>
      </c>
      <c r="X101" s="227">
        <v>0.0</v>
      </c>
      <c r="Y101" s="227">
        <v>0.0</v>
      </c>
      <c r="Z101" s="228">
        <v>0.0</v>
      </c>
      <c r="AA101" s="229">
        <v>4774.5</v>
      </c>
      <c r="AB101" s="227">
        <v>978.0</v>
      </c>
      <c r="AC101" s="230">
        <f t="shared" ref="AC101:AC106" si="6">AA101+AB101</f>
        <v>5752.5</v>
      </c>
      <c r="AD101" s="231">
        <f t="shared" si="3"/>
        <v>27872.05</v>
      </c>
      <c r="AE101" s="232" t="s">
        <v>258</v>
      </c>
      <c r="AF101" s="233" t="s">
        <v>65</v>
      </c>
      <c r="AG101" s="234" t="b">
        <v>1</v>
      </c>
      <c r="AH101" s="235"/>
      <c r="AI101" s="236" t="b">
        <v>1</v>
      </c>
      <c r="AJ101" s="235"/>
      <c r="AK101" s="236" t="b">
        <v>1</v>
      </c>
      <c r="AL101" s="235"/>
      <c r="AM101" s="237"/>
      <c r="AN101" s="216" t="b">
        <v>1</v>
      </c>
      <c r="AO101" s="238"/>
      <c r="AP101" s="239"/>
      <c r="AQ101" s="240"/>
      <c r="AR101" s="241" t="s">
        <v>70</v>
      </c>
      <c r="AS101" s="242">
        <f t="shared" si="4"/>
        <v>45737</v>
      </c>
      <c r="AT101" s="243"/>
      <c r="AU101" s="244"/>
      <c r="AV101" s="245"/>
      <c r="AW101" s="233"/>
      <c r="AX101" s="246"/>
      <c r="AY101" s="247"/>
      <c r="AZ101" s="248"/>
      <c r="BA101" s="248"/>
    </row>
    <row r="102">
      <c r="A102" s="184" t="s">
        <v>869</v>
      </c>
      <c r="B102" s="185">
        <v>17885.0</v>
      </c>
      <c r="C102" s="186">
        <v>45676.0</v>
      </c>
      <c r="D102" s="187">
        <v>45678.0</v>
      </c>
      <c r="E102" s="188">
        <f t="shared" si="5"/>
        <v>2</v>
      </c>
      <c r="F102" s="189" t="s">
        <v>870</v>
      </c>
      <c r="G102" s="190" t="s">
        <v>870</v>
      </c>
      <c r="H102" s="186">
        <v>34394.0</v>
      </c>
      <c r="I102" s="184">
        <v>30.0</v>
      </c>
      <c r="J102" s="191" t="s">
        <v>62</v>
      </c>
      <c r="K102" s="191" t="s">
        <v>62</v>
      </c>
      <c r="L102" s="191" t="s">
        <v>871</v>
      </c>
      <c r="M102" s="192" t="s">
        <v>228</v>
      </c>
      <c r="N102" s="192" t="s">
        <v>76</v>
      </c>
      <c r="O102" s="191" t="s">
        <v>202</v>
      </c>
      <c r="P102" s="191" t="s">
        <v>872</v>
      </c>
      <c r="Q102" s="184" t="s">
        <v>61</v>
      </c>
      <c r="R102" s="191" t="s">
        <v>62</v>
      </c>
      <c r="S102" s="184" t="s">
        <v>62</v>
      </c>
      <c r="T102" s="191" t="s">
        <v>496</v>
      </c>
      <c r="U102" s="193" t="s">
        <v>873</v>
      </c>
      <c r="V102" s="194">
        <v>44244.05</v>
      </c>
      <c r="W102" s="195">
        <v>0.0</v>
      </c>
      <c r="X102" s="195">
        <v>0.0</v>
      </c>
      <c r="Y102" s="195">
        <v>0.0</v>
      </c>
      <c r="Z102" s="196">
        <v>20000.0</v>
      </c>
      <c r="AA102" s="197">
        <v>13650.0</v>
      </c>
      <c r="AB102" s="195">
        <v>5850.0</v>
      </c>
      <c r="AC102" s="249">
        <f t="shared" si="6"/>
        <v>19500</v>
      </c>
      <c r="AD102" s="198">
        <f t="shared" si="3"/>
        <v>4744.05</v>
      </c>
      <c r="AE102" s="199" t="s">
        <v>81</v>
      </c>
      <c r="AF102" s="200" t="s">
        <v>65</v>
      </c>
      <c r="AG102" s="201" t="b">
        <v>1</v>
      </c>
      <c r="AH102" s="202"/>
      <c r="AI102" s="203" t="b">
        <v>0</v>
      </c>
      <c r="AJ102" s="250" t="s">
        <v>874</v>
      </c>
      <c r="AK102" s="203" t="b">
        <v>0</v>
      </c>
      <c r="AL102" s="250" t="s">
        <v>875</v>
      </c>
      <c r="AM102" s="204"/>
      <c r="AN102" s="184" t="b">
        <v>1</v>
      </c>
      <c r="AO102" s="205"/>
      <c r="AP102" s="206" t="s">
        <v>83</v>
      </c>
      <c r="AQ102" s="251"/>
      <c r="AR102" s="208" t="s">
        <v>95</v>
      </c>
      <c r="AS102" s="209">
        <f t="shared" si="4"/>
        <v>45738</v>
      </c>
      <c r="AT102" s="210"/>
      <c r="AU102" s="211"/>
      <c r="AV102" s="212"/>
      <c r="AW102" s="200"/>
      <c r="AX102" s="213"/>
      <c r="AY102" s="214"/>
      <c r="AZ102" s="215"/>
      <c r="BA102" s="215"/>
    </row>
    <row r="103">
      <c r="A103" s="11" t="s">
        <v>876</v>
      </c>
      <c r="B103" s="12">
        <v>17942.0</v>
      </c>
      <c r="C103" s="13">
        <v>45678.0</v>
      </c>
      <c r="D103" s="14">
        <v>45678.0</v>
      </c>
      <c r="E103" s="15">
        <f t="shared" si="5"/>
        <v>0</v>
      </c>
      <c r="F103" s="16" t="s">
        <v>877</v>
      </c>
      <c r="G103" s="17" t="e">
        <v>#N/A</v>
      </c>
      <c r="H103" s="13">
        <v>28527.0</v>
      </c>
      <c r="I103" s="11">
        <v>45.0</v>
      </c>
      <c r="J103" s="18" t="s">
        <v>107</v>
      </c>
      <c r="K103" s="18" t="s">
        <v>878</v>
      </c>
      <c r="L103" s="18" t="s">
        <v>879</v>
      </c>
      <c r="M103" s="19" t="s">
        <v>57</v>
      </c>
      <c r="N103" s="19" t="s">
        <v>341</v>
      </c>
      <c r="O103" s="18" t="s">
        <v>880</v>
      </c>
      <c r="P103" s="18" t="s">
        <v>880</v>
      </c>
      <c r="Q103" s="11" t="s">
        <v>881</v>
      </c>
      <c r="R103" s="18" t="s">
        <v>62</v>
      </c>
      <c r="S103" s="11">
        <v>58100.0</v>
      </c>
      <c r="T103" s="18" t="s">
        <v>311</v>
      </c>
      <c r="U103" s="22" t="s">
        <v>460</v>
      </c>
      <c r="V103" s="23">
        <v>39787.72</v>
      </c>
      <c r="W103" s="24">
        <v>0.0</v>
      </c>
      <c r="X103" s="24">
        <v>681.38</v>
      </c>
      <c r="Y103" s="24">
        <v>17656.34</v>
      </c>
      <c r="Z103" s="25">
        <v>0.0</v>
      </c>
      <c r="AA103" s="26">
        <v>12870.0</v>
      </c>
      <c r="AB103" s="24">
        <v>8580.0</v>
      </c>
      <c r="AC103" s="27">
        <f t="shared" si="6"/>
        <v>21450</v>
      </c>
      <c r="AD103" s="28">
        <f t="shared" si="3"/>
        <v>0</v>
      </c>
      <c r="AE103" s="29" t="s">
        <v>312</v>
      </c>
      <c r="AF103" s="30" t="s">
        <v>313</v>
      </c>
      <c r="AG103" s="31" t="b">
        <v>1</v>
      </c>
      <c r="AH103" s="83"/>
      <c r="AI103" s="33" t="b">
        <v>1</v>
      </c>
      <c r="AJ103" s="83"/>
      <c r="AK103" s="33" t="b">
        <v>1</v>
      </c>
      <c r="AL103" s="83"/>
      <c r="AM103" s="107"/>
      <c r="AN103" s="11" t="b">
        <v>1</v>
      </c>
      <c r="AO103" s="36"/>
      <c r="AP103" s="37" t="s">
        <v>68</v>
      </c>
      <c r="AQ103" s="38" t="s">
        <v>94</v>
      </c>
      <c r="AR103" s="39" t="s">
        <v>70</v>
      </c>
      <c r="AS103" s="40">
        <f t="shared" si="4"/>
        <v>45738</v>
      </c>
      <c r="AT103" s="142">
        <v>1763.0</v>
      </c>
      <c r="AU103" s="85">
        <v>45735.0</v>
      </c>
      <c r="AV103" s="42" t="s">
        <v>250</v>
      </c>
      <c r="AW103" s="30"/>
      <c r="AX103" s="44"/>
      <c r="AY103" s="45"/>
      <c r="AZ103" s="102"/>
      <c r="BA103" s="102"/>
    </row>
    <row r="104">
      <c r="A104" s="11" t="s">
        <v>882</v>
      </c>
      <c r="B104" s="12">
        <v>17943.0</v>
      </c>
      <c r="C104" s="13">
        <v>45678.0</v>
      </c>
      <c r="D104" s="14">
        <v>45678.0</v>
      </c>
      <c r="E104" s="15">
        <f t="shared" si="5"/>
        <v>0</v>
      </c>
      <c r="F104" s="16" t="s">
        <v>883</v>
      </c>
      <c r="G104" s="17" t="e">
        <v>#N/A</v>
      </c>
      <c r="H104" s="13">
        <v>35539.0</v>
      </c>
      <c r="I104" s="11">
        <v>27.0</v>
      </c>
      <c r="J104" s="18" t="s">
        <v>62</v>
      </c>
      <c r="K104" s="18" t="s">
        <v>62</v>
      </c>
      <c r="L104" s="18" t="s">
        <v>884</v>
      </c>
      <c r="M104" s="19" t="s">
        <v>57</v>
      </c>
      <c r="N104" s="19" t="s">
        <v>76</v>
      </c>
      <c r="O104" s="18" t="s">
        <v>885</v>
      </c>
      <c r="P104" s="18" t="s">
        <v>885</v>
      </c>
      <c r="Q104" s="11" t="s">
        <v>881</v>
      </c>
      <c r="R104" s="18" t="s">
        <v>886</v>
      </c>
      <c r="S104" s="11">
        <v>46250.0</v>
      </c>
      <c r="T104" s="18" t="s">
        <v>887</v>
      </c>
      <c r="U104" s="22" t="s">
        <v>62</v>
      </c>
      <c r="V104" s="23">
        <v>20656.9</v>
      </c>
      <c r="W104" s="24">
        <v>0.0</v>
      </c>
      <c r="X104" s="24">
        <v>0.0</v>
      </c>
      <c r="Y104" s="24">
        <v>0.0</v>
      </c>
      <c r="Z104" s="25">
        <v>0.0</v>
      </c>
      <c r="AA104" s="26">
        <v>10530.0</v>
      </c>
      <c r="AB104" s="24">
        <v>13104.0</v>
      </c>
      <c r="AC104" s="27">
        <f t="shared" si="6"/>
        <v>23634</v>
      </c>
      <c r="AD104" s="28">
        <f t="shared" si="3"/>
        <v>-2977.1</v>
      </c>
      <c r="AE104" s="29" t="s">
        <v>312</v>
      </c>
      <c r="AF104" s="30" t="s">
        <v>313</v>
      </c>
      <c r="AG104" s="31" t="b">
        <v>1</v>
      </c>
      <c r="AH104" s="83"/>
      <c r="AI104" s="33" t="b">
        <v>1</v>
      </c>
      <c r="AJ104" s="83"/>
      <c r="AK104" s="33" t="b">
        <v>1</v>
      </c>
      <c r="AL104" s="83"/>
      <c r="AM104" s="107"/>
      <c r="AN104" s="11" t="b">
        <v>1</v>
      </c>
      <c r="AO104" s="36"/>
      <c r="AP104" s="37" t="s">
        <v>270</v>
      </c>
      <c r="AQ104" s="106"/>
      <c r="AR104" s="39" t="s">
        <v>70</v>
      </c>
      <c r="AS104" s="40">
        <f t="shared" si="4"/>
        <v>45738</v>
      </c>
      <c r="AT104" s="142">
        <v>1752.0</v>
      </c>
      <c r="AU104" s="85">
        <v>45733.0</v>
      </c>
      <c r="AV104" s="42" t="s">
        <v>250</v>
      </c>
      <c r="AW104" s="30"/>
      <c r="AX104" s="44"/>
      <c r="AY104" s="45"/>
      <c r="AZ104" s="86">
        <v>45736.0</v>
      </c>
      <c r="BA104" s="87" t="s">
        <v>72</v>
      </c>
    </row>
    <row r="105" hidden="1">
      <c r="A105" s="11" t="s">
        <v>888</v>
      </c>
      <c r="B105" s="12">
        <v>17791.0</v>
      </c>
      <c r="C105" s="13">
        <v>45674.0</v>
      </c>
      <c r="D105" s="14">
        <v>45678.0</v>
      </c>
      <c r="E105" s="15">
        <f t="shared" si="5"/>
        <v>4</v>
      </c>
      <c r="F105" s="16" t="s">
        <v>889</v>
      </c>
      <c r="G105" s="17" t="s">
        <v>889</v>
      </c>
      <c r="H105" s="13">
        <v>18346.0</v>
      </c>
      <c r="I105" s="11">
        <v>74.0</v>
      </c>
      <c r="J105" s="18" t="s">
        <v>62</v>
      </c>
      <c r="K105" s="18" t="s">
        <v>62</v>
      </c>
      <c r="L105" s="18" t="s">
        <v>890</v>
      </c>
      <c r="M105" s="19" t="s">
        <v>98</v>
      </c>
      <c r="N105" s="19" t="s">
        <v>76</v>
      </c>
      <c r="O105" s="18" t="s">
        <v>891</v>
      </c>
      <c r="P105" s="18" t="s">
        <v>892</v>
      </c>
      <c r="Q105" s="11" t="s">
        <v>893</v>
      </c>
      <c r="R105" s="18" t="s">
        <v>62</v>
      </c>
      <c r="S105" s="11" t="s">
        <v>62</v>
      </c>
      <c r="T105" s="18" t="s">
        <v>564</v>
      </c>
      <c r="U105" s="22" t="s">
        <v>894</v>
      </c>
      <c r="V105" s="23">
        <v>194757.14</v>
      </c>
      <c r="W105" s="24">
        <v>38951.41</v>
      </c>
      <c r="X105" s="24">
        <v>0.0</v>
      </c>
      <c r="Y105" s="24">
        <v>0.0</v>
      </c>
      <c r="Z105" s="25">
        <v>109582.57</v>
      </c>
      <c r="AA105" s="26">
        <v>13650.0</v>
      </c>
      <c r="AB105" s="24">
        <v>5850.0</v>
      </c>
      <c r="AC105" s="27">
        <f t="shared" si="6"/>
        <v>19500</v>
      </c>
      <c r="AD105" s="28">
        <f t="shared" si="3"/>
        <v>26723.16</v>
      </c>
      <c r="AE105" s="29" t="s">
        <v>81</v>
      </c>
      <c r="AF105" s="30" t="s">
        <v>65</v>
      </c>
      <c r="AG105" s="31" t="b">
        <v>1</v>
      </c>
      <c r="AH105" s="83"/>
      <c r="AI105" s="33" t="b">
        <v>0</v>
      </c>
      <c r="AJ105" s="32" t="s">
        <v>874</v>
      </c>
      <c r="AK105" s="33" t="b">
        <v>0</v>
      </c>
      <c r="AL105" s="32" t="s">
        <v>874</v>
      </c>
      <c r="AM105" s="107"/>
      <c r="AN105" s="11" t="b">
        <v>1</v>
      </c>
      <c r="AO105" s="36"/>
      <c r="AP105" s="37" t="s">
        <v>270</v>
      </c>
      <c r="AQ105" s="38" t="s">
        <v>127</v>
      </c>
      <c r="AR105" s="39" t="s">
        <v>95</v>
      </c>
      <c r="AS105" s="40">
        <f t="shared" si="4"/>
        <v>45738</v>
      </c>
      <c r="AT105" s="142">
        <v>1772.0</v>
      </c>
      <c r="AU105" s="85">
        <v>45736.0</v>
      </c>
      <c r="AV105" s="42" t="s">
        <v>84</v>
      </c>
      <c r="AW105" s="98" t="s">
        <v>379</v>
      </c>
      <c r="AX105" s="44"/>
      <c r="AY105" s="45"/>
      <c r="AZ105" s="102"/>
      <c r="BA105" s="102"/>
    </row>
    <row r="106">
      <c r="A106" s="11" t="s">
        <v>895</v>
      </c>
      <c r="B106" s="12">
        <v>17870.0</v>
      </c>
      <c r="C106" s="13">
        <v>45676.0</v>
      </c>
      <c r="D106" s="14">
        <v>45678.0</v>
      </c>
      <c r="E106" s="15">
        <f t="shared" si="5"/>
        <v>2</v>
      </c>
      <c r="F106" s="16" t="s">
        <v>896</v>
      </c>
      <c r="G106" s="17" t="s">
        <v>896</v>
      </c>
      <c r="H106" s="13">
        <v>45460.0</v>
      </c>
      <c r="I106" s="11">
        <v>0.0</v>
      </c>
      <c r="J106" s="18" t="s">
        <v>62</v>
      </c>
      <c r="K106" s="18" t="s">
        <v>62</v>
      </c>
      <c r="L106" s="18" t="s">
        <v>897</v>
      </c>
      <c r="M106" s="19" t="s">
        <v>57</v>
      </c>
      <c r="N106" s="19" t="s">
        <v>76</v>
      </c>
      <c r="O106" s="18" t="s">
        <v>824</v>
      </c>
      <c r="P106" s="18" t="s">
        <v>898</v>
      </c>
      <c r="Q106" s="11" t="s">
        <v>91</v>
      </c>
      <c r="R106" s="18" t="s">
        <v>62</v>
      </c>
      <c r="S106" s="11" t="s">
        <v>62</v>
      </c>
      <c r="T106" s="18" t="s">
        <v>899</v>
      </c>
      <c r="U106" s="22" t="s">
        <v>62</v>
      </c>
      <c r="V106" s="23">
        <v>46568.06</v>
      </c>
      <c r="W106" s="24">
        <v>0.0</v>
      </c>
      <c r="X106" s="24">
        <v>0.0</v>
      </c>
      <c r="Y106" s="24">
        <v>0.0</v>
      </c>
      <c r="Z106" s="25">
        <v>20000.0</v>
      </c>
      <c r="AA106" s="26">
        <v>20475.0</v>
      </c>
      <c r="AB106" s="24">
        <v>8775.0</v>
      </c>
      <c r="AC106" s="27">
        <f t="shared" si="6"/>
        <v>29250</v>
      </c>
      <c r="AD106" s="28">
        <f t="shared" si="3"/>
        <v>-2681.94</v>
      </c>
      <c r="AE106" s="29" t="s">
        <v>135</v>
      </c>
      <c r="AF106" s="30" t="s">
        <v>65</v>
      </c>
      <c r="AG106" s="31" t="b">
        <v>1</v>
      </c>
      <c r="AH106" s="83"/>
      <c r="AI106" s="33" t="b">
        <v>1</v>
      </c>
      <c r="AJ106" s="83"/>
      <c r="AK106" s="33" t="b">
        <v>1</v>
      </c>
      <c r="AL106" s="83"/>
      <c r="AM106" s="107"/>
      <c r="AN106" s="11" t="b">
        <v>1</v>
      </c>
      <c r="AO106" s="36"/>
      <c r="AP106" s="37"/>
      <c r="AQ106" s="106"/>
      <c r="AR106" s="39" t="s">
        <v>70</v>
      </c>
      <c r="AS106" s="40">
        <f t="shared" si="4"/>
        <v>45738</v>
      </c>
      <c r="AT106" s="142">
        <v>1753.0</v>
      </c>
      <c r="AU106" s="85">
        <v>45733.0</v>
      </c>
      <c r="AV106" s="42" t="s">
        <v>250</v>
      </c>
      <c r="AW106" s="30"/>
      <c r="AX106" s="44"/>
      <c r="AY106" s="45"/>
      <c r="AZ106" s="86">
        <v>45736.0</v>
      </c>
      <c r="BA106" s="87" t="s">
        <v>72</v>
      </c>
    </row>
    <row r="107" hidden="1">
      <c r="A107" s="11" t="s">
        <v>900</v>
      </c>
      <c r="B107" s="12">
        <v>17971.0</v>
      </c>
      <c r="C107" s="13">
        <v>45678.0</v>
      </c>
      <c r="D107" s="14">
        <v>45678.0</v>
      </c>
      <c r="E107" s="15">
        <f t="shared" si="5"/>
        <v>0</v>
      </c>
      <c r="F107" s="16" t="s">
        <v>901</v>
      </c>
      <c r="G107" s="17" t="e">
        <v>#N/A</v>
      </c>
      <c r="H107" s="13">
        <v>16969.0</v>
      </c>
      <c r="I107" s="11">
        <v>78.0</v>
      </c>
      <c r="J107" s="18" t="s">
        <v>62</v>
      </c>
      <c r="K107" s="18" t="s">
        <v>62</v>
      </c>
      <c r="L107" s="18" t="s">
        <v>902</v>
      </c>
      <c r="M107" s="19" t="s">
        <v>88</v>
      </c>
      <c r="N107" s="19" t="s">
        <v>76</v>
      </c>
      <c r="O107" s="18" t="s">
        <v>903</v>
      </c>
      <c r="P107" s="18" t="s">
        <v>903</v>
      </c>
      <c r="Q107" s="11" t="s">
        <v>904</v>
      </c>
      <c r="R107" s="18" t="s">
        <v>905</v>
      </c>
      <c r="S107" s="11">
        <v>31825.0</v>
      </c>
      <c r="T107" s="18" t="s">
        <v>311</v>
      </c>
      <c r="U107" s="22" t="s">
        <v>62</v>
      </c>
      <c r="V107" s="23">
        <v>42770.58</v>
      </c>
      <c r="W107" s="24">
        <v>8554.12</v>
      </c>
      <c r="X107" s="24">
        <v>0.0</v>
      </c>
      <c r="Y107" s="24">
        <v>0.0</v>
      </c>
      <c r="Z107" s="25">
        <v>0.0</v>
      </c>
      <c r="AA107" s="26">
        <v>10725.0</v>
      </c>
      <c r="AB107" s="24">
        <v>8190.0</v>
      </c>
      <c r="AC107" s="25">
        <v>18915.0</v>
      </c>
      <c r="AD107" s="28">
        <f t="shared" si="3"/>
        <v>15301.46</v>
      </c>
      <c r="AE107" s="29" t="s">
        <v>312</v>
      </c>
      <c r="AF107" s="30" t="s">
        <v>313</v>
      </c>
      <c r="AG107" s="31" t="b">
        <v>1</v>
      </c>
      <c r="AH107" s="83"/>
      <c r="AI107" s="33" t="b">
        <v>1</v>
      </c>
      <c r="AJ107" s="83"/>
      <c r="AK107" s="33" t="b">
        <v>1</v>
      </c>
      <c r="AL107" s="83"/>
      <c r="AM107" s="107"/>
      <c r="AN107" s="11" t="b">
        <v>1</v>
      </c>
      <c r="AO107" s="36"/>
      <c r="AP107" s="37" t="s">
        <v>83</v>
      </c>
      <c r="AQ107" s="38" t="s">
        <v>94</v>
      </c>
      <c r="AR107" s="39" t="s">
        <v>70</v>
      </c>
      <c r="AS107" s="40">
        <f t="shared" si="4"/>
        <v>45738</v>
      </c>
      <c r="AT107" s="142">
        <v>1767.0</v>
      </c>
      <c r="AU107" s="85">
        <v>45736.0</v>
      </c>
      <c r="AV107" s="42" t="s">
        <v>84</v>
      </c>
      <c r="AW107" s="98" t="s">
        <v>379</v>
      </c>
      <c r="AX107" s="44"/>
      <c r="AY107" s="45"/>
      <c r="AZ107" s="102"/>
      <c r="BA107" s="102"/>
    </row>
    <row r="108" hidden="1">
      <c r="A108" s="11" t="s">
        <v>906</v>
      </c>
      <c r="B108" s="12">
        <v>17882.0</v>
      </c>
      <c r="C108" s="13">
        <v>45676.0</v>
      </c>
      <c r="D108" s="14">
        <v>45678.0</v>
      </c>
      <c r="E108" s="15">
        <f t="shared" si="5"/>
        <v>2</v>
      </c>
      <c r="F108" s="16" t="s">
        <v>907</v>
      </c>
      <c r="G108" s="17" t="s">
        <v>907</v>
      </c>
      <c r="H108" s="13">
        <v>32205.0</v>
      </c>
      <c r="I108" s="11">
        <v>36.0</v>
      </c>
      <c r="J108" s="18" t="s">
        <v>62</v>
      </c>
      <c r="K108" s="18" t="s">
        <v>62</v>
      </c>
      <c r="L108" s="18" t="s">
        <v>908</v>
      </c>
      <c r="M108" s="19" t="s">
        <v>57</v>
      </c>
      <c r="N108" s="19" t="s">
        <v>76</v>
      </c>
      <c r="O108" s="18" t="s">
        <v>909</v>
      </c>
      <c r="P108" s="18" t="s">
        <v>910</v>
      </c>
      <c r="Q108" s="11" t="s">
        <v>837</v>
      </c>
      <c r="R108" s="18" t="s">
        <v>62</v>
      </c>
      <c r="S108" s="11" t="s">
        <v>62</v>
      </c>
      <c r="T108" s="18" t="s">
        <v>588</v>
      </c>
      <c r="U108" s="22" t="s">
        <v>62</v>
      </c>
      <c r="V108" s="23">
        <v>50784.22</v>
      </c>
      <c r="W108" s="24">
        <v>0.0</v>
      </c>
      <c r="X108" s="24">
        <v>0.0</v>
      </c>
      <c r="Y108" s="24">
        <v>0.0</v>
      </c>
      <c r="Z108" s="25">
        <v>20000.0</v>
      </c>
      <c r="AA108" s="26">
        <v>11602.5</v>
      </c>
      <c r="AB108" s="24">
        <v>4972.5</v>
      </c>
      <c r="AC108" s="27">
        <f t="shared" ref="AC108:AC166" si="7">AA108+AB108</f>
        <v>16575</v>
      </c>
      <c r="AD108" s="28">
        <f t="shared" si="3"/>
        <v>14209.22</v>
      </c>
      <c r="AE108" s="29" t="s">
        <v>81</v>
      </c>
      <c r="AF108" s="30" t="s">
        <v>65</v>
      </c>
      <c r="AG108" s="31" t="b">
        <v>1</v>
      </c>
      <c r="AH108" s="83"/>
      <c r="AI108" s="33" t="b">
        <v>1</v>
      </c>
      <c r="AJ108" s="83"/>
      <c r="AK108" s="33" t="b">
        <v>1</v>
      </c>
      <c r="AL108" s="83"/>
      <c r="AM108" s="107"/>
      <c r="AN108" s="11" t="b">
        <v>1</v>
      </c>
      <c r="AO108" s="36"/>
      <c r="AP108" s="37" t="s">
        <v>83</v>
      </c>
      <c r="AQ108" s="38" t="s">
        <v>94</v>
      </c>
      <c r="AR108" s="39" t="s">
        <v>70</v>
      </c>
      <c r="AS108" s="40">
        <f t="shared" si="4"/>
        <v>45738</v>
      </c>
      <c r="AT108" s="142">
        <v>1769.0</v>
      </c>
      <c r="AU108" s="85">
        <v>45736.0</v>
      </c>
      <c r="AV108" s="42" t="s">
        <v>84</v>
      </c>
      <c r="AW108" s="98" t="s">
        <v>379</v>
      </c>
      <c r="AX108" s="44"/>
      <c r="AY108" s="45"/>
      <c r="AZ108" s="102"/>
      <c r="BA108" s="102"/>
    </row>
    <row r="109">
      <c r="A109" s="252" t="s">
        <v>911</v>
      </c>
      <c r="B109" s="253">
        <v>17867.0</v>
      </c>
      <c r="C109" s="254">
        <v>45676.0</v>
      </c>
      <c r="D109" s="255">
        <v>45678.0</v>
      </c>
      <c r="E109" s="256">
        <f t="shared" si="5"/>
        <v>2</v>
      </c>
      <c r="F109" s="189" t="s">
        <v>912</v>
      </c>
      <c r="G109" s="257" t="s">
        <v>912</v>
      </c>
      <c r="H109" s="254">
        <v>28812.0</v>
      </c>
      <c r="I109" s="252">
        <v>46.0</v>
      </c>
      <c r="J109" s="258" t="s">
        <v>62</v>
      </c>
      <c r="K109" s="258" t="s">
        <v>62</v>
      </c>
      <c r="L109" s="258" t="s">
        <v>913</v>
      </c>
      <c r="M109" s="259" t="s">
        <v>75</v>
      </c>
      <c r="N109" s="259" t="s">
        <v>76</v>
      </c>
      <c r="O109" s="258" t="s">
        <v>914</v>
      </c>
      <c r="P109" s="258" t="s">
        <v>915</v>
      </c>
      <c r="Q109" s="252" t="s">
        <v>495</v>
      </c>
      <c r="R109" s="258" t="s">
        <v>62</v>
      </c>
      <c r="S109" s="252" t="s">
        <v>62</v>
      </c>
      <c r="T109" s="258" t="s">
        <v>368</v>
      </c>
      <c r="U109" s="260" t="s">
        <v>916</v>
      </c>
      <c r="V109" s="261">
        <v>131598.95</v>
      </c>
      <c r="W109" s="262">
        <v>0.0</v>
      </c>
      <c r="X109" s="262">
        <v>0.0</v>
      </c>
      <c r="Y109" s="262">
        <v>0.0</v>
      </c>
      <c r="Z109" s="262">
        <v>60111.35</v>
      </c>
      <c r="AA109" s="263">
        <v>13650.0</v>
      </c>
      <c r="AB109" s="262">
        <v>5850.0</v>
      </c>
      <c r="AC109" s="264">
        <f t="shared" si="7"/>
        <v>19500</v>
      </c>
      <c r="AD109" s="265">
        <f t="shared" si="3"/>
        <v>51987.6</v>
      </c>
      <c r="AE109" s="266" t="s">
        <v>81</v>
      </c>
      <c r="AF109" s="267" t="s">
        <v>65</v>
      </c>
      <c r="AG109" s="268" t="b">
        <v>1</v>
      </c>
      <c r="AH109" s="269"/>
      <c r="AI109" s="270" t="b">
        <v>1</v>
      </c>
      <c r="AJ109" s="269"/>
      <c r="AK109" s="270" t="b">
        <v>1</v>
      </c>
      <c r="AL109" s="269"/>
      <c r="AM109" s="271"/>
      <c r="AN109" s="252" t="b">
        <v>1</v>
      </c>
      <c r="AO109" s="272"/>
      <c r="AP109" s="273" t="s">
        <v>270</v>
      </c>
      <c r="AQ109" s="274"/>
      <c r="AR109" s="275" t="s">
        <v>95</v>
      </c>
      <c r="AS109" s="276">
        <f t="shared" si="4"/>
        <v>45738</v>
      </c>
      <c r="AT109" s="277"/>
      <c r="AU109" s="278"/>
      <c r="AV109" s="279"/>
      <c r="AW109" s="267"/>
      <c r="AX109" s="280"/>
      <c r="AY109" s="281"/>
      <c r="AZ109" s="215"/>
      <c r="BA109" s="215"/>
    </row>
    <row r="110">
      <c r="A110" s="282" t="s">
        <v>917</v>
      </c>
      <c r="B110" s="283">
        <v>17977.0</v>
      </c>
      <c r="C110" s="284">
        <v>45678.0</v>
      </c>
      <c r="D110" s="285">
        <v>45678.0</v>
      </c>
      <c r="E110" s="286">
        <f t="shared" si="5"/>
        <v>0</v>
      </c>
      <c r="F110" s="287" t="s">
        <v>918</v>
      </c>
      <c r="G110" s="288" t="e">
        <v>#N/A</v>
      </c>
      <c r="H110" s="284">
        <v>29018.0</v>
      </c>
      <c r="I110" s="282">
        <v>45.0</v>
      </c>
      <c r="J110" s="289" t="s">
        <v>62</v>
      </c>
      <c r="K110" s="289" t="s">
        <v>62</v>
      </c>
      <c r="L110" s="289" t="s">
        <v>919</v>
      </c>
      <c r="M110" s="290" t="s">
        <v>228</v>
      </c>
      <c r="N110" s="290" t="s">
        <v>76</v>
      </c>
      <c r="O110" s="289" t="s">
        <v>920</v>
      </c>
      <c r="P110" s="289" t="s">
        <v>921</v>
      </c>
      <c r="Q110" s="282" t="s">
        <v>922</v>
      </c>
      <c r="R110" s="289" t="s">
        <v>923</v>
      </c>
      <c r="S110" s="282" t="s">
        <v>924</v>
      </c>
      <c r="T110" s="289" t="s">
        <v>925</v>
      </c>
      <c r="U110" s="291" t="s">
        <v>62</v>
      </c>
      <c r="V110" s="292">
        <v>47645.59</v>
      </c>
      <c r="W110" s="293">
        <v>0.0</v>
      </c>
      <c r="X110" s="293">
        <v>0.0</v>
      </c>
      <c r="Y110" s="293">
        <v>0.0</v>
      </c>
      <c r="Z110" s="294">
        <v>0.0</v>
      </c>
      <c r="AA110" s="295">
        <f>5460+10725</f>
        <v>16185</v>
      </c>
      <c r="AB110" s="296">
        <f>1638+9828</f>
        <v>11466</v>
      </c>
      <c r="AC110" s="297">
        <f t="shared" si="7"/>
        <v>27651</v>
      </c>
      <c r="AD110" s="298">
        <f t="shared" si="3"/>
        <v>19994.59</v>
      </c>
      <c r="AE110" s="299" t="s">
        <v>312</v>
      </c>
      <c r="AF110" s="300" t="s">
        <v>313</v>
      </c>
      <c r="AG110" s="301" t="b">
        <v>1</v>
      </c>
      <c r="AH110" s="302"/>
      <c r="AI110" s="303" t="b">
        <v>1</v>
      </c>
      <c r="AJ110" s="302"/>
      <c r="AK110" s="303" t="b">
        <v>1</v>
      </c>
      <c r="AL110" s="302"/>
      <c r="AM110" s="304"/>
      <c r="AN110" s="282" t="b">
        <v>1</v>
      </c>
      <c r="AO110" s="305"/>
      <c r="AP110" s="306" t="s">
        <v>83</v>
      </c>
      <c r="AQ110" s="307" t="s">
        <v>94</v>
      </c>
      <c r="AR110" s="308" t="s">
        <v>70</v>
      </c>
      <c r="AS110" s="309">
        <f t="shared" si="4"/>
        <v>45738</v>
      </c>
      <c r="AT110" s="310"/>
      <c r="AU110" s="311"/>
      <c r="AV110" s="312"/>
      <c r="AW110" s="300"/>
      <c r="AX110" s="313"/>
      <c r="AY110" s="314"/>
      <c r="AZ110" s="215"/>
      <c r="BA110" s="215"/>
    </row>
    <row r="111">
      <c r="A111" s="252" t="s">
        <v>926</v>
      </c>
      <c r="B111" s="253">
        <v>17888.0</v>
      </c>
      <c r="C111" s="254">
        <v>45676.0</v>
      </c>
      <c r="D111" s="255">
        <v>45678.0</v>
      </c>
      <c r="E111" s="256">
        <f t="shared" si="5"/>
        <v>2</v>
      </c>
      <c r="F111" s="189" t="s">
        <v>927</v>
      </c>
      <c r="G111" s="257" t="s">
        <v>927</v>
      </c>
      <c r="H111" s="254">
        <v>45676.0</v>
      </c>
      <c r="I111" s="252">
        <v>0.0</v>
      </c>
      <c r="J111" s="258" t="s">
        <v>107</v>
      </c>
      <c r="K111" s="258" t="s">
        <v>928</v>
      </c>
      <c r="L111" s="258" t="s">
        <v>929</v>
      </c>
      <c r="M111" s="259" t="s">
        <v>164</v>
      </c>
      <c r="N111" s="259" t="s">
        <v>58</v>
      </c>
      <c r="O111" s="258" t="s">
        <v>930</v>
      </c>
      <c r="P111" s="258" t="s">
        <v>931</v>
      </c>
      <c r="Q111" s="252" t="s">
        <v>605</v>
      </c>
      <c r="R111" s="258" t="s">
        <v>868</v>
      </c>
      <c r="S111" s="252">
        <v>99460.0</v>
      </c>
      <c r="T111" s="258" t="s">
        <v>168</v>
      </c>
      <c r="U111" s="260" t="s">
        <v>62</v>
      </c>
      <c r="V111" s="261">
        <v>33312.18</v>
      </c>
      <c r="W111" s="262">
        <v>0.0</v>
      </c>
      <c r="X111" s="262">
        <v>3110.58</v>
      </c>
      <c r="Y111" s="262">
        <v>0.0</v>
      </c>
      <c r="Z111" s="315">
        <v>0.0</v>
      </c>
      <c r="AA111" s="263">
        <v>4774.5</v>
      </c>
      <c r="AB111" s="262">
        <v>978.0</v>
      </c>
      <c r="AC111" s="264">
        <f t="shared" si="7"/>
        <v>5752.5</v>
      </c>
      <c r="AD111" s="265">
        <f t="shared" si="3"/>
        <v>24449.1</v>
      </c>
      <c r="AE111" s="266" t="s">
        <v>258</v>
      </c>
      <c r="AF111" s="267" t="s">
        <v>65</v>
      </c>
      <c r="AG111" s="268" t="b">
        <v>1</v>
      </c>
      <c r="AH111" s="269"/>
      <c r="AI111" s="270" t="b">
        <v>1</v>
      </c>
      <c r="AJ111" s="269"/>
      <c r="AK111" s="270" t="b">
        <v>1</v>
      </c>
      <c r="AL111" s="269"/>
      <c r="AM111" s="271"/>
      <c r="AN111" s="252" t="b">
        <v>1</v>
      </c>
      <c r="AO111" s="272"/>
      <c r="AP111" s="273" t="s">
        <v>270</v>
      </c>
      <c r="AQ111" s="274"/>
      <c r="AR111" s="275" t="s">
        <v>70</v>
      </c>
      <c r="AS111" s="276">
        <f t="shared" si="4"/>
        <v>45738</v>
      </c>
      <c r="AT111" s="277"/>
      <c r="AU111" s="278"/>
      <c r="AV111" s="279"/>
      <c r="AW111" s="267"/>
      <c r="AX111" s="280"/>
      <c r="AY111" s="281"/>
      <c r="AZ111" s="215"/>
      <c r="BA111" s="215"/>
    </row>
    <row r="112" hidden="1">
      <c r="A112" s="48" t="s">
        <v>932</v>
      </c>
      <c r="B112" s="49">
        <v>17830.0</v>
      </c>
      <c r="C112" s="50">
        <v>45675.0</v>
      </c>
      <c r="D112" s="51">
        <v>45678.0</v>
      </c>
      <c r="E112" s="52">
        <f t="shared" si="5"/>
        <v>3</v>
      </c>
      <c r="F112" s="53" t="s">
        <v>928</v>
      </c>
      <c r="G112" s="54" t="s">
        <v>928</v>
      </c>
      <c r="H112" s="50">
        <v>32962.0</v>
      </c>
      <c r="I112" s="48">
        <v>34.0</v>
      </c>
      <c r="J112" s="55" t="s">
        <v>62</v>
      </c>
      <c r="K112" s="55" t="s">
        <v>62</v>
      </c>
      <c r="L112" s="55" t="s">
        <v>929</v>
      </c>
      <c r="M112" s="56" t="s">
        <v>164</v>
      </c>
      <c r="N112" s="56" t="s">
        <v>76</v>
      </c>
      <c r="O112" s="55" t="s">
        <v>933</v>
      </c>
      <c r="P112" s="55" t="s">
        <v>934</v>
      </c>
      <c r="Q112" s="48" t="s">
        <v>935</v>
      </c>
      <c r="R112" s="55" t="s">
        <v>936</v>
      </c>
      <c r="S112" s="48">
        <v>59513.0</v>
      </c>
      <c r="T112" s="55" t="s">
        <v>937</v>
      </c>
      <c r="U112" s="58" t="s">
        <v>460</v>
      </c>
      <c r="V112" s="59">
        <v>153500.79</v>
      </c>
      <c r="W112" s="60">
        <v>0.0</v>
      </c>
      <c r="X112" s="60">
        <v>10511.38</v>
      </c>
      <c r="Y112" s="60">
        <v>0.0</v>
      </c>
      <c r="Z112" s="61">
        <v>72032.64</v>
      </c>
      <c r="AA112" s="62">
        <v>22230.0</v>
      </c>
      <c r="AB112" s="60">
        <v>14820.0</v>
      </c>
      <c r="AC112" s="63">
        <f t="shared" si="7"/>
        <v>37050</v>
      </c>
      <c r="AD112" s="64">
        <f t="shared" si="3"/>
        <v>33906.77</v>
      </c>
      <c r="AE112" s="65" t="s">
        <v>938</v>
      </c>
      <c r="AF112" s="66" t="s">
        <v>65</v>
      </c>
      <c r="AG112" s="67" t="b">
        <v>1</v>
      </c>
      <c r="AH112" s="68"/>
      <c r="AI112" s="69" t="b">
        <v>1</v>
      </c>
      <c r="AJ112" s="68"/>
      <c r="AK112" s="69" t="b">
        <v>1</v>
      </c>
      <c r="AL112" s="68"/>
      <c r="AM112" s="109"/>
      <c r="AN112" s="48" t="b">
        <v>1</v>
      </c>
      <c r="AO112" s="72"/>
      <c r="AP112" s="73" t="s">
        <v>238</v>
      </c>
      <c r="AQ112" s="74" t="s">
        <v>94</v>
      </c>
      <c r="AR112" s="75" t="s">
        <v>70</v>
      </c>
      <c r="AS112" s="76">
        <f t="shared" si="4"/>
        <v>45738</v>
      </c>
      <c r="AT112" s="143">
        <v>1771.0</v>
      </c>
      <c r="AU112" s="77">
        <v>45736.0</v>
      </c>
      <c r="AV112" s="78" t="s">
        <v>84</v>
      </c>
      <c r="AW112" s="98" t="s">
        <v>379</v>
      </c>
      <c r="AX112" s="79"/>
      <c r="AY112" s="80"/>
      <c r="AZ112" s="180"/>
      <c r="BA112" s="180"/>
    </row>
    <row r="113">
      <c r="A113" s="11" t="s">
        <v>939</v>
      </c>
      <c r="B113" s="12">
        <v>17859.0</v>
      </c>
      <c r="C113" s="13">
        <v>45675.0</v>
      </c>
      <c r="D113" s="14">
        <v>45679.0</v>
      </c>
      <c r="E113" s="15">
        <f t="shared" si="5"/>
        <v>4</v>
      </c>
      <c r="F113" s="16" t="s">
        <v>940</v>
      </c>
      <c r="G113" s="17" t="s">
        <v>940</v>
      </c>
      <c r="H113" s="13">
        <v>36222.0</v>
      </c>
      <c r="I113" s="11">
        <v>25.0</v>
      </c>
      <c r="J113" s="18" t="s">
        <v>62</v>
      </c>
      <c r="K113" s="18" t="s">
        <v>62</v>
      </c>
      <c r="L113" s="18" t="s">
        <v>941</v>
      </c>
      <c r="M113" s="19" t="s">
        <v>57</v>
      </c>
      <c r="N113" s="19" t="s">
        <v>76</v>
      </c>
      <c r="O113" s="18" t="s">
        <v>942</v>
      </c>
      <c r="P113" s="18" t="s">
        <v>943</v>
      </c>
      <c r="Q113" s="11" t="s">
        <v>935</v>
      </c>
      <c r="R113" s="18" t="s">
        <v>944</v>
      </c>
      <c r="S113" s="11">
        <v>59513.0</v>
      </c>
      <c r="T113" s="18" t="s">
        <v>148</v>
      </c>
      <c r="U113" s="22" t="s">
        <v>149</v>
      </c>
      <c r="V113" s="23">
        <v>140726.8</v>
      </c>
      <c r="W113" s="24">
        <v>0.0</v>
      </c>
      <c r="X113" s="24">
        <v>0.0</v>
      </c>
      <c r="Y113" s="24">
        <v>35000.0</v>
      </c>
      <c r="Z113" s="25">
        <v>2021.16</v>
      </c>
      <c r="AA113" s="26">
        <v>22230.0</v>
      </c>
      <c r="AB113" s="24">
        <v>14820.0</v>
      </c>
      <c r="AC113" s="27">
        <f t="shared" si="7"/>
        <v>37050</v>
      </c>
      <c r="AD113" s="28">
        <f t="shared" si="3"/>
        <v>66655.64</v>
      </c>
      <c r="AE113" s="29" t="s">
        <v>938</v>
      </c>
      <c r="AF113" s="30" t="s">
        <v>65</v>
      </c>
      <c r="AG113" s="31" t="b">
        <v>1</v>
      </c>
      <c r="AH113" s="83"/>
      <c r="AI113" s="33" t="b">
        <v>1</v>
      </c>
      <c r="AJ113" s="83"/>
      <c r="AK113" s="33" t="b">
        <v>1</v>
      </c>
      <c r="AL113" s="83"/>
      <c r="AM113" s="97" t="s">
        <v>151</v>
      </c>
      <c r="AN113" s="11" t="b">
        <v>1</v>
      </c>
      <c r="AO113" s="36"/>
      <c r="AP113" s="37" t="s">
        <v>238</v>
      </c>
      <c r="AQ113" s="38" t="s">
        <v>94</v>
      </c>
      <c r="AR113" s="39" t="s">
        <v>70</v>
      </c>
      <c r="AS113" s="40">
        <f t="shared" si="4"/>
        <v>45739</v>
      </c>
      <c r="AT113" s="142">
        <v>1647.0</v>
      </c>
      <c r="AU113" s="85">
        <v>45711.0</v>
      </c>
      <c r="AV113" s="42" t="s">
        <v>84</v>
      </c>
      <c r="AW113" s="30"/>
      <c r="AX113" s="44"/>
      <c r="AY113" s="45"/>
      <c r="AZ113" s="215"/>
      <c r="BA113" s="215"/>
    </row>
    <row r="114">
      <c r="A114" s="184" t="s">
        <v>945</v>
      </c>
      <c r="B114" s="185">
        <v>17881.0</v>
      </c>
      <c r="C114" s="186">
        <v>45676.0</v>
      </c>
      <c r="D114" s="187">
        <v>45679.0</v>
      </c>
      <c r="E114" s="188">
        <f t="shared" si="5"/>
        <v>3</v>
      </c>
      <c r="F114" s="189" t="s">
        <v>946</v>
      </c>
      <c r="G114" s="190" t="s">
        <v>946</v>
      </c>
      <c r="H114" s="186">
        <v>45676.0</v>
      </c>
      <c r="I114" s="184">
        <v>0.0</v>
      </c>
      <c r="J114" s="191" t="s">
        <v>107</v>
      </c>
      <c r="K114" s="191" t="s">
        <v>940</v>
      </c>
      <c r="L114" s="191" t="s">
        <v>941</v>
      </c>
      <c r="M114" s="192" t="s">
        <v>57</v>
      </c>
      <c r="N114" s="192" t="s">
        <v>58</v>
      </c>
      <c r="O114" s="191" t="s">
        <v>947</v>
      </c>
      <c r="P114" s="191" t="s">
        <v>947</v>
      </c>
      <c r="Q114" s="184" t="s">
        <v>605</v>
      </c>
      <c r="R114" s="191" t="s">
        <v>868</v>
      </c>
      <c r="S114" s="184">
        <v>99460.0</v>
      </c>
      <c r="T114" s="191" t="s">
        <v>948</v>
      </c>
      <c r="U114" s="193" t="s">
        <v>62</v>
      </c>
      <c r="V114" s="194">
        <v>35981.72</v>
      </c>
      <c r="W114" s="195">
        <v>0.0</v>
      </c>
      <c r="X114" s="195">
        <v>0.0</v>
      </c>
      <c r="Y114" s="195">
        <v>0.0</v>
      </c>
      <c r="Z114" s="196">
        <v>0.0</v>
      </c>
      <c r="AA114" s="197">
        <v>4774.5</v>
      </c>
      <c r="AB114" s="195">
        <v>978.0</v>
      </c>
      <c r="AC114" s="249">
        <f t="shared" si="7"/>
        <v>5752.5</v>
      </c>
      <c r="AD114" s="198">
        <f t="shared" si="3"/>
        <v>30229.22</v>
      </c>
      <c r="AE114" s="199" t="s">
        <v>258</v>
      </c>
      <c r="AF114" s="200" t="s">
        <v>65</v>
      </c>
      <c r="AG114" s="201" t="b">
        <v>1</v>
      </c>
      <c r="AH114" s="316" t="s">
        <v>259</v>
      </c>
      <c r="AI114" s="203" t="b">
        <v>1</v>
      </c>
      <c r="AJ114" s="317" t="s">
        <v>260</v>
      </c>
      <c r="AK114" s="203" t="b">
        <v>1</v>
      </c>
      <c r="AL114" s="202"/>
      <c r="AM114" s="318" t="s">
        <v>261</v>
      </c>
      <c r="AN114" s="184" t="b">
        <v>1</v>
      </c>
      <c r="AO114" s="191" t="s">
        <v>607</v>
      </c>
      <c r="AP114" s="206" t="s">
        <v>949</v>
      </c>
      <c r="AQ114" s="207" t="s">
        <v>94</v>
      </c>
      <c r="AR114" s="208" t="s">
        <v>70</v>
      </c>
      <c r="AS114" s="209">
        <f t="shared" si="4"/>
        <v>45739</v>
      </c>
      <c r="AT114" s="210"/>
      <c r="AU114" s="211"/>
      <c r="AV114" s="212"/>
      <c r="AW114" s="200"/>
      <c r="AX114" s="213"/>
      <c r="AY114" s="214"/>
      <c r="AZ114" s="215"/>
      <c r="BA114" s="215"/>
    </row>
    <row r="115">
      <c r="A115" s="11" t="s">
        <v>950</v>
      </c>
      <c r="B115" s="12">
        <v>17849.0</v>
      </c>
      <c r="C115" s="13">
        <v>45675.0</v>
      </c>
      <c r="D115" s="14">
        <v>45679.0</v>
      </c>
      <c r="E115" s="15">
        <f t="shared" si="5"/>
        <v>4</v>
      </c>
      <c r="F115" s="16" t="s">
        <v>951</v>
      </c>
      <c r="G115" s="17" t="s">
        <v>951</v>
      </c>
      <c r="H115" s="13">
        <v>34942.0</v>
      </c>
      <c r="I115" s="11">
        <v>29.0</v>
      </c>
      <c r="J115" s="18" t="s">
        <v>62</v>
      </c>
      <c r="K115" s="18" t="s">
        <v>62</v>
      </c>
      <c r="L115" s="18" t="s">
        <v>952</v>
      </c>
      <c r="M115" s="19" t="s">
        <v>57</v>
      </c>
      <c r="N115" s="19" t="s">
        <v>76</v>
      </c>
      <c r="O115" s="18" t="s">
        <v>219</v>
      </c>
      <c r="P115" s="18" t="s">
        <v>953</v>
      </c>
      <c r="Q115" s="11" t="s">
        <v>367</v>
      </c>
      <c r="R115" s="18" t="s">
        <v>62</v>
      </c>
      <c r="S115" s="11" t="s">
        <v>62</v>
      </c>
      <c r="T115" s="18" t="s">
        <v>92</v>
      </c>
      <c r="U115" s="22" t="s">
        <v>62</v>
      </c>
      <c r="V115" s="23">
        <v>70701.85</v>
      </c>
      <c r="W115" s="24">
        <v>0.0</v>
      </c>
      <c r="X115" s="24">
        <v>0.0</v>
      </c>
      <c r="Y115" s="24">
        <v>55086.84</v>
      </c>
      <c r="Z115" s="25">
        <v>0.0</v>
      </c>
      <c r="AA115" s="26">
        <v>10237.5</v>
      </c>
      <c r="AB115" s="24">
        <v>4387.5</v>
      </c>
      <c r="AC115" s="27">
        <f t="shared" si="7"/>
        <v>14625</v>
      </c>
      <c r="AD115" s="28">
        <f t="shared" si="3"/>
        <v>990.01</v>
      </c>
      <c r="AE115" s="29" t="s">
        <v>81</v>
      </c>
      <c r="AF115" s="30" t="s">
        <v>65</v>
      </c>
      <c r="AG115" s="31" t="b">
        <v>1</v>
      </c>
      <c r="AH115" s="83"/>
      <c r="AI115" s="33" t="b">
        <v>1</v>
      </c>
      <c r="AJ115" s="83"/>
      <c r="AK115" s="33" t="b">
        <v>1</v>
      </c>
      <c r="AL115" s="32"/>
      <c r="AM115" s="107"/>
      <c r="AN115" s="11" t="b">
        <v>1</v>
      </c>
      <c r="AO115" s="36"/>
      <c r="AP115" s="37" t="s">
        <v>83</v>
      </c>
      <c r="AQ115" s="38" t="s">
        <v>94</v>
      </c>
      <c r="AR115" s="39" t="s">
        <v>70</v>
      </c>
      <c r="AS115" s="40">
        <f t="shared" si="4"/>
        <v>45739</v>
      </c>
      <c r="AT115" s="142">
        <v>1646.0</v>
      </c>
      <c r="AU115" s="85">
        <v>45711.0</v>
      </c>
      <c r="AV115" s="42" t="s">
        <v>84</v>
      </c>
      <c r="AW115" s="30"/>
      <c r="AX115" s="44"/>
      <c r="AY115" s="45"/>
      <c r="AZ115" s="86">
        <v>45736.0</v>
      </c>
      <c r="BA115" s="87" t="s">
        <v>72</v>
      </c>
    </row>
    <row r="116">
      <c r="A116" s="11" t="s">
        <v>954</v>
      </c>
      <c r="B116" s="12">
        <v>17876.0</v>
      </c>
      <c r="C116" s="13">
        <v>45676.0</v>
      </c>
      <c r="D116" s="14">
        <v>45679.0</v>
      </c>
      <c r="E116" s="15">
        <f t="shared" si="5"/>
        <v>3</v>
      </c>
      <c r="F116" s="16" t="s">
        <v>955</v>
      </c>
      <c r="G116" s="17" t="s">
        <v>955</v>
      </c>
      <c r="H116" s="13">
        <v>36144.0</v>
      </c>
      <c r="I116" s="11">
        <v>3.0</v>
      </c>
      <c r="J116" s="18" t="s">
        <v>107</v>
      </c>
      <c r="K116" s="18" t="s">
        <v>956</v>
      </c>
      <c r="L116" s="18" t="s">
        <v>957</v>
      </c>
      <c r="M116" s="19" t="s">
        <v>57</v>
      </c>
      <c r="N116" s="19" t="s">
        <v>58</v>
      </c>
      <c r="O116" s="18" t="s">
        <v>377</v>
      </c>
      <c r="P116" s="18" t="s">
        <v>377</v>
      </c>
      <c r="Q116" s="11" t="s">
        <v>367</v>
      </c>
      <c r="R116" s="18" t="s">
        <v>62</v>
      </c>
      <c r="S116" s="11" t="s">
        <v>62</v>
      </c>
      <c r="T116" s="18" t="s">
        <v>958</v>
      </c>
      <c r="U116" s="22" t="s">
        <v>62</v>
      </c>
      <c r="V116" s="23">
        <v>47282.1</v>
      </c>
      <c r="W116" s="24">
        <v>0.0</v>
      </c>
      <c r="X116" s="24">
        <v>0.0</v>
      </c>
      <c r="Y116" s="24">
        <v>0.0</v>
      </c>
      <c r="Z116" s="25">
        <v>20000.0</v>
      </c>
      <c r="AA116" s="26">
        <v>10237.5</v>
      </c>
      <c r="AB116" s="24">
        <v>4387.5</v>
      </c>
      <c r="AC116" s="27">
        <f t="shared" si="7"/>
        <v>14625</v>
      </c>
      <c r="AD116" s="28">
        <f t="shared" si="3"/>
        <v>12657.1</v>
      </c>
      <c r="AE116" s="29" t="s">
        <v>64</v>
      </c>
      <c r="AF116" s="30" t="s">
        <v>65</v>
      </c>
      <c r="AG116" s="31" t="b">
        <v>1</v>
      </c>
      <c r="AH116" s="83"/>
      <c r="AI116" s="33" t="b">
        <v>1</v>
      </c>
      <c r="AJ116" s="83"/>
      <c r="AK116" s="33" t="b">
        <v>1</v>
      </c>
      <c r="AL116" s="83"/>
      <c r="AM116" s="107"/>
      <c r="AN116" s="11" t="b">
        <v>1</v>
      </c>
      <c r="AO116" s="36"/>
      <c r="AP116" s="37" t="s">
        <v>83</v>
      </c>
      <c r="AQ116" s="38" t="s">
        <v>94</v>
      </c>
      <c r="AR116" s="39" t="s">
        <v>70</v>
      </c>
      <c r="AS116" s="40">
        <f t="shared" si="4"/>
        <v>45739</v>
      </c>
      <c r="AT116" s="142">
        <v>1645.0</v>
      </c>
      <c r="AU116" s="85">
        <v>45711.0</v>
      </c>
      <c r="AV116" s="42" t="s">
        <v>84</v>
      </c>
      <c r="AW116" s="30"/>
      <c r="AX116" s="44"/>
      <c r="AY116" s="45"/>
      <c r="AZ116" s="86">
        <v>45736.0</v>
      </c>
      <c r="BA116" s="87" t="s">
        <v>72</v>
      </c>
    </row>
    <row r="117">
      <c r="A117" s="48" t="s">
        <v>959</v>
      </c>
      <c r="B117" s="49">
        <v>17927.0</v>
      </c>
      <c r="C117" s="50">
        <v>45677.0</v>
      </c>
      <c r="D117" s="51">
        <v>45679.0</v>
      </c>
      <c r="E117" s="52">
        <f t="shared" si="5"/>
        <v>2</v>
      </c>
      <c r="F117" s="53" t="s">
        <v>960</v>
      </c>
      <c r="G117" s="54" t="s">
        <v>960</v>
      </c>
      <c r="H117" s="50">
        <v>29176.0</v>
      </c>
      <c r="I117" s="48">
        <v>45.0</v>
      </c>
      <c r="J117" s="55" t="s">
        <v>62</v>
      </c>
      <c r="K117" s="55" t="s">
        <v>62</v>
      </c>
      <c r="L117" s="55" t="s">
        <v>961</v>
      </c>
      <c r="M117" s="56" t="s">
        <v>57</v>
      </c>
      <c r="N117" s="56" t="s">
        <v>76</v>
      </c>
      <c r="O117" s="55" t="s">
        <v>962</v>
      </c>
      <c r="P117" s="55" t="s">
        <v>963</v>
      </c>
      <c r="Q117" s="48" t="s">
        <v>157</v>
      </c>
      <c r="R117" s="55" t="s">
        <v>62</v>
      </c>
      <c r="S117" s="48" t="s">
        <v>62</v>
      </c>
      <c r="T117" s="55" t="s">
        <v>92</v>
      </c>
      <c r="U117" s="58" t="s">
        <v>62</v>
      </c>
      <c r="V117" s="59">
        <v>44324.73</v>
      </c>
      <c r="W117" s="60">
        <v>0.0</v>
      </c>
      <c r="X117" s="60">
        <v>0.0</v>
      </c>
      <c r="Y117" s="60">
        <v>26351.15</v>
      </c>
      <c r="Z117" s="61">
        <v>0.0</v>
      </c>
      <c r="AA117" s="62">
        <v>12285.0</v>
      </c>
      <c r="AB117" s="60">
        <v>5265.0</v>
      </c>
      <c r="AC117" s="63">
        <f t="shared" si="7"/>
        <v>17550</v>
      </c>
      <c r="AD117" s="64">
        <f t="shared" si="3"/>
        <v>423.58</v>
      </c>
      <c r="AE117" s="65" t="s">
        <v>81</v>
      </c>
      <c r="AF117" s="66" t="s">
        <v>65</v>
      </c>
      <c r="AG117" s="67" t="b">
        <v>1</v>
      </c>
      <c r="AH117" s="68"/>
      <c r="AI117" s="69" t="b">
        <v>1</v>
      </c>
      <c r="AJ117" s="68"/>
      <c r="AK117" s="69" t="b">
        <v>1</v>
      </c>
      <c r="AL117" s="104"/>
      <c r="AM117" s="107"/>
      <c r="AN117" s="48" t="b">
        <v>1</v>
      </c>
      <c r="AO117" s="72"/>
      <c r="AP117" s="73" t="s">
        <v>83</v>
      </c>
      <c r="AQ117" s="74" t="s">
        <v>94</v>
      </c>
      <c r="AR117" s="75" t="s">
        <v>70</v>
      </c>
      <c r="AS117" s="76">
        <f t="shared" si="4"/>
        <v>45739</v>
      </c>
      <c r="AT117" s="143">
        <v>1648.0</v>
      </c>
      <c r="AU117" s="77">
        <v>45711.0</v>
      </c>
      <c r="AV117" s="78" t="s">
        <v>84</v>
      </c>
      <c r="AW117" s="319" t="s">
        <v>964</v>
      </c>
      <c r="AX117" s="79"/>
      <c r="AY117" s="80"/>
      <c r="AZ117" s="248"/>
      <c r="BA117" s="248"/>
    </row>
    <row r="118">
      <c r="A118" s="11" t="s">
        <v>965</v>
      </c>
      <c r="B118" s="12">
        <v>18051.0</v>
      </c>
      <c r="C118" s="13">
        <v>45680.0</v>
      </c>
      <c r="D118" s="14">
        <v>45680.0</v>
      </c>
      <c r="E118" s="15">
        <f t="shared" si="5"/>
        <v>0</v>
      </c>
      <c r="F118" s="16" t="s">
        <v>966</v>
      </c>
      <c r="G118" s="17" t="e">
        <v>#N/A</v>
      </c>
      <c r="H118" s="13">
        <v>33023.0</v>
      </c>
      <c r="I118" s="11">
        <v>34.0</v>
      </c>
      <c r="J118" s="18" t="s">
        <v>62</v>
      </c>
      <c r="K118" s="18" t="s">
        <v>62</v>
      </c>
      <c r="L118" s="18" t="s">
        <v>967</v>
      </c>
      <c r="M118" s="19" t="s">
        <v>57</v>
      </c>
      <c r="N118" s="19" t="s">
        <v>76</v>
      </c>
      <c r="O118" s="18" t="s">
        <v>968</v>
      </c>
      <c r="P118" s="18" t="s">
        <v>968</v>
      </c>
      <c r="Q118" s="11" t="s">
        <v>969</v>
      </c>
      <c r="R118" s="18" t="s">
        <v>970</v>
      </c>
      <c r="S118" s="11">
        <v>55530.0</v>
      </c>
      <c r="T118" s="18" t="s">
        <v>971</v>
      </c>
      <c r="U118" s="22" t="s">
        <v>972</v>
      </c>
      <c r="V118" s="23">
        <v>157076.91</v>
      </c>
      <c r="W118" s="24">
        <v>0.0</v>
      </c>
      <c r="X118" s="24">
        <v>0.0</v>
      </c>
      <c r="Y118" s="24">
        <v>0.0</v>
      </c>
      <c r="Z118" s="25">
        <v>0.0</v>
      </c>
      <c r="AA118" s="26">
        <v>12870.0</v>
      </c>
      <c r="AB118" s="24">
        <v>12285.0</v>
      </c>
      <c r="AC118" s="27">
        <f t="shared" si="7"/>
        <v>25155</v>
      </c>
      <c r="AD118" s="28">
        <f t="shared" si="3"/>
        <v>131921.91</v>
      </c>
      <c r="AE118" s="29" t="s">
        <v>312</v>
      </c>
      <c r="AF118" s="30" t="s">
        <v>313</v>
      </c>
      <c r="AG118" s="31" t="b">
        <v>1</v>
      </c>
      <c r="AH118" s="83"/>
      <c r="AI118" s="33" t="b">
        <v>1</v>
      </c>
      <c r="AJ118" s="83"/>
      <c r="AK118" s="33" t="b">
        <v>1</v>
      </c>
      <c r="AL118" s="91"/>
      <c r="AM118" s="320" t="s">
        <v>973</v>
      </c>
      <c r="AN118" s="11" t="b">
        <v>1</v>
      </c>
      <c r="AO118" s="36"/>
      <c r="AP118" s="37" t="s">
        <v>83</v>
      </c>
      <c r="AQ118" s="38" t="s">
        <v>94</v>
      </c>
      <c r="AR118" s="39" t="s">
        <v>95</v>
      </c>
      <c r="AS118" s="40">
        <f t="shared" si="4"/>
        <v>45740</v>
      </c>
      <c r="AT118" s="142">
        <v>1761.0</v>
      </c>
      <c r="AU118" s="85">
        <v>45735.0</v>
      </c>
      <c r="AV118" s="42" t="s">
        <v>84</v>
      </c>
      <c r="AW118" s="98" t="s">
        <v>379</v>
      </c>
      <c r="AX118" s="44"/>
      <c r="AY118" s="45"/>
      <c r="AZ118" s="102"/>
      <c r="BA118" s="102"/>
    </row>
    <row r="119">
      <c r="A119" s="11" t="s">
        <v>974</v>
      </c>
      <c r="B119" s="12">
        <v>17861.0</v>
      </c>
      <c r="C119" s="321">
        <v>45675.0</v>
      </c>
      <c r="D119" s="14">
        <v>45680.0</v>
      </c>
      <c r="E119" s="15">
        <f t="shared" si="5"/>
        <v>5</v>
      </c>
      <c r="F119" s="16" t="s">
        <v>975</v>
      </c>
      <c r="G119" s="17" t="e">
        <v>#N/A</v>
      </c>
      <c r="H119" s="13">
        <v>35710.0</v>
      </c>
      <c r="I119" s="11">
        <v>0.0</v>
      </c>
      <c r="J119" s="18" t="s">
        <v>976</v>
      </c>
      <c r="K119" s="18" t="s">
        <v>977</v>
      </c>
      <c r="L119" s="18" t="s">
        <v>978</v>
      </c>
      <c r="M119" s="19" t="s">
        <v>57</v>
      </c>
      <c r="N119" s="19" t="s">
        <v>58</v>
      </c>
      <c r="O119" s="18" t="s">
        <v>979</v>
      </c>
      <c r="P119" s="18" t="s">
        <v>980</v>
      </c>
      <c r="Q119" s="11" t="s">
        <v>981</v>
      </c>
      <c r="R119" s="18" t="s">
        <v>62</v>
      </c>
      <c r="S119" s="11" t="s">
        <v>62</v>
      </c>
      <c r="T119" s="18" t="s">
        <v>982</v>
      </c>
      <c r="U119" s="22" t="s">
        <v>62</v>
      </c>
      <c r="V119" s="23">
        <v>78375.2</v>
      </c>
      <c r="W119" s="24">
        <v>0.0</v>
      </c>
      <c r="X119" s="24">
        <v>0.0</v>
      </c>
      <c r="Y119" s="24">
        <v>0.0</v>
      </c>
      <c r="Z119" s="25">
        <v>20000.0</v>
      </c>
      <c r="AA119" s="26">
        <v>20065.5</v>
      </c>
      <c r="AB119" s="24">
        <v>8599.5</v>
      </c>
      <c r="AC119" s="27">
        <f t="shared" si="7"/>
        <v>28665</v>
      </c>
      <c r="AD119" s="28">
        <f t="shared" si="3"/>
        <v>29710.2</v>
      </c>
      <c r="AE119" s="29" t="s">
        <v>64</v>
      </c>
      <c r="AF119" s="30" t="s">
        <v>65</v>
      </c>
      <c r="AG119" s="31" t="b">
        <v>1</v>
      </c>
      <c r="AH119" s="83"/>
      <c r="AI119" s="33" t="b">
        <v>1</v>
      </c>
      <c r="AJ119" s="83"/>
      <c r="AK119" s="33" t="b">
        <v>1</v>
      </c>
      <c r="AL119" s="83"/>
      <c r="AM119" s="107"/>
      <c r="AN119" s="11" t="b">
        <v>1</v>
      </c>
      <c r="AO119" s="36"/>
      <c r="AP119" s="37" t="s">
        <v>83</v>
      </c>
      <c r="AQ119" s="38" t="s">
        <v>94</v>
      </c>
      <c r="AR119" s="39" t="s">
        <v>95</v>
      </c>
      <c r="AS119" s="40">
        <f t="shared" si="4"/>
        <v>45740</v>
      </c>
      <c r="AT119" s="142">
        <v>1756.0</v>
      </c>
      <c r="AU119" s="85">
        <v>45735.0</v>
      </c>
      <c r="AV119" s="42" t="s">
        <v>84</v>
      </c>
      <c r="AW119" s="98" t="s">
        <v>379</v>
      </c>
      <c r="AX119" s="44"/>
      <c r="AY119" s="45"/>
      <c r="AZ119" s="102"/>
      <c r="BA119" s="102"/>
    </row>
    <row r="120">
      <c r="A120" s="11" t="s">
        <v>983</v>
      </c>
      <c r="B120" s="12">
        <v>17991.0</v>
      </c>
      <c r="C120" s="13">
        <v>45679.0</v>
      </c>
      <c r="D120" s="14">
        <v>45680.0</v>
      </c>
      <c r="E120" s="15">
        <f t="shared" si="5"/>
        <v>1</v>
      </c>
      <c r="F120" s="16" t="s">
        <v>984</v>
      </c>
      <c r="G120" s="17" t="e">
        <v>#N/A</v>
      </c>
      <c r="H120" s="13">
        <v>34772.0</v>
      </c>
      <c r="I120" s="11">
        <v>1.0</v>
      </c>
      <c r="J120" s="18" t="s">
        <v>107</v>
      </c>
      <c r="K120" s="18" t="s">
        <v>985</v>
      </c>
      <c r="L120" s="18" t="s">
        <v>986</v>
      </c>
      <c r="M120" s="19" t="s">
        <v>57</v>
      </c>
      <c r="N120" s="19" t="s">
        <v>58</v>
      </c>
      <c r="O120" s="18" t="s">
        <v>987</v>
      </c>
      <c r="P120" s="18" t="s">
        <v>988</v>
      </c>
      <c r="Q120" s="11" t="s">
        <v>989</v>
      </c>
      <c r="R120" s="18" t="s">
        <v>62</v>
      </c>
      <c r="S120" s="11" t="s">
        <v>62</v>
      </c>
      <c r="T120" s="18" t="s">
        <v>334</v>
      </c>
      <c r="U120" s="22" t="s">
        <v>62</v>
      </c>
      <c r="V120" s="23">
        <v>19283.61</v>
      </c>
      <c r="W120" s="24">
        <v>0.0</v>
      </c>
      <c r="X120" s="24">
        <v>0.0</v>
      </c>
      <c r="Y120" s="24">
        <v>0.0</v>
      </c>
      <c r="Z120" s="25">
        <v>0.0</v>
      </c>
      <c r="AA120" s="26">
        <v>8190.0</v>
      </c>
      <c r="AB120" s="24">
        <v>3510.0</v>
      </c>
      <c r="AC120" s="27">
        <f t="shared" si="7"/>
        <v>11700</v>
      </c>
      <c r="AD120" s="28">
        <f t="shared" si="3"/>
        <v>7583.61</v>
      </c>
      <c r="AE120" s="29" t="s">
        <v>64</v>
      </c>
      <c r="AF120" s="30" t="s">
        <v>65</v>
      </c>
      <c r="AG120" s="31" t="b">
        <v>1</v>
      </c>
      <c r="AH120" s="83"/>
      <c r="AI120" s="33" t="b">
        <v>1</v>
      </c>
      <c r="AJ120" s="83"/>
      <c r="AK120" s="33" t="b">
        <v>1</v>
      </c>
      <c r="AL120" s="83"/>
      <c r="AM120" s="107"/>
      <c r="AN120" s="11" t="b">
        <v>1</v>
      </c>
      <c r="AO120" s="36"/>
      <c r="AP120" s="37" t="s">
        <v>83</v>
      </c>
      <c r="AQ120" s="38" t="s">
        <v>94</v>
      </c>
      <c r="AR120" s="39" t="s">
        <v>70</v>
      </c>
      <c r="AS120" s="40">
        <f t="shared" si="4"/>
        <v>45740</v>
      </c>
      <c r="AT120" s="142">
        <v>1758.0</v>
      </c>
      <c r="AU120" s="85">
        <v>45735.0</v>
      </c>
      <c r="AV120" s="42" t="s">
        <v>84</v>
      </c>
      <c r="AW120" s="98" t="s">
        <v>379</v>
      </c>
      <c r="AX120" s="44"/>
      <c r="AY120" s="45"/>
      <c r="AZ120" s="102"/>
      <c r="BA120" s="102"/>
    </row>
    <row r="121">
      <c r="A121" s="322" t="s">
        <v>990</v>
      </c>
      <c r="B121" s="323">
        <v>17962.0</v>
      </c>
      <c r="C121" s="324">
        <v>45678.0</v>
      </c>
      <c r="D121" s="325">
        <v>45680.0</v>
      </c>
      <c r="E121" s="326">
        <f t="shared" si="5"/>
        <v>2</v>
      </c>
      <c r="F121" s="327" t="s">
        <v>991</v>
      </c>
      <c r="G121" s="328" t="e">
        <v>#N/A</v>
      </c>
      <c r="H121" s="324">
        <v>36646.0</v>
      </c>
      <c r="I121" s="322">
        <v>24.0</v>
      </c>
      <c r="J121" s="329" t="s">
        <v>62</v>
      </c>
      <c r="K121" s="329" t="s">
        <v>62</v>
      </c>
      <c r="L121" s="329" t="s">
        <v>992</v>
      </c>
      <c r="M121" s="330" t="s">
        <v>75</v>
      </c>
      <c r="N121" s="330" t="s">
        <v>76</v>
      </c>
      <c r="O121" s="329" t="s">
        <v>785</v>
      </c>
      <c r="P121" s="329" t="s">
        <v>993</v>
      </c>
      <c r="Q121" s="322" t="s">
        <v>276</v>
      </c>
      <c r="R121" s="329" t="s">
        <v>62</v>
      </c>
      <c r="S121" s="322" t="s">
        <v>62</v>
      </c>
      <c r="T121" s="329" t="s">
        <v>994</v>
      </c>
      <c r="U121" s="331" t="s">
        <v>62</v>
      </c>
      <c r="V121" s="332">
        <v>46361.97</v>
      </c>
      <c r="W121" s="333">
        <v>0.0</v>
      </c>
      <c r="X121" s="333">
        <v>0.0</v>
      </c>
      <c r="Y121" s="333">
        <v>0.0</v>
      </c>
      <c r="Z121" s="334">
        <v>20000.0</v>
      </c>
      <c r="AA121" s="335">
        <v>5460.0</v>
      </c>
      <c r="AB121" s="333">
        <v>2340.0</v>
      </c>
      <c r="AC121" s="336">
        <f t="shared" si="7"/>
        <v>7800</v>
      </c>
      <c r="AD121" s="337">
        <f t="shared" si="3"/>
        <v>18561.97</v>
      </c>
      <c r="AE121" s="338" t="s">
        <v>81</v>
      </c>
      <c r="AF121" s="339" t="s">
        <v>65</v>
      </c>
      <c r="AG121" s="340" t="b">
        <v>1</v>
      </c>
      <c r="AH121" s="341"/>
      <c r="AI121" s="342" t="b">
        <v>1</v>
      </c>
      <c r="AJ121" s="341"/>
      <c r="AK121" s="342" t="b">
        <v>0</v>
      </c>
      <c r="AL121" s="343" t="s">
        <v>874</v>
      </c>
      <c r="AM121" s="344"/>
      <c r="AN121" s="322" t="b">
        <v>1</v>
      </c>
      <c r="AO121" s="329" t="s">
        <v>995</v>
      </c>
      <c r="AP121" s="345" t="s">
        <v>68</v>
      </c>
      <c r="AQ121" s="346"/>
      <c r="AR121" s="347" t="s">
        <v>95</v>
      </c>
      <c r="AS121" s="348">
        <f t="shared" si="4"/>
        <v>45740</v>
      </c>
      <c r="AT121" s="349">
        <v>1649.0</v>
      </c>
      <c r="AU121" s="350"/>
      <c r="AV121" s="351"/>
      <c r="AW121" s="352" t="s">
        <v>996</v>
      </c>
      <c r="AX121" s="353"/>
      <c r="AY121" s="354"/>
      <c r="AZ121" s="248"/>
      <c r="BA121" s="248"/>
    </row>
    <row r="122" hidden="1">
      <c r="A122" s="11" t="s">
        <v>997</v>
      </c>
      <c r="B122" s="12">
        <v>17928.0</v>
      </c>
      <c r="C122" s="13">
        <v>45677.0</v>
      </c>
      <c r="D122" s="14">
        <v>45681.0</v>
      </c>
      <c r="E122" s="15">
        <f t="shared" si="5"/>
        <v>4</v>
      </c>
      <c r="F122" s="16" t="s">
        <v>998</v>
      </c>
      <c r="G122" s="17" t="s">
        <v>998</v>
      </c>
      <c r="H122" s="13">
        <v>43402.0</v>
      </c>
      <c r="I122" s="11">
        <v>6.0</v>
      </c>
      <c r="J122" s="18" t="s">
        <v>107</v>
      </c>
      <c r="K122" s="18" t="s">
        <v>999</v>
      </c>
      <c r="L122" s="18" t="s">
        <v>1000</v>
      </c>
      <c r="M122" s="19" t="s">
        <v>57</v>
      </c>
      <c r="N122" s="19" t="s">
        <v>76</v>
      </c>
      <c r="O122" s="18" t="s">
        <v>1001</v>
      </c>
      <c r="P122" s="18" t="s">
        <v>1002</v>
      </c>
      <c r="Q122" s="11" t="s">
        <v>1003</v>
      </c>
      <c r="R122" s="18" t="s">
        <v>62</v>
      </c>
      <c r="S122" s="11" t="s">
        <v>62</v>
      </c>
      <c r="T122" s="18" t="s">
        <v>354</v>
      </c>
      <c r="U122" s="22" t="s">
        <v>62</v>
      </c>
      <c r="V122" s="23">
        <v>37245.05</v>
      </c>
      <c r="W122" s="24">
        <v>0.0</v>
      </c>
      <c r="X122" s="24">
        <v>0.0</v>
      </c>
      <c r="Y122" s="24">
        <v>28358.97</v>
      </c>
      <c r="Z122" s="25">
        <v>1086.08</v>
      </c>
      <c r="AA122" s="26">
        <v>5460.0</v>
      </c>
      <c r="AB122" s="24">
        <v>2340.0</v>
      </c>
      <c r="AC122" s="27">
        <f t="shared" si="7"/>
        <v>7800</v>
      </c>
      <c r="AD122" s="28">
        <f t="shared" si="3"/>
        <v>0</v>
      </c>
      <c r="AE122" s="29" t="s">
        <v>64</v>
      </c>
      <c r="AF122" s="30" t="s">
        <v>65</v>
      </c>
      <c r="AG122" s="31" t="b">
        <v>1</v>
      </c>
      <c r="AH122" s="83"/>
      <c r="AI122" s="33" t="b">
        <v>1</v>
      </c>
      <c r="AJ122" s="83"/>
      <c r="AK122" s="33" t="b">
        <v>1</v>
      </c>
      <c r="AL122" s="83"/>
      <c r="AM122" s="107"/>
      <c r="AN122" s="11" t="b">
        <v>1</v>
      </c>
      <c r="AO122" s="36"/>
      <c r="AP122" s="37" t="s">
        <v>68</v>
      </c>
      <c r="AQ122" s="38" t="s">
        <v>94</v>
      </c>
      <c r="AR122" s="39" t="s">
        <v>70</v>
      </c>
      <c r="AS122" s="40">
        <f t="shared" si="4"/>
        <v>45741</v>
      </c>
      <c r="AT122" s="142">
        <v>1768.0</v>
      </c>
      <c r="AU122" s="85">
        <v>45736.0</v>
      </c>
      <c r="AV122" s="42" t="s">
        <v>84</v>
      </c>
      <c r="AW122" s="30"/>
      <c r="AX122" s="44"/>
      <c r="AY122" s="45"/>
      <c r="AZ122" s="102"/>
      <c r="BA122" s="102"/>
    </row>
    <row r="123">
      <c r="A123" s="252" t="s">
        <v>1004</v>
      </c>
      <c r="B123" s="253">
        <v>17986.0</v>
      </c>
      <c r="C123" s="254">
        <v>45678.0</v>
      </c>
      <c r="D123" s="255">
        <v>45681.0</v>
      </c>
      <c r="E123" s="256">
        <f t="shared" si="5"/>
        <v>3</v>
      </c>
      <c r="F123" s="189" t="s">
        <v>1005</v>
      </c>
      <c r="G123" s="257" t="s">
        <v>1005</v>
      </c>
      <c r="H123" s="254">
        <v>32473.0</v>
      </c>
      <c r="I123" s="252">
        <v>12.0</v>
      </c>
      <c r="J123" s="258" t="s">
        <v>1006</v>
      </c>
      <c r="K123" s="258" t="s">
        <v>1007</v>
      </c>
      <c r="L123" s="258" t="s">
        <v>1008</v>
      </c>
      <c r="M123" s="259" t="s">
        <v>57</v>
      </c>
      <c r="N123" s="259" t="s">
        <v>58</v>
      </c>
      <c r="O123" s="258" t="s">
        <v>1009</v>
      </c>
      <c r="P123" s="258" t="s">
        <v>1010</v>
      </c>
      <c r="Q123" s="252" t="s">
        <v>989</v>
      </c>
      <c r="R123" s="258" t="s">
        <v>62</v>
      </c>
      <c r="S123" s="252" t="s">
        <v>62</v>
      </c>
      <c r="T123" s="258" t="s">
        <v>580</v>
      </c>
      <c r="U123" s="260" t="s">
        <v>62</v>
      </c>
      <c r="V123" s="261">
        <v>49471.84</v>
      </c>
      <c r="W123" s="262">
        <v>0.0</v>
      </c>
      <c r="X123" s="262">
        <v>0.0</v>
      </c>
      <c r="Y123" s="262">
        <v>36570.88</v>
      </c>
      <c r="Z123" s="315">
        <v>1200.96</v>
      </c>
      <c r="AA123" s="263">
        <v>5460.0</v>
      </c>
      <c r="AB123" s="262">
        <v>3822.0</v>
      </c>
      <c r="AC123" s="264">
        <f t="shared" si="7"/>
        <v>9282</v>
      </c>
      <c r="AD123" s="265">
        <f t="shared" si="3"/>
        <v>2418</v>
      </c>
      <c r="AE123" s="266" t="s">
        <v>64</v>
      </c>
      <c r="AF123" s="267" t="s">
        <v>65</v>
      </c>
      <c r="AG123" s="268" t="b">
        <v>1</v>
      </c>
      <c r="AH123" s="269"/>
      <c r="AI123" s="270" t="b">
        <v>0</v>
      </c>
      <c r="AJ123" s="250" t="s">
        <v>874</v>
      </c>
      <c r="AK123" s="270" t="b">
        <v>0</v>
      </c>
      <c r="AL123" s="250" t="s">
        <v>874</v>
      </c>
      <c r="AM123" s="271"/>
      <c r="AN123" s="252" t="b">
        <v>1</v>
      </c>
      <c r="AO123" s="272"/>
      <c r="AP123" s="273" t="s">
        <v>270</v>
      </c>
      <c r="AQ123" s="274"/>
      <c r="AR123" s="275" t="s">
        <v>95</v>
      </c>
      <c r="AS123" s="276">
        <f t="shared" si="4"/>
        <v>45741</v>
      </c>
      <c r="AT123" s="277"/>
      <c r="AU123" s="278"/>
      <c r="AV123" s="279"/>
      <c r="AW123" s="267"/>
      <c r="AX123" s="280"/>
      <c r="AY123" s="281"/>
      <c r="AZ123" s="215"/>
      <c r="BA123" s="215"/>
    </row>
    <row r="124">
      <c r="A124" s="184" t="s">
        <v>1011</v>
      </c>
      <c r="B124" s="185">
        <v>17975.0</v>
      </c>
      <c r="C124" s="186">
        <v>45678.0</v>
      </c>
      <c r="D124" s="187">
        <v>45681.0</v>
      </c>
      <c r="E124" s="188">
        <f t="shared" si="5"/>
        <v>3</v>
      </c>
      <c r="F124" s="189" t="s">
        <v>1012</v>
      </c>
      <c r="G124" s="190" t="s">
        <v>1012</v>
      </c>
      <c r="H124" s="186">
        <v>29700.0</v>
      </c>
      <c r="I124" s="184">
        <v>43.0</v>
      </c>
      <c r="J124" s="191" t="s">
        <v>62</v>
      </c>
      <c r="K124" s="191" t="s">
        <v>62</v>
      </c>
      <c r="L124" s="191" t="s">
        <v>1013</v>
      </c>
      <c r="M124" s="192" t="s">
        <v>164</v>
      </c>
      <c r="N124" s="192" t="s">
        <v>76</v>
      </c>
      <c r="O124" s="191" t="s">
        <v>1014</v>
      </c>
      <c r="P124" s="191" t="s">
        <v>1015</v>
      </c>
      <c r="Q124" s="184" t="s">
        <v>587</v>
      </c>
      <c r="R124" s="191" t="s">
        <v>62</v>
      </c>
      <c r="S124" s="184" t="s">
        <v>62</v>
      </c>
      <c r="T124" s="191" t="s">
        <v>92</v>
      </c>
      <c r="U124" s="193" t="s">
        <v>62</v>
      </c>
      <c r="V124" s="194">
        <v>70163.15</v>
      </c>
      <c r="W124" s="195">
        <v>0.0</v>
      </c>
      <c r="X124" s="195">
        <v>0.0</v>
      </c>
      <c r="Y124" s="195">
        <v>0.0</v>
      </c>
      <c r="Z124" s="196">
        <v>39548.15</v>
      </c>
      <c r="AA124" s="197">
        <v>21430.5</v>
      </c>
      <c r="AB124" s="195">
        <v>9184.5</v>
      </c>
      <c r="AC124" s="249">
        <f t="shared" si="7"/>
        <v>30615</v>
      </c>
      <c r="AD124" s="198">
        <f t="shared" si="3"/>
        <v>0</v>
      </c>
      <c r="AE124" s="199" t="s">
        <v>81</v>
      </c>
      <c r="AF124" s="200" t="s">
        <v>65</v>
      </c>
      <c r="AG124" s="201" t="b">
        <v>1</v>
      </c>
      <c r="AH124" s="202"/>
      <c r="AI124" s="203" t="b">
        <v>1</v>
      </c>
      <c r="AJ124" s="202"/>
      <c r="AK124" s="203" t="b">
        <v>1</v>
      </c>
      <c r="AL124" s="202"/>
      <c r="AM124" s="204"/>
      <c r="AN124" s="184" t="b">
        <v>1</v>
      </c>
      <c r="AO124" s="205"/>
      <c r="AP124" s="206" t="s">
        <v>270</v>
      </c>
      <c r="AQ124" s="251"/>
      <c r="AR124" s="208" t="s">
        <v>70</v>
      </c>
      <c r="AS124" s="209">
        <f t="shared" si="4"/>
        <v>45741</v>
      </c>
      <c r="AT124" s="210"/>
      <c r="AU124" s="211"/>
      <c r="AV124" s="212"/>
      <c r="AW124" s="200"/>
      <c r="AX124" s="213"/>
      <c r="AY124" s="214"/>
      <c r="AZ124" s="215"/>
      <c r="BA124" s="215"/>
    </row>
    <row r="125">
      <c r="A125" s="252" t="s">
        <v>1016</v>
      </c>
      <c r="B125" s="253">
        <v>18029.0</v>
      </c>
      <c r="C125" s="254">
        <v>45679.0</v>
      </c>
      <c r="D125" s="255">
        <v>45681.0</v>
      </c>
      <c r="E125" s="256">
        <f t="shared" si="5"/>
        <v>2</v>
      </c>
      <c r="F125" s="189" t="s">
        <v>1017</v>
      </c>
      <c r="G125" s="257" t="s">
        <v>1017</v>
      </c>
      <c r="H125" s="254">
        <v>17910.0</v>
      </c>
      <c r="I125" s="252">
        <v>76.0</v>
      </c>
      <c r="J125" s="258" t="s">
        <v>62</v>
      </c>
      <c r="K125" s="258" t="s">
        <v>62</v>
      </c>
      <c r="L125" s="258" t="s">
        <v>1018</v>
      </c>
      <c r="M125" s="259" t="s">
        <v>88</v>
      </c>
      <c r="N125" s="259" t="s">
        <v>76</v>
      </c>
      <c r="O125" s="258" t="s">
        <v>1019</v>
      </c>
      <c r="P125" s="258" t="s">
        <v>1020</v>
      </c>
      <c r="Q125" s="252" t="s">
        <v>1021</v>
      </c>
      <c r="R125" s="258" t="s">
        <v>62</v>
      </c>
      <c r="S125" s="252" t="s">
        <v>62</v>
      </c>
      <c r="T125" s="258" t="s">
        <v>401</v>
      </c>
      <c r="U125" s="260" t="s">
        <v>1022</v>
      </c>
      <c r="V125" s="261">
        <v>88907.12</v>
      </c>
      <c r="W125" s="262">
        <v>17781.39</v>
      </c>
      <c r="X125" s="262">
        <v>0.0</v>
      </c>
      <c r="Y125" s="262">
        <v>0.0</v>
      </c>
      <c r="Z125" s="315">
        <v>54550.73</v>
      </c>
      <c r="AA125" s="263">
        <v>11602.5</v>
      </c>
      <c r="AB125" s="262">
        <v>4972.5</v>
      </c>
      <c r="AC125" s="264">
        <f t="shared" si="7"/>
        <v>16575</v>
      </c>
      <c r="AD125" s="265">
        <f t="shared" si="3"/>
        <v>0</v>
      </c>
      <c r="AE125" s="266" t="s">
        <v>81</v>
      </c>
      <c r="AF125" s="267" t="s">
        <v>65</v>
      </c>
      <c r="AG125" s="268" t="b">
        <v>1</v>
      </c>
      <c r="AH125" s="269"/>
      <c r="AI125" s="270" t="b">
        <v>1</v>
      </c>
      <c r="AJ125" s="269"/>
      <c r="AK125" s="270" t="b">
        <v>1</v>
      </c>
      <c r="AL125" s="269"/>
      <c r="AM125" s="271"/>
      <c r="AN125" s="252" t="b">
        <v>1</v>
      </c>
      <c r="AO125" s="272"/>
      <c r="AP125" s="273" t="s">
        <v>83</v>
      </c>
      <c r="AQ125" s="355" t="s">
        <v>69</v>
      </c>
      <c r="AR125" s="275" t="s">
        <v>70</v>
      </c>
      <c r="AS125" s="276">
        <f t="shared" si="4"/>
        <v>45741</v>
      </c>
      <c r="AT125" s="277"/>
      <c r="AU125" s="278"/>
      <c r="AV125" s="279"/>
      <c r="AW125" s="267"/>
      <c r="AX125" s="280"/>
      <c r="AY125" s="281"/>
      <c r="AZ125" s="215"/>
      <c r="BA125" s="215"/>
    </row>
    <row r="126">
      <c r="A126" s="11" t="s">
        <v>1023</v>
      </c>
      <c r="B126" s="12">
        <v>17877.0</v>
      </c>
      <c r="C126" s="13">
        <v>45676.0</v>
      </c>
      <c r="D126" s="14">
        <v>45681.0</v>
      </c>
      <c r="E126" s="15">
        <f t="shared" si="5"/>
        <v>5</v>
      </c>
      <c r="F126" s="16" t="s">
        <v>1024</v>
      </c>
      <c r="G126" s="17" t="e">
        <v>#N/A</v>
      </c>
      <c r="H126" s="13">
        <v>43965.0</v>
      </c>
      <c r="I126" s="11">
        <v>4.0</v>
      </c>
      <c r="J126" s="18" t="s">
        <v>1025</v>
      </c>
      <c r="K126" s="18" t="s">
        <v>1026</v>
      </c>
      <c r="L126" s="18" t="s">
        <v>1027</v>
      </c>
      <c r="M126" s="19" t="s">
        <v>57</v>
      </c>
      <c r="N126" s="19" t="s">
        <v>58</v>
      </c>
      <c r="O126" s="18" t="s">
        <v>1028</v>
      </c>
      <c r="P126" s="18" t="s">
        <v>377</v>
      </c>
      <c r="Q126" s="11" t="s">
        <v>367</v>
      </c>
      <c r="R126" s="18" t="s">
        <v>62</v>
      </c>
      <c r="S126" s="11" t="s">
        <v>62</v>
      </c>
      <c r="T126" s="18" t="s">
        <v>728</v>
      </c>
      <c r="U126" s="22" t="s">
        <v>62</v>
      </c>
      <c r="V126" s="23">
        <v>74123.99</v>
      </c>
      <c r="W126" s="24">
        <v>14824.85</v>
      </c>
      <c r="X126" s="24">
        <v>0.0</v>
      </c>
      <c r="Y126" s="24">
        <v>44340.18</v>
      </c>
      <c r="Z126" s="25">
        <v>333.96</v>
      </c>
      <c r="AA126" s="26">
        <v>10237.5</v>
      </c>
      <c r="AB126" s="24">
        <v>4387.5</v>
      </c>
      <c r="AC126" s="27">
        <f t="shared" si="7"/>
        <v>14625</v>
      </c>
      <c r="AD126" s="28">
        <f t="shared" si="3"/>
        <v>0</v>
      </c>
      <c r="AE126" s="29" t="s">
        <v>64</v>
      </c>
      <c r="AF126" s="30" t="s">
        <v>65</v>
      </c>
      <c r="AG126" s="31" t="b">
        <v>1</v>
      </c>
      <c r="AH126" s="83"/>
      <c r="AI126" s="33" t="b">
        <v>1</v>
      </c>
      <c r="AJ126" s="83"/>
      <c r="AK126" s="33" t="b">
        <v>1</v>
      </c>
      <c r="AL126" s="83"/>
      <c r="AM126" s="107"/>
      <c r="AN126" s="11" t="b">
        <v>1</v>
      </c>
      <c r="AO126" s="36"/>
      <c r="AP126" s="37" t="s">
        <v>68</v>
      </c>
      <c r="AQ126" s="38" t="s">
        <v>127</v>
      </c>
      <c r="AR126" s="39" t="s">
        <v>70</v>
      </c>
      <c r="AS126" s="40">
        <f t="shared" si="4"/>
        <v>45741</v>
      </c>
      <c r="AT126" s="142">
        <v>1762.0</v>
      </c>
      <c r="AU126" s="85">
        <v>45735.0</v>
      </c>
      <c r="AV126" s="42" t="s">
        <v>84</v>
      </c>
      <c r="AW126" s="98" t="s">
        <v>379</v>
      </c>
      <c r="AX126" s="44"/>
      <c r="AY126" s="45"/>
      <c r="AZ126" s="102"/>
      <c r="BA126" s="102"/>
    </row>
    <row r="127">
      <c r="A127" s="11" t="s">
        <v>1029</v>
      </c>
      <c r="B127" s="12">
        <v>18017.0</v>
      </c>
      <c r="C127" s="13">
        <v>45679.0</v>
      </c>
      <c r="D127" s="14">
        <v>45681.0</v>
      </c>
      <c r="E127" s="15">
        <f t="shared" si="5"/>
        <v>2</v>
      </c>
      <c r="F127" s="16" t="s">
        <v>1030</v>
      </c>
      <c r="G127" s="17" t="s">
        <v>1030</v>
      </c>
      <c r="H127" s="13">
        <v>44609.0</v>
      </c>
      <c r="I127" s="11">
        <v>2.0</v>
      </c>
      <c r="J127" s="18" t="s">
        <v>1031</v>
      </c>
      <c r="K127" s="18" t="s">
        <v>1032</v>
      </c>
      <c r="L127" s="18" t="s">
        <v>1033</v>
      </c>
      <c r="M127" s="19" t="s">
        <v>57</v>
      </c>
      <c r="N127" s="19" t="s">
        <v>58</v>
      </c>
      <c r="O127" s="18" t="s">
        <v>824</v>
      </c>
      <c r="P127" s="18" t="s">
        <v>1034</v>
      </c>
      <c r="Q127" s="11" t="s">
        <v>91</v>
      </c>
      <c r="R127" s="18" t="s">
        <v>62</v>
      </c>
      <c r="S127" s="11" t="s">
        <v>62</v>
      </c>
      <c r="T127" s="18" t="s">
        <v>168</v>
      </c>
      <c r="U127" s="22" t="s">
        <v>62</v>
      </c>
      <c r="V127" s="23">
        <v>42361.96</v>
      </c>
      <c r="W127" s="24">
        <v>0.0</v>
      </c>
      <c r="X127" s="24">
        <v>0.0</v>
      </c>
      <c r="Y127" s="24">
        <v>11043.75</v>
      </c>
      <c r="Z127" s="25">
        <v>2068.21</v>
      </c>
      <c r="AA127" s="26">
        <v>20475.0</v>
      </c>
      <c r="AB127" s="24">
        <v>8775.0</v>
      </c>
      <c r="AC127" s="27">
        <f t="shared" si="7"/>
        <v>29250</v>
      </c>
      <c r="AD127" s="28">
        <f t="shared" si="3"/>
        <v>0</v>
      </c>
      <c r="AE127" s="29" t="s">
        <v>64</v>
      </c>
      <c r="AF127" s="30" t="s">
        <v>65</v>
      </c>
      <c r="AG127" s="31" t="b">
        <v>1</v>
      </c>
      <c r="AH127" s="83"/>
      <c r="AI127" s="33" t="b">
        <v>1</v>
      </c>
      <c r="AJ127" s="83"/>
      <c r="AK127" s="33" t="b">
        <v>1</v>
      </c>
      <c r="AL127" s="83"/>
      <c r="AM127" s="107"/>
      <c r="AN127" s="11" t="b">
        <v>1</v>
      </c>
      <c r="AO127" s="36"/>
      <c r="AP127" s="37" t="s">
        <v>83</v>
      </c>
      <c r="AQ127" s="38" t="s">
        <v>94</v>
      </c>
      <c r="AR127" s="39" t="s">
        <v>70</v>
      </c>
      <c r="AS127" s="40">
        <f t="shared" si="4"/>
        <v>45741</v>
      </c>
      <c r="AT127" s="142">
        <v>1751.0</v>
      </c>
      <c r="AU127" s="85">
        <v>45733.0</v>
      </c>
      <c r="AV127" s="42" t="s">
        <v>250</v>
      </c>
      <c r="AW127" s="30"/>
      <c r="AX127" s="44"/>
      <c r="AY127" s="45"/>
      <c r="AZ127" s="86">
        <v>45736.0</v>
      </c>
      <c r="BA127" s="87" t="s">
        <v>72</v>
      </c>
    </row>
    <row r="128">
      <c r="A128" s="356" t="s">
        <v>1035</v>
      </c>
      <c r="B128" s="357">
        <v>17922.0</v>
      </c>
      <c r="C128" s="358">
        <v>45677.0</v>
      </c>
      <c r="D128" s="359">
        <v>45681.0</v>
      </c>
      <c r="E128" s="360">
        <f t="shared" si="5"/>
        <v>4</v>
      </c>
      <c r="F128" s="221" t="s">
        <v>1036</v>
      </c>
      <c r="G128" s="361" t="s">
        <v>1036</v>
      </c>
      <c r="H128" s="358">
        <v>19909.0</v>
      </c>
      <c r="I128" s="356">
        <v>70.0</v>
      </c>
      <c r="J128" s="362" t="s">
        <v>62</v>
      </c>
      <c r="K128" s="362" t="s">
        <v>62</v>
      </c>
      <c r="L128" s="362" t="s">
        <v>1037</v>
      </c>
      <c r="M128" s="363" t="s">
        <v>98</v>
      </c>
      <c r="N128" s="363" t="s">
        <v>76</v>
      </c>
      <c r="O128" s="362" t="s">
        <v>1038</v>
      </c>
      <c r="P128" s="362" t="s">
        <v>1039</v>
      </c>
      <c r="Q128" s="356" t="s">
        <v>1040</v>
      </c>
      <c r="R128" s="362" t="s">
        <v>62</v>
      </c>
      <c r="S128" s="356" t="s">
        <v>62</v>
      </c>
      <c r="T128" s="362" t="s">
        <v>496</v>
      </c>
      <c r="U128" s="364" t="s">
        <v>558</v>
      </c>
      <c r="V128" s="365">
        <v>105774.39</v>
      </c>
      <c r="W128" s="366">
        <v>21154.82</v>
      </c>
      <c r="X128" s="366">
        <v>0.0</v>
      </c>
      <c r="Y128" s="366">
        <v>0.0</v>
      </c>
      <c r="Z128" s="367">
        <v>68044.57</v>
      </c>
      <c r="AA128" s="368">
        <v>11602.5</v>
      </c>
      <c r="AB128" s="366">
        <v>4972.5</v>
      </c>
      <c r="AC128" s="369">
        <f t="shared" si="7"/>
        <v>16575</v>
      </c>
      <c r="AD128" s="370">
        <f t="shared" si="3"/>
        <v>0</v>
      </c>
      <c r="AE128" s="371" t="s">
        <v>81</v>
      </c>
      <c r="AF128" s="372" t="s">
        <v>65</v>
      </c>
      <c r="AG128" s="373" t="b">
        <v>1</v>
      </c>
      <c r="AH128" s="374"/>
      <c r="AI128" s="375" t="b">
        <v>0</v>
      </c>
      <c r="AJ128" s="376" t="s">
        <v>874</v>
      </c>
      <c r="AK128" s="375" t="b">
        <v>0</v>
      </c>
      <c r="AL128" s="376" t="s">
        <v>874</v>
      </c>
      <c r="AM128" s="377"/>
      <c r="AN128" s="356" t="b">
        <v>1</v>
      </c>
      <c r="AO128" s="378"/>
      <c r="AP128" s="379" t="s">
        <v>83</v>
      </c>
      <c r="AQ128" s="380" t="s">
        <v>94</v>
      </c>
      <c r="AR128" s="381" t="s">
        <v>95</v>
      </c>
      <c r="AS128" s="382">
        <f t="shared" si="4"/>
        <v>45741</v>
      </c>
      <c r="AT128" s="383"/>
      <c r="AU128" s="384"/>
      <c r="AV128" s="385"/>
      <c r="AW128" s="372"/>
      <c r="AX128" s="386"/>
      <c r="AY128" s="387"/>
      <c r="AZ128" s="248"/>
      <c r="BA128" s="248"/>
    </row>
    <row r="129">
      <c r="A129" s="252" t="s">
        <v>1041</v>
      </c>
      <c r="B129" s="253">
        <v>18000.0</v>
      </c>
      <c r="C129" s="254">
        <v>45679.0</v>
      </c>
      <c r="D129" s="255">
        <v>45682.0</v>
      </c>
      <c r="E129" s="256">
        <f t="shared" si="5"/>
        <v>3</v>
      </c>
      <c r="F129" s="189" t="s">
        <v>1042</v>
      </c>
      <c r="G129" s="257" t="s">
        <v>1042</v>
      </c>
      <c r="H129" s="254">
        <v>45679.0</v>
      </c>
      <c r="I129" s="252">
        <v>0.0</v>
      </c>
      <c r="J129" s="258" t="s">
        <v>107</v>
      </c>
      <c r="K129" s="258" t="s">
        <v>1043</v>
      </c>
      <c r="L129" s="258" t="s">
        <v>1044</v>
      </c>
      <c r="M129" s="259" t="s">
        <v>75</v>
      </c>
      <c r="N129" s="259" t="s">
        <v>58</v>
      </c>
      <c r="O129" s="258" t="s">
        <v>1045</v>
      </c>
      <c r="P129" s="258" t="s">
        <v>1046</v>
      </c>
      <c r="Q129" s="252" t="s">
        <v>1047</v>
      </c>
      <c r="R129" s="258" t="s">
        <v>868</v>
      </c>
      <c r="S129" s="252">
        <v>99460.0</v>
      </c>
      <c r="T129" s="258" t="s">
        <v>1048</v>
      </c>
      <c r="U129" s="260" t="s">
        <v>62</v>
      </c>
      <c r="V129" s="261">
        <v>53802.5</v>
      </c>
      <c r="W129" s="262">
        <v>0.0</v>
      </c>
      <c r="X129" s="262">
        <v>0.0</v>
      </c>
      <c r="Y129" s="262">
        <v>0.0</v>
      </c>
      <c r="Z129" s="315">
        <v>35000.0</v>
      </c>
      <c r="AA129" s="388">
        <f>9555+4774.5</f>
        <v>14329.5</v>
      </c>
      <c r="AB129" s="389">
        <f>4095+978</f>
        <v>5073</v>
      </c>
      <c r="AC129" s="264">
        <f t="shared" si="7"/>
        <v>19402.5</v>
      </c>
      <c r="AD129" s="265">
        <f t="shared" si="3"/>
        <v>-600</v>
      </c>
      <c r="AE129" s="266" t="s">
        <v>258</v>
      </c>
      <c r="AF129" s="267" t="s">
        <v>65</v>
      </c>
      <c r="AG129" s="268" t="b">
        <v>1</v>
      </c>
      <c r="AH129" s="316" t="s">
        <v>259</v>
      </c>
      <c r="AI129" s="270" t="b">
        <v>1</v>
      </c>
      <c r="AJ129" s="390" t="s">
        <v>260</v>
      </c>
      <c r="AK129" s="270" t="b">
        <v>1</v>
      </c>
      <c r="AL129" s="269"/>
      <c r="AM129" s="391" t="s">
        <v>261</v>
      </c>
      <c r="AN129" s="252" t="b">
        <v>1</v>
      </c>
      <c r="AO129" s="272"/>
      <c r="AP129" s="273" t="s">
        <v>68</v>
      </c>
      <c r="AQ129" s="355" t="s">
        <v>94</v>
      </c>
      <c r="AR129" s="275" t="s">
        <v>95</v>
      </c>
      <c r="AS129" s="276">
        <f t="shared" si="4"/>
        <v>45742</v>
      </c>
      <c r="AT129" s="277"/>
      <c r="AU129" s="278"/>
      <c r="AV129" s="279"/>
      <c r="AW129" s="267"/>
      <c r="AX129" s="280"/>
      <c r="AY129" s="281"/>
      <c r="AZ129" s="215"/>
      <c r="BA129" s="215"/>
    </row>
    <row r="130">
      <c r="A130" s="184" t="s">
        <v>1049</v>
      </c>
      <c r="B130" s="185">
        <v>17980.0</v>
      </c>
      <c r="C130" s="186">
        <v>45678.0</v>
      </c>
      <c r="D130" s="187">
        <v>45682.0</v>
      </c>
      <c r="E130" s="188">
        <f t="shared" si="5"/>
        <v>4</v>
      </c>
      <c r="F130" s="189" t="s">
        <v>1050</v>
      </c>
      <c r="G130" s="190" t="s">
        <v>1050</v>
      </c>
      <c r="H130" s="186">
        <v>31976.0</v>
      </c>
      <c r="I130" s="184">
        <v>37.0</v>
      </c>
      <c r="J130" s="191" t="s">
        <v>62</v>
      </c>
      <c r="K130" s="191" t="s">
        <v>62</v>
      </c>
      <c r="L130" s="392" t="s">
        <v>1044</v>
      </c>
      <c r="M130" s="192" t="s">
        <v>75</v>
      </c>
      <c r="N130" s="192" t="s">
        <v>76</v>
      </c>
      <c r="O130" s="191" t="s">
        <v>1051</v>
      </c>
      <c r="P130" s="191" t="s">
        <v>1052</v>
      </c>
      <c r="Q130" s="184" t="s">
        <v>231</v>
      </c>
      <c r="R130" s="191" t="s">
        <v>1053</v>
      </c>
      <c r="S130" s="184">
        <v>59514.0</v>
      </c>
      <c r="T130" s="191" t="s">
        <v>1054</v>
      </c>
      <c r="U130" s="193" t="s">
        <v>460</v>
      </c>
      <c r="V130" s="194">
        <v>199770.55</v>
      </c>
      <c r="W130" s="195">
        <v>0.0</v>
      </c>
      <c r="X130" s="195">
        <v>0.0</v>
      </c>
      <c r="Y130" s="195">
        <v>0.0</v>
      </c>
      <c r="Z130" s="196">
        <v>166620.55</v>
      </c>
      <c r="AA130" s="197">
        <v>22230.0</v>
      </c>
      <c r="AB130" s="195">
        <v>14820.0</v>
      </c>
      <c r="AC130" s="249">
        <f t="shared" si="7"/>
        <v>37050</v>
      </c>
      <c r="AD130" s="198">
        <f t="shared" si="3"/>
        <v>-3900</v>
      </c>
      <c r="AE130" s="199" t="s">
        <v>938</v>
      </c>
      <c r="AF130" s="200" t="s">
        <v>65</v>
      </c>
      <c r="AG130" s="201" t="b">
        <v>1</v>
      </c>
      <c r="AH130" s="202"/>
      <c r="AI130" s="203" t="b">
        <v>1</v>
      </c>
      <c r="AJ130" s="202"/>
      <c r="AK130" s="203" t="b">
        <v>1</v>
      </c>
      <c r="AL130" s="202"/>
      <c r="AM130" s="204"/>
      <c r="AN130" s="184" t="b">
        <v>1</v>
      </c>
      <c r="AO130" s="205"/>
      <c r="AP130" s="206" t="s">
        <v>238</v>
      </c>
      <c r="AQ130" s="207" t="s">
        <v>94</v>
      </c>
      <c r="AR130" s="208" t="s">
        <v>70</v>
      </c>
      <c r="AS130" s="209">
        <f t="shared" si="4"/>
        <v>45742</v>
      </c>
      <c r="AT130" s="210"/>
      <c r="AU130" s="211"/>
      <c r="AV130" s="212"/>
      <c r="AW130" s="200"/>
      <c r="AX130" s="213"/>
      <c r="AY130" s="214"/>
      <c r="AZ130" s="215"/>
      <c r="BA130" s="215"/>
    </row>
    <row r="131">
      <c r="A131" s="252" t="s">
        <v>1055</v>
      </c>
      <c r="B131" s="253">
        <v>18033.0</v>
      </c>
      <c r="C131" s="254">
        <v>45680.0</v>
      </c>
      <c r="D131" s="255">
        <v>45682.0</v>
      </c>
      <c r="E131" s="256">
        <f t="shared" si="5"/>
        <v>2</v>
      </c>
      <c r="F131" s="189" t="s">
        <v>1056</v>
      </c>
      <c r="G131" s="257" t="s">
        <v>1056</v>
      </c>
      <c r="H131" s="254">
        <v>35612.0</v>
      </c>
      <c r="I131" s="252">
        <v>27.0</v>
      </c>
      <c r="J131" s="258" t="s">
        <v>62</v>
      </c>
      <c r="K131" s="258" t="s">
        <v>62</v>
      </c>
      <c r="L131" s="258" t="s">
        <v>1057</v>
      </c>
      <c r="M131" s="259" t="s">
        <v>57</v>
      </c>
      <c r="N131" s="259" t="s">
        <v>76</v>
      </c>
      <c r="O131" s="258" t="s">
        <v>1058</v>
      </c>
      <c r="P131" s="258" t="s">
        <v>1059</v>
      </c>
      <c r="Q131" s="252" t="s">
        <v>1060</v>
      </c>
      <c r="R131" s="258" t="s">
        <v>62</v>
      </c>
      <c r="S131" s="252" t="s">
        <v>62</v>
      </c>
      <c r="T131" s="258" t="s">
        <v>1061</v>
      </c>
      <c r="U131" s="260" t="s">
        <v>1062</v>
      </c>
      <c r="V131" s="261">
        <v>48678.15</v>
      </c>
      <c r="W131" s="262">
        <v>0.0</v>
      </c>
      <c r="X131" s="262">
        <v>0.0</v>
      </c>
      <c r="Y131" s="262">
        <v>39519.89</v>
      </c>
      <c r="Z131" s="315">
        <v>1358.26</v>
      </c>
      <c r="AA131" s="263">
        <v>5460.0</v>
      </c>
      <c r="AB131" s="262">
        <v>2340.0</v>
      </c>
      <c r="AC131" s="264">
        <f t="shared" si="7"/>
        <v>7800</v>
      </c>
      <c r="AD131" s="265">
        <f t="shared" si="3"/>
        <v>0</v>
      </c>
      <c r="AE131" s="266" t="s">
        <v>81</v>
      </c>
      <c r="AF131" s="267" t="s">
        <v>65</v>
      </c>
      <c r="AG131" s="268" t="b">
        <v>1</v>
      </c>
      <c r="AH131" s="269"/>
      <c r="AI131" s="270" t="b">
        <v>1</v>
      </c>
      <c r="AJ131" s="269"/>
      <c r="AK131" s="270" t="b">
        <v>1</v>
      </c>
      <c r="AL131" s="269"/>
      <c r="AM131" s="271"/>
      <c r="AN131" s="252" t="b">
        <v>1</v>
      </c>
      <c r="AO131" s="272"/>
      <c r="AP131" s="273" t="s">
        <v>68</v>
      </c>
      <c r="AQ131" s="355" t="s">
        <v>94</v>
      </c>
      <c r="AR131" s="275" t="s">
        <v>70</v>
      </c>
      <c r="AS131" s="276">
        <f t="shared" si="4"/>
        <v>45742</v>
      </c>
      <c r="AT131" s="277"/>
      <c r="AU131" s="278"/>
      <c r="AV131" s="279"/>
      <c r="AW131" s="267"/>
      <c r="AX131" s="280"/>
      <c r="AY131" s="281"/>
      <c r="AZ131" s="215"/>
      <c r="BA131" s="215"/>
    </row>
    <row r="132">
      <c r="A132" s="184" t="s">
        <v>1063</v>
      </c>
      <c r="B132" s="185">
        <v>18028.0</v>
      </c>
      <c r="C132" s="186">
        <v>45679.0</v>
      </c>
      <c r="D132" s="187">
        <v>45682.0</v>
      </c>
      <c r="E132" s="188">
        <f t="shared" si="5"/>
        <v>3</v>
      </c>
      <c r="F132" s="189" t="s">
        <v>1064</v>
      </c>
      <c r="G132" s="190" t="s">
        <v>1064</v>
      </c>
      <c r="H132" s="186">
        <v>37299.0</v>
      </c>
      <c r="I132" s="184">
        <v>22.0</v>
      </c>
      <c r="J132" s="191" t="s">
        <v>62</v>
      </c>
      <c r="K132" s="191" t="s">
        <v>62</v>
      </c>
      <c r="L132" s="191" t="s">
        <v>1065</v>
      </c>
      <c r="M132" s="192" t="s">
        <v>228</v>
      </c>
      <c r="N132" s="192" t="s">
        <v>76</v>
      </c>
      <c r="O132" s="191" t="s">
        <v>1066</v>
      </c>
      <c r="P132" s="191" t="s">
        <v>1067</v>
      </c>
      <c r="Q132" s="184" t="s">
        <v>1068</v>
      </c>
      <c r="R132" s="191" t="s">
        <v>1069</v>
      </c>
      <c r="S132" s="184">
        <v>59513.0</v>
      </c>
      <c r="T132" s="191" t="s">
        <v>1070</v>
      </c>
      <c r="U132" s="193" t="s">
        <v>116</v>
      </c>
      <c r="V132" s="194">
        <v>160380.69</v>
      </c>
      <c r="W132" s="195">
        <v>0.0</v>
      </c>
      <c r="X132" s="195">
        <v>0.0</v>
      </c>
      <c r="Y132" s="195">
        <v>0.0</v>
      </c>
      <c r="Z132" s="196">
        <v>123330.69</v>
      </c>
      <c r="AA132" s="197">
        <v>22230.0</v>
      </c>
      <c r="AB132" s="195">
        <v>14820.0</v>
      </c>
      <c r="AC132" s="249">
        <f t="shared" si="7"/>
        <v>37050</v>
      </c>
      <c r="AD132" s="198">
        <f t="shared" si="3"/>
        <v>0</v>
      </c>
      <c r="AE132" s="199" t="s">
        <v>938</v>
      </c>
      <c r="AF132" s="200" t="s">
        <v>65</v>
      </c>
      <c r="AG132" s="201" t="b">
        <v>1</v>
      </c>
      <c r="AH132" s="202"/>
      <c r="AI132" s="203" t="b">
        <v>1</v>
      </c>
      <c r="AJ132" s="202"/>
      <c r="AK132" s="203" t="b">
        <v>1</v>
      </c>
      <c r="AL132" s="202"/>
      <c r="AM132" s="204"/>
      <c r="AN132" s="184" t="b">
        <v>1</v>
      </c>
      <c r="AO132" s="205"/>
      <c r="AP132" s="206" t="s">
        <v>238</v>
      </c>
      <c r="AQ132" s="207" t="s">
        <v>94</v>
      </c>
      <c r="AR132" s="208" t="s">
        <v>70</v>
      </c>
      <c r="AS132" s="209">
        <f t="shared" si="4"/>
        <v>45742</v>
      </c>
      <c r="AT132" s="210"/>
      <c r="AU132" s="211"/>
      <c r="AV132" s="212"/>
      <c r="AW132" s="200"/>
      <c r="AX132" s="213"/>
      <c r="AY132" s="214"/>
      <c r="AZ132" s="215"/>
      <c r="BA132" s="215"/>
    </row>
    <row r="133">
      <c r="A133" s="393" t="s">
        <v>1071</v>
      </c>
      <c r="B133" s="394">
        <v>18114.0</v>
      </c>
      <c r="C133" s="395">
        <v>45682.0</v>
      </c>
      <c r="D133" s="396">
        <v>45682.0</v>
      </c>
      <c r="E133" s="397">
        <f t="shared" si="5"/>
        <v>0</v>
      </c>
      <c r="F133" s="398" t="s">
        <v>1072</v>
      </c>
      <c r="G133" s="399" t="e">
        <v>#N/A</v>
      </c>
      <c r="H133" s="395">
        <v>25514.0</v>
      </c>
      <c r="I133" s="393">
        <v>55.0</v>
      </c>
      <c r="J133" s="400" t="s">
        <v>62</v>
      </c>
      <c r="K133" s="400" t="s">
        <v>62</v>
      </c>
      <c r="L133" s="400" t="s">
        <v>1073</v>
      </c>
      <c r="M133" s="401" t="s">
        <v>228</v>
      </c>
      <c r="N133" s="401" t="s">
        <v>76</v>
      </c>
      <c r="O133" s="400" t="s">
        <v>1074</v>
      </c>
      <c r="P133" s="400" t="s">
        <v>1074</v>
      </c>
      <c r="Q133" s="402"/>
      <c r="R133" s="400" t="s">
        <v>1075</v>
      </c>
      <c r="S133" s="393">
        <v>11000.0</v>
      </c>
      <c r="T133" s="400" t="s">
        <v>685</v>
      </c>
      <c r="U133" s="403" t="s">
        <v>62</v>
      </c>
      <c r="V133" s="404">
        <v>31324.62</v>
      </c>
      <c r="W133" s="405">
        <v>0.0</v>
      </c>
      <c r="X133" s="405">
        <v>0.0</v>
      </c>
      <c r="Y133" s="405">
        <v>15000.0</v>
      </c>
      <c r="Z133" s="406">
        <v>0.0</v>
      </c>
      <c r="AA133" s="407">
        <v>10725.0</v>
      </c>
      <c r="AB133" s="405">
        <v>9828.0</v>
      </c>
      <c r="AC133" s="408">
        <f t="shared" si="7"/>
        <v>20553</v>
      </c>
      <c r="AD133" s="409">
        <f t="shared" si="3"/>
        <v>-4228.38</v>
      </c>
      <c r="AE133" s="410" t="s">
        <v>312</v>
      </c>
      <c r="AF133" s="411" t="s">
        <v>313</v>
      </c>
      <c r="AG133" s="412" t="b">
        <v>1</v>
      </c>
      <c r="AH133" s="413"/>
      <c r="AI133" s="414" t="b">
        <v>1</v>
      </c>
      <c r="AJ133" s="413"/>
      <c r="AK133" s="414" t="b">
        <v>1</v>
      </c>
      <c r="AL133" s="413"/>
      <c r="AM133" s="415"/>
      <c r="AN133" s="393" t="b">
        <v>1</v>
      </c>
      <c r="AO133" s="416"/>
      <c r="AP133" s="417"/>
      <c r="AQ133" s="418"/>
      <c r="AR133" s="419" t="s">
        <v>70</v>
      </c>
      <c r="AS133" s="420">
        <f t="shared" si="4"/>
        <v>45742</v>
      </c>
      <c r="AT133" s="421"/>
      <c r="AU133" s="422"/>
      <c r="AV133" s="423"/>
      <c r="AW133" s="411"/>
      <c r="AX133" s="424"/>
      <c r="AY133" s="425"/>
      <c r="AZ133" s="248"/>
      <c r="BA133" s="248"/>
    </row>
    <row r="134">
      <c r="A134" s="184" t="s">
        <v>1076</v>
      </c>
      <c r="B134" s="185">
        <v>18071.0</v>
      </c>
      <c r="C134" s="186">
        <v>45680.0</v>
      </c>
      <c r="D134" s="187">
        <v>45683.0</v>
      </c>
      <c r="E134" s="188">
        <f t="shared" si="5"/>
        <v>3</v>
      </c>
      <c r="F134" s="189" t="s">
        <v>1077</v>
      </c>
      <c r="G134" s="190" t="s">
        <v>1077</v>
      </c>
      <c r="H134" s="186">
        <v>36351.0</v>
      </c>
      <c r="I134" s="184">
        <v>25.0</v>
      </c>
      <c r="J134" s="191" t="s">
        <v>62</v>
      </c>
      <c r="K134" s="191" t="s">
        <v>62</v>
      </c>
      <c r="L134" s="191" t="s">
        <v>1078</v>
      </c>
      <c r="M134" s="192" t="s">
        <v>57</v>
      </c>
      <c r="N134" s="192" t="s">
        <v>76</v>
      </c>
      <c r="O134" s="191" t="s">
        <v>59</v>
      </c>
      <c r="P134" s="191" t="s">
        <v>1079</v>
      </c>
      <c r="Q134" s="184" t="s">
        <v>1080</v>
      </c>
      <c r="R134" s="191" t="s">
        <v>62</v>
      </c>
      <c r="S134" s="184" t="s">
        <v>62</v>
      </c>
      <c r="T134" s="191" t="s">
        <v>1081</v>
      </c>
      <c r="U134" s="193" t="s">
        <v>62</v>
      </c>
      <c r="V134" s="194">
        <v>84858.31</v>
      </c>
      <c r="W134" s="195">
        <v>0.0</v>
      </c>
      <c r="X134" s="195">
        <v>0.0</v>
      </c>
      <c r="Y134" s="195">
        <v>59474.73</v>
      </c>
      <c r="Z134" s="196">
        <v>423.58</v>
      </c>
      <c r="AA134" s="197">
        <v>17472.0</v>
      </c>
      <c r="AB134" s="195">
        <v>7488.0</v>
      </c>
      <c r="AC134" s="249">
        <f t="shared" si="7"/>
        <v>24960</v>
      </c>
      <c r="AD134" s="198">
        <f t="shared" si="3"/>
        <v>0</v>
      </c>
      <c r="AE134" s="199" t="s">
        <v>81</v>
      </c>
      <c r="AF134" s="200" t="s">
        <v>65</v>
      </c>
      <c r="AG134" s="201" t="b">
        <v>1</v>
      </c>
      <c r="AH134" s="202"/>
      <c r="AI134" s="203" t="b">
        <v>1</v>
      </c>
      <c r="AJ134" s="202"/>
      <c r="AK134" s="203" t="b">
        <v>1</v>
      </c>
      <c r="AL134" s="202"/>
      <c r="AM134" s="204"/>
      <c r="AN134" s="184" t="b">
        <v>1</v>
      </c>
      <c r="AO134" s="205"/>
      <c r="AP134" s="206" t="s">
        <v>270</v>
      </c>
      <c r="AQ134" s="251"/>
      <c r="AR134" s="208" t="s">
        <v>95</v>
      </c>
      <c r="AS134" s="209">
        <f t="shared" si="4"/>
        <v>45743</v>
      </c>
      <c r="AT134" s="210"/>
      <c r="AU134" s="211"/>
      <c r="AV134" s="212"/>
      <c r="AW134" s="200"/>
      <c r="AX134" s="213"/>
      <c r="AY134" s="214"/>
      <c r="AZ134" s="215"/>
      <c r="BA134" s="215"/>
    </row>
    <row r="135">
      <c r="A135" s="252" t="s">
        <v>1082</v>
      </c>
      <c r="B135" s="253">
        <v>17863.0</v>
      </c>
      <c r="C135" s="254">
        <v>45676.0</v>
      </c>
      <c r="D135" s="255">
        <v>45683.0</v>
      </c>
      <c r="E135" s="256">
        <f t="shared" si="5"/>
        <v>7</v>
      </c>
      <c r="F135" s="189" t="s">
        <v>1083</v>
      </c>
      <c r="G135" s="257" t="s">
        <v>1083</v>
      </c>
      <c r="H135" s="254">
        <v>35050.0</v>
      </c>
      <c r="I135" s="252">
        <v>29.0</v>
      </c>
      <c r="J135" s="258" t="s">
        <v>62</v>
      </c>
      <c r="K135" s="258" t="s">
        <v>62</v>
      </c>
      <c r="L135" s="258" t="s">
        <v>1084</v>
      </c>
      <c r="M135" s="259" t="s">
        <v>75</v>
      </c>
      <c r="N135" s="259" t="s">
        <v>76</v>
      </c>
      <c r="O135" s="258" t="s">
        <v>1085</v>
      </c>
      <c r="P135" s="258" t="s">
        <v>1086</v>
      </c>
      <c r="Q135" s="252" t="s">
        <v>636</v>
      </c>
      <c r="R135" s="258" t="s">
        <v>62</v>
      </c>
      <c r="S135" s="252" t="s">
        <v>62</v>
      </c>
      <c r="T135" s="258" t="s">
        <v>1087</v>
      </c>
      <c r="U135" s="260" t="s">
        <v>1088</v>
      </c>
      <c r="V135" s="261">
        <v>240663.83</v>
      </c>
      <c r="W135" s="262">
        <v>0.0</v>
      </c>
      <c r="X135" s="262">
        <v>0.0</v>
      </c>
      <c r="Y135" s="262">
        <v>0.0</v>
      </c>
      <c r="Z135" s="315">
        <v>63293.64</v>
      </c>
      <c r="AA135" s="263">
        <v>20884.5</v>
      </c>
      <c r="AB135" s="426">
        <v>8950.5</v>
      </c>
      <c r="AC135" s="264">
        <f t="shared" si="7"/>
        <v>29835</v>
      </c>
      <c r="AD135" s="265">
        <f t="shared" si="3"/>
        <v>147535.19</v>
      </c>
      <c r="AE135" s="266" t="s">
        <v>81</v>
      </c>
      <c r="AF135" s="267" t="s">
        <v>65</v>
      </c>
      <c r="AG135" s="268" t="b">
        <v>1</v>
      </c>
      <c r="AH135" s="269"/>
      <c r="AI135" s="270" t="b">
        <v>1</v>
      </c>
      <c r="AJ135" s="269"/>
      <c r="AK135" s="270" t="b">
        <v>1</v>
      </c>
      <c r="AL135" s="269"/>
      <c r="AM135" s="271"/>
      <c r="AN135" s="252" t="b">
        <v>1</v>
      </c>
      <c r="AO135" s="272"/>
      <c r="AP135" s="273" t="s">
        <v>68</v>
      </c>
      <c r="AQ135" s="355" t="s">
        <v>94</v>
      </c>
      <c r="AR135" s="275" t="s">
        <v>70</v>
      </c>
      <c r="AS135" s="276">
        <f t="shared" si="4"/>
        <v>45743</v>
      </c>
      <c r="AT135" s="277"/>
      <c r="AU135" s="278"/>
      <c r="AV135" s="279"/>
      <c r="AW135" s="267"/>
      <c r="AX135" s="280"/>
      <c r="AY135" s="281"/>
      <c r="AZ135" s="215"/>
      <c r="BA135" s="215"/>
    </row>
    <row r="136">
      <c r="A136" s="184" t="s">
        <v>1089</v>
      </c>
      <c r="B136" s="185">
        <v>18107.0</v>
      </c>
      <c r="C136" s="186">
        <v>45681.0</v>
      </c>
      <c r="D136" s="187">
        <v>45683.0</v>
      </c>
      <c r="E136" s="188">
        <f t="shared" si="5"/>
        <v>2</v>
      </c>
      <c r="F136" s="189" t="s">
        <v>1090</v>
      </c>
      <c r="G136" s="190" t="s">
        <v>1090</v>
      </c>
      <c r="H136" s="186">
        <v>34901.0</v>
      </c>
      <c r="I136" s="184">
        <v>45.0</v>
      </c>
      <c r="J136" s="191" t="s">
        <v>62</v>
      </c>
      <c r="K136" s="191" t="s">
        <v>62</v>
      </c>
      <c r="L136" s="191" t="s">
        <v>1091</v>
      </c>
      <c r="M136" s="192" t="s">
        <v>228</v>
      </c>
      <c r="N136" s="192" t="s">
        <v>76</v>
      </c>
      <c r="O136" s="191" t="s">
        <v>1092</v>
      </c>
      <c r="P136" s="191" t="s">
        <v>1093</v>
      </c>
      <c r="Q136" s="184" t="s">
        <v>62</v>
      </c>
      <c r="R136" s="191" t="s">
        <v>62</v>
      </c>
      <c r="S136" s="184" t="s">
        <v>62</v>
      </c>
      <c r="T136" s="191" t="s">
        <v>1094</v>
      </c>
      <c r="U136" s="427"/>
      <c r="V136" s="194">
        <v>64941.42</v>
      </c>
      <c r="W136" s="195">
        <v>0.0</v>
      </c>
      <c r="X136" s="195">
        <v>0.0</v>
      </c>
      <c r="Y136" s="195">
        <v>27000.0</v>
      </c>
      <c r="Z136" s="196">
        <v>20000.0</v>
      </c>
      <c r="AA136" s="197">
        <v>10237.5</v>
      </c>
      <c r="AB136" s="428">
        <v>4387.5</v>
      </c>
      <c r="AC136" s="249">
        <f t="shared" si="7"/>
        <v>14625</v>
      </c>
      <c r="AD136" s="198">
        <f t="shared" si="3"/>
        <v>3316.42</v>
      </c>
      <c r="AE136" s="199" t="s">
        <v>938</v>
      </c>
      <c r="AF136" s="200" t="s">
        <v>65</v>
      </c>
      <c r="AG136" s="201" t="b">
        <v>1</v>
      </c>
      <c r="AH136" s="202"/>
      <c r="AI136" s="203" t="b">
        <v>0</v>
      </c>
      <c r="AJ136" s="250" t="s">
        <v>874</v>
      </c>
      <c r="AK136" s="203" t="b">
        <v>0</v>
      </c>
      <c r="AL136" s="250" t="s">
        <v>874</v>
      </c>
      <c r="AM136" s="204"/>
      <c r="AN136" s="184" t="b">
        <v>1</v>
      </c>
      <c r="AO136" s="205"/>
      <c r="AP136" s="206" t="s">
        <v>270</v>
      </c>
      <c r="AQ136" s="207" t="s">
        <v>127</v>
      </c>
      <c r="AR136" s="208" t="s">
        <v>95</v>
      </c>
      <c r="AS136" s="209">
        <f t="shared" si="4"/>
        <v>45743</v>
      </c>
      <c r="AT136" s="210"/>
      <c r="AU136" s="211"/>
      <c r="AV136" s="212"/>
      <c r="AW136" s="200"/>
      <c r="AX136" s="213"/>
      <c r="AY136" s="214"/>
      <c r="AZ136" s="215"/>
      <c r="BA136" s="215"/>
    </row>
    <row r="137">
      <c r="A137" s="252" t="s">
        <v>1095</v>
      </c>
      <c r="B137" s="253">
        <v>18091.0</v>
      </c>
      <c r="C137" s="254">
        <v>45681.0</v>
      </c>
      <c r="D137" s="255">
        <v>45683.0</v>
      </c>
      <c r="E137" s="256">
        <f t="shared" si="5"/>
        <v>2</v>
      </c>
      <c r="F137" s="189" t="s">
        <v>1096</v>
      </c>
      <c r="G137" s="257" t="s">
        <v>1096</v>
      </c>
      <c r="H137" s="254">
        <v>45287.0</v>
      </c>
      <c r="I137" s="252">
        <v>1.0</v>
      </c>
      <c r="J137" s="258" t="s">
        <v>107</v>
      </c>
      <c r="K137" s="258" t="s">
        <v>1097</v>
      </c>
      <c r="L137" s="258" t="s">
        <v>1098</v>
      </c>
      <c r="M137" s="259" t="s">
        <v>843</v>
      </c>
      <c r="N137" s="259" t="s">
        <v>58</v>
      </c>
      <c r="O137" s="258" t="s">
        <v>1099</v>
      </c>
      <c r="P137" s="258" t="s">
        <v>1100</v>
      </c>
      <c r="Q137" s="252" t="s">
        <v>1101</v>
      </c>
      <c r="R137" s="258" t="s">
        <v>62</v>
      </c>
      <c r="S137" s="252" t="s">
        <v>62</v>
      </c>
      <c r="T137" s="258" t="s">
        <v>537</v>
      </c>
      <c r="U137" s="260" t="s">
        <v>1102</v>
      </c>
      <c r="V137" s="261">
        <v>60539.94</v>
      </c>
      <c r="W137" s="262">
        <v>0.0</v>
      </c>
      <c r="X137" s="262">
        <v>0.0</v>
      </c>
      <c r="Y137" s="262">
        <v>0.0</v>
      </c>
      <c r="Z137" s="315">
        <v>20000.0</v>
      </c>
      <c r="AA137" s="263">
        <v>13786.5</v>
      </c>
      <c r="AB137" s="426">
        <v>5908.5</v>
      </c>
      <c r="AC137" s="264">
        <f t="shared" si="7"/>
        <v>19695</v>
      </c>
      <c r="AD137" s="265">
        <f t="shared" si="3"/>
        <v>20844.94</v>
      </c>
      <c r="AE137" s="266" t="s">
        <v>64</v>
      </c>
      <c r="AF137" s="267" t="s">
        <v>65</v>
      </c>
      <c r="AG137" s="268" t="b">
        <v>1</v>
      </c>
      <c r="AH137" s="269"/>
      <c r="AI137" s="270" t="b">
        <v>1</v>
      </c>
      <c r="AJ137" s="269"/>
      <c r="AK137" s="270" t="b">
        <v>0</v>
      </c>
      <c r="AL137" s="250" t="s">
        <v>874</v>
      </c>
      <c r="AM137" s="271"/>
      <c r="AN137" s="252" t="b">
        <v>1</v>
      </c>
      <c r="AO137" s="272"/>
      <c r="AP137" s="273" t="s">
        <v>68</v>
      </c>
      <c r="AQ137" s="355" t="s">
        <v>127</v>
      </c>
      <c r="AR137" s="275" t="s">
        <v>95</v>
      </c>
      <c r="AS137" s="276">
        <f t="shared" si="4"/>
        <v>45743</v>
      </c>
      <c r="AT137" s="277"/>
      <c r="AU137" s="278"/>
      <c r="AV137" s="279"/>
      <c r="AW137" s="267"/>
      <c r="AX137" s="280"/>
      <c r="AY137" s="281"/>
      <c r="AZ137" s="215"/>
      <c r="BA137" s="215"/>
    </row>
    <row r="138">
      <c r="A138" s="184" t="s">
        <v>1103</v>
      </c>
      <c r="B138" s="185">
        <v>18118.0</v>
      </c>
      <c r="C138" s="186">
        <v>45682.0</v>
      </c>
      <c r="D138" s="187">
        <v>45683.0</v>
      </c>
      <c r="E138" s="188">
        <f t="shared" si="5"/>
        <v>1</v>
      </c>
      <c r="F138" s="189" t="s">
        <v>1104</v>
      </c>
      <c r="G138" s="190" t="s">
        <v>1104</v>
      </c>
      <c r="H138" s="186">
        <v>42646.0</v>
      </c>
      <c r="I138" s="184">
        <v>8.0</v>
      </c>
      <c r="J138" s="191" t="s">
        <v>107</v>
      </c>
      <c r="K138" s="191" t="s">
        <v>1105</v>
      </c>
      <c r="L138" s="191" t="s">
        <v>1106</v>
      </c>
      <c r="M138" s="192" t="s">
        <v>57</v>
      </c>
      <c r="N138" s="192" t="s">
        <v>58</v>
      </c>
      <c r="O138" s="191" t="s">
        <v>1107</v>
      </c>
      <c r="P138" s="191" t="s">
        <v>1108</v>
      </c>
      <c r="Q138" s="184" t="s">
        <v>1109</v>
      </c>
      <c r="R138" s="191" t="s">
        <v>62</v>
      </c>
      <c r="S138" s="184" t="s">
        <v>62</v>
      </c>
      <c r="T138" s="191" t="s">
        <v>537</v>
      </c>
      <c r="U138" s="193" t="s">
        <v>62</v>
      </c>
      <c r="V138" s="194">
        <v>40038.82</v>
      </c>
      <c r="W138" s="195">
        <v>0.0</v>
      </c>
      <c r="X138" s="195">
        <v>0.0</v>
      </c>
      <c r="Y138" s="195">
        <v>0.0</v>
      </c>
      <c r="Z138" s="196">
        <v>20000.0</v>
      </c>
      <c r="AA138" s="197">
        <v>5460.0</v>
      </c>
      <c r="AB138" s="428">
        <v>2340.0</v>
      </c>
      <c r="AC138" s="249">
        <f t="shared" si="7"/>
        <v>7800</v>
      </c>
      <c r="AD138" s="198">
        <f t="shared" si="3"/>
        <v>12238.82</v>
      </c>
      <c r="AE138" s="199" t="s">
        <v>64</v>
      </c>
      <c r="AF138" s="200" t="s">
        <v>65</v>
      </c>
      <c r="AG138" s="201" t="b">
        <v>1</v>
      </c>
      <c r="AH138" s="202"/>
      <c r="AI138" s="203" t="b">
        <v>1</v>
      </c>
      <c r="AJ138" s="202"/>
      <c r="AK138" s="203" t="b">
        <v>0</v>
      </c>
      <c r="AL138" s="250" t="s">
        <v>874</v>
      </c>
      <c r="AM138" s="204"/>
      <c r="AN138" s="184" t="b">
        <v>1</v>
      </c>
      <c r="AO138" s="205"/>
      <c r="AP138" s="206" t="s">
        <v>68</v>
      </c>
      <c r="AQ138" s="207" t="s">
        <v>94</v>
      </c>
      <c r="AR138" s="208" t="s">
        <v>95</v>
      </c>
      <c r="AS138" s="209">
        <f t="shared" si="4"/>
        <v>45743</v>
      </c>
      <c r="AT138" s="210"/>
      <c r="AU138" s="211"/>
      <c r="AV138" s="212"/>
      <c r="AW138" s="200"/>
      <c r="AX138" s="213"/>
      <c r="AY138" s="214"/>
      <c r="AZ138" s="215"/>
      <c r="BA138" s="215"/>
    </row>
    <row r="139">
      <c r="A139" s="216" t="s">
        <v>1110</v>
      </c>
      <c r="B139" s="217">
        <v>18040.0</v>
      </c>
      <c r="C139" s="218">
        <v>45679.0</v>
      </c>
      <c r="D139" s="219">
        <v>45683.0</v>
      </c>
      <c r="E139" s="220">
        <f t="shared" si="5"/>
        <v>4</v>
      </c>
      <c r="F139" s="221" t="s">
        <v>1111</v>
      </c>
      <c r="G139" s="222" t="s">
        <v>1111</v>
      </c>
      <c r="H139" s="218">
        <v>28457.0</v>
      </c>
      <c r="I139" s="216">
        <v>47.0</v>
      </c>
      <c r="J139" s="223" t="s">
        <v>62</v>
      </c>
      <c r="K139" s="223" t="s">
        <v>62</v>
      </c>
      <c r="L139" s="223" t="s">
        <v>1112</v>
      </c>
      <c r="M139" s="224" t="s">
        <v>164</v>
      </c>
      <c r="N139" s="224" t="s">
        <v>76</v>
      </c>
      <c r="O139" s="223" t="s">
        <v>1113</v>
      </c>
      <c r="P139" s="223" t="s">
        <v>1114</v>
      </c>
      <c r="Q139" s="216" t="s">
        <v>367</v>
      </c>
      <c r="R139" s="223" t="s">
        <v>62</v>
      </c>
      <c r="S139" s="216" t="s">
        <v>62</v>
      </c>
      <c r="T139" s="223" t="s">
        <v>1115</v>
      </c>
      <c r="U139" s="225" t="s">
        <v>62</v>
      </c>
      <c r="V139" s="226">
        <v>55882.1</v>
      </c>
      <c r="W139" s="227">
        <v>0.0</v>
      </c>
      <c r="X139" s="227">
        <v>0.0</v>
      </c>
      <c r="Y139" s="227">
        <v>40485.1</v>
      </c>
      <c r="Z139" s="228">
        <v>0.0</v>
      </c>
      <c r="AA139" s="229">
        <v>10237.5</v>
      </c>
      <c r="AB139" s="429">
        <v>4387.5</v>
      </c>
      <c r="AC139" s="230">
        <f t="shared" si="7"/>
        <v>14625</v>
      </c>
      <c r="AD139" s="231">
        <f t="shared" si="3"/>
        <v>772</v>
      </c>
      <c r="AE139" s="232" t="s">
        <v>81</v>
      </c>
      <c r="AF139" s="233" t="s">
        <v>65</v>
      </c>
      <c r="AG139" s="234" t="b">
        <v>1</v>
      </c>
      <c r="AH139" s="235"/>
      <c r="AI139" s="236" t="b">
        <v>1</v>
      </c>
      <c r="AJ139" s="235"/>
      <c r="AK139" s="236" t="b">
        <v>1</v>
      </c>
      <c r="AL139" s="235"/>
      <c r="AM139" s="237"/>
      <c r="AN139" s="216" t="b">
        <v>1</v>
      </c>
      <c r="AO139" s="238"/>
      <c r="AP139" s="239" t="s">
        <v>270</v>
      </c>
      <c r="AQ139" s="240"/>
      <c r="AR139" s="241" t="s">
        <v>95</v>
      </c>
      <c r="AS139" s="242">
        <f t="shared" si="4"/>
        <v>45743</v>
      </c>
      <c r="AT139" s="243"/>
      <c r="AU139" s="244"/>
      <c r="AV139" s="245"/>
      <c r="AW139" s="233"/>
      <c r="AX139" s="246"/>
      <c r="AY139" s="247"/>
      <c r="AZ139" s="248"/>
      <c r="BA139" s="248"/>
    </row>
    <row r="140">
      <c r="A140" s="184" t="s">
        <v>1116</v>
      </c>
      <c r="B140" s="185">
        <v>18087.0</v>
      </c>
      <c r="C140" s="186">
        <v>45681.0</v>
      </c>
      <c r="D140" s="187">
        <v>45684.0</v>
      </c>
      <c r="E140" s="188">
        <f t="shared" si="5"/>
        <v>3</v>
      </c>
      <c r="F140" s="189" t="s">
        <v>1117</v>
      </c>
      <c r="G140" s="190" t="e">
        <v>#N/A</v>
      </c>
      <c r="H140" s="186">
        <v>19372.0</v>
      </c>
      <c r="I140" s="190"/>
      <c r="J140" s="191" t="s">
        <v>62</v>
      </c>
      <c r="K140" s="191" t="s">
        <v>62</v>
      </c>
      <c r="L140" s="191" t="s">
        <v>1118</v>
      </c>
      <c r="M140" s="192" t="s">
        <v>98</v>
      </c>
      <c r="N140" s="192" t="s">
        <v>76</v>
      </c>
      <c r="O140" s="191" t="s">
        <v>1119</v>
      </c>
      <c r="P140" s="191" t="s">
        <v>1120</v>
      </c>
      <c r="Q140" s="184" t="s">
        <v>1121</v>
      </c>
      <c r="R140" s="191" t="s">
        <v>62</v>
      </c>
      <c r="S140" s="184" t="s">
        <v>62</v>
      </c>
      <c r="T140" s="191" t="s">
        <v>812</v>
      </c>
      <c r="U140" s="193" t="s">
        <v>62</v>
      </c>
      <c r="V140" s="194">
        <v>78352.93</v>
      </c>
      <c r="W140" s="195">
        <v>15670.53</v>
      </c>
      <c r="X140" s="195">
        <v>0.0</v>
      </c>
      <c r="Y140" s="195">
        <v>0.0</v>
      </c>
      <c r="Z140" s="196">
        <v>39282.4</v>
      </c>
      <c r="AA140" s="197">
        <v>16380.0</v>
      </c>
      <c r="AB140" s="428">
        <v>7020.0</v>
      </c>
      <c r="AC140" s="249">
        <f t="shared" si="7"/>
        <v>23400</v>
      </c>
      <c r="AD140" s="198">
        <f t="shared" si="3"/>
        <v>0</v>
      </c>
      <c r="AE140" s="199" t="s">
        <v>81</v>
      </c>
      <c r="AF140" s="200" t="s">
        <v>65</v>
      </c>
      <c r="AG140" s="201" t="b">
        <v>1</v>
      </c>
      <c r="AH140" s="202"/>
      <c r="AI140" s="203" t="b">
        <v>1</v>
      </c>
      <c r="AJ140" s="202"/>
      <c r="AK140" s="203" t="b">
        <v>1</v>
      </c>
      <c r="AL140" s="202"/>
      <c r="AM140" s="204"/>
      <c r="AN140" s="184" t="b">
        <v>1</v>
      </c>
      <c r="AO140" s="205"/>
      <c r="AP140" s="206" t="s">
        <v>83</v>
      </c>
      <c r="AQ140" s="207" t="s">
        <v>94</v>
      </c>
      <c r="AR140" s="208" t="s">
        <v>70</v>
      </c>
      <c r="AS140" s="209">
        <f t="shared" si="4"/>
        <v>45744</v>
      </c>
      <c r="AT140" s="210"/>
      <c r="AU140" s="211"/>
      <c r="AV140" s="212"/>
      <c r="AW140" s="200"/>
      <c r="AX140" s="213"/>
      <c r="AY140" s="214"/>
      <c r="AZ140" s="215"/>
      <c r="BA140" s="215"/>
    </row>
    <row r="141">
      <c r="A141" s="252" t="s">
        <v>1122</v>
      </c>
      <c r="B141" s="253">
        <v>17973.0</v>
      </c>
      <c r="C141" s="254">
        <v>45678.0</v>
      </c>
      <c r="D141" s="255">
        <v>45684.0</v>
      </c>
      <c r="E141" s="256">
        <f t="shared" si="5"/>
        <v>6</v>
      </c>
      <c r="F141" s="189" t="s">
        <v>1123</v>
      </c>
      <c r="G141" s="257" t="e">
        <v>#N/A</v>
      </c>
      <c r="H141" s="254">
        <v>42385.0</v>
      </c>
      <c r="I141" s="252">
        <v>9.0</v>
      </c>
      <c r="J141" s="258" t="s">
        <v>107</v>
      </c>
      <c r="K141" s="258" t="s">
        <v>1124</v>
      </c>
      <c r="L141" s="258" t="s">
        <v>1125</v>
      </c>
      <c r="M141" s="259" t="s">
        <v>57</v>
      </c>
      <c r="N141" s="259" t="s">
        <v>58</v>
      </c>
      <c r="O141" s="258" t="s">
        <v>59</v>
      </c>
      <c r="P141" s="258" t="s">
        <v>1126</v>
      </c>
      <c r="Q141" s="252" t="s">
        <v>276</v>
      </c>
      <c r="R141" s="258" t="s">
        <v>62</v>
      </c>
      <c r="S141" s="252" t="s">
        <v>62</v>
      </c>
      <c r="T141" s="258" t="s">
        <v>982</v>
      </c>
      <c r="U141" s="260" t="s">
        <v>62</v>
      </c>
      <c r="V141" s="261">
        <v>65927.36</v>
      </c>
      <c r="W141" s="262">
        <v>0.0</v>
      </c>
      <c r="X141" s="262">
        <v>0.0</v>
      </c>
      <c r="Y141" s="262">
        <v>57703.78</v>
      </c>
      <c r="Z141" s="315">
        <v>423.58</v>
      </c>
      <c r="AA141" s="263">
        <v>5460.0</v>
      </c>
      <c r="AB141" s="426">
        <v>2340.0</v>
      </c>
      <c r="AC141" s="264">
        <f t="shared" si="7"/>
        <v>7800</v>
      </c>
      <c r="AD141" s="265">
        <f t="shared" si="3"/>
        <v>0</v>
      </c>
      <c r="AE141" s="266" t="s">
        <v>64</v>
      </c>
      <c r="AF141" s="267" t="s">
        <v>65</v>
      </c>
      <c r="AG141" s="268" t="b">
        <v>1</v>
      </c>
      <c r="AH141" s="269"/>
      <c r="AI141" s="270" t="b">
        <v>1</v>
      </c>
      <c r="AJ141" s="269"/>
      <c r="AK141" s="270" t="b">
        <v>1</v>
      </c>
      <c r="AL141" s="269"/>
      <c r="AM141" s="271"/>
      <c r="AN141" s="252" t="b">
        <v>1</v>
      </c>
      <c r="AO141" s="272"/>
      <c r="AP141" s="273" t="s">
        <v>83</v>
      </c>
      <c r="AQ141" s="355" t="s">
        <v>94</v>
      </c>
      <c r="AR141" s="275" t="s">
        <v>70</v>
      </c>
      <c r="AS141" s="276">
        <f t="shared" si="4"/>
        <v>45744</v>
      </c>
      <c r="AT141" s="277"/>
      <c r="AU141" s="278"/>
      <c r="AV141" s="279"/>
      <c r="AW141" s="267"/>
      <c r="AX141" s="280"/>
      <c r="AY141" s="281"/>
      <c r="AZ141" s="215"/>
      <c r="BA141" s="215"/>
    </row>
    <row r="142">
      <c r="A142" s="184" t="s">
        <v>1127</v>
      </c>
      <c r="B142" s="185">
        <v>18165.0</v>
      </c>
      <c r="C142" s="186">
        <v>45682.0</v>
      </c>
      <c r="D142" s="187">
        <v>45684.0</v>
      </c>
      <c r="E142" s="188">
        <f t="shared" si="5"/>
        <v>2</v>
      </c>
      <c r="F142" s="189" t="s">
        <v>1128</v>
      </c>
      <c r="G142" s="190" t="e">
        <v>#N/A</v>
      </c>
      <c r="H142" s="186">
        <v>39222.0</v>
      </c>
      <c r="I142" s="184">
        <v>17.0</v>
      </c>
      <c r="J142" s="191" t="s">
        <v>107</v>
      </c>
      <c r="K142" s="191" t="s">
        <v>1129</v>
      </c>
      <c r="L142" s="191" t="s">
        <v>1130</v>
      </c>
      <c r="M142" s="192" t="s">
        <v>164</v>
      </c>
      <c r="N142" s="192" t="s">
        <v>58</v>
      </c>
      <c r="O142" s="191" t="s">
        <v>1131</v>
      </c>
      <c r="P142" s="191" t="s">
        <v>1132</v>
      </c>
      <c r="Q142" s="184" t="s">
        <v>1133</v>
      </c>
      <c r="R142" s="191" t="s">
        <v>1134</v>
      </c>
      <c r="S142" s="184">
        <v>28208.0</v>
      </c>
      <c r="T142" s="191" t="s">
        <v>180</v>
      </c>
      <c r="U142" s="193" t="s">
        <v>1135</v>
      </c>
      <c r="V142" s="194">
        <v>119687.32</v>
      </c>
      <c r="W142" s="195">
        <v>0.0</v>
      </c>
      <c r="X142" s="195">
        <v>0.0</v>
      </c>
      <c r="Y142" s="195">
        <v>0.0</v>
      </c>
      <c r="Z142" s="196">
        <v>50000.0</v>
      </c>
      <c r="AA142" s="197">
        <v>10530.0</v>
      </c>
      <c r="AB142" s="428">
        <v>13923.0</v>
      </c>
      <c r="AC142" s="249">
        <f t="shared" si="7"/>
        <v>24453</v>
      </c>
      <c r="AD142" s="198">
        <f t="shared" si="3"/>
        <v>45234.32</v>
      </c>
      <c r="AE142" s="199" t="s">
        <v>117</v>
      </c>
      <c r="AF142" s="200" t="s">
        <v>65</v>
      </c>
      <c r="AG142" s="201" t="b">
        <v>1</v>
      </c>
      <c r="AH142" s="202"/>
      <c r="AI142" s="203" t="b">
        <v>1</v>
      </c>
      <c r="AJ142" s="202"/>
      <c r="AK142" s="203" t="b">
        <v>1</v>
      </c>
      <c r="AL142" s="202"/>
      <c r="AM142" s="204"/>
      <c r="AN142" s="184" t="b">
        <v>1</v>
      </c>
      <c r="AO142" s="205"/>
      <c r="AP142" s="206" t="s">
        <v>270</v>
      </c>
      <c r="AQ142" s="207" t="s">
        <v>94</v>
      </c>
      <c r="AR142" s="208" t="s">
        <v>95</v>
      </c>
      <c r="AS142" s="209">
        <f t="shared" si="4"/>
        <v>45744</v>
      </c>
      <c r="AT142" s="210"/>
      <c r="AU142" s="211"/>
      <c r="AV142" s="212"/>
      <c r="AW142" s="200"/>
      <c r="AX142" s="213"/>
      <c r="AY142" s="214"/>
      <c r="AZ142" s="215"/>
      <c r="BA142" s="215"/>
    </row>
    <row r="143">
      <c r="A143" s="216" t="s">
        <v>1136</v>
      </c>
      <c r="B143" s="217">
        <v>18154.0</v>
      </c>
      <c r="C143" s="218">
        <v>45682.0</v>
      </c>
      <c r="D143" s="219">
        <v>45684.0</v>
      </c>
      <c r="E143" s="220">
        <f t="shared" si="5"/>
        <v>2</v>
      </c>
      <c r="F143" s="221" t="s">
        <v>1137</v>
      </c>
      <c r="G143" s="222" t="e">
        <v>#N/A</v>
      </c>
      <c r="H143" s="218">
        <v>19507.0</v>
      </c>
      <c r="I143" s="216">
        <v>71.0</v>
      </c>
      <c r="J143" s="223" t="s">
        <v>62</v>
      </c>
      <c r="K143" s="223" t="s">
        <v>62</v>
      </c>
      <c r="L143" s="223" t="s">
        <v>1138</v>
      </c>
      <c r="M143" s="224" t="s">
        <v>98</v>
      </c>
      <c r="N143" s="224" t="s">
        <v>76</v>
      </c>
      <c r="O143" s="223" t="s">
        <v>155</v>
      </c>
      <c r="P143" s="430" t="s">
        <v>155</v>
      </c>
      <c r="Q143" s="216" t="s">
        <v>157</v>
      </c>
      <c r="R143" s="223" t="s">
        <v>62</v>
      </c>
      <c r="S143" s="216" t="s">
        <v>62</v>
      </c>
      <c r="T143" s="223" t="s">
        <v>558</v>
      </c>
      <c r="U143" s="225" t="s">
        <v>62</v>
      </c>
      <c r="V143" s="226">
        <v>79288.6</v>
      </c>
      <c r="W143" s="227">
        <v>11738.6</v>
      </c>
      <c r="X143" s="227">
        <v>0.0</v>
      </c>
      <c r="Y143" s="227">
        <v>0.0</v>
      </c>
      <c r="Z143" s="228">
        <v>50000.0</v>
      </c>
      <c r="AA143" s="229">
        <v>12285.0</v>
      </c>
      <c r="AB143" s="429">
        <v>5265.0</v>
      </c>
      <c r="AC143" s="230">
        <f t="shared" si="7"/>
        <v>17550</v>
      </c>
      <c r="AD143" s="231">
        <f t="shared" si="3"/>
        <v>0</v>
      </c>
      <c r="AE143" s="232" t="s">
        <v>81</v>
      </c>
      <c r="AF143" s="233" t="s">
        <v>65</v>
      </c>
      <c r="AG143" s="234" t="b">
        <v>1</v>
      </c>
      <c r="AH143" s="235"/>
      <c r="AI143" s="236" t="b">
        <v>1</v>
      </c>
      <c r="AJ143" s="235"/>
      <c r="AK143" s="236" t="b">
        <v>1</v>
      </c>
      <c r="AL143" s="235"/>
      <c r="AM143" s="237"/>
      <c r="AN143" s="216" t="b">
        <v>1</v>
      </c>
      <c r="AO143" s="238"/>
      <c r="AP143" s="239" t="s">
        <v>270</v>
      </c>
      <c r="AQ143" s="431" t="s">
        <v>94</v>
      </c>
      <c r="AR143" s="241" t="s">
        <v>95</v>
      </c>
      <c r="AS143" s="242">
        <f t="shared" si="4"/>
        <v>45744</v>
      </c>
      <c r="AT143" s="243"/>
      <c r="AU143" s="244"/>
      <c r="AV143" s="245"/>
      <c r="AW143" s="233"/>
      <c r="AX143" s="246"/>
      <c r="AY143" s="247"/>
      <c r="AZ143" s="248"/>
      <c r="BA143" s="248"/>
    </row>
    <row r="144">
      <c r="A144" s="184" t="s">
        <v>1139</v>
      </c>
      <c r="B144" s="185">
        <v>18095.0</v>
      </c>
      <c r="C144" s="186">
        <v>45681.0</v>
      </c>
      <c r="D144" s="187">
        <v>45685.0</v>
      </c>
      <c r="E144" s="188">
        <f t="shared" si="5"/>
        <v>4</v>
      </c>
      <c r="F144" s="189" t="s">
        <v>1140</v>
      </c>
      <c r="G144" s="190" t="s">
        <v>1140</v>
      </c>
      <c r="H144" s="186">
        <v>21199.0</v>
      </c>
      <c r="I144" s="184">
        <v>67.0</v>
      </c>
      <c r="J144" s="191" t="s">
        <v>62</v>
      </c>
      <c r="K144" s="191" t="s">
        <v>62</v>
      </c>
      <c r="L144" s="191" t="s">
        <v>1141</v>
      </c>
      <c r="M144" s="192" t="s">
        <v>1142</v>
      </c>
      <c r="N144" s="192" t="s">
        <v>76</v>
      </c>
      <c r="O144" s="191" t="s">
        <v>1143</v>
      </c>
      <c r="P144" s="191" t="s">
        <v>1144</v>
      </c>
      <c r="Q144" s="184" t="s">
        <v>244</v>
      </c>
      <c r="R144" s="191" t="s">
        <v>62</v>
      </c>
      <c r="S144" s="184" t="s">
        <v>62</v>
      </c>
      <c r="T144" s="191" t="s">
        <v>1145</v>
      </c>
      <c r="U144" s="193" t="s">
        <v>1062</v>
      </c>
      <c r="V144" s="194">
        <v>96607.73</v>
      </c>
      <c r="W144" s="195">
        <v>19321.52</v>
      </c>
      <c r="X144" s="195">
        <v>0.0</v>
      </c>
      <c r="Y144" s="195">
        <v>0.0</v>
      </c>
      <c r="Z144" s="196">
        <v>20000.0</v>
      </c>
      <c r="AA144" s="197">
        <v>26344.5</v>
      </c>
      <c r="AB144" s="428">
        <v>11290.5</v>
      </c>
      <c r="AC144" s="249">
        <f t="shared" si="7"/>
        <v>37635</v>
      </c>
      <c r="AD144" s="198">
        <f t="shared" si="3"/>
        <v>19651.21</v>
      </c>
      <c r="AE144" s="199" t="s">
        <v>81</v>
      </c>
      <c r="AF144" s="200" t="s">
        <v>65</v>
      </c>
      <c r="AG144" s="201" t="b">
        <v>1</v>
      </c>
      <c r="AH144" s="202"/>
      <c r="AI144" s="203" t="b">
        <v>0</v>
      </c>
      <c r="AJ144" s="250" t="s">
        <v>874</v>
      </c>
      <c r="AK144" s="203" t="b">
        <v>0</v>
      </c>
      <c r="AL144" s="250" t="s">
        <v>874</v>
      </c>
      <c r="AM144" s="204"/>
      <c r="AN144" s="184" t="b">
        <v>1</v>
      </c>
      <c r="AO144" s="205"/>
      <c r="AP144" s="206" t="s">
        <v>270</v>
      </c>
      <c r="AQ144" s="207" t="s">
        <v>69</v>
      </c>
      <c r="AR144" s="208" t="s">
        <v>95</v>
      </c>
      <c r="AS144" s="209">
        <f t="shared" si="4"/>
        <v>45745</v>
      </c>
      <c r="AT144" s="210"/>
      <c r="AU144" s="211"/>
      <c r="AV144" s="212"/>
      <c r="AW144" s="200"/>
      <c r="AX144" s="213"/>
      <c r="AY144" s="214"/>
      <c r="AZ144" s="215"/>
      <c r="BA144" s="215"/>
    </row>
    <row r="145">
      <c r="A145" s="252" t="s">
        <v>1146</v>
      </c>
      <c r="B145" s="253">
        <v>18242.0</v>
      </c>
      <c r="C145" s="254">
        <v>45685.0</v>
      </c>
      <c r="D145" s="255">
        <v>45685.0</v>
      </c>
      <c r="E145" s="256">
        <f t="shared" si="5"/>
        <v>0</v>
      </c>
      <c r="F145" s="189" t="s">
        <v>1147</v>
      </c>
      <c r="G145" s="257" t="e">
        <v>#N/A</v>
      </c>
      <c r="H145" s="254">
        <v>17600.0</v>
      </c>
      <c r="I145" s="252">
        <v>76.0</v>
      </c>
      <c r="J145" s="258" t="s">
        <v>62</v>
      </c>
      <c r="K145" s="258" t="s">
        <v>62</v>
      </c>
      <c r="L145" s="258" t="s">
        <v>1148</v>
      </c>
      <c r="M145" s="259" t="s">
        <v>98</v>
      </c>
      <c r="N145" s="259" t="s">
        <v>76</v>
      </c>
      <c r="O145" s="258" t="s">
        <v>1149</v>
      </c>
      <c r="P145" s="258" t="s">
        <v>1150</v>
      </c>
      <c r="Q145" s="252" t="s">
        <v>1151</v>
      </c>
      <c r="R145" s="258" t="s">
        <v>1152</v>
      </c>
      <c r="S145" s="252">
        <v>66987.0</v>
      </c>
      <c r="T145" s="258" t="s">
        <v>622</v>
      </c>
      <c r="U145" s="260" t="s">
        <v>62</v>
      </c>
      <c r="V145" s="261">
        <v>36951.37</v>
      </c>
      <c r="W145" s="262">
        <v>7390.27</v>
      </c>
      <c r="X145" s="262">
        <v>0.0</v>
      </c>
      <c r="Y145" s="262">
        <v>0.0</v>
      </c>
      <c r="Z145" s="315">
        <v>0.0</v>
      </c>
      <c r="AA145" s="263">
        <v>9600.0</v>
      </c>
      <c r="AB145" s="426">
        <v>6400.0</v>
      </c>
      <c r="AC145" s="264">
        <f t="shared" si="7"/>
        <v>16000</v>
      </c>
      <c r="AD145" s="265">
        <f t="shared" si="3"/>
        <v>13561.1</v>
      </c>
      <c r="AE145" s="266" t="s">
        <v>1153</v>
      </c>
      <c r="AF145" s="267" t="s">
        <v>313</v>
      </c>
      <c r="AG145" s="268" t="b">
        <v>1</v>
      </c>
      <c r="AH145" s="269"/>
      <c r="AI145" s="270" t="b">
        <v>1</v>
      </c>
      <c r="AJ145" s="269"/>
      <c r="AK145" s="270" t="b">
        <v>1</v>
      </c>
      <c r="AL145" s="269"/>
      <c r="AM145" s="271"/>
      <c r="AN145" s="252" t="b">
        <v>1</v>
      </c>
      <c r="AO145" s="272"/>
      <c r="AP145" s="273" t="s">
        <v>83</v>
      </c>
      <c r="AQ145" s="355" t="s">
        <v>94</v>
      </c>
      <c r="AR145" s="275" t="s">
        <v>70</v>
      </c>
      <c r="AS145" s="276">
        <f t="shared" si="4"/>
        <v>45745</v>
      </c>
      <c r="AT145" s="277"/>
      <c r="AU145" s="278"/>
      <c r="AV145" s="279"/>
      <c r="AW145" s="267"/>
      <c r="AX145" s="280"/>
      <c r="AY145" s="281"/>
      <c r="AZ145" s="215"/>
      <c r="BA145" s="215"/>
    </row>
    <row r="146">
      <c r="A146" s="356" t="s">
        <v>1154</v>
      </c>
      <c r="B146" s="357">
        <v>18048.0</v>
      </c>
      <c r="C146" s="358">
        <v>45680.0</v>
      </c>
      <c r="D146" s="359">
        <v>45685.0</v>
      </c>
      <c r="E146" s="360">
        <f t="shared" si="5"/>
        <v>5</v>
      </c>
      <c r="F146" s="221" t="s">
        <v>1155</v>
      </c>
      <c r="G146" s="361" t="s">
        <v>1155</v>
      </c>
      <c r="H146" s="358">
        <v>45680.0</v>
      </c>
      <c r="I146" s="356">
        <v>0.0</v>
      </c>
      <c r="J146" s="362" t="s">
        <v>107</v>
      </c>
      <c r="K146" s="362" t="s">
        <v>1064</v>
      </c>
      <c r="L146" s="362" t="s">
        <v>1156</v>
      </c>
      <c r="M146" s="363" t="s">
        <v>228</v>
      </c>
      <c r="N146" s="363" t="s">
        <v>58</v>
      </c>
      <c r="O146" s="362" t="s">
        <v>1157</v>
      </c>
      <c r="P146" s="362" t="s">
        <v>1158</v>
      </c>
      <c r="Q146" s="356" t="s">
        <v>1159</v>
      </c>
      <c r="R146" s="362" t="s">
        <v>868</v>
      </c>
      <c r="S146" s="356">
        <v>99460.0</v>
      </c>
      <c r="T146" s="362" t="s">
        <v>188</v>
      </c>
      <c r="U146" s="364" t="s">
        <v>62</v>
      </c>
      <c r="V146" s="365">
        <v>97708.39</v>
      </c>
      <c r="W146" s="366">
        <v>0.0</v>
      </c>
      <c r="X146" s="366">
        <v>0.0</v>
      </c>
      <c r="Y146" s="366">
        <v>0.0</v>
      </c>
      <c r="Z146" s="367">
        <v>59000.89</v>
      </c>
      <c r="AA146" s="432">
        <f>4774.5+23068.5</f>
        <v>27843</v>
      </c>
      <c r="AB146" s="433">
        <f>978+9886.5</f>
        <v>10864.5</v>
      </c>
      <c r="AC146" s="369">
        <f t="shared" si="7"/>
        <v>38707.5</v>
      </c>
      <c r="AD146" s="370">
        <f t="shared" si="3"/>
        <v>0</v>
      </c>
      <c r="AE146" s="371" t="s">
        <v>258</v>
      </c>
      <c r="AF146" s="372" t="s">
        <v>65</v>
      </c>
      <c r="AG146" s="373" t="b">
        <v>1</v>
      </c>
      <c r="AH146" s="434" t="s">
        <v>259</v>
      </c>
      <c r="AI146" s="375" t="b">
        <v>1</v>
      </c>
      <c r="AJ146" s="435" t="s">
        <v>260</v>
      </c>
      <c r="AK146" s="375" t="b">
        <v>1</v>
      </c>
      <c r="AL146" s="374"/>
      <c r="AM146" s="436" t="s">
        <v>261</v>
      </c>
      <c r="AN146" s="356" t="b">
        <v>1</v>
      </c>
      <c r="AO146" s="378"/>
      <c r="AP146" s="379" t="s">
        <v>83</v>
      </c>
      <c r="AQ146" s="380" t="s">
        <v>94</v>
      </c>
      <c r="AR146" s="381" t="s">
        <v>95</v>
      </c>
      <c r="AS146" s="382">
        <f t="shared" si="4"/>
        <v>45745</v>
      </c>
      <c r="AT146" s="383"/>
      <c r="AU146" s="384"/>
      <c r="AV146" s="385"/>
      <c r="AW146" s="372"/>
      <c r="AX146" s="386"/>
      <c r="AY146" s="387"/>
      <c r="AZ146" s="248"/>
      <c r="BA146" s="248"/>
    </row>
    <row r="147">
      <c r="A147" s="282" t="s">
        <v>1160</v>
      </c>
      <c r="B147" s="283">
        <v>18264.0</v>
      </c>
      <c r="C147" s="284">
        <v>45686.0</v>
      </c>
      <c r="D147" s="285">
        <v>45686.0</v>
      </c>
      <c r="E147" s="286">
        <f t="shared" si="5"/>
        <v>0</v>
      </c>
      <c r="F147" s="287" t="s">
        <v>1161</v>
      </c>
      <c r="G147" s="288" t="e">
        <v>#N/A</v>
      </c>
      <c r="H147" s="284">
        <v>18074.0</v>
      </c>
      <c r="I147" s="282">
        <v>75.0</v>
      </c>
      <c r="J147" s="289" t="s">
        <v>62</v>
      </c>
      <c r="K147" s="289" t="s">
        <v>62</v>
      </c>
      <c r="L147" s="289" t="s">
        <v>1162</v>
      </c>
      <c r="M147" s="290" t="s">
        <v>98</v>
      </c>
      <c r="N147" s="290" t="s">
        <v>76</v>
      </c>
      <c r="O147" s="289" t="s">
        <v>1163</v>
      </c>
      <c r="P147" s="289" t="s">
        <v>1164</v>
      </c>
      <c r="Q147" s="282" t="s">
        <v>1151</v>
      </c>
      <c r="R147" s="289" t="s">
        <v>1165</v>
      </c>
      <c r="S147" s="282">
        <v>66987.0</v>
      </c>
      <c r="T147" s="289" t="s">
        <v>622</v>
      </c>
      <c r="U147" s="291" t="s">
        <v>62</v>
      </c>
      <c r="V147" s="292">
        <v>52306.02</v>
      </c>
      <c r="W147" s="293">
        <v>10461.2</v>
      </c>
      <c r="X147" s="293">
        <v>0.0</v>
      </c>
      <c r="Y147" s="293">
        <v>25844.82</v>
      </c>
      <c r="Z147" s="294">
        <v>0.0</v>
      </c>
      <c r="AA147" s="437">
        <v>9600.0</v>
      </c>
      <c r="AB147" s="293">
        <v>6400.0</v>
      </c>
      <c r="AC147" s="297">
        <f t="shared" si="7"/>
        <v>16000</v>
      </c>
      <c r="AD147" s="298">
        <f t="shared" si="3"/>
        <v>0</v>
      </c>
      <c r="AE147" s="299" t="s">
        <v>1153</v>
      </c>
      <c r="AF147" s="300" t="s">
        <v>313</v>
      </c>
      <c r="AG147" s="301" t="b">
        <v>1</v>
      </c>
      <c r="AH147" s="438"/>
      <c r="AI147" s="439" t="b">
        <v>1</v>
      </c>
      <c r="AJ147" s="438"/>
      <c r="AK147" s="439" t="b">
        <v>1</v>
      </c>
      <c r="AL147" s="438"/>
      <c r="AM147" s="440" t="s">
        <v>1166</v>
      </c>
      <c r="AN147" s="282" t="b">
        <v>1</v>
      </c>
      <c r="AO147" s="305"/>
      <c r="AP147" s="306" t="s">
        <v>83</v>
      </c>
      <c r="AQ147" s="307" t="s">
        <v>94</v>
      </c>
      <c r="AR147" s="308" t="s">
        <v>70</v>
      </c>
      <c r="AS147" s="309">
        <f t="shared" si="4"/>
        <v>45746</v>
      </c>
      <c r="AT147" s="310"/>
      <c r="AU147" s="311"/>
      <c r="AV147" s="312"/>
      <c r="AW147" s="300"/>
      <c r="AX147" s="313"/>
      <c r="AY147" s="314"/>
      <c r="AZ147" s="215"/>
      <c r="BA147" s="215"/>
    </row>
    <row r="148">
      <c r="A148" s="282" t="s">
        <v>1167</v>
      </c>
      <c r="B148" s="283">
        <v>18283.0</v>
      </c>
      <c r="C148" s="284">
        <v>45686.0</v>
      </c>
      <c r="D148" s="285">
        <v>45686.0</v>
      </c>
      <c r="E148" s="286">
        <f t="shared" si="5"/>
        <v>0</v>
      </c>
      <c r="F148" s="287" t="s">
        <v>1168</v>
      </c>
      <c r="G148" s="288" t="e">
        <v>#N/A</v>
      </c>
      <c r="H148" s="284">
        <v>27291.0</v>
      </c>
      <c r="I148" s="282">
        <v>50.0</v>
      </c>
      <c r="J148" s="289" t="s">
        <v>62</v>
      </c>
      <c r="K148" s="289" t="s">
        <v>62</v>
      </c>
      <c r="L148" s="289" t="s">
        <v>1169</v>
      </c>
      <c r="M148" s="290" t="s">
        <v>1170</v>
      </c>
      <c r="N148" s="290" t="s">
        <v>76</v>
      </c>
      <c r="O148" s="289" t="s">
        <v>1171</v>
      </c>
      <c r="P148" s="289" t="s">
        <v>1172</v>
      </c>
      <c r="Q148" s="282" t="s">
        <v>1173</v>
      </c>
      <c r="R148" s="289" t="s">
        <v>1174</v>
      </c>
      <c r="S148" s="282">
        <v>66982.0</v>
      </c>
      <c r="T148" s="289" t="s">
        <v>622</v>
      </c>
      <c r="U148" s="291" t="s">
        <v>62</v>
      </c>
      <c r="V148" s="292">
        <v>29517.72</v>
      </c>
      <c r="W148" s="293">
        <v>0.0</v>
      </c>
      <c r="X148" s="293">
        <v>0.0</v>
      </c>
      <c r="Y148" s="293">
        <v>0.0</v>
      </c>
      <c r="Z148" s="294">
        <v>13517.72</v>
      </c>
      <c r="AA148" s="437">
        <v>9600.0</v>
      </c>
      <c r="AB148" s="293">
        <v>6400.0</v>
      </c>
      <c r="AC148" s="297">
        <f t="shared" si="7"/>
        <v>16000</v>
      </c>
      <c r="AD148" s="298">
        <f t="shared" si="3"/>
        <v>0</v>
      </c>
      <c r="AE148" s="299" t="s">
        <v>1153</v>
      </c>
      <c r="AF148" s="300" t="s">
        <v>313</v>
      </c>
      <c r="AG148" s="301" t="b">
        <v>1</v>
      </c>
      <c r="AH148" s="302"/>
      <c r="AI148" s="303" t="b">
        <v>1</v>
      </c>
      <c r="AJ148" s="302"/>
      <c r="AK148" s="303" t="b">
        <v>1</v>
      </c>
      <c r="AL148" s="302"/>
      <c r="AM148" s="441" t="s">
        <v>1175</v>
      </c>
      <c r="AN148" s="282" t="b">
        <v>1</v>
      </c>
      <c r="AO148" s="305"/>
      <c r="AP148" s="306" t="s">
        <v>83</v>
      </c>
      <c r="AQ148" s="307" t="s">
        <v>69</v>
      </c>
      <c r="AR148" s="308" t="s">
        <v>70</v>
      </c>
      <c r="AS148" s="309">
        <f t="shared" si="4"/>
        <v>45746</v>
      </c>
      <c r="AT148" s="310"/>
      <c r="AU148" s="311"/>
      <c r="AV148" s="312"/>
      <c r="AW148" s="300"/>
      <c r="AX148" s="313"/>
      <c r="AY148" s="314"/>
      <c r="AZ148" s="215"/>
      <c r="BA148" s="215"/>
    </row>
    <row r="149">
      <c r="A149" s="252" t="s">
        <v>1176</v>
      </c>
      <c r="B149" s="253">
        <v>18067.0</v>
      </c>
      <c r="C149" s="254">
        <v>45680.0</v>
      </c>
      <c r="D149" s="255">
        <v>45686.0</v>
      </c>
      <c r="E149" s="256">
        <f t="shared" si="5"/>
        <v>6</v>
      </c>
      <c r="F149" s="189" t="s">
        <v>1177</v>
      </c>
      <c r="G149" s="257" t="s">
        <v>1177</v>
      </c>
      <c r="H149" s="254">
        <v>30812.0</v>
      </c>
      <c r="I149" s="252">
        <v>9.0</v>
      </c>
      <c r="J149" s="258" t="s">
        <v>1178</v>
      </c>
      <c r="K149" s="258" t="s">
        <v>1179</v>
      </c>
      <c r="L149" s="258" t="s">
        <v>1180</v>
      </c>
      <c r="M149" s="259" t="s">
        <v>228</v>
      </c>
      <c r="N149" s="259" t="s">
        <v>58</v>
      </c>
      <c r="O149" s="258" t="s">
        <v>1181</v>
      </c>
      <c r="P149" s="442" t="s">
        <v>302</v>
      </c>
      <c r="Q149" s="252" t="s">
        <v>303</v>
      </c>
      <c r="R149" s="258" t="s">
        <v>62</v>
      </c>
      <c r="S149" s="252" t="s">
        <v>62</v>
      </c>
      <c r="T149" s="258" t="s">
        <v>958</v>
      </c>
      <c r="U149" s="260" t="s">
        <v>62</v>
      </c>
      <c r="V149" s="261">
        <v>123051.86</v>
      </c>
      <c r="W149" s="262">
        <v>0.0</v>
      </c>
      <c r="X149" s="262">
        <v>0.0</v>
      </c>
      <c r="Y149" s="262">
        <v>0.0</v>
      </c>
      <c r="Z149" s="315">
        <v>76051.86</v>
      </c>
      <c r="AA149" s="263">
        <v>32900.0</v>
      </c>
      <c r="AB149" s="262">
        <v>14100.0</v>
      </c>
      <c r="AC149" s="264">
        <f t="shared" si="7"/>
        <v>47000</v>
      </c>
      <c r="AD149" s="265">
        <f t="shared" si="3"/>
        <v>0</v>
      </c>
      <c r="AE149" s="266" t="s">
        <v>64</v>
      </c>
      <c r="AF149" s="267" t="s">
        <v>65</v>
      </c>
      <c r="AG149" s="268" t="b">
        <v>1</v>
      </c>
      <c r="AH149" s="269"/>
      <c r="AI149" s="270" t="b">
        <v>1</v>
      </c>
      <c r="AJ149" s="269"/>
      <c r="AK149" s="270" t="b">
        <v>1</v>
      </c>
      <c r="AL149" s="269"/>
      <c r="AM149" s="391" t="s">
        <v>1182</v>
      </c>
      <c r="AN149" s="252" t="b">
        <v>1</v>
      </c>
      <c r="AO149" s="272"/>
      <c r="AP149" s="273" t="s">
        <v>83</v>
      </c>
      <c r="AQ149" s="355" t="s">
        <v>94</v>
      </c>
      <c r="AR149" s="275" t="s">
        <v>70</v>
      </c>
      <c r="AS149" s="276">
        <f t="shared" si="4"/>
        <v>45746</v>
      </c>
      <c r="AT149" s="277"/>
      <c r="AU149" s="278"/>
      <c r="AV149" s="279"/>
      <c r="AW149" s="267"/>
      <c r="AX149" s="280"/>
      <c r="AY149" s="281"/>
      <c r="AZ149" s="215"/>
      <c r="BA149" s="215"/>
    </row>
    <row r="150">
      <c r="A150" s="184" t="s">
        <v>1183</v>
      </c>
      <c r="B150" s="185">
        <v>18178.0</v>
      </c>
      <c r="C150" s="186">
        <v>45683.0</v>
      </c>
      <c r="D150" s="187">
        <v>45686.0</v>
      </c>
      <c r="E150" s="188">
        <f t="shared" si="5"/>
        <v>3</v>
      </c>
      <c r="F150" s="189" t="s">
        <v>1184</v>
      </c>
      <c r="G150" s="190" t="s">
        <v>1184</v>
      </c>
      <c r="H150" s="186">
        <v>44913.0</v>
      </c>
      <c r="I150" s="184">
        <v>2.0</v>
      </c>
      <c r="J150" s="191" t="s">
        <v>107</v>
      </c>
      <c r="K150" s="191" t="s">
        <v>1185</v>
      </c>
      <c r="L150" s="191" t="s">
        <v>1186</v>
      </c>
      <c r="M150" s="192" t="s">
        <v>57</v>
      </c>
      <c r="N150" s="192" t="s">
        <v>58</v>
      </c>
      <c r="O150" s="191" t="s">
        <v>1187</v>
      </c>
      <c r="P150" s="191" t="s">
        <v>1188</v>
      </c>
      <c r="Q150" s="184" t="s">
        <v>367</v>
      </c>
      <c r="R150" s="191" t="s">
        <v>62</v>
      </c>
      <c r="S150" s="184" t="s">
        <v>62</v>
      </c>
      <c r="T150" s="191" t="s">
        <v>427</v>
      </c>
      <c r="U150" s="193" t="s">
        <v>62</v>
      </c>
      <c r="V150" s="194">
        <v>46472.75</v>
      </c>
      <c r="W150" s="195">
        <v>0.0</v>
      </c>
      <c r="X150" s="195">
        <v>0.0</v>
      </c>
      <c r="Y150" s="195">
        <v>30803.17</v>
      </c>
      <c r="Z150" s="196">
        <v>1044.58</v>
      </c>
      <c r="AA150" s="197">
        <v>10237.5</v>
      </c>
      <c r="AB150" s="195">
        <v>4387.5</v>
      </c>
      <c r="AC150" s="249">
        <f t="shared" si="7"/>
        <v>14625</v>
      </c>
      <c r="AD150" s="198">
        <f t="shared" si="3"/>
        <v>0</v>
      </c>
      <c r="AE150" s="199" t="s">
        <v>64</v>
      </c>
      <c r="AF150" s="200" t="s">
        <v>65</v>
      </c>
      <c r="AG150" s="201" t="b">
        <v>1</v>
      </c>
      <c r="AH150" s="202"/>
      <c r="AI150" s="203" t="b">
        <v>1</v>
      </c>
      <c r="AJ150" s="202"/>
      <c r="AK150" s="203" t="b">
        <v>1</v>
      </c>
      <c r="AL150" s="202"/>
      <c r="AM150" s="204"/>
      <c r="AN150" s="184" t="b">
        <v>1</v>
      </c>
      <c r="AO150" s="205"/>
      <c r="AP150" s="206" t="s">
        <v>68</v>
      </c>
      <c r="AQ150" s="207" t="s">
        <v>94</v>
      </c>
      <c r="AR150" s="208" t="s">
        <v>70</v>
      </c>
      <c r="AS150" s="209">
        <f t="shared" si="4"/>
        <v>45746</v>
      </c>
      <c r="AT150" s="210"/>
      <c r="AU150" s="211"/>
      <c r="AV150" s="212"/>
      <c r="AW150" s="200"/>
      <c r="AX150" s="213"/>
      <c r="AY150" s="214"/>
      <c r="AZ150" s="215"/>
      <c r="BA150" s="215"/>
    </row>
    <row r="151">
      <c r="A151" s="252" t="s">
        <v>1189</v>
      </c>
      <c r="B151" s="253">
        <v>18180.0</v>
      </c>
      <c r="C151" s="254">
        <v>45683.0</v>
      </c>
      <c r="D151" s="255">
        <v>45686.0</v>
      </c>
      <c r="E151" s="256">
        <f t="shared" si="5"/>
        <v>3</v>
      </c>
      <c r="F151" s="189" t="s">
        <v>1190</v>
      </c>
      <c r="G151" s="257" t="s">
        <v>1190</v>
      </c>
      <c r="H151" s="254">
        <v>44973.0</v>
      </c>
      <c r="I151" s="252">
        <v>1.0</v>
      </c>
      <c r="J151" s="258" t="s">
        <v>107</v>
      </c>
      <c r="K151" s="258" t="s">
        <v>1191</v>
      </c>
      <c r="L151" s="258" t="s">
        <v>1192</v>
      </c>
      <c r="M151" s="259" t="s">
        <v>57</v>
      </c>
      <c r="N151" s="259" t="s">
        <v>58</v>
      </c>
      <c r="O151" s="258" t="s">
        <v>1193</v>
      </c>
      <c r="P151" s="258" t="s">
        <v>1194</v>
      </c>
      <c r="Q151" s="252" t="s">
        <v>1195</v>
      </c>
      <c r="R151" s="258" t="s">
        <v>62</v>
      </c>
      <c r="S151" s="252" t="s">
        <v>62</v>
      </c>
      <c r="T151" s="258" t="s">
        <v>660</v>
      </c>
      <c r="U151" s="260" t="s">
        <v>62</v>
      </c>
      <c r="V151" s="261">
        <v>37209.87</v>
      </c>
      <c r="W151" s="262">
        <v>0.0</v>
      </c>
      <c r="X151" s="262">
        <v>0.0</v>
      </c>
      <c r="Y151" s="262">
        <v>22266.6</v>
      </c>
      <c r="Z151" s="315">
        <v>3243.27</v>
      </c>
      <c r="AA151" s="263">
        <v>8190.0</v>
      </c>
      <c r="AB151" s="262">
        <v>3510.0</v>
      </c>
      <c r="AC151" s="264">
        <f t="shared" si="7"/>
        <v>11700</v>
      </c>
      <c r="AD151" s="265">
        <f t="shared" si="3"/>
        <v>0</v>
      </c>
      <c r="AE151" s="266" t="s">
        <v>64</v>
      </c>
      <c r="AF151" s="267" t="s">
        <v>65</v>
      </c>
      <c r="AG151" s="268" t="b">
        <v>1</v>
      </c>
      <c r="AH151" s="269"/>
      <c r="AI151" s="270" t="b">
        <v>1</v>
      </c>
      <c r="AJ151" s="269"/>
      <c r="AK151" s="270" t="b">
        <v>1</v>
      </c>
      <c r="AL151" s="269"/>
      <c r="AM151" s="271"/>
      <c r="AN151" s="252" t="b">
        <v>1</v>
      </c>
      <c r="AO151" s="272"/>
      <c r="AP151" s="273" t="s">
        <v>83</v>
      </c>
      <c r="AQ151" s="355" t="s">
        <v>94</v>
      </c>
      <c r="AR151" s="275" t="s">
        <v>70</v>
      </c>
      <c r="AS151" s="276">
        <f t="shared" si="4"/>
        <v>45746</v>
      </c>
      <c r="AT151" s="277"/>
      <c r="AU151" s="278"/>
      <c r="AV151" s="279"/>
      <c r="AW151" s="267"/>
      <c r="AX151" s="280"/>
      <c r="AY151" s="281"/>
      <c r="AZ151" s="215"/>
      <c r="BA151" s="215"/>
    </row>
    <row r="152">
      <c r="A152" s="184" t="s">
        <v>1196</v>
      </c>
      <c r="B152" s="185">
        <v>18105.0</v>
      </c>
      <c r="C152" s="186">
        <v>45681.0</v>
      </c>
      <c r="D152" s="187">
        <v>45686.0</v>
      </c>
      <c r="E152" s="188">
        <f t="shared" si="5"/>
        <v>5</v>
      </c>
      <c r="F152" s="189" t="s">
        <v>1197</v>
      </c>
      <c r="G152" s="190" t="s">
        <v>1197</v>
      </c>
      <c r="H152" s="186">
        <v>43497.0</v>
      </c>
      <c r="I152" s="184">
        <v>5.0</v>
      </c>
      <c r="J152" s="191" t="s">
        <v>107</v>
      </c>
      <c r="K152" s="191" t="s">
        <v>1198</v>
      </c>
      <c r="L152" s="191" t="s">
        <v>1199</v>
      </c>
      <c r="M152" s="192" t="s">
        <v>57</v>
      </c>
      <c r="N152" s="192" t="s">
        <v>58</v>
      </c>
      <c r="O152" s="191" t="s">
        <v>1200</v>
      </c>
      <c r="P152" s="191" t="s">
        <v>1201</v>
      </c>
      <c r="Q152" s="184" t="s">
        <v>61</v>
      </c>
      <c r="R152" s="191" t="s">
        <v>62</v>
      </c>
      <c r="S152" s="184" t="s">
        <v>62</v>
      </c>
      <c r="T152" s="191" t="s">
        <v>134</v>
      </c>
      <c r="U152" s="193" t="s">
        <v>1102</v>
      </c>
      <c r="V152" s="194">
        <v>77851.51</v>
      </c>
      <c r="W152" s="195">
        <v>0.0</v>
      </c>
      <c r="X152" s="195">
        <v>0.0</v>
      </c>
      <c r="Y152" s="195">
        <v>49162.04</v>
      </c>
      <c r="Z152" s="196">
        <v>692.1</v>
      </c>
      <c r="AA152" s="197">
        <v>13650.0</v>
      </c>
      <c r="AB152" s="195">
        <v>5850.0</v>
      </c>
      <c r="AC152" s="249">
        <f t="shared" si="7"/>
        <v>19500</v>
      </c>
      <c r="AD152" s="198">
        <f t="shared" si="3"/>
        <v>8497.37</v>
      </c>
      <c r="AE152" s="199" t="s">
        <v>64</v>
      </c>
      <c r="AF152" s="200" t="s">
        <v>65</v>
      </c>
      <c r="AG152" s="201" t="b">
        <v>1</v>
      </c>
      <c r="AH152" s="202"/>
      <c r="AI152" s="203" t="b">
        <v>1</v>
      </c>
      <c r="AJ152" s="202"/>
      <c r="AK152" s="203" t="b">
        <v>1</v>
      </c>
      <c r="AL152" s="202"/>
      <c r="AM152" s="204"/>
      <c r="AN152" s="184" t="b">
        <v>1</v>
      </c>
      <c r="AO152" s="205"/>
      <c r="AP152" s="206" t="s">
        <v>83</v>
      </c>
      <c r="AQ152" s="207" t="s">
        <v>94</v>
      </c>
      <c r="AR152" s="208" t="s">
        <v>70</v>
      </c>
      <c r="AS152" s="209">
        <f t="shared" si="4"/>
        <v>45746</v>
      </c>
      <c r="AT152" s="210"/>
      <c r="AU152" s="211"/>
      <c r="AV152" s="212"/>
      <c r="AW152" s="200"/>
      <c r="AX152" s="213"/>
      <c r="AY152" s="214"/>
      <c r="AZ152" s="215"/>
      <c r="BA152" s="215"/>
    </row>
    <row r="153">
      <c r="A153" s="216" t="s">
        <v>1202</v>
      </c>
      <c r="B153" s="217">
        <v>18168.0</v>
      </c>
      <c r="C153" s="218">
        <v>45683.0</v>
      </c>
      <c r="D153" s="219">
        <v>45686.0</v>
      </c>
      <c r="E153" s="220">
        <f t="shared" si="5"/>
        <v>3</v>
      </c>
      <c r="F153" s="221" t="s">
        <v>1203</v>
      </c>
      <c r="G153" s="222" t="s">
        <v>1203</v>
      </c>
      <c r="H153" s="218">
        <v>31530.0</v>
      </c>
      <c r="I153" s="222"/>
      <c r="J153" s="223" t="s">
        <v>62</v>
      </c>
      <c r="K153" s="223" t="s">
        <v>62</v>
      </c>
      <c r="L153" s="223" t="s">
        <v>1204</v>
      </c>
      <c r="M153" s="224" t="s">
        <v>478</v>
      </c>
      <c r="N153" s="224" t="s">
        <v>76</v>
      </c>
      <c r="O153" s="223" t="s">
        <v>1205</v>
      </c>
      <c r="P153" s="223" t="s">
        <v>1206</v>
      </c>
      <c r="Q153" s="216" t="s">
        <v>487</v>
      </c>
      <c r="R153" s="223" t="s">
        <v>62</v>
      </c>
      <c r="S153" s="216" t="s">
        <v>62</v>
      </c>
      <c r="T153" s="223" t="s">
        <v>1145</v>
      </c>
      <c r="U153" s="225" t="s">
        <v>1207</v>
      </c>
      <c r="V153" s="226">
        <v>72282.6</v>
      </c>
      <c r="W153" s="227">
        <v>0.0</v>
      </c>
      <c r="X153" s="227">
        <v>0.0</v>
      </c>
      <c r="Y153" s="227">
        <v>0.0</v>
      </c>
      <c r="Z153" s="228">
        <v>22425.25</v>
      </c>
      <c r="AA153" s="229">
        <v>12285.0</v>
      </c>
      <c r="AB153" s="227">
        <v>5265.0</v>
      </c>
      <c r="AC153" s="230">
        <f t="shared" si="7"/>
        <v>17550</v>
      </c>
      <c r="AD153" s="231">
        <f t="shared" si="3"/>
        <v>32307.35</v>
      </c>
      <c r="AE153" s="232" t="s">
        <v>81</v>
      </c>
      <c r="AF153" s="233" t="s">
        <v>65</v>
      </c>
      <c r="AG153" s="234" t="b">
        <v>1</v>
      </c>
      <c r="AH153" s="235"/>
      <c r="AI153" s="236" t="b">
        <v>1</v>
      </c>
      <c r="AJ153" s="235"/>
      <c r="AK153" s="236" t="b">
        <v>1</v>
      </c>
      <c r="AL153" s="235"/>
      <c r="AM153" s="237"/>
      <c r="AN153" s="216" t="b">
        <v>1</v>
      </c>
      <c r="AO153" s="238"/>
      <c r="AP153" s="239" t="s">
        <v>270</v>
      </c>
      <c r="AQ153" s="431" t="s">
        <v>127</v>
      </c>
      <c r="AR153" s="241" t="s">
        <v>95</v>
      </c>
      <c r="AS153" s="242">
        <f t="shared" si="4"/>
        <v>45746</v>
      </c>
      <c r="AT153" s="243"/>
      <c r="AU153" s="244"/>
      <c r="AV153" s="245"/>
      <c r="AW153" s="233"/>
      <c r="AX153" s="246"/>
      <c r="AY153" s="247"/>
      <c r="AZ153" s="248"/>
      <c r="BA153" s="248"/>
    </row>
    <row r="154">
      <c r="A154" s="11" t="s">
        <v>1208</v>
      </c>
      <c r="B154" s="12">
        <v>18368.0</v>
      </c>
      <c r="C154" s="13">
        <v>45687.0</v>
      </c>
      <c r="D154" s="14">
        <v>45687.0</v>
      </c>
      <c r="E154" s="15">
        <f t="shared" si="5"/>
        <v>0</v>
      </c>
      <c r="F154" s="16" t="s">
        <v>1209</v>
      </c>
      <c r="G154" s="17" t="e">
        <v>#N/A</v>
      </c>
      <c r="H154" s="13">
        <v>29708.0</v>
      </c>
      <c r="I154" s="11">
        <v>43.0</v>
      </c>
      <c r="J154" s="18" t="s">
        <v>62</v>
      </c>
      <c r="K154" s="18" t="s">
        <v>62</v>
      </c>
      <c r="L154" s="18" t="s">
        <v>1210</v>
      </c>
      <c r="M154" s="19" t="s">
        <v>57</v>
      </c>
      <c r="N154" s="19" t="s">
        <v>76</v>
      </c>
      <c r="O154" s="18" t="s">
        <v>1211</v>
      </c>
      <c r="P154" s="18" t="s">
        <v>1211</v>
      </c>
      <c r="Q154" s="11" t="s">
        <v>1212</v>
      </c>
      <c r="R154" s="18" t="s">
        <v>1213</v>
      </c>
      <c r="S154" s="11">
        <v>36825.0</v>
      </c>
      <c r="T154" s="18" t="s">
        <v>1214</v>
      </c>
      <c r="U154" s="22" t="s">
        <v>62</v>
      </c>
      <c r="V154" s="23">
        <v>26425.21</v>
      </c>
      <c r="W154" s="24">
        <v>0.0</v>
      </c>
      <c r="X154" s="24">
        <v>0.0</v>
      </c>
      <c r="Y154" s="24">
        <v>0.0</v>
      </c>
      <c r="Z154" s="25">
        <v>0.0</v>
      </c>
      <c r="AA154" s="26">
        <v>12870.0</v>
      </c>
      <c r="AB154" s="24">
        <v>12285.0</v>
      </c>
      <c r="AC154" s="27">
        <f t="shared" si="7"/>
        <v>25155</v>
      </c>
      <c r="AD154" s="28">
        <f t="shared" si="3"/>
        <v>1270.21</v>
      </c>
      <c r="AE154" s="29" t="s">
        <v>312</v>
      </c>
      <c r="AF154" s="30" t="s">
        <v>313</v>
      </c>
      <c r="AG154" s="31" t="b">
        <v>1</v>
      </c>
      <c r="AH154" s="83"/>
      <c r="AI154" s="33" t="b">
        <v>1</v>
      </c>
      <c r="AJ154" s="83"/>
      <c r="AK154" s="33" t="b">
        <v>1</v>
      </c>
      <c r="AL154" s="83"/>
      <c r="AM154" s="97" t="s">
        <v>248</v>
      </c>
      <c r="AN154" s="11" t="b">
        <v>1</v>
      </c>
      <c r="AO154" s="36"/>
      <c r="AP154" s="37" t="s">
        <v>83</v>
      </c>
      <c r="AQ154" s="38" t="s">
        <v>94</v>
      </c>
      <c r="AR154" s="39" t="s">
        <v>70</v>
      </c>
      <c r="AS154" s="40">
        <f t="shared" si="4"/>
        <v>45747</v>
      </c>
      <c r="AT154" s="142">
        <v>1659.0</v>
      </c>
      <c r="AU154" s="85">
        <v>45711.0</v>
      </c>
      <c r="AV154" s="42" t="s">
        <v>84</v>
      </c>
      <c r="AW154" s="30" t="s">
        <v>1215</v>
      </c>
      <c r="AX154" s="44"/>
      <c r="AY154" s="45"/>
      <c r="AZ154" s="215"/>
      <c r="BA154" s="215"/>
    </row>
    <row r="155">
      <c r="A155" s="11" t="s">
        <v>1216</v>
      </c>
      <c r="B155" s="12">
        <v>18357.0</v>
      </c>
      <c r="C155" s="13">
        <v>45687.0</v>
      </c>
      <c r="D155" s="14">
        <v>45687.0</v>
      </c>
      <c r="E155" s="15">
        <f t="shared" si="5"/>
        <v>0</v>
      </c>
      <c r="F155" s="16" t="s">
        <v>1217</v>
      </c>
      <c r="G155" s="17" t="e">
        <v>#N/A</v>
      </c>
      <c r="H155" s="13">
        <v>21565.0</v>
      </c>
      <c r="I155" s="11">
        <v>66.0</v>
      </c>
      <c r="J155" s="18" t="s">
        <v>62</v>
      </c>
      <c r="K155" s="18" t="s">
        <v>62</v>
      </c>
      <c r="L155" s="18" t="s">
        <v>1218</v>
      </c>
      <c r="M155" s="19" t="s">
        <v>98</v>
      </c>
      <c r="N155" s="19" t="s">
        <v>76</v>
      </c>
      <c r="O155" s="18" t="s">
        <v>1219</v>
      </c>
      <c r="P155" s="18" t="s">
        <v>1219</v>
      </c>
      <c r="Q155" s="11" t="s">
        <v>1212</v>
      </c>
      <c r="R155" s="18" t="s">
        <v>1220</v>
      </c>
      <c r="S155" s="11">
        <v>37607.0</v>
      </c>
      <c r="T155" s="18" t="s">
        <v>1214</v>
      </c>
      <c r="U155" s="22" t="s">
        <v>62</v>
      </c>
      <c r="V155" s="23">
        <v>18135.0</v>
      </c>
      <c r="W155" s="24">
        <v>0.0</v>
      </c>
      <c r="X155" s="24">
        <v>0.0</v>
      </c>
      <c r="Y155" s="24">
        <v>0.0</v>
      </c>
      <c r="Z155" s="25">
        <v>0.0</v>
      </c>
      <c r="AA155" s="26">
        <v>14040.0</v>
      </c>
      <c r="AB155" s="24">
        <v>4095.0</v>
      </c>
      <c r="AC155" s="27">
        <f t="shared" si="7"/>
        <v>18135</v>
      </c>
      <c r="AD155" s="28">
        <f t="shared" si="3"/>
        <v>0</v>
      </c>
      <c r="AE155" s="29" t="s">
        <v>312</v>
      </c>
      <c r="AF155" s="30" t="s">
        <v>313</v>
      </c>
      <c r="AG155" s="31" t="b">
        <v>1</v>
      </c>
      <c r="AH155" s="83"/>
      <c r="AI155" s="33" t="b">
        <v>1</v>
      </c>
      <c r="AJ155" s="83"/>
      <c r="AK155" s="33" t="b">
        <v>1</v>
      </c>
      <c r="AL155" s="83"/>
      <c r="AM155" s="97" t="s">
        <v>248</v>
      </c>
      <c r="AN155" s="11" t="b">
        <v>1</v>
      </c>
      <c r="AO155" s="36"/>
      <c r="AP155" s="37" t="s">
        <v>83</v>
      </c>
      <c r="AQ155" s="38" t="s">
        <v>94</v>
      </c>
      <c r="AR155" s="39" t="s">
        <v>70</v>
      </c>
      <c r="AS155" s="40">
        <f t="shared" si="4"/>
        <v>45747</v>
      </c>
      <c r="AT155" s="142">
        <v>1653.0</v>
      </c>
      <c r="AU155" s="85">
        <v>45711.0</v>
      </c>
      <c r="AV155" s="42" t="s">
        <v>250</v>
      </c>
      <c r="AW155" s="30"/>
      <c r="AX155" s="44"/>
      <c r="AY155" s="45"/>
      <c r="AZ155" s="215"/>
      <c r="BA155" s="215"/>
    </row>
    <row r="156">
      <c r="A156" s="11" t="s">
        <v>1221</v>
      </c>
      <c r="B156" s="12">
        <v>18359.0</v>
      </c>
      <c r="C156" s="13">
        <v>45687.0</v>
      </c>
      <c r="D156" s="14">
        <v>45687.0</v>
      </c>
      <c r="E156" s="15">
        <f t="shared" si="5"/>
        <v>0</v>
      </c>
      <c r="F156" s="16" t="s">
        <v>1222</v>
      </c>
      <c r="G156" s="17" t="e">
        <v>#N/A</v>
      </c>
      <c r="H156" s="13">
        <v>19227.0</v>
      </c>
      <c r="I156" s="11">
        <v>72.0</v>
      </c>
      <c r="J156" s="18" t="s">
        <v>62</v>
      </c>
      <c r="K156" s="18" t="s">
        <v>62</v>
      </c>
      <c r="L156" s="18" t="s">
        <v>1223</v>
      </c>
      <c r="M156" s="19" t="s">
        <v>98</v>
      </c>
      <c r="N156" s="19" t="s">
        <v>76</v>
      </c>
      <c r="O156" s="18" t="s">
        <v>1219</v>
      </c>
      <c r="P156" s="18" t="s">
        <v>1219</v>
      </c>
      <c r="Q156" s="11" t="s">
        <v>1212</v>
      </c>
      <c r="R156" s="18" t="s">
        <v>1213</v>
      </c>
      <c r="S156" s="11">
        <v>36825.0</v>
      </c>
      <c r="T156" s="18" t="s">
        <v>1214</v>
      </c>
      <c r="U156" s="22" t="s">
        <v>62</v>
      </c>
      <c r="V156" s="23">
        <v>26721.18</v>
      </c>
      <c r="W156" s="24">
        <v>0.0</v>
      </c>
      <c r="X156" s="24">
        <v>0.0</v>
      </c>
      <c r="Y156" s="24">
        <v>0.0</v>
      </c>
      <c r="Z156" s="25">
        <v>0.0</v>
      </c>
      <c r="AA156" s="26">
        <v>12870.0</v>
      </c>
      <c r="AB156" s="24">
        <v>12285.0</v>
      </c>
      <c r="AC156" s="27">
        <f t="shared" si="7"/>
        <v>25155</v>
      </c>
      <c r="AD156" s="28">
        <f t="shared" si="3"/>
        <v>1566.18</v>
      </c>
      <c r="AE156" s="29" t="s">
        <v>312</v>
      </c>
      <c r="AF156" s="30" t="s">
        <v>313</v>
      </c>
      <c r="AG156" s="31" t="b">
        <v>1</v>
      </c>
      <c r="AH156" s="83"/>
      <c r="AI156" s="33" t="b">
        <v>1</v>
      </c>
      <c r="AJ156" s="83"/>
      <c r="AK156" s="33" t="b">
        <v>1</v>
      </c>
      <c r="AL156" s="83"/>
      <c r="AM156" s="97" t="s">
        <v>248</v>
      </c>
      <c r="AN156" s="11" t="b">
        <v>1</v>
      </c>
      <c r="AO156" s="36"/>
      <c r="AP156" s="37" t="s">
        <v>83</v>
      </c>
      <c r="AQ156" s="38" t="s">
        <v>94</v>
      </c>
      <c r="AR156" s="39" t="s">
        <v>70</v>
      </c>
      <c r="AS156" s="40">
        <f t="shared" si="4"/>
        <v>45747</v>
      </c>
      <c r="AT156" s="142">
        <v>1654.0</v>
      </c>
      <c r="AU156" s="85">
        <v>45711.0</v>
      </c>
      <c r="AV156" s="42" t="s">
        <v>250</v>
      </c>
      <c r="AW156" s="30"/>
      <c r="AX156" s="44"/>
      <c r="AY156" s="45"/>
      <c r="AZ156" s="215"/>
      <c r="BA156" s="215"/>
    </row>
    <row r="157">
      <c r="A157" s="282" t="s">
        <v>1224</v>
      </c>
      <c r="B157" s="283">
        <v>18358.0</v>
      </c>
      <c r="C157" s="284">
        <v>45687.0</v>
      </c>
      <c r="D157" s="285">
        <v>45687.0</v>
      </c>
      <c r="E157" s="286">
        <f t="shared" si="5"/>
        <v>0</v>
      </c>
      <c r="F157" s="287" t="s">
        <v>1225</v>
      </c>
      <c r="G157" s="288" t="e">
        <v>#N/A</v>
      </c>
      <c r="H157" s="284">
        <v>25486.0</v>
      </c>
      <c r="I157" s="282">
        <v>55.0</v>
      </c>
      <c r="J157" s="289" t="s">
        <v>62</v>
      </c>
      <c r="K157" s="289" t="s">
        <v>62</v>
      </c>
      <c r="L157" s="289" t="s">
        <v>1226</v>
      </c>
      <c r="M157" s="290" t="s">
        <v>1142</v>
      </c>
      <c r="N157" s="290" t="s">
        <v>76</v>
      </c>
      <c r="O157" s="289" t="s">
        <v>1211</v>
      </c>
      <c r="P157" s="289" t="s">
        <v>1211</v>
      </c>
      <c r="Q157" s="282" t="s">
        <v>1212</v>
      </c>
      <c r="R157" s="289" t="s">
        <v>1227</v>
      </c>
      <c r="S157" s="282">
        <v>36488.0</v>
      </c>
      <c r="T157" s="289" t="s">
        <v>1214</v>
      </c>
      <c r="U157" s="291" t="s">
        <v>62</v>
      </c>
      <c r="V157" s="292">
        <v>22687.01</v>
      </c>
      <c r="W157" s="293">
        <v>0.0</v>
      </c>
      <c r="X157" s="293">
        <v>0.0</v>
      </c>
      <c r="Y157" s="293">
        <v>0.0</v>
      </c>
      <c r="Z157" s="294">
        <v>0.0</v>
      </c>
      <c r="AA157" s="437">
        <v>10725.0</v>
      </c>
      <c r="AB157" s="293">
        <v>8190.0</v>
      </c>
      <c r="AC157" s="297">
        <f t="shared" si="7"/>
        <v>18915</v>
      </c>
      <c r="AD157" s="298">
        <f t="shared" si="3"/>
        <v>3772.01</v>
      </c>
      <c r="AE157" s="299" t="s">
        <v>312</v>
      </c>
      <c r="AF157" s="300" t="s">
        <v>313</v>
      </c>
      <c r="AG157" s="301" t="b">
        <v>1</v>
      </c>
      <c r="AH157" s="302"/>
      <c r="AI157" s="303" t="b">
        <v>1</v>
      </c>
      <c r="AJ157" s="302"/>
      <c r="AK157" s="303" t="b">
        <v>1</v>
      </c>
      <c r="AL157" s="302"/>
      <c r="AM157" s="441" t="s">
        <v>248</v>
      </c>
      <c r="AN157" s="282" t="b">
        <v>1</v>
      </c>
      <c r="AO157" s="305"/>
      <c r="AP157" s="306" t="s">
        <v>83</v>
      </c>
      <c r="AQ157" s="307" t="s">
        <v>94</v>
      </c>
      <c r="AR157" s="308" t="s">
        <v>70</v>
      </c>
      <c r="AS157" s="309">
        <f t="shared" si="4"/>
        <v>45747</v>
      </c>
      <c r="AT157" s="310"/>
      <c r="AU157" s="311"/>
      <c r="AV157" s="312"/>
      <c r="AW157" s="300"/>
      <c r="AX157" s="313"/>
      <c r="AY157" s="314"/>
      <c r="AZ157" s="215"/>
      <c r="BA157" s="215"/>
    </row>
    <row r="158">
      <c r="A158" s="282" t="s">
        <v>1228</v>
      </c>
      <c r="B158" s="283">
        <v>18350.0</v>
      </c>
      <c r="C158" s="284">
        <v>45687.0</v>
      </c>
      <c r="D158" s="285">
        <v>45687.0</v>
      </c>
      <c r="E158" s="286">
        <f t="shared" si="5"/>
        <v>0</v>
      </c>
      <c r="F158" s="287" t="s">
        <v>1229</v>
      </c>
      <c r="G158" s="288" t="e">
        <v>#N/A</v>
      </c>
      <c r="H158" s="284">
        <v>23704.0</v>
      </c>
      <c r="I158" s="282">
        <v>60.0</v>
      </c>
      <c r="J158" s="289" t="s">
        <v>62</v>
      </c>
      <c r="K158" s="289" t="s">
        <v>62</v>
      </c>
      <c r="L158" s="289" t="s">
        <v>1230</v>
      </c>
      <c r="M158" s="290" t="s">
        <v>57</v>
      </c>
      <c r="N158" s="290" t="s">
        <v>76</v>
      </c>
      <c r="O158" s="289" t="s">
        <v>1211</v>
      </c>
      <c r="P158" s="289" t="s">
        <v>1211</v>
      </c>
      <c r="Q158" s="282" t="s">
        <v>1212</v>
      </c>
      <c r="R158" s="289" t="s">
        <v>1213</v>
      </c>
      <c r="S158" s="282">
        <v>36825.0</v>
      </c>
      <c r="T158" s="289" t="s">
        <v>1214</v>
      </c>
      <c r="U158" s="291" t="s">
        <v>62</v>
      </c>
      <c r="V158" s="292">
        <v>25155.0</v>
      </c>
      <c r="W158" s="293">
        <v>0.0</v>
      </c>
      <c r="X158" s="293">
        <v>0.0</v>
      </c>
      <c r="Y158" s="293">
        <v>0.0</v>
      </c>
      <c r="Z158" s="294">
        <v>0.0</v>
      </c>
      <c r="AA158" s="437">
        <v>12870.0</v>
      </c>
      <c r="AB158" s="293">
        <v>12285.0</v>
      </c>
      <c r="AC158" s="297">
        <f t="shared" si="7"/>
        <v>25155</v>
      </c>
      <c r="AD158" s="298">
        <f t="shared" si="3"/>
        <v>0</v>
      </c>
      <c r="AE158" s="299" t="s">
        <v>312</v>
      </c>
      <c r="AF158" s="300" t="s">
        <v>313</v>
      </c>
      <c r="AG158" s="301" t="b">
        <v>1</v>
      </c>
      <c r="AH158" s="302"/>
      <c r="AI158" s="303" t="b">
        <v>1</v>
      </c>
      <c r="AJ158" s="302"/>
      <c r="AK158" s="303" t="b">
        <v>1</v>
      </c>
      <c r="AL158" s="302"/>
      <c r="AM158" s="441" t="s">
        <v>248</v>
      </c>
      <c r="AN158" s="282" t="b">
        <v>1</v>
      </c>
      <c r="AO158" s="305"/>
      <c r="AP158" s="306" t="s">
        <v>83</v>
      </c>
      <c r="AQ158" s="307" t="s">
        <v>94</v>
      </c>
      <c r="AR158" s="308" t="s">
        <v>70</v>
      </c>
      <c r="AS158" s="309">
        <f t="shared" si="4"/>
        <v>45747</v>
      </c>
      <c r="AT158" s="310"/>
      <c r="AU158" s="311"/>
      <c r="AV158" s="312"/>
      <c r="AW158" s="300"/>
      <c r="AX158" s="313"/>
      <c r="AY158" s="314"/>
      <c r="AZ158" s="215"/>
      <c r="BA158" s="215"/>
    </row>
    <row r="159">
      <c r="A159" s="443" t="s">
        <v>1231</v>
      </c>
      <c r="B159" s="444">
        <v>18206.0</v>
      </c>
      <c r="C159" s="445">
        <v>45684.0</v>
      </c>
      <c r="D159" s="446">
        <v>45687.0</v>
      </c>
      <c r="E159" s="447">
        <f t="shared" si="5"/>
        <v>3</v>
      </c>
      <c r="F159" s="448" t="s">
        <v>1232</v>
      </c>
      <c r="G159" s="449" t="s">
        <v>1232</v>
      </c>
      <c r="H159" s="445">
        <v>20691.0</v>
      </c>
      <c r="I159" s="443">
        <v>68.0</v>
      </c>
      <c r="J159" s="450" t="s">
        <v>62</v>
      </c>
      <c r="K159" s="450" t="s">
        <v>62</v>
      </c>
      <c r="L159" s="450" t="s">
        <v>1233</v>
      </c>
      <c r="M159" s="451" t="s">
        <v>98</v>
      </c>
      <c r="N159" s="451" t="s">
        <v>76</v>
      </c>
      <c r="O159" s="450" t="s">
        <v>1234</v>
      </c>
      <c r="P159" s="450" t="s">
        <v>1235</v>
      </c>
      <c r="Q159" s="443" t="s">
        <v>793</v>
      </c>
      <c r="R159" s="450" t="s">
        <v>1236</v>
      </c>
      <c r="S159" s="443">
        <v>11000.0</v>
      </c>
      <c r="T159" s="450" t="s">
        <v>685</v>
      </c>
      <c r="U159" s="452" t="s">
        <v>1237</v>
      </c>
      <c r="V159" s="453">
        <v>122878.44</v>
      </c>
      <c r="W159" s="454">
        <v>24575.73</v>
      </c>
      <c r="X159" s="454">
        <v>0.0</v>
      </c>
      <c r="Y159" s="454">
        <v>0.0</v>
      </c>
      <c r="Z159" s="455">
        <v>77749.71</v>
      </c>
      <c r="AA159" s="456">
        <v>10725.0</v>
      </c>
      <c r="AB159" s="454">
        <v>9828.0</v>
      </c>
      <c r="AC159" s="457">
        <f t="shared" si="7"/>
        <v>20553</v>
      </c>
      <c r="AD159" s="458">
        <f t="shared" si="3"/>
        <v>0</v>
      </c>
      <c r="AE159" s="459" t="s">
        <v>150</v>
      </c>
      <c r="AF159" s="460" t="s">
        <v>65</v>
      </c>
      <c r="AG159" s="461" t="b">
        <v>1</v>
      </c>
      <c r="AH159" s="462"/>
      <c r="AI159" s="463" t="b">
        <v>1</v>
      </c>
      <c r="AJ159" s="462"/>
      <c r="AK159" s="463" t="b">
        <v>1</v>
      </c>
      <c r="AL159" s="462"/>
      <c r="AM159" s="464" t="s">
        <v>151</v>
      </c>
      <c r="AN159" s="443" t="b">
        <v>1</v>
      </c>
      <c r="AO159" s="465"/>
      <c r="AP159" s="466" t="s">
        <v>83</v>
      </c>
      <c r="AQ159" s="467" t="s">
        <v>94</v>
      </c>
      <c r="AR159" s="468" t="s">
        <v>70</v>
      </c>
      <c r="AS159" s="469">
        <f t="shared" si="4"/>
        <v>45747</v>
      </c>
      <c r="AT159" s="470"/>
      <c r="AU159" s="471"/>
      <c r="AV159" s="472"/>
      <c r="AW159" s="460"/>
      <c r="AX159" s="473"/>
      <c r="AY159" s="474"/>
      <c r="AZ159" s="215"/>
      <c r="BA159" s="215"/>
    </row>
    <row r="160">
      <c r="A160" s="11" t="s">
        <v>1238</v>
      </c>
      <c r="B160" s="12">
        <v>18353.0</v>
      </c>
      <c r="C160" s="13">
        <v>45687.0</v>
      </c>
      <c r="D160" s="14">
        <v>45687.0</v>
      </c>
      <c r="E160" s="15">
        <f t="shared" si="5"/>
        <v>0</v>
      </c>
      <c r="F160" s="16" t="s">
        <v>1239</v>
      </c>
      <c r="G160" s="17" t="e">
        <v>#N/A</v>
      </c>
      <c r="H160" s="13">
        <v>28309.0</v>
      </c>
      <c r="I160" s="11">
        <v>47.0</v>
      </c>
      <c r="J160" s="18" t="s">
        <v>62</v>
      </c>
      <c r="K160" s="18" t="s">
        <v>62</v>
      </c>
      <c r="L160" s="18" t="s">
        <v>1240</v>
      </c>
      <c r="M160" s="19" t="s">
        <v>57</v>
      </c>
      <c r="N160" s="19" t="s">
        <v>76</v>
      </c>
      <c r="O160" s="18" t="s">
        <v>1241</v>
      </c>
      <c r="P160" s="18" t="s">
        <v>1241</v>
      </c>
      <c r="Q160" s="125"/>
      <c r="R160" s="18" t="s">
        <v>1242</v>
      </c>
      <c r="S160" s="11">
        <v>65270.0</v>
      </c>
      <c r="T160" s="18" t="s">
        <v>622</v>
      </c>
      <c r="U160" s="22" t="s">
        <v>62</v>
      </c>
      <c r="V160" s="23">
        <v>19836.86</v>
      </c>
      <c r="W160" s="24">
        <v>0.0</v>
      </c>
      <c r="X160" s="24">
        <v>0.0</v>
      </c>
      <c r="Y160" s="24">
        <v>0.0</v>
      </c>
      <c r="Z160" s="25">
        <v>5891.93</v>
      </c>
      <c r="AA160" s="26">
        <v>10725.0</v>
      </c>
      <c r="AB160" s="24">
        <v>4914.0</v>
      </c>
      <c r="AC160" s="27">
        <f t="shared" si="7"/>
        <v>15639</v>
      </c>
      <c r="AD160" s="28">
        <f t="shared" si="3"/>
        <v>-1694.07</v>
      </c>
      <c r="AE160" s="29" t="s">
        <v>312</v>
      </c>
      <c r="AF160" s="30" t="s">
        <v>313</v>
      </c>
      <c r="AG160" s="31" t="b">
        <v>1</v>
      </c>
      <c r="AH160" s="83"/>
      <c r="AI160" s="33" t="b">
        <v>1</v>
      </c>
      <c r="AJ160" s="83"/>
      <c r="AK160" s="33" t="b">
        <v>1</v>
      </c>
      <c r="AL160" s="83"/>
      <c r="AM160" s="97" t="s">
        <v>248</v>
      </c>
      <c r="AN160" s="11" t="b">
        <v>1</v>
      </c>
      <c r="AO160" s="36"/>
      <c r="AP160" s="37" t="s">
        <v>83</v>
      </c>
      <c r="AQ160" s="38" t="s">
        <v>94</v>
      </c>
      <c r="AR160" s="39" t="s">
        <v>70</v>
      </c>
      <c r="AS160" s="40">
        <f t="shared" si="4"/>
        <v>45747</v>
      </c>
      <c r="AT160" s="142">
        <v>1652.0</v>
      </c>
      <c r="AU160" s="85">
        <v>45711.0</v>
      </c>
      <c r="AV160" s="42" t="s">
        <v>250</v>
      </c>
      <c r="AW160" s="30"/>
      <c r="AX160" s="44"/>
      <c r="AY160" s="45"/>
      <c r="AZ160" s="215"/>
      <c r="BA160" s="215"/>
    </row>
    <row r="161">
      <c r="A161" s="11" t="s">
        <v>1243</v>
      </c>
      <c r="B161" s="12">
        <v>18333.0</v>
      </c>
      <c r="C161" s="13">
        <v>45687.0</v>
      </c>
      <c r="D161" s="14">
        <v>45687.0</v>
      </c>
      <c r="E161" s="15">
        <f t="shared" si="5"/>
        <v>0</v>
      </c>
      <c r="F161" s="16" t="s">
        <v>1244</v>
      </c>
      <c r="G161" s="17" t="e">
        <v>#N/A</v>
      </c>
      <c r="H161" s="13">
        <v>26054.0</v>
      </c>
      <c r="I161" s="11">
        <v>53.0</v>
      </c>
      <c r="J161" s="18" t="s">
        <v>62</v>
      </c>
      <c r="K161" s="18" t="s">
        <v>62</v>
      </c>
      <c r="L161" s="18" t="s">
        <v>1245</v>
      </c>
      <c r="M161" s="19" t="s">
        <v>228</v>
      </c>
      <c r="N161" s="19" t="s">
        <v>76</v>
      </c>
      <c r="O161" s="18" t="s">
        <v>1246</v>
      </c>
      <c r="P161" s="18" t="s">
        <v>1247</v>
      </c>
      <c r="Q161" s="11" t="s">
        <v>1248</v>
      </c>
      <c r="R161" s="18" t="s">
        <v>1249</v>
      </c>
      <c r="S161" s="11">
        <v>52000.0</v>
      </c>
      <c r="T161" s="18" t="s">
        <v>971</v>
      </c>
      <c r="U161" s="22" t="s">
        <v>1135</v>
      </c>
      <c r="V161" s="23">
        <v>92011.57</v>
      </c>
      <c r="W161" s="24">
        <v>0.0</v>
      </c>
      <c r="X161" s="24">
        <v>0.0</v>
      </c>
      <c r="Y161" s="24">
        <v>0.0</v>
      </c>
      <c r="Z161" s="25">
        <v>75904.57</v>
      </c>
      <c r="AA161" s="26">
        <v>9555.0</v>
      </c>
      <c r="AB161" s="24">
        <v>6552.0</v>
      </c>
      <c r="AC161" s="27">
        <f t="shared" si="7"/>
        <v>16107</v>
      </c>
      <c r="AD161" s="28">
        <f t="shared" si="3"/>
        <v>0</v>
      </c>
      <c r="AE161" s="29" t="s">
        <v>312</v>
      </c>
      <c r="AF161" s="30" t="s">
        <v>313</v>
      </c>
      <c r="AG161" s="31" t="b">
        <v>1</v>
      </c>
      <c r="AH161" s="83"/>
      <c r="AI161" s="33" t="b">
        <v>1</v>
      </c>
      <c r="AJ161" s="83"/>
      <c r="AK161" s="33" t="b">
        <v>1</v>
      </c>
      <c r="AL161" s="83"/>
      <c r="AM161" s="97" t="s">
        <v>248</v>
      </c>
      <c r="AN161" s="11" t="b">
        <v>1</v>
      </c>
      <c r="AO161" s="36"/>
      <c r="AP161" s="37" t="s">
        <v>83</v>
      </c>
      <c r="AQ161" s="38" t="s">
        <v>94</v>
      </c>
      <c r="AR161" s="39" t="s">
        <v>70</v>
      </c>
      <c r="AS161" s="40">
        <f t="shared" si="4"/>
        <v>45747</v>
      </c>
      <c r="AT161" s="142">
        <v>1651.0</v>
      </c>
      <c r="AU161" s="85">
        <v>45711.0</v>
      </c>
      <c r="AV161" s="42" t="s">
        <v>84</v>
      </c>
      <c r="AW161" s="30"/>
      <c r="AX161" s="44"/>
      <c r="AY161" s="45"/>
      <c r="AZ161" s="215"/>
      <c r="BA161" s="215"/>
    </row>
    <row r="162">
      <c r="A162" s="48" t="s">
        <v>1250</v>
      </c>
      <c r="B162" s="49">
        <v>18252.0</v>
      </c>
      <c r="C162" s="50">
        <v>45687.0</v>
      </c>
      <c r="D162" s="51">
        <v>45687.0</v>
      </c>
      <c r="E162" s="52">
        <f t="shared" si="5"/>
        <v>0</v>
      </c>
      <c r="F162" s="53" t="s">
        <v>1251</v>
      </c>
      <c r="G162" s="54" t="e">
        <v>#N/A</v>
      </c>
      <c r="H162" s="50">
        <v>22698.0</v>
      </c>
      <c r="I162" s="48">
        <v>62.0</v>
      </c>
      <c r="J162" s="55" t="s">
        <v>62</v>
      </c>
      <c r="K162" s="55" t="s">
        <v>62</v>
      </c>
      <c r="L162" s="55" t="s">
        <v>1252</v>
      </c>
      <c r="M162" s="56" t="s">
        <v>164</v>
      </c>
      <c r="N162" s="56" t="s">
        <v>76</v>
      </c>
      <c r="O162" s="55" t="s">
        <v>1253</v>
      </c>
      <c r="P162" s="55" t="s">
        <v>1254</v>
      </c>
      <c r="Q162" s="48" t="s">
        <v>1255</v>
      </c>
      <c r="R162" s="55" t="s">
        <v>1256</v>
      </c>
      <c r="S162" s="48">
        <v>52276.0</v>
      </c>
      <c r="T162" s="55" t="s">
        <v>971</v>
      </c>
      <c r="U162" s="58" t="s">
        <v>1135</v>
      </c>
      <c r="V162" s="59">
        <v>83607.24</v>
      </c>
      <c r="W162" s="60">
        <v>16721.45</v>
      </c>
      <c r="X162" s="60">
        <v>0.0</v>
      </c>
      <c r="Y162" s="60">
        <v>42432.79</v>
      </c>
      <c r="Z162" s="61">
        <v>0.0</v>
      </c>
      <c r="AA162" s="62">
        <v>10530.0</v>
      </c>
      <c r="AB162" s="60">
        <v>13923.0</v>
      </c>
      <c r="AC162" s="63">
        <f t="shared" si="7"/>
        <v>24453</v>
      </c>
      <c r="AD162" s="64">
        <f t="shared" si="3"/>
        <v>0</v>
      </c>
      <c r="AE162" s="65" t="s">
        <v>312</v>
      </c>
      <c r="AF162" s="66" t="s">
        <v>313</v>
      </c>
      <c r="AG162" s="67" t="b">
        <v>1</v>
      </c>
      <c r="AH162" s="68"/>
      <c r="AI162" s="69" t="b">
        <v>1</v>
      </c>
      <c r="AJ162" s="68"/>
      <c r="AK162" s="69" t="b">
        <v>1</v>
      </c>
      <c r="AL162" s="68"/>
      <c r="AM162" s="105" t="s">
        <v>151</v>
      </c>
      <c r="AN162" s="48" t="b">
        <v>1</v>
      </c>
      <c r="AO162" s="72"/>
      <c r="AP162" s="73" t="s">
        <v>83</v>
      </c>
      <c r="AQ162" s="74" t="s">
        <v>94</v>
      </c>
      <c r="AR162" s="75" t="s">
        <v>70</v>
      </c>
      <c r="AS162" s="76">
        <f t="shared" si="4"/>
        <v>45747</v>
      </c>
      <c r="AT162" s="143">
        <v>1650.0</v>
      </c>
      <c r="AU162" s="77">
        <v>45711.0</v>
      </c>
      <c r="AV162" s="78" t="s">
        <v>84</v>
      </c>
      <c r="AW162" s="66"/>
      <c r="AX162" s="79"/>
      <c r="AY162" s="80"/>
      <c r="AZ162" s="248"/>
      <c r="BA162" s="248"/>
    </row>
    <row r="163">
      <c r="A163" s="252" t="s">
        <v>1257</v>
      </c>
      <c r="B163" s="253">
        <v>18260.0</v>
      </c>
      <c r="C163" s="254">
        <v>45685.0</v>
      </c>
      <c r="D163" s="255">
        <v>45688.0</v>
      </c>
      <c r="E163" s="256">
        <f t="shared" si="5"/>
        <v>3</v>
      </c>
      <c r="F163" s="189" t="s">
        <v>1258</v>
      </c>
      <c r="G163" s="257" t="s">
        <v>1258</v>
      </c>
      <c r="H163" s="254">
        <v>41781.0</v>
      </c>
      <c r="I163" s="252">
        <v>10.0</v>
      </c>
      <c r="J163" s="258" t="s">
        <v>62</v>
      </c>
      <c r="K163" s="258" t="s">
        <v>1259</v>
      </c>
      <c r="L163" s="258" t="s">
        <v>1260</v>
      </c>
      <c r="M163" s="259" t="s">
        <v>57</v>
      </c>
      <c r="N163" s="259" t="s">
        <v>76</v>
      </c>
      <c r="O163" s="258" t="s">
        <v>1181</v>
      </c>
      <c r="P163" s="258" t="s">
        <v>202</v>
      </c>
      <c r="Q163" s="252" t="s">
        <v>61</v>
      </c>
      <c r="R163" s="258" t="s">
        <v>62</v>
      </c>
      <c r="S163" s="252" t="s">
        <v>62</v>
      </c>
      <c r="T163" s="258" t="s">
        <v>134</v>
      </c>
      <c r="U163" s="260" t="s">
        <v>62</v>
      </c>
      <c r="V163" s="261">
        <v>34360.47</v>
      </c>
      <c r="W163" s="262">
        <v>0.0</v>
      </c>
      <c r="X163" s="262">
        <v>0.0</v>
      </c>
      <c r="Y163" s="262">
        <v>13960.69</v>
      </c>
      <c r="Z163" s="315">
        <v>899.78</v>
      </c>
      <c r="AA163" s="263">
        <v>13650.0</v>
      </c>
      <c r="AB163" s="262">
        <v>5850.0</v>
      </c>
      <c r="AC163" s="475">
        <f t="shared" si="7"/>
        <v>19500</v>
      </c>
      <c r="AD163" s="265">
        <f t="shared" si="3"/>
        <v>0</v>
      </c>
      <c r="AE163" s="266" t="s">
        <v>64</v>
      </c>
      <c r="AF163" s="267" t="s">
        <v>65</v>
      </c>
      <c r="AG163" s="268" t="b">
        <v>1</v>
      </c>
      <c r="AH163" s="269"/>
      <c r="AI163" s="270" t="b">
        <v>1</v>
      </c>
      <c r="AJ163" s="269"/>
      <c r="AK163" s="270" t="b">
        <v>1</v>
      </c>
      <c r="AL163" s="269"/>
      <c r="AM163" s="271"/>
      <c r="AN163" s="252" t="b">
        <v>1</v>
      </c>
      <c r="AO163" s="272"/>
      <c r="AP163" s="273" t="s">
        <v>83</v>
      </c>
      <c r="AQ163" s="355" t="s">
        <v>94</v>
      </c>
      <c r="AR163" s="275" t="s">
        <v>70</v>
      </c>
      <c r="AS163" s="276">
        <f t="shared" si="4"/>
        <v>45748</v>
      </c>
      <c r="AT163" s="277"/>
      <c r="AU163" s="278"/>
      <c r="AV163" s="279"/>
      <c r="AW163" s="267"/>
      <c r="AX163" s="280"/>
      <c r="AY163" s="281"/>
      <c r="AZ163" s="215"/>
      <c r="BA163" s="215"/>
    </row>
    <row r="164">
      <c r="A164" s="184" t="s">
        <v>1261</v>
      </c>
      <c r="B164" s="185">
        <v>18276.0</v>
      </c>
      <c r="C164" s="186">
        <v>45685.0</v>
      </c>
      <c r="D164" s="187">
        <v>45688.0</v>
      </c>
      <c r="E164" s="188">
        <f t="shared" si="5"/>
        <v>3</v>
      </c>
      <c r="F164" s="189" t="s">
        <v>1262</v>
      </c>
      <c r="G164" s="190" t="s">
        <v>1262</v>
      </c>
      <c r="H164" s="186">
        <v>45313.0</v>
      </c>
      <c r="I164" s="184">
        <v>1.0</v>
      </c>
      <c r="J164" s="191" t="s">
        <v>1263</v>
      </c>
      <c r="K164" s="191" t="s">
        <v>1264</v>
      </c>
      <c r="L164" s="191" t="s">
        <v>1265</v>
      </c>
      <c r="M164" s="192" t="s">
        <v>164</v>
      </c>
      <c r="N164" s="192" t="s">
        <v>58</v>
      </c>
      <c r="O164" s="191" t="s">
        <v>1266</v>
      </c>
      <c r="P164" s="191" t="s">
        <v>1267</v>
      </c>
      <c r="Q164" s="184" t="s">
        <v>1268</v>
      </c>
      <c r="R164" s="191" t="s">
        <v>62</v>
      </c>
      <c r="S164" s="184" t="s">
        <v>62</v>
      </c>
      <c r="T164" s="191" t="s">
        <v>1269</v>
      </c>
      <c r="U164" s="193" t="s">
        <v>62</v>
      </c>
      <c r="V164" s="194">
        <v>73358.42</v>
      </c>
      <c r="W164" s="195">
        <v>0.0</v>
      </c>
      <c r="X164" s="195">
        <v>0.0</v>
      </c>
      <c r="Y164" s="195">
        <v>0.0</v>
      </c>
      <c r="Z164" s="196">
        <v>44108.42</v>
      </c>
      <c r="AA164" s="197">
        <v>20475.0</v>
      </c>
      <c r="AB164" s="195">
        <v>8775.0</v>
      </c>
      <c r="AC164" s="249">
        <f t="shared" si="7"/>
        <v>29250</v>
      </c>
      <c r="AD164" s="198">
        <f t="shared" si="3"/>
        <v>0</v>
      </c>
      <c r="AE164" s="199" t="s">
        <v>64</v>
      </c>
      <c r="AF164" s="200" t="s">
        <v>65</v>
      </c>
      <c r="AG164" s="201" t="b">
        <v>1</v>
      </c>
      <c r="AH164" s="202"/>
      <c r="AI164" s="203" t="b">
        <v>1</v>
      </c>
      <c r="AJ164" s="202"/>
      <c r="AK164" s="203" t="b">
        <v>1</v>
      </c>
      <c r="AL164" s="202"/>
      <c r="AM164" s="204"/>
      <c r="AN164" s="184" t="b">
        <v>1</v>
      </c>
      <c r="AO164" s="205"/>
      <c r="AP164" s="206" t="s">
        <v>270</v>
      </c>
      <c r="AQ164" s="251"/>
      <c r="AR164" s="208" t="s">
        <v>95</v>
      </c>
      <c r="AS164" s="209">
        <f t="shared" si="4"/>
        <v>45748</v>
      </c>
      <c r="AT164" s="210"/>
      <c r="AU164" s="211"/>
      <c r="AV164" s="212"/>
      <c r="AW164" s="200"/>
      <c r="AX164" s="213"/>
      <c r="AY164" s="214"/>
      <c r="AZ164" s="215"/>
      <c r="BA164" s="215"/>
    </row>
    <row r="165">
      <c r="A165" s="252" t="s">
        <v>1270</v>
      </c>
      <c r="B165" s="253">
        <v>18186.0</v>
      </c>
      <c r="C165" s="254">
        <v>45683.0</v>
      </c>
      <c r="D165" s="255">
        <v>45688.0</v>
      </c>
      <c r="E165" s="256">
        <f t="shared" si="5"/>
        <v>5</v>
      </c>
      <c r="F165" s="189" t="s">
        <v>1271</v>
      </c>
      <c r="G165" s="257" t="s">
        <v>1271</v>
      </c>
      <c r="H165" s="254">
        <v>38654.0</v>
      </c>
      <c r="I165" s="252">
        <v>19.0</v>
      </c>
      <c r="J165" s="258" t="s">
        <v>107</v>
      </c>
      <c r="K165" s="258" t="s">
        <v>1272</v>
      </c>
      <c r="L165" s="258" t="s">
        <v>1273</v>
      </c>
      <c r="M165" s="259" t="s">
        <v>1170</v>
      </c>
      <c r="N165" s="259" t="s">
        <v>58</v>
      </c>
      <c r="O165" s="258" t="s">
        <v>202</v>
      </c>
      <c r="P165" s="258" t="s">
        <v>202</v>
      </c>
      <c r="Q165" s="252" t="s">
        <v>61</v>
      </c>
      <c r="R165" s="258" t="s">
        <v>62</v>
      </c>
      <c r="S165" s="252" t="s">
        <v>62</v>
      </c>
      <c r="T165" s="258" t="s">
        <v>873</v>
      </c>
      <c r="U165" s="260" t="s">
        <v>62</v>
      </c>
      <c r="V165" s="261">
        <v>39709.7</v>
      </c>
      <c r="W165" s="262">
        <v>0.0</v>
      </c>
      <c r="X165" s="262">
        <v>0.0</v>
      </c>
      <c r="Y165" s="262">
        <v>0.0</v>
      </c>
      <c r="Z165" s="315">
        <v>20209.7</v>
      </c>
      <c r="AA165" s="263">
        <v>13650.0</v>
      </c>
      <c r="AB165" s="262">
        <v>5850.0</v>
      </c>
      <c r="AC165" s="264">
        <f t="shared" si="7"/>
        <v>19500</v>
      </c>
      <c r="AD165" s="265">
        <f t="shared" si="3"/>
        <v>0</v>
      </c>
      <c r="AE165" s="266" t="s">
        <v>81</v>
      </c>
      <c r="AF165" s="267" t="s">
        <v>65</v>
      </c>
      <c r="AG165" s="268" t="b">
        <v>1</v>
      </c>
      <c r="AH165" s="269"/>
      <c r="AI165" s="270" t="b">
        <v>1</v>
      </c>
      <c r="AJ165" s="269"/>
      <c r="AK165" s="270" t="b">
        <v>1</v>
      </c>
      <c r="AL165" s="269"/>
      <c r="AM165" s="271"/>
      <c r="AN165" s="252" t="b">
        <v>1</v>
      </c>
      <c r="AO165" s="272"/>
      <c r="AP165" s="273" t="s">
        <v>83</v>
      </c>
      <c r="AQ165" s="355" t="s">
        <v>94</v>
      </c>
      <c r="AR165" s="275" t="s">
        <v>70</v>
      </c>
      <c r="AS165" s="276">
        <f t="shared" si="4"/>
        <v>45748</v>
      </c>
      <c r="AT165" s="277"/>
      <c r="AU165" s="278"/>
      <c r="AV165" s="279"/>
      <c r="AW165" s="267"/>
      <c r="AX165" s="280"/>
      <c r="AY165" s="281"/>
      <c r="AZ165" s="215"/>
      <c r="BA165" s="215"/>
    </row>
    <row r="166">
      <c r="A166" s="476" t="s">
        <v>1274</v>
      </c>
      <c r="B166" s="477">
        <v>18256.0</v>
      </c>
      <c r="C166" s="478">
        <v>45685.0</v>
      </c>
      <c r="D166" s="479">
        <v>45688.0</v>
      </c>
      <c r="E166" s="480">
        <f t="shared" si="5"/>
        <v>3</v>
      </c>
      <c r="F166" s="481" t="s">
        <v>723</v>
      </c>
      <c r="G166" s="482" t="s">
        <v>723</v>
      </c>
      <c r="H166" s="478">
        <v>44462.0</v>
      </c>
      <c r="I166" s="483">
        <v>3.0</v>
      </c>
      <c r="J166" s="484" t="s">
        <v>107</v>
      </c>
      <c r="K166" s="484" t="s">
        <v>724</v>
      </c>
      <c r="L166" s="484" t="s">
        <v>725</v>
      </c>
      <c r="M166" s="485" t="s">
        <v>57</v>
      </c>
      <c r="N166" s="485" t="s">
        <v>58</v>
      </c>
      <c r="O166" s="484" t="s">
        <v>1275</v>
      </c>
      <c r="P166" s="484" t="s">
        <v>1276</v>
      </c>
      <c r="Q166" s="483" t="s">
        <v>1277</v>
      </c>
      <c r="R166" s="484" t="s">
        <v>62</v>
      </c>
      <c r="S166" s="483" t="s">
        <v>62</v>
      </c>
      <c r="T166" s="484" t="s">
        <v>728</v>
      </c>
      <c r="U166" s="486" t="s">
        <v>62</v>
      </c>
      <c r="V166" s="487">
        <v>34269.51</v>
      </c>
      <c r="W166" s="488">
        <v>0.0</v>
      </c>
      <c r="X166" s="488">
        <v>0.0</v>
      </c>
      <c r="Y166" s="488">
        <v>24024.93</v>
      </c>
      <c r="Z166" s="489">
        <v>2444.58</v>
      </c>
      <c r="AA166" s="490">
        <v>5460.0</v>
      </c>
      <c r="AB166" s="488">
        <v>2340.0</v>
      </c>
      <c r="AC166" s="491">
        <f t="shared" si="7"/>
        <v>7800</v>
      </c>
      <c r="AD166" s="492">
        <f t="shared" si="3"/>
        <v>0</v>
      </c>
      <c r="AE166" s="493" t="s">
        <v>64</v>
      </c>
      <c r="AF166" s="494" t="s">
        <v>65</v>
      </c>
      <c r="AG166" s="495" t="b">
        <v>1</v>
      </c>
      <c r="AH166" s="496"/>
      <c r="AI166" s="497" t="b">
        <v>1</v>
      </c>
      <c r="AJ166" s="496"/>
      <c r="AK166" s="497" t="b">
        <v>1</v>
      </c>
      <c r="AL166" s="496"/>
      <c r="AM166" s="498"/>
      <c r="AN166" s="483" t="b">
        <v>1</v>
      </c>
      <c r="AO166" s="499"/>
      <c r="AP166" s="500" t="s">
        <v>68</v>
      </c>
      <c r="AQ166" s="501" t="s">
        <v>94</v>
      </c>
      <c r="AR166" s="502" t="s">
        <v>70</v>
      </c>
      <c r="AS166" s="503">
        <f t="shared" si="4"/>
        <v>45748</v>
      </c>
      <c r="AT166" s="504"/>
      <c r="AU166" s="505"/>
      <c r="AV166" s="506"/>
      <c r="AW166" s="494"/>
      <c r="AX166" s="507"/>
      <c r="AY166" s="508"/>
      <c r="AZ166" s="509">
        <v>45733.0</v>
      </c>
      <c r="BA166" s="510" t="s">
        <v>72</v>
      </c>
    </row>
  </sheetData>
  <conditionalFormatting sqref="F1:F166">
    <cfRule type="notContainsBlanks" dxfId="0" priority="1">
      <formula>LEN(TRIM(F1))&gt;0</formula>
    </cfRule>
  </conditionalFormatting>
  <dataValidations>
    <dataValidation type="list" allowBlank="1" showErrorMessage="1" sqref="AY2:AY166">
      <formula1>"DENIED,RTH,RE-TRANSMITTED"</formula1>
    </dataValidation>
    <dataValidation type="list" allowBlank="1" showErrorMessage="1" sqref="M2:M166">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AE2:AE166">
      <formula1>"MEDICINE,PEDIA,SURGERY,OB-GYN,NEWBORN,OPHTHA"</formula1>
    </dataValidation>
    <dataValidation type="list" allowBlank="1" showErrorMessage="1" sqref="AF2:AF166">
      <formula1>"OUTPATIENT,INPATIENT"</formula1>
    </dataValidation>
    <dataValidation type="list" allowBlank="1" showErrorMessage="1" sqref="AR2:AR166">
      <formula1>"READY FOR TRANSMITTAL,PENDING"</formula1>
    </dataValidation>
    <dataValidation type="list" allowBlank="1" showErrorMessage="1" sqref="AP2:AP166">
      <formula1>"SYSTEM,DIGITAL,MANUAL,SYSTEM - INC,NO CF4,CF3 MANUAL,WELL BABY"</formula1>
    </dataValidation>
    <dataValidation type="list" allowBlank="1" showErrorMessage="1" sqref="AV2:AV166">
      <formula1>"SHAYNE,APRIL,ALYZZA,IVY"</formula1>
    </dataValidation>
    <dataValidation type="custom" allowBlank="1" showDropDown="1" sqref="G2:H166 AS2:AS166 AU2:AU166">
      <formula1>OR(NOT(ISERROR(DATEVALUE(G2))), AND(ISNUMBER(G2), LEFT(CELL("format", G2))="D"))</formula1>
    </dataValidation>
    <dataValidation type="list" allowBlank="1" showErrorMessage="1" sqref="AQ2:AQ166">
      <formula1>"IMPROVED,RECOVERED,DAMA w/ waiver,DAMA,EXPIRED,THOC"</formula1>
    </dataValidation>
    <dataValidation type="custom" allowBlank="1" showDropDown="1" sqref="E2:E166 V2:AD166">
      <formula1>AND(ISNUMBER(E2),(NOT(OR(NOT(ISERROR(DATEVALUE(E2))), AND(ISNUMBER(E2), LEFT(CELL("format", E2))="D")))))</formula1>
    </dataValidation>
    <dataValidation type="list" allowBlank="1" showErrorMessage="1" sqref="N2:N166">
      <formula1>"MEMBER,CHILD,SPOUSE"</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38"/>
    <col customWidth="1" min="2" max="2" width="7.5"/>
    <col customWidth="1" min="5" max="5" width="6.25"/>
    <col customWidth="1" min="6" max="6" width="30.38"/>
    <col customWidth="1" min="10" max="10" width="28.25"/>
    <col customWidth="1" min="12" max="12" width="22.25"/>
    <col customWidth="1" min="14" max="14" width="35.13"/>
    <col customWidth="1" min="15" max="15" width="37.75"/>
    <col customWidth="1" min="17" max="17" width="33.13"/>
    <col customWidth="1" min="19" max="19" width="40.63"/>
    <col customWidth="1" min="20" max="20" width="33.38"/>
    <col customWidth="1" min="31" max="31" width="16.63"/>
    <col customWidth="1" min="35" max="35" width="21.0"/>
    <col customWidth="1" min="37" max="37" width="18.63"/>
    <col customWidth="1" min="41" max="41" width="15.13"/>
    <col customWidth="1" min="42" max="42" width="17.5"/>
    <col customWidth="1" min="43" max="43" width="17.63"/>
    <col customWidth="1" min="53" max="53" width="40.38"/>
  </cols>
  <sheetData>
    <row r="1">
      <c r="A1" s="511" t="s">
        <v>1278</v>
      </c>
      <c r="B1" s="512" t="s">
        <v>1</v>
      </c>
      <c r="C1" s="513" t="s">
        <v>2</v>
      </c>
      <c r="D1" s="514" t="s">
        <v>3</v>
      </c>
      <c r="E1" s="512" t="s">
        <v>4</v>
      </c>
      <c r="F1" s="515" t="s">
        <v>5</v>
      </c>
      <c r="G1" s="516" t="s">
        <v>7</v>
      </c>
      <c r="H1" s="512" t="s">
        <v>8</v>
      </c>
      <c r="I1" s="515" t="s">
        <v>9</v>
      </c>
      <c r="J1" s="515" t="s">
        <v>10</v>
      </c>
      <c r="K1" s="517" t="s">
        <v>11</v>
      </c>
      <c r="L1" s="515" t="s">
        <v>12</v>
      </c>
      <c r="M1" s="512" t="s">
        <v>13</v>
      </c>
      <c r="N1" s="515" t="s">
        <v>14</v>
      </c>
      <c r="O1" s="515" t="s">
        <v>15</v>
      </c>
      <c r="P1" s="515" t="s">
        <v>16</v>
      </c>
      <c r="Q1" s="515" t="s">
        <v>17</v>
      </c>
      <c r="R1" s="515" t="s">
        <v>18</v>
      </c>
      <c r="S1" s="515" t="s">
        <v>19</v>
      </c>
      <c r="T1" s="515" t="s">
        <v>20</v>
      </c>
      <c r="U1" s="518" t="s">
        <v>1279</v>
      </c>
      <c r="V1" s="519"/>
      <c r="W1" s="519"/>
      <c r="X1" s="519"/>
      <c r="Y1" s="520"/>
      <c r="Z1" s="518" t="s">
        <v>1280</v>
      </c>
      <c r="AA1" s="519"/>
      <c r="AB1" s="520"/>
      <c r="AC1" s="521" t="s">
        <v>29</v>
      </c>
      <c r="AD1" s="512" t="s">
        <v>30</v>
      </c>
      <c r="AE1" s="512" t="s">
        <v>31</v>
      </c>
      <c r="AF1" s="522" t="s">
        <v>1281</v>
      </c>
      <c r="AP1" s="523"/>
      <c r="AQ1" s="524" t="s">
        <v>43</v>
      </c>
      <c r="AR1" s="525" t="s">
        <v>1282</v>
      </c>
      <c r="AS1" s="519"/>
      <c r="AT1" s="519"/>
      <c r="AU1" s="519"/>
      <c r="AV1" s="520"/>
      <c r="AW1" s="525" t="s">
        <v>49</v>
      </c>
      <c r="AX1" s="519"/>
      <c r="AY1" s="520"/>
      <c r="AZ1" s="526" t="s">
        <v>50</v>
      </c>
      <c r="BA1" s="527" t="s">
        <v>1283</v>
      </c>
    </row>
    <row r="2" ht="31.5" customHeight="1">
      <c r="A2" s="528"/>
      <c r="B2" s="529"/>
      <c r="C2" s="529"/>
      <c r="D2" s="529"/>
      <c r="E2" s="529"/>
      <c r="F2" s="529"/>
      <c r="G2" s="529"/>
      <c r="H2" s="529"/>
      <c r="I2" s="529"/>
      <c r="J2" s="529"/>
      <c r="K2" s="529"/>
      <c r="L2" s="529"/>
      <c r="M2" s="529"/>
      <c r="N2" s="529"/>
      <c r="O2" s="529"/>
      <c r="P2" s="529"/>
      <c r="Q2" s="529"/>
      <c r="R2" s="529"/>
      <c r="S2" s="529"/>
      <c r="T2" s="529"/>
      <c r="U2" s="530" t="s">
        <v>21</v>
      </c>
      <c r="V2" s="531" t="s">
        <v>22</v>
      </c>
      <c r="W2" s="531" t="s">
        <v>23</v>
      </c>
      <c r="X2" s="531" t="s">
        <v>24</v>
      </c>
      <c r="Y2" s="531" t="s">
        <v>25</v>
      </c>
      <c r="Z2" s="530" t="s">
        <v>26</v>
      </c>
      <c r="AA2" s="531" t="s">
        <v>27</v>
      </c>
      <c r="AB2" s="531" t="s">
        <v>28</v>
      </c>
      <c r="AC2" s="529"/>
      <c r="AD2" s="529"/>
      <c r="AE2" s="529"/>
      <c r="AF2" s="532" t="s">
        <v>32</v>
      </c>
      <c r="AG2" s="533" t="s">
        <v>33</v>
      </c>
      <c r="AH2" s="533" t="s">
        <v>34</v>
      </c>
      <c r="AI2" s="533" t="s">
        <v>35</v>
      </c>
      <c r="AJ2" s="533" t="s">
        <v>36</v>
      </c>
      <c r="AK2" s="533" t="s">
        <v>37</v>
      </c>
      <c r="AL2" s="533" t="s">
        <v>38</v>
      </c>
      <c r="AM2" s="533" t="s">
        <v>39</v>
      </c>
      <c r="AN2" s="533" t="s">
        <v>40</v>
      </c>
      <c r="AO2" s="534" t="s">
        <v>41</v>
      </c>
      <c r="AP2" s="533" t="s">
        <v>42</v>
      </c>
      <c r="AQ2" s="535"/>
      <c r="AR2" s="536" t="s">
        <v>1284</v>
      </c>
      <c r="AS2" s="537" t="s">
        <v>45</v>
      </c>
      <c r="AT2" s="538" t="s">
        <v>46</v>
      </c>
      <c r="AU2" s="538" t="s">
        <v>47</v>
      </c>
      <c r="AV2" s="537" t="s">
        <v>48</v>
      </c>
      <c r="AW2" s="539" t="s">
        <v>1285</v>
      </c>
      <c r="AX2" s="540" t="s">
        <v>51</v>
      </c>
      <c r="AY2" s="540" t="s">
        <v>52</v>
      </c>
      <c r="AZ2" s="529"/>
      <c r="BA2" s="535"/>
    </row>
    <row r="3">
      <c r="A3" s="541">
        <v>1.0</v>
      </c>
      <c r="B3" s="542">
        <v>18249.0</v>
      </c>
      <c r="C3" s="543">
        <v>45685.0</v>
      </c>
      <c r="D3" s="544">
        <v>45689.0</v>
      </c>
      <c r="E3" s="545">
        <f t="shared" ref="E3:E144" si="1">DAYS(D3, C3)</f>
        <v>4</v>
      </c>
      <c r="F3" s="546" t="s">
        <v>762</v>
      </c>
      <c r="G3" s="543">
        <v>45053.0</v>
      </c>
      <c r="H3" s="542">
        <v>1.0</v>
      </c>
      <c r="I3" s="547" t="s">
        <v>1286</v>
      </c>
      <c r="J3" s="547" t="s">
        <v>763</v>
      </c>
      <c r="K3" s="547" t="s">
        <v>764</v>
      </c>
      <c r="L3" s="547" t="s">
        <v>57</v>
      </c>
      <c r="M3" s="547" t="s">
        <v>58</v>
      </c>
      <c r="N3" s="547" t="s">
        <v>1287</v>
      </c>
      <c r="O3" s="547" t="s">
        <v>1288</v>
      </c>
      <c r="P3" s="542" t="s">
        <v>1277</v>
      </c>
      <c r="Q3" s="547" t="s">
        <v>62</v>
      </c>
      <c r="R3" s="542" t="s">
        <v>62</v>
      </c>
      <c r="S3" s="547" t="s">
        <v>728</v>
      </c>
      <c r="T3" s="547" t="s">
        <v>62</v>
      </c>
      <c r="U3" s="548">
        <v>54721.02</v>
      </c>
      <c r="V3" s="549">
        <v>0.0</v>
      </c>
      <c r="W3" s="549">
        <v>0.0</v>
      </c>
      <c r="X3" s="549">
        <v>42554.93</v>
      </c>
      <c r="Y3" s="549">
        <v>4366.09</v>
      </c>
      <c r="Z3" s="549">
        <v>5460.0</v>
      </c>
      <c r="AA3" s="549">
        <v>2340.0</v>
      </c>
      <c r="AB3" s="550">
        <f t="shared" ref="AB3:AB10" si="2">Z3+AA3</f>
        <v>7800</v>
      </c>
      <c r="AC3" s="551">
        <f t="shared" ref="AC3:AC144" si="3">U3-V3-W3-X3-Y3-AB3</f>
        <v>0</v>
      </c>
      <c r="AD3" s="552" t="s">
        <v>64</v>
      </c>
      <c r="AE3" s="552" t="s">
        <v>65</v>
      </c>
      <c r="AF3" s="553" t="b">
        <v>1</v>
      </c>
      <c r="AG3" s="554"/>
      <c r="AH3" s="547" t="b">
        <v>1</v>
      </c>
      <c r="AI3" s="554"/>
      <c r="AJ3" s="547" t="b">
        <v>1</v>
      </c>
      <c r="AK3" s="554"/>
      <c r="AL3" s="554"/>
      <c r="AM3" s="547" t="b">
        <v>1</v>
      </c>
      <c r="AN3" s="554"/>
      <c r="AO3" s="555" t="s">
        <v>68</v>
      </c>
      <c r="AP3" s="542" t="s">
        <v>94</v>
      </c>
      <c r="AQ3" s="556" t="s">
        <v>70</v>
      </c>
      <c r="AR3" s="557">
        <f t="shared" ref="AR3:AR144" si="4">D3+30</f>
        <v>45719</v>
      </c>
      <c r="AS3" s="555"/>
      <c r="AT3" s="558"/>
      <c r="AU3" s="558"/>
      <c r="AV3" s="555"/>
      <c r="AW3" s="559"/>
      <c r="AX3" s="560"/>
      <c r="AY3" s="561"/>
      <c r="AZ3" s="562"/>
      <c r="BA3" s="563"/>
    </row>
    <row r="4">
      <c r="A4" s="541">
        <v>2.0</v>
      </c>
      <c r="B4" s="542">
        <v>18213.0</v>
      </c>
      <c r="C4" s="543">
        <v>45684.0</v>
      </c>
      <c r="D4" s="544">
        <v>45689.0</v>
      </c>
      <c r="E4" s="545">
        <f t="shared" si="1"/>
        <v>5</v>
      </c>
      <c r="F4" s="546" t="s">
        <v>1289</v>
      </c>
      <c r="G4" s="543">
        <v>33480.0</v>
      </c>
      <c r="H4" s="542">
        <v>33.0</v>
      </c>
      <c r="I4" s="547" t="s">
        <v>62</v>
      </c>
      <c r="J4" s="547" t="s">
        <v>62</v>
      </c>
      <c r="K4" s="547" t="s">
        <v>1290</v>
      </c>
      <c r="L4" s="547" t="s">
        <v>164</v>
      </c>
      <c r="M4" s="547" t="s">
        <v>76</v>
      </c>
      <c r="N4" s="547" t="s">
        <v>1291</v>
      </c>
      <c r="O4" s="547" t="s">
        <v>1292</v>
      </c>
      <c r="P4" s="542" t="s">
        <v>61</v>
      </c>
      <c r="Q4" s="547" t="s">
        <v>62</v>
      </c>
      <c r="R4" s="542" t="s">
        <v>62</v>
      </c>
      <c r="S4" s="547" t="s">
        <v>1293</v>
      </c>
      <c r="T4" s="547" t="s">
        <v>62</v>
      </c>
      <c r="U4" s="548">
        <v>65380.01</v>
      </c>
      <c r="V4" s="549">
        <v>0.0</v>
      </c>
      <c r="W4" s="549">
        <v>0.0</v>
      </c>
      <c r="X4" s="549">
        <v>0.0</v>
      </c>
      <c r="Y4" s="549">
        <v>20000.0</v>
      </c>
      <c r="Z4" s="549">
        <v>13650.0</v>
      </c>
      <c r="AA4" s="549">
        <v>5850.0</v>
      </c>
      <c r="AB4" s="564">
        <f t="shared" si="2"/>
        <v>19500</v>
      </c>
      <c r="AC4" s="551">
        <f t="shared" si="3"/>
        <v>25880.01</v>
      </c>
      <c r="AD4" s="552" t="s">
        <v>81</v>
      </c>
      <c r="AE4" s="552" t="s">
        <v>65</v>
      </c>
      <c r="AF4" s="553" t="b">
        <v>1</v>
      </c>
      <c r="AG4" s="554"/>
      <c r="AH4" s="547" t="b">
        <v>1</v>
      </c>
      <c r="AI4" s="554"/>
      <c r="AJ4" s="547" t="b">
        <v>1</v>
      </c>
      <c r="AK4" s="554"/>
      <c r="AL4" s="547" t="s">
        <v>1294</v>
      </c>
      <c r="AM4" s="547" t="b">
        <v>1</v>
      </c>
      <c r="AN4" s="554"/>
      <c r="AO4" s="555" t="s">
        <v>68</v>
      </c>
      <c r="AP4" s="542" t="s">
        <v>94</v>
      </c>
      <c r="AQ4" s="556" t="s">
        <v>70</v>
      </c>
      <c r="AR4" s="557">
        <f t="shared" si="4"/>
        <v>45719</v>
      </c>
      <c r="AS4" s="555"/>
      <c r="AT4" s="558"/>
      <c r="AU4" s="558"/>
      <c r="AV4" s="555"/>
      <c r="AW4" s="559"/>
      <c r="AX4" s="560"/>
      <c r="AY4" s="561"/>
      <c r="AZ4" s="562"/>
      <c r="BA4" s="563"/>
    </row>
    <row r="5">
      <c r="A5" s="565">
        <v>3.0</v>
      </c>
      <c r="B5" s="566">
        <v>17893.0</v>
      </c>
      <c r="C5" s="567">
        <v>45677.0</v>
      </c>
      <c r="D5" s="568">
        <v>45689.0</v>
      </c>
      <c r="E5" s="569">
        <f t="shared" si="1"/>
        <v>12</v>
      </c>
      <c r="F5" s="570" t="s">
        <v>1295</v>
      </c>
      <c r="G5" s="567">
        <v>27325.0</v>
      </c>
      <c r="H5" s="566">
        <v>50.0</v>
      </c>
      <c r="I5" s="571" t="s">
        <v>62</v>
      </c>
      <c r="J5" s="571" t="s">
        <v>62</v>
      </c>
      <c r="K5" s="571" t="s">
        <v>1296</v>
      </c>
      <c r="L5" s="571" t="s">
        <v>228</v>
      </c>
      <c r="M5" s="571" t="s">
        <v>76</v>
      </c>
      <c r="N5" s="571" t="s">
        <v>1297</v>
      </c>
      <c r="O5" s="571" t="s">
        <v>1298</v>
      </c>
      <c r="P5" s="566" t="s">
        <v>487</v>
      </c>
      <c r="Q5" s="571" t="s">
        <v>62</v>
      </c>
      <c r="R5" s="566" t="s">
        <v>62</v>
      </c>
      <c r="S5" s="571" t="s">
        <v>1299</v>
      </c>
      <c r="T5" s="571" t="s">
        <v>1300</v>
      </c>
      <c r="U5" s="572">
        <v>314344.28</v>
      </c>
      <c r="V5" s="573">
        <v>0.0</v>
      </c>
      <c r="W5" s="573">
        <v>60000.0</v>
      </c>
      <c r="X5" s="573">
        <v>0.0</v>
      </c>
      <c r="Y5" s="573">
        <v>139572.87</v>
      </c>
      <c r="Z5" s="573">
        <v>12285.0</v>
      </c>
      <c r="AA5" s="573">
        <v>5265.0</v>
      </c>
      <c r="AB5" s="574">
        <f t="shared" si="2"/>
        <v>17550</v>
      </c>
      <c r="AC5" s="575">
        <f t="shared" si="3"/>
        <v>97221.41</v>
      </c>
      <c r="AD5" s="576" t="s">
        <v>81</v>
      </c>
      <c r="AE5" s="576" t="s">
        <v>65</v>
      </c>
      <c r="AF5" s="577" t="b">
        <v>1</v>
      </c>
      <c r="AG5" s="578"/>
      <c r="AH5" s="571" t="b">
        <v>1</v>
      </c>
      <c r="AI5" s="578"/>
      <c r="AJ5" s="571" t="b">
        <v>1</v>
      </c>
      <c r="AK5" s="578"/>
      <c r="AL5" s="578"/>
      <c r="AM5" s="571" t="b">
        <v>1</v>
      </c>
      <c r="AN5" s="578"/>
      <c r="AO5" s="579" t="s">
        <v>1301</v>
      </c>
      <c r="AP5" s="566" t="s">
        <v>127</v>
      </c>
      <c r="AQ5" s="580" t="s">
        <v>70</v>
      </c>
      <c r="AR5" s="581">
        <f t="shared" si="4"/>
        <v>45719</v>
      </c>
      <c r="AS5" s="579"/>
      <c r="AT5" s="582"/>
      <c r="AU5" s="582"/>
      <c r="AV5" s="579"/>
      <c r="AW5" s="583"/>
      <c r="AX5" s="584"/>
      <c r="AY5" s="585"/>
      <c r="AZ5" s="586"/>
      <c r="BA5" s="587"/>
    </row>
    <row r="6">
      <c r="A6" s="541">
        <v>4.0</v>
      </c>
      <c r="B6" s="542">
        <v>18004.0</v>
      </c>
      <c r="C6" s="543">
        <v>45679.0</v>
      </c>
      <c r="D6" s="544">
        <v>45690.0</v>
      </c>
      <c r="E6" s="545">
        <f t="shared" si="1"/>
        <v>11</v>
      </c>
      <c r="F6" s="546" t="s">
        <v>1302</v>
      </c>
      <c r="G6" s="543">
        <v>32601.0</v>
      </c>
      <c r="H6" s="542">
        <v>35.0</v>
      </c>
      <c r="I6" s="547" t="s">
        <v>62</v>
      </c>
      <c r="J6" s="547" t="s">
        <v>62</v>
      </c>
      <c r="K6" s="547" t="s">
        <v>1303</v>
      </c>
      <c r="L6" s="547" t="s">
        <v>228</v>
      </c>
      <c r="M6" s="547" t="s">
        <v>76</v>
      </c>
      <c r="N6" s="547" t="s">
        <v>1304</v>
      </c>
      <c r="O6" s="547" t="s">
        <v>1305</v>
      </c>
      <c r="P6" s="542" t="s">
        <v>1306</v>
      </c>
      <c r="Q6" s="547" t="s">
        <v>62</v>
      </c>
      <c r="R6" s="542" t="s">
        <v>62</v>
      </c>
      <c r="S6" s="547" t="s">
        <v>1115</v>
      </c>
      <c r="T6" s="547" t="s">
        <v>1307</v>
      </c>
      <c r="U6" s="548">
        <v>802703.64</v>
      </c>
      <c r="V6" s="549">
        <v>160540.85</v>
      </c>
      <c r="W6" s="549">
        <v>0.0</v>
      </c>
      <c r="X6" s="549">
        <v>0.0</v>
      </c>
      <c r="Y6" s="549">
        <v>601017.79</v>
      </c>
      <c r="Z6" s="549">
        <v>28801.5</v>
      </c>
      <c r="AA6" s="549">
        <v>12343.5</v>
      </c>
      <c r="AB6" s="564">
        <f t="shared" si="2"/>
        <v>41145</v>
      </c>
      <c r="AC6" s="551">
        <f t="shared" si="3"/>
        <v>0</v>
      </c>
      <c r="AD6" s="552" t="s">
        <v>81</v>
      </c>
      <c r="AE6" s="552" t="s">
        <v>65</v>
      </c>
      <c r="AF6" s="553" t="b">
        <v>1</v>
      </c>
      <c r="AG6" s="554"/>
      <c r="AH6" s="547" t="b">
        <v>1</v>
      </c>
      <c r="AI6" s="554"/>
      <c r="AJ6" s="547" t="b">
        <v>1</v>
      </c>
      <c r="AK6" s="554"/>
      <c r="AL6" s="554"/>
      <c r="AM6" s="547" t="b">
        <v>1</v>
      </c>
      <c r="AN6" s="554"/>
      <c r="AO6" s="555" t="s">
        <v>83</v>
      </c>
      <c r="AP6" s="588"/>
      <c r="AQ6" s="556" t="s">
        <v>70</v>
      </c>
      <c r="AR6" s="557">
        <f t="shared" si="4"/>
        <v>45720</v>
      </c>
      <c r="AS6" s="555"/>
      <c r="AT6" s="558"/>
      <c r="AU6" s="558"/>
      <c r="AV6" s="555"/>
      <c r="AW6" s="559"/>
      <c r="AX6" s="560"/>
      <c r="AY6" s="561"/>
      <c r="AZ6" s="562"/>
      <c r="BA6" s="563"/>
    </row>
    <row r="7">
      <c r="A7" s="541">
        <v>5.0</v>
      </c>
      <c r="B7" s="542">
        <v>18421.0</v>
      </c>
      <c r="C7" s="543">
        <v>45689.0</v>
      </c>
      <c r="D7" s="544">
        <v>45690.0</v>
      </c>
      <c r="E7" s="545">
        <f t="shared" si="1"/>
        <v>1</v>
      </c>
      <c r="F7" s="546" t="s">
        <v>1308</v>
      </c>
      <c r="G7" s="543">
        <v>22572.0</v>
      </c>
      <c r="H7" s="542">
        <v>63.0</v>
      </c>
      <c r="I7" s="547" t="s">
        <v>62</v>
      </c>
      <c r="J7" s="547" t="s">
        <v>62</v>
      </c>
      <c r="K7" s="547" t="s">
        <v>1309</v>
      </c>
      <c r="L7" s="547" t="s">
        <v>98</v>
      </c>
      <c r="M7" s="547" t="s">
        <v>76</v>
      </c>
      <c r="N7" s="547" t="s">
        <v>1310</v>
      </c>
      <c r="O7" s="547" t="s">
        <v>1311</v>
      </c>
      <c r="P7" s="542" t="s">
        <v>1312</v>
      </c>
      <c r="Q7" s="547" t="s">
        <v>62</v>
      </c>
      <c r="R7" s="542" t="s">
        <v>62</v>
      </c>
      <c r="S7" s="547" t="s">
        <v>297</v>
      </c>
      <c r="T7" s="547" t="s">
        <v>62</v>
      </c>
      <c r="U7" s="548">
        <v>80423.2</v>
      </c>
      <c r="V7" s="549">
        <v>16084.51</v>
      </c>
      <c r="W7" s="549">
        <v>0.0</v>
      </c>
      <c r="X7" s="549">
        <v>0.0</v>
      </c>
      <c r="Y7" s="549">
        <v>30000.0</v>
      </c>
      <c r="Z7" s="549">
        <v>13377.0</v>
      </c>
      <c r="AA7" s="549">
        <v>5733.0</v>
      </c>
      <c r="AB7" s="564">
        <f t="shared" si="2"/>
        <v>19110</v>
      </c>
      <c r="AC7" s="551">
        <f t="shared" si="3"/>
        <v>15228.69</v>
      </c>
      <c r="AD7" s="552" t="s">
        <v>81</v>
      </c>
      <c r="AE7" s="552" t="s">
        <v>65</v>
      </c>
      <c r="AF7" s="553" t="b">
        <v>1</v>
      </c>
      <c r="AG7" s="554"/>
      <c r="AH7" s="547" t="b">
        <v>1</v>
      </c>
      <c r="AI7" s="554"/>
      <c r="AJ7" s="547" t="b">
        <v>1</v>
      </c>
      <c r="AK7" s="554"/>
      <c r="AL7" s="554"/>
      <c r="AM7" s="547" t="b">
        <v>1</v>
      </c>
      <c r="AN7" s="554"/>
      <c r="AO7" s="555" t="s">
        <v>83</v>
      </c>
      <c r="AP7" s="542" t="s">
        <v>127</v>
      </c>
      <c r="AQ7" s="556" t="s">
        <v>70</v>
      </c>
      <c r="AR7" s="557">
        <f t="shared" si="4"/>
        <v>45720</v>
      </c>
      <c r="AS7" s="555"/>
      <c r="AT7" s="558"/>
      <c r="AU7" s="558"/>
      <c r="AV7" s="555"/>
      <c r="AW7" s="559"/>
      <c r="AX7" s="560"/>
      <c r="AY7" s="561"/>
      <c r="AZ7" s="562"/>
      <c r="BA7" s="563"/>
    </row>
    <row r="8">
      <c r="A8" s="565">
        <v>6.0</v>
      </c>
      <c r="B8" s="566">
        <v>18355.0</v>
      </c>
      <c r="C8" s="567">
        <v>45687.0</v>
      </c>
      <c r="D8" s="568">
        <v>45690.0</v>
      </c>
      <c r="E8" s="569">
        <f t="shared" si="1"/>
        <v>3</v>
      </c>
      <c r="F8" s="570" t="s">
        <v>1313</v>
      </c>
      <c r="G8" s="567">
        <v>43678.0</v>
      </c>
      <c r="H8" s="566">
        <v>5.0</v>
      </c>
      <c r="I8" s="571" t="s">
        <v>62</v>
      </c>
      <c r="J8" s="571" t="s">
        <v>62</v>
      </c>
      <c r="K8" s="571" t="s">
        <v>1314</v>
      </c>
      <c r="L8" s="571" t="s">
        <v>57</v>
      </c>
      <c r="M8" s="571" t="s">
        <v>58</v>
      </c>
      <c r="N8" s="571" t="s">
        <v>1315</v>
      </c>
      <c r="O8" s="570" t="s">
        <v>1316</v>
      </c>
      <c r="P8" s="566" t="s">
        <v>91</v>
      </c>
      <c r="Q8" s="571" t="s">
        <v>62</v>
      </c>
      <c r="R8" s="566" t="s">
        <v>62</v>
      </c>
      <c r="S8" s="571" t="s">
        <v>134</v>
      </c>
      <c r="T8" s="571" t="s">
        <v>62</v>
      </c>
      <c r="U8" s="572">
        <v>51944.43</v>
      </c>
      <c r="V8" s="573">
        <v>0.0</v>
      </c>
      <c r="W8" s="573">
        <v>0.0</v>
      </c>
      <c r="X8" s="573">
        <v>21023.97</v>
      </c>
      <c r="Y8" s="573">
        <v>1670.46</v>
      </c>
      <c r="Z8" s="573">
        <v>20475.0</v>
      </c>
      <c r="AA8" s="573">
        <v>8775.0</v>
      </c>
      <c r="AB8" s="574">
        <f t="shared" si="2"/>
        <v>29250</v>
      </c>
      <c r="AC8" s="575">
        <f t="shared" si="3"/>
        <v>0</v>
      </c>
      <c r="AD8" s="576" t="s">
        <v>64</v>
      </c>
      <c r="AE8" s="576" t="s">
        <v>65</v>
      </c>
      <c r="AF8" s="577" t="b">
        <v>1</v>
      </c>
      <c r="AG8" s="578"/>
      <c r="AH8" s="571" t="b">
        <v>1</v>
      </c>
      <c r="AI8" s="578"/>
      <c r="AJ8" s="571" t="b">
        <v>1</v>
      </c>
      <c r="AK8" s="578"/>
      <c r="AL8" s="571" t="s">
        <v>1317</v>
      </c>
      <c r="AM8" s="571" t="b">
        <v>1</v>
      </c>
      <c r="AN8" s="578"/>
      <c r="AO8" s="579" t="s">
        <v>83</v>
      </c>
      <c r="AP8" s="566" t="s">
        <v>69</v>
      </c>
      <c r="AQ8" s="580" t="s">
        <v>70</v>
      </c>
      <c r="AR8" s="581">
        <f t="shared" si="4"/>
        <v>45720</v>
      </c>
      <c r="AS8" s="579"/>
      <c r="AT8" s="582"/>
      <c r="AU8" s="582"/>
      <c r="AV8" s="579"/>
      <c r="AW8" s="583"/>
      <c r="AX8" s="584"/>
      <c r="AY8" s="585"/>
      <c r="AZ8" s="586"/>
      <c r="BA8" s="587"/>
    </row>
    <row r="9">
      <c r="A9" s="589">
        <v>7.0</v>
      </c>
      <c r="B9" s="542">
        <v>18473.0</v>
      </c>
      <c r="C9" s="543">
        <v>45690.0</v>
      </c>
      <c r="D9" s="544">
        <v>45691.0</v>
      </c>
      <c r="E9" s="545">
        <f t="shared" si="1"/>
        <v>1</v>
      </c>
      <c r="F9" s="546" t="s">
        <v>1318</v>
      </c>
      <c r="G9" s="543">
        <v>44586.0</v>
      </c>
      <c r="H9" s="542">
        <v>3.0</v>
      </c>
      <c r="I9" s="547" t="s">
        <v>62</v>
      </c>
      <c r="J9" s="547" t="s">
        <v>1319</v>
      </c>
      <c r="K9" s="547" t="s">
        <v>1320</v>
      </c>
      <c r="L9" s="547" t="s">
        <v>57</v>
      </c>
      <c r="M9" s="547" t="s">
        <v>58</v>
      </c>
      <c r="N9" s="547" t="s">
        <v>1321</v>
      </c>
      <c r="O9" s="547" t="s">
        <v>1322</v>
      </c>
      <c r="P9" s="542" t="s">
        <v>133</v>
      </c>
      <c r="Q9" s="547" t="s">
        <v>62</v>
      </c>
      <c r="R9" s="542" t="s">
        <v>62</v>
      </c>
      <c r="S9" s="547" t="s">
        <v>1323</v>
      </c>
      <c r="T9" s="547" t="s">
        <v>62</v>
      </c>
      <c r="U9" s="548">
        <v>34278.4</v>
      </c>
      <c r="V9" s="549">
        <v>0.0</v>
      </c>
      <c r="W9" s="549">
        <v>0.0</v>
      </c>
      <c r="X9" s="549">
        <v>0.0</v>
      </c>
      <c r="Y9" s="549">
        <v>20628.4</v>
      </c>
      <c r="Z9" s="549">
        <v>9555.0</v>
      </c>
      <c r="AA9" s="549">
        <v>4095.0</v>
      </c>
      <c r="AB9" s="564">
        <f t="shared" si="2"/>
        <v>13650</v>
      </c>
      <c r="AC9" s="551">
        <f t="shared" si="3"/>
        <v>0</v>
      </c>
      <c r="AD9" s="552" t="s">
        <v>64</v>
      </c>
      <c r="AE9" s="552" t="s">
        <v>65</v>
      </c>
      <c r="AF9" s="553" t="b">
        <v>1</v>
      </c>
      <c r="AG9" s="554"/>
      <c r="AH9" s="547" t="b">
        <v>1</v>
      </c>
      <c r="AI9" s="554"/>
      <c r="AJ9" s="547" t="b">
        <v>1</v>
      </c>
      <c r="AK9" s="554"/>
      <c r="AL9" s="554"/>
      <c r="AM9" s="547" t="b">
        <v>1</v>
      </c>
      <c r="AN9" s="554"/>
      <c r="AO9" s="555" t="s">
        <v>83</v>
      </c>
      <c r="AP9" s="542" t="s">
        <v>94</v>
      </c>
      <c r="AQ9" s="556" t="s">
        <v>70</v>
      </c>
      <c r="AR9" s="557">
        <f t="shared" si="4"/>
        <v>45721</v>
      </c>
      <c r="AS9" s="555"/>
      <c r="AT9" s="558"/>
      <c r="AU9" s="558"/>
      <c r="AV9" s="555"/>
      <c r="AW9" s="559"/>
      <c r="AX9" s="560"/>
      <c r="AY9" s="561"/>
      <c r="AZ9" s="562"/>
      <c r="BA9" s="563"/>
    </row>
    <row r="10">
      <c r="A10" s="565">
        <v>8.0</v>
      </c>
      <c r="B10" s="566">
        <v>17875.0</v>
      </c>
      <c r="C10" s="567">
        <v>45676.0</v>
      </c>
      <c r="D10" s="568">
        <v>45691.0</v>
      </c>
      <c r="E10" s="569">
        <f t="shared" si="1"/>
        <v>15</v>
      </c>
      <c r="F10" s="570" t="s">
        <v>1324</v>
      </c>
      <c r="G10" s="567">
        <v>38898.0</v>
      </c>
      <c r="H10" s="566">
        <v>18.0</v>
      </c>
      <c r="I10" s="571" t="s">
        <v>62</v>
      </c>
      <c r="J10" s="571" t="s">
        <v>1325</v>
      </c>
      <c r="K10" s="571" t="s">
        <v>1326</v>
      </c>
      <c r="L10" s="571" t="s">
        <v>75</v>
      </c>
      <c r="M10" s="571" t="s">
        <v>58</v>
      </c>
      <c r="N10" s="571" t="s">
        <v>165</v>
      </c>
      <c r="O10" s="571" t="s">
        <v>1327</v>
      </c>
      <c r="P10" s="566" t="s">
        <v>1328</v>
      </c>
      <c r="Q10" s="571" t="s">
        <v>62</v>
      </c>
      <c r="R10" s="566" t="s">
        <v>62</v>
      </c>
      <c r="S10" s="571" t="s">
        <v>385</v>
      </c>
      <c r="T10" s="571" t="s">
        <v>62</v>
      </c>
      <c r="U10" s="572">
        <v>616172.16</v>
      </c>
      <c r="V10" s="573">
        <v>0.0</v>
      </c>
      <c r="W10" s="573">
        <v>0.0</v>
      </c>
      <c r="X10" s="573">
        <v>0.0</v>
      </c>
      <c r="Y10" s="573">
        <v>588482.16</v>
      </c>
      <c r="Z10" s="573">
        <v>19383.0</v>
      </c>
      <c r="AA10" s="573">
        <v>8307.0</v>
      </c>
      <c r="AB10" s="574">
        <f t="shared" si="2"/>
        <v>27690</v>
      </c>
      <c r="AC10" s="575">
        <f t="shared" si="3"/>
        <v>0</v>
      </c>
      <c r="AD10" s="576" t="s">
        <v>81</v>
      </c>
      <c r="AE10" s="576" t="s">
        <v>65</v>
      </c>
      <c r="AF10" s="577" t="b">
        <v>1</v>
      </c>
      <c r="AG10" s="578"/>
      <c r="AH10" s="571" t="b">
        <v>1</v>
      </c>
      <c r="AI10" s="578"/>
      <c r="AJ10" s="571" t="b">
        <v>1</v>
      </c>
      <c r="AK10" s="578"/>
      <c r="AL10" s="578"/>
      <c r="AM10" s="571" t="b">
        <v>1</v>
      </c>
      <c r="AN10" s="578"/>
      <c r="AO10" s="579" t="s">
        <v>83</v>
      </c>
      <c r="AP10" s="566" t="s">
        <v>94</v>
      </c>
      <c r="AQ10" s="580" t="s">
        <v>70</v>
      </c>
      <c r="AR10" s="581">
        <f t="shared" si="4"/>
        <v>45721</v>
      </c>
      <c r="AS10" s="579"/>
      <c r="AT10" s="582"/>
      <c r="AU10" s="582"/>
      <c r="AV10" s="579"/>
      <c r="AW10" s="583"/>
      <c r="AX10" s="584"/>
      <c r="AY10" s="585"/>
      <c r="AZ10" s="586"/>
      <c r="BA10" s="587"/>
    </row>
    <row r="11">
      <c r="A11" s="541">
        <v>9.0</v>
      </c>
      <c r="B11" s="542">
        <v>18453.0</v>
      </c>
      <c r="C11" s="543">
        <v>45689.0</v>
      </c>
      <c r="D11" s="544">
        <v>45692.0</v>
      </c>
      <c r="E11" s="545">
        <f t="shared" si="1"/>
        <v>3</v>
      </c>
      <c r="F11" s="546" t="s">
        <v>1329</v>
      </c>
      <c r="G11" s="590">
        <v>27867.0</v>
      </c>
      <c r="H11" s="542">
        <v>48.0</v>
      </c>
      <c r="I11" s="547" t="s">
        <v>62</v>
      </c>
      <c r="J11" s="547" t="s">
        <v>62</v>
      </c>
      <c r="K11" s="547" t="s">
        <v>1330</v>
      </c>
      <c r="L11" s="547" t="s">
        <v>57</v>
      </c>
      <c r="M11" s="547" t="s">
        <v>76</v>
      </c>
      <c r="N11" s="547" t="s">
        <v>1331</v>
      </c>
      <c r="O11" s="547" t="s">
        <v>1332</v>
      </c>
      <c r="P11" s="542" t="s">
        <v>1333</v>
      </c>
      <c r="Q11" s="547" t="s">
        <v>1334</v>
      </c>
      <c r="R11" s="542">
        <v>11000.0</v>
      </c>
      <c r="S11" s="547" t="s">
        <v>925</v>
      </c>
      <c r="T11" s="547" t="s">
        <v>1335</v>
      </c>
      <c r="U11" s="548">
        <v>168505.52</v>
      </c>
      <c r="V11" s="549">
        <v>0.0</v>
      </c>
      <c r="W11" s="549">
        <v>0.0</v>
      </c>
      <c r="X11" s="549">
        <v>0.0</v>
      </c>
      <c r="Y11" s="549">
        <v>147952.52</v>
      </c>
      <c r="Z11" s="549">
        <v>10725.0</v>
      </c>
      <c r="AA11" s="549">
        <v>9828.0</v>
      </c>
      <c r="AB11" s="591">
        <f>SUM(Z11:AA11)</f>
        <v>20553</v>
      </c>
      <c r="AC11" s="575">
        <f t="shared" si="3"/>
        <v>0</v>
      </c>
      <c r="AD11" s="552" t="s">
        <v>150</v>
      </c>
      <c r="AE11" s="552" t="s">
        <v>65</v>
      </c>
      <c r="AF11" s="553" t="b">
        <v>1</v>
      </c>
      <c r="AG11" s="554"/>
      <c r="AH11" s="553" t="b">
        <v>1</v>
      </c>
      <c r="AI11" s="554"/>
      <c r="AJ11" s="553" t="b">
        <v>1</v>
      </c>
      <c r="AK11" s="554"/>
      <c r="AL11" s="547" t="s">
        <v>151</v>
      </c>
      <c r="AM11" s="547" t="b">
        <v>1</v>
      </c>
      <c r="AN11" s="554"/>
      <c r="AO11" s="555" t="s">
        <v>83</v>
      </c>
      <c r="AP11" s="542" t="s">
        <v>94</v>
      </c>
      <c r="AQ11" s="556" t="s">
        <v>70</v>
      </c>
      <c r="AR11" s="557">
        <f t="shared" si="4"/>
        <v>45722</v>
      </c>
      <c r="AS11" s="555"/>
      <c r="AT11" s="558"/>
      <c r="AU11" s="558"/>
      <c r="AV11" s="555"/>
      <c r="AW11" s="559"/>
      <c r="AX11" s="560"/>
      <c r="AY11" s="561"/>
      <c r="AZ11" s="562"/>
      <c r="BA11" s="563"/>
    </row>
    <row r="12">
      <c r="A12" s="541">
        <v>10.0</v>
      </c>
      <c r="B12" s="542">
        <v>18362.0</v>
      </c>
      <c r="C12" s="543">
        <v>45687.0</v>
      </c>
      <c r="D12" s="544">
        <v>45692.0</v>
      </c>
      <c r="E12" s="545">
        <f t="shared" si="1"/>
        <v>5</v>
      </c>
      <c r="F12" s="546" t="s">
        <v>1336</v>
      </c>
      <c r="G12" s="590">
        <v>40779.0</v>
      </c>
      <c r="H12" s="542">
        <v>13.0</v>
      </c>
      <c r="I12" s="547" t="s">
        <v>62</v>
      </c>
      <c r="J12" s="547" t="s">
        <v>1337</v>
      </c>
      <c r="K12" s="547" t="s">
        <v>1338</v>
      </c>
      <c r="L12" s="547" t="s">
        <v>57</v>
      </c>
      <c r="M12" s="547" t="s">
        <v>58</v>
      </c>
      <c r="N12" s="547" t="s">
        <v>1339</v>
      </c>
      <c r="O12" s="547" t="s">
        <v>1340</v>
      </c>
      <c r="P12" s="542" t="s">
        <v>1341</v>
      </c>
      <c r="Q12" s="547" t="s">
        <v>62</v>
      </c>
      <c r="R12" s="542"/>
      <c r="S12" s="547" t="s">
        <v>982</v>
      </c>
      <c r="T12" s="547" t="s">
        <v>62</v>
      </c>
      <c r="U12" s="548">
        <v>68422.57</v>
      </c>
      <c r="V12" s="549">
        <v>0.0</v>
      </c>
      <c r="W12" s="549">
        <v>0.0</v>
      </c>
      <c r="X12" s="549">
        <v>48635.07</v>
      </c>
      <c r="Y12" s="549">
        <v>287.5</v>
      </c>
      <c r="Z12" s="549">
        <v>13650.0</v>
      </c>
      <c r="AA12" s="549">
        <v>5850.0</v>
      </c>
      <c r="AB12" s="564">
        <f t="shared" ref="AB12:AB144" si="5">Z12+AA12</f>
        <v>19500</v>
      </c>
      <c r="AC12" s="575">
        <f t="shared" si="3"/>
        <v>0</v>
      </c>
      <c r="AD12" s="552" t="s">
        <v>64</v>
      </c>
      <c r="AE12" s="552" t="s">
        <v>65</v>
      </c>
      <c r="AF12" s="553" t="b">
        <v>1</v>
      </c>
      <c r="AG12" s="554"/>
      <c r="AH12" s="553" t="b">
        <v>1</v>
      </c>
      <c r="AI12" s="554"/>
      <c r="AJ12" s="553" t="b">
        <v>1</v>
      </c>
      <c r="AK12" s="554"/>
      <c r="AL12" s="592"/>
      <c r="AM12" s="547" t="b">
        <v>1</v>
      </c>
      <c r="AN12" s="554"/>
      <c r="AO12" s="555" t="s">
        <v>83</v>
      </c>
      <c r="AP12" s="542" t="s">
        <v>94</v>
      </c>
      <c r="AQ12" s="556" t="s">
        <v>70</v>
      </c>
      <c r="AR12" s="557">
        <f t="shared" si="4"/>
        <v>45722</v>
      </c>
      <c r="AS12" s="555"/>
      <c r="AT12" s="558"/>
      <c r="AU12" s="558"/>
      <c r="AV12" s="555"/>
      <c r="AW12" s="559"/>
      <c r="AX12" s="560"/>
      <c r="AY12" s="561"/>
      <c r="AZ12" s="562"/>
      <c r="BA12" s="563"/>
    </row>
    <row r="13">
      <c r="A13" s="541">
        <v>11.0</v>
      </c>
      <c r="B13" s="542">
        <v>18452.0</v>
      </c>
      <c r="C13" s="543">
        <v>45689.0</v>
      </c>
      <c r="D13" s="544">
        <v>45692.0</v>
      </c>
      <c r="E13" s="545">
        <f t="shared" si="1"/>
        <v>3</v>
      </c>
      <c r="F13" s="546" t="s">
        <v>1342</v>
      </c>
      <c r="G13" s="543">
        <v>20887.0</v>
      </c>
      <c r="H13" s="542">
        <v>67.0</v>
      </c>
      <c r="I13" s="547" t="s">
        <v>62</v>
      </c>
      <c r="J13" s="547" t="s">
        <v>62</v>
      </c>
      <c r="K13" s="547" t="s">
        <v>1343</v>
      </c>
      <c r="L13" s="547" t="s">
        <v>98</v>
      </c>
      <c r="M13" s="547" t="s">
        <v>76</v>
      </c>
      <c r="N13" s="547" t="s">
        <v>1344</v>
      </c>
      <c r="O13" s="547" t="s">
        <v>1345</v>
      </c>
      <c r="P13" s="542" t="s">
        <v>1021</v>
      </c>
      <c r="Q13" s="547" t="s">
        <v>62</v>
      </c>
      <c r="R13" s="542"/>
      <c r="S13" s="547" t="s">
        <v>676</v>
      </c>
      <c r="T13" s="547" t="s">
        <v>62</v>
      </c>
      <c r="U13" s="548">
        <v>64506.89</v>
      </c>
      <c r="V13" s="549">
        <v>12901.41</v>
      </c>
      <c r="W13" s="549">
        <v>0.0</v>
      </c>
      <c r="X13" s="549">
        <v>0.0</v>
      </c>
      <c r="Y13" s="549">
        <v>35030.48</v>
      </c>
      <c r="Z13" s="549">
        <v>11602.5</v>
      </c>
      <c r="AA13" s="549">
        <v>4972.5</v>
      </c>
      <c r="AB13" s="564">
        <f t="shared" si="5"/>
        <v>16575</v>
      </c>
      <c r="AC13" s="575">
        <f t="shared" si="3"/>
        <v>0</v>
      </c>
      <c r="AD13" s="552" t="s">
        <v>81</v>
      </c>
      <c r="AE13" s="552" t="s">
        <v>65</v>
      </c>
      <c r="AF13" s="553" t="b">
        <v>1</v>
      </c>
      <c r="AG13" s="554"/>
      <c r="AH13" s="553" t="b">
        <v>1</v>
      </c>
      <c r="AI13" s="554"/>
      <c r="AJ13" s="553" t="b">
        <v>1</v>
      </c>
      <c r="AK13" s="554"/>
      <c r="AL13" s="554"/>
      <c r="AM13" s="547" t="b">
        <v>1</v>
      </c>
      <c r="AN13" s="554"/>
      <c r="AO13" s="555" t="s">
        <v>83</v>
      </c>
      <c r="AP13" s="542" t="s">
        <v>94</v>
      </c>
      <c r="AQ13" s="556" t="s">
        <v>70</v>
      </c>
      <c r="AR13" s="557">
        <f t="shared" si="4"/>
        <v>45722</v>
      </c>
      <c r="AS13" s="555"/>
      <c r="AT13" s="558"/>
      <c r="AU13" s="558"/>
      <c r="AV13" s="555"/>
      <c r="AW13" s="559"/>
      <c r="AX13" s="560"/>
      <c r="AY13" s="561"/>
      <c r="AZ13" s="562"/>
      <c r="BA13" s="563"/>
    </row>
    <row r="14">
      <c r="A14" s="541">
        <v>12.0</v>
      </c>
      <c r="B14" s="542">
        <v>18457.0</v>
      </c>
      <c r="C14" s="543">
        <v>45689.0</v>
      </c>
      <c r="D14" s="544">
        <v>45692.0</v>
      </c>
      <c r="E14" s="545">
        <f t="shared" si="1"/>
        <v>3</v>
      </c>
      <c r="F14" s="546" t="s">
        <v>1346</v>
      </c>
      <c r="G14" s="543">
        <v>33274.0</v>
      </c>
      <c r="H14" s="542">
        <v>33.0</v>
      </c>
      <c r="I14" s="547" t="s">
        <v>62</v>
      </c>
      <c r="J14" s="554"/>
      <c r="K14" s="547" t="s">
        <v>1347</v>
      </c>
      <c r="L14" s="547" t="s">
        <v>57</v>
      </c>
      <c r="M14" s="547" t="s">
        <v>76</v>
      </c>
      <c r="N14" s="547" t="s">
        <v>1348</v>
      </c>
      <c r="O14" s="547" t="s">
        <v>1349</v>
      </c>
      <c r="P14" s="542" t="s">
        <v>231</v>
      </c>
      <c r="Q14" s="547" t="s">
        <v>1350</v>
      </c>
      <c r="R14" s="542">
        <v>59513.0</v>
      </c>
      <c r="S14" s="547" t="s">
        <v>1351</v>
      </c>
      <c r="T14" s="547" t="s">
        <v>1352</v>
      </c>
      <c r="U14" s="548">
        <v>154035.89</v>
      </c>
      <c r="V14" s="549">
        <v>0.0</v>
      </c>
      <c r="W14" s="549">
        <v>0.0</v>
      </c>
      <c r="X14" s="549">
        <v>0.0</v>
      </c>
      <c r="Y14" s="549">
        <v>116985.89</v>
      </c>
      <c r="Z14" s="549">
        <v>22230.0</v>
      </c>
      <c r="AA14" s="549">
        <v>14820.0</v>
      </c>
      <c r="AB14" s="564">
        <f t="shared" si="5"/>
        <v>37050</v>
      </c>
      <c r="AC14" s="551">
        <f t="shared" si="3"/>
        <v>0</v>
      </c>
      <c r="AD14" s="552" t="s">
        <v>312</v>
      </c>
      <c r="AE14" s="552" t="s">
        <v>65</v>
      </c>
      <c r="AF14" s="553" t="b">
        <v>1</v>
      </c>
      <c r="AG14" s="554"/>
      <c r="AH14" s="553" t="b">
        <v>1</v>
      </c>
      <c r="AI14" s="554"/>
      <c r="AJ14" s="553" t="b">
        <v>1</v>
      </c>
      <c r="AK14" s="554"/>
      <c r="AL14" s="547" t="s">
        <v>151</v>
      </c>
      <c r="AM14" s="547" t="b">
        <v>1</v>
      </c>
      <c r="AN14" s="554"/>
      <c r="AO14" s="555" t="s">
        <v>238</v>
      </c>
      <c r="AP14" s="542" t="s">
        <v>94</v>
      </c>
      <c r="AQ14" s="556" t="s">
        <v>70</v>
      </c>
      <c r="AR14" s="557">
        <f t="shared" si="4"/>
        <v>45722</v>
      </c>
      <c r="AS14" s="555"/>
      <c r="AT14" s="558"/>
      <c r="AU14" s="558"/>
      <c r="AV14" s="555"/>
      <c r="AW14" s="559"/>
      <c r="AX14" s="560"/>
      <c r="AY14" s="561"/>
      <c r="AZ14" s="562"/>
      <c r="BA14" s="563"/>
    </row>
    <row r="15">
      <c r="A15" s="541">
        <v>13.0</v>
      </c>
      <c r="B15" s="542">
        <v>18459.0</v>
      </c>
      <c r="C15" s="543">
        <v>45690.0</v>
      </c>
      <c r="D15" s="544">
        <v>45692.0</v>
      </c>
      <c r="E15" s="545">
        <f t="shared" si="1"/>
        <v>2</v>
      </c>
      <c r="F15" s="546" t="s">
        <v>1353</v>
      </c>
      <c r="G15" s="543">
        <v>44489.0</v>
      </c>
      <c r="H15" s="542">
        <v>3.0</v>
      </c>
      <c r="I15" s="547" t="s">
        <v>62</v>
      </c>
      <c r="J15" s="547" t="s">
        <v>1354</v>
      </c>
      <c r="K15" s="547" t="s">
        <v>1355</v>
      </c>
      <c r="L15" s="547" t="s">
        <v>57</v>
      </c>
      <c r="M15" s="547" t="s">
        <v>58</v>
      </c>
      <c r="N15" s="547" t="s">
        <v>1356</v>
      </c>
      <c r="O15" s="547" t="s">
        <v>1357</v>
      </c>
      <c r="P15" s="542" t="s">
        <v>1358</v>
      </c>
      <c r="Q15" s="547" t="s">
        <v>1359</v>
      </c>
      <c r="R15" s="542" t="s">
        <v>1360</v>
      </c>
      <c r="S15" s="547" t="s">
        <v>622</v>
      </c>
      <c r="T15" s="547" t="s">
        <v>1361</v>
      </c>
      <c r="U15" s="549">
        <v>170213.02</v>
      </c>
      <c r="V15" s="549">
        <v>0.0</v>
      </c>
      <c r="W15" s="549">
        <v>0.0</v>
      </c>
      <c r="X15" s="549">
        <v>0.0</v>
      </c>
      <c r="Y15" s="549">
        <v>85427.02</v>
      </c>
      <c r="Z15" s="549">
        <f>21255+8775</f>
        <v>30030</v>
      </c>
      <c r="AA15" s="593">
        <f>19656+35100</f>
        <v>54756</v>
      </c>
      <c r="AB15" s="564">
        <f t="shared" si="5"/>
        <v>84786</v>
      </c>
      <c r="AC15" s="551">
        <f t="shared" si="3"/>
        <v>0</v>
      </c>
      <c r="AD15" s="552" t="s">
        <v>1362</v>
      </c>
      <c r="AE15" s="552" t="s">
        <v>65</v>
      </c>
      <c r="AF15" s="553" t="b">
        <v>1</v>
      </c>
      <c r="AG15" s="554"/>
      <c r="AH15" s="553" t="b">
        <v>1</v>
      </c>
      <c r="AI15" s="554"/>
      <c r="AJ15" s="553" t="b">
        <v>1</v>
      </c>
      <c r="AK15" s="554"/>
      <c r="AL15" s="553" t="s">
        <v>151</v>
      </c>
      <c r="AM15" s="547" t="b">
        <v>1</v>
      </c>
      <c r="AN15" s="554"/>
      <c r="AO15" s="555" t="s">
        <v>83</v>
      </c>
      <c r="AP15" s="542" t="s">
        <v>94</v>
      </c>
      <c r="AQ15" s="556" t="s">
        <v>70</v>
      </c>
      <c r="AR15" s="557">
        <f t="shared" si="4"/>
        <v>45722</v>
      </c>
      <c r="AS15" s="555"/>
      <c r="AT15" s="558"/>
      <c r="AU15" s="558"/>
      <c r="AV15" s="555"/>
      <c r="AW15" s="559"/>
      <c r="AX15" s="560"/>
      <c r="AY15" s="561"/>
      <c r="AZ15" s="562"/>
      <c r="BA15" s="563"/>
    </row>
    <row r="16">
      <c r="A16" s="541">
        <v>14.0</v>
      </c>
      <c r="B16" s="542">
        <v>18477.0</v>
      </c>
      <c r="C16" s="543">
        <v>45690.0</v>
      </c>
      <c r="D16" s="544">
        <v>45692.0</v>
      </c>
      <c r="E16" s="545">
        <f t="shared" si="1"/>
        <v>2</v>
      </c>
      <c r="F16" s="546" t="s">
        <v>1363</v>
      </c>
      <c r="G16" s="543">
        <v>42214.0</v>
      </c>
      <c r="H16" s="542">
        <v>10.0</v>
      </c>
      <c r="I16" s="547" t="s">
        <v>62</v>
      </c>
      <c r="J16" s="547" t="s">
        <v>1364</v>
      </c>
      <c r="K16" s="547" t="s">
        <v>1365</v>
      </c>
      <c r="L16" s="547" t="s">
        <v>164</v>
      </c>
      <c r="M16" s="547" t="s">
        <v>58</v>
      </c>
      <c r="N16" s="547" t="s">
        <v>1366</v>
      </c>
      <c r="O16" s="547" t="s">
        <v>1367</v>
      </c>
      <c r="P16" s="542" t="s">
        <v>1368</v>
      </c>
      <c r="Q16" s="547" t="s">
        <v>62</v>
      </c>
      <c r="R16" s="542" t="s">
        <v>62</v>
      </c>
      <c r="S16" s="547" t="s">
        <v>428</v>
      </c>
      <c r="T16" s="547" t="s">
        <v>1369</v>
      </c>
      <c r="U16" s="548">
        <v>50547.09</v>
      </c>
      <c r="V16" s="549">
        <v>0.0</v>
      </c>
      <c r="W16" s="549">
        <v>1354.87</v>
      </c>
      <c r="X16" s="549">
        <v>0.0</v>
      </c>
      <c r="Y16" s="549">
        <v>32032.22</v>
      </c>
      <c r="Z16" s="549">
        <v>12012.0</v>
      </c>
      <c r="AA16" s="549">
        <v>5148.0</v>
      </c>
      <c r="AB16" s="564">
        <f t="shared" si="5"/>
        <v>17160</v>
      </c>
      <c r="AC16" s="551">
        <f t="shared" si="3"/>
        <v>0</v>
      </c>
      <c r="AD16" s="552" t="s">
        <v>81</v>
      </c>
      <c r="AE16" s="552" t="s">
        <v>65</v>
      </c>
      <c r="AF16" s="553" t="b">
        <v>1</v>
      </c>
      <c r="AG16" s="554"/>
      <c r="AH16" s="553" t="b">
        <v>1</v>
      </c>
      <c r="AI16" s="554"/>
      <c r="AJ16" s="553" t="b">
        <v>1</v>
      </c>
      <c r="AK16" s="554"/>
      <c r="AL16" s="554"/>
      <c r="AM16" s="547" t="b">
        <v>1</v>
      </c>
      <c r="AN16" s="554"/>
      <c r="AO16" s="555" t="s">
        <v>83</v>
      </c>
      <c r="AP16" s="542" t="s">
        <v>69</v>
      </c>
      <c r="AQ16" s="556" t="s">
        <v>70</v>
      </c>
      <c r="AR16" s="557">
        <f t="shared" si="4"/>
        <v>45722</v>
      </c>
      <c r="AS16" s="555"/>
      <c r="AT16" s="558"/>
      <c r="AU16" s="558"/>
      <c r="AV16" s="555"/>
      <c r="AW16" s="559"/>
      <c r="AX16" s="560"/>
      <c r="AY16" s="561"/>
      <c r="AZ16" s="562"/>
      <c r="BA16" s="563"/>
    </row>
    <row r="17" ht="45.75" customHeight="1">
      <c r="A17" s="565">
        <v>15.0</v>
      </c>
      <c r="B17" s="566">
        <v>18440.0</v>
      </c>
      <c r="C17" s="567">
        <v>45689.0</v>
      </c>
      <c r="D17" s="568">
        <v>45692.0</v>
      </c>
      <c r="E17" s="569">
        <f t="shared" si="1"/>
        <v>3</v>
      </c>
      <c r="F17" s="570" t="s">
        <v>1370</v>
      </c>
      <c r="G17" s="567">
        <v>32074.0</v>
      </c>
      <c r="H17" s="566">
        <v>37.0</v>
      </c>
      <c r="I17" s="571" t="s">
        <v>62</v>
      </c>
      <c r="J17" s="571" t="s">
        <v>62</v>
      </c>
      <c r="K17" s="571" t="s">
        <v>1371</v>
      </c>
      <c r="L17" s="571" t="s">
        <v>228</v>
      </c>
      <c r="M17" s="571" t="s">
        <v>76</v>
      </c>
      <c r="N17" s="571" t="s">
        <v>1372</v>
      </c>
      <c r="O17" s="571" t="s">
        <v>1373</v>
      </c>
      <c r="P17" s="566" t="s">
        <v>1374</v>
      </c>
      <c r="Q17" s="571" t="s">
        <v>62</v>
      </c>
      <c r="R17" s="566" t="s">
        <v>62</v>
      </c>
      <c r="S17" s="571" t="s">
        <v>102</v>
      </c>
      <c r="T17" s="571" t="s">
        <v>1375</v>
      </c>
      <c r="U17" s="572">
        <v>264147.77</v>
      </c>
      <c r="V17" s="573">
        <v>0.0</v>
      </c>
      <c r="W17" s="573">
        <v>0.0</v>
      </c>
      <c r="X17" s="573">
        <v>71664.93</v>
      </c>
      <c r="Y17" s="573">
        <v>112482.84</v>
      </c>
      <c r="Z17" s="573">
        <v>56000.0</v>
      </c>
      <c r="AA17" s="573">
        <v>24000.0</v>
      </c>
      <c r="AB17" s="574">
        <f t="shared" si="5"/>
        <v>80000</v>
      </c>
      <c r="AC17" s="575">
        <f t="shared" si="3"/>
        <v>0</v>
      </c>
      <c r="AD17" s="576" t="s">
        <v>81</v>
      </c>
      <c r="AE17" s="576" t="s">
        <v>65</v>
      </c>
      <c r="AF17" s="577" t="b">
        <v>1</v>
      </c>
      <c r="AG17" s="578"/>
      <c r="AH17" s="577" t="b">
        <v>1</v>
      </c>
      <c r="AI17" s="578"/>
      <c r="AJ17" s="577" t="b">
        <v>1</v>
      </c>
      <c r="AK17" s="578"/>
      <c r="AL17" s="578"/>
      <c r="AM17" s="571" t="b">
        <v>1</v>
      </c>
      <c r="AN17" s="578"/>
      <c r="AO17" s="579" t="s">
        <v>83</v>
      </c>
      <c r="AP17" s="594"/>
      <c r="AQ17" s="556" t="s">
        <v>70</v>
      </c>
      <c r="AR17" s="581">
        <f t="shared" si="4"/>
        <v>45722</v>
      </c>
      <c r="AS17" s="579"/>
      <c r="AT17" s="582"/>
      <c r="AU17" s="582"/>
      <c r="AV17" s="579"/>
      <c r="AW17" s="583"/>
      <c r="AX17" s="584"/>
      <c r="AY17" s="585"/>
      <c r="AZ17" s="586"/>
      <c r="BA17" s="587"/>
    </row>
    <row r="18">
      <c r="A18" s="541">
        <v>16.0</v>
      </c>
      <c r="B18" s="542">
        <v>18469.0</v>
      </c>
      <c r="C18" s="595">
        <v>45690.0</v>
      </c>
      <c r="D18" s="596">
        <v>45693.0</v>
      </c>
      <c r="E18" s="545">
        <f t="shared" si="1"/>
        <v>3</v>
      </c>
      <c r="F18" s="546" t="s">
        <v>1376</v>
      </c>
      <c r="G18" s="543">
        <v>31311.0</v>
      </c>
      <c r="H18" s="542">
        <v>39.0</v>
      </c>
      <c r="I18" s="547" t="s">
        <v>62</v>
      </c>
      <c r="J18" s="547" t="s">
        <v>62</v>
      </c>
      <c r="K18" s="547" t="s">
        <v>1377</v>
      </c>
      <c r="L18" s="547" t="s">
        <v>570</v>
      </c>
      <c r="M18" s="547" t="s">
        <v>76</v>
      </c>
      <c r="N18" s="547" t="s">
        <v>1378</v>
      </c>
      <c r="O18" s="547" t="s">
        <v>1379</v>
      </c>
      <c r="P18" s="542" t="s">
        <v>343</v>
      </c>
      <c r="Q18" s="547" t="s">
        <v>62</v>
      </c>
      <c r="R18" s="542" t="s">
        <v>62</v>
      </c>
      <c r="S18" s="547" t="s">
        <v>1380</v>
      </c>
      <c r="T18" s="547" t="s">
        <v>801</v>
      </c>
      <c r="U18" s="548">
        <v>83561.26</v>
      </c>
      <c r="V18" s="549">
        <v>16712.24</v>
      </c>
      <c r="W18" s="549">
        <v>0.0</v>
      </c>
      <c r="X18" s="549">
        <v>0.0</v>
      </c>
      <c r="Y18" s="549">
        <v>44814.02</v>
      </c>
      <c r="Z18" s="549">
        <v>15424.5</v>
      </c>
      <c r="AA18" s="549">
        <v>6610.5</v>
      </c>
      <c r="AB18" s="564">
        <f t="shared" si="5"/>
        <v>22035</v>
      </c>
      <c r="AC18" s="597">
        <f t="shared" si="3"/>
        <v>0</v>
      </c>
      <c r="AD18" s="598" t="s">
        <v>81</v>
      </c>
      <c r="AE18" s="598" t="s">
        <v>65</v>
      </c>
      <c r="AF18" s="599" t="b">
        <v>1</v>
      </c>
      <c r="AG18" s="600"/>
      <c r="AH18" s="599" t="b">
        <v>0</v>
      </c>
      <c r="AI18" s="601" t="s">
        <v>874</v>
      </c>
      <c r="AJ18" s="599" t="b">
        <v>0</v>
      </c>
      <c r="AK18" s="601" t="s">
        <v>874</v>
      </c>
      <c r="AL18" s="600"/>
      <c r="AM18" s="602" t="b">
        <v>1</v>
      </c>
      <c r="AN18" s="600"/>
      <c r="AO18" s="603" t="s">
        <v>1301</v>
      </c>
      <c r="AP18" s="604" t="s">
        <v>127</v>
      </c>
      <c r="AQ18" s="605" t="s">
        <v>95</v>
      </c>
      <c r="AR18" s="606">
        <f t="shared" si="4"/>
        <v>45723</v>
      </c>
      <c r="AS18" s="555"/>
      <c r="AT18" s="558"/>
      <c r="AU18" s="558"/>
      <c r="AV18" s="555"/>
      <c r="AW18" s="559"/>
      <c r="AX18" s="560"/>
      <c r="AY18" s="561"/>
      <c r="AZ18" s="562"/>
      <c r="BA18" s="563"/>
    </row>
    <row r="19">
      <c r="A19" s="541">
        <v>17.0</v>
      </c>
      <c r="B19" s="542">
        <v>18581.0</v>
      </c>
      <c r="C19" s="543">
        <v>45693.0</v>
      </c>
      <c r="D19" s="544">
        <v>45693.0</v>
      </c>
      <c r="E19" s="545">
        <f t="shared" si="1"/>
        <v>0</v>
      </c>
      <c r="F19" s="546" t="s">
        <v>1381</v>
      </c>
      <c r="G19" s="543">
        <v>31871.0</v>
      </c>
      <c r="H19" s="542">
        <v>37.0</v>
      </c>
      <c r="I19" s="547" t="s">
        <v>62</v>
      </c>
      <c r="J19" s="547" t="s">
        <v>62</v>
      </c>
      <c r="K19" s="547" t="s">
        <v>1382</v>
      </c>
      <c r="L19" s="547" t="s">
        <v>57</v>
      </c>
      <c r="M19" s="547" t="s">
        <v>76</v>
      </c>
      <c r="N19" s="547" t="s">
        <v>1383</v>
      </c>
      <c r="O19" s="547" t="s">
        <v>1383</v>
      </c>
      <c r="P19" s="542" t="s">
        <v>713</v>
      </c>
      <c r="Q19" s="547" t="s">
        <v>1384</v>
      </c>
      <c r="R19" s="542">
        <v>1100.0</v>
      </c>
      <c r="S19" s="547" t="s">
        <v>685</v>
      </c>
      <c r="T19" s="547" t="s">
        <v>62</v>
      </c>
      <c r="U19" s="548">
        <v>28289.78</v>
      </c>
      <c r="V19" s="549">
        <v>0.0</v>
      </c>
      <c r="W19" s="549">
        <v>0.0</v>
      </c>
      <c r="X19" s="549">
        <v>8400.0</v>
      </c>
      <c r="Y19" s="549">
        <v>0.0</v>
      </c>
      <c r="Z19" s="549">
        <v>10725.0</v>
      </c>
      <c r="AA19" s="549">
        <v>9828.0</v>
      </c>
      <c r="AB19" s="564">
        <f t="shared" si="5"/>
        <v>20553</v>
      </c>
      <c r="AC19" s="551">
        <f t="shared" si="3"/>
        <v>-663.22</v>
      </c>
      <c r="AD19" s="552" t="s">
        <v>312</v>
      </c>
      <c r="AE19" s="552" t="s">
        <v>313</v>
      </c>
      <c r="AF19" s="553" t="b">
        <v>1</v>
      </c>
      <c r="AG19" s="554"/>
      <c r="AH19" s="553" t="b">
        <v>1</v>
      </c>
      <c r="AI19" s="554"/>
      <c r="AJ19" s="553" t="b">
        <v>1</v>
      </c>
      <c r="AK19" s="554"/>
      <c r="AL19" s="553" t="s">
        <v>151</v>
      </c>
      <c r="AM19" s="547" t="b">
        <v>1</v>
      </c>
      <c r="AN19" s="554"/>
      <c r="AO19" s="555" t="s">
        <v>83</v>
      </c>
      <c r="AP19" s="542" t="s">
        <v>94</v>
      </c>
      <c r="AQ19" s="556" t="s">
        <v>70</v>
      </c>
      <c r="AR19" s="557">
        <f t="shared" si="4"/>
        <v>45723</v>
      </c>
      <c r="AS19" s="555"/>
      <c r="AT19" s="558"/>
      <c r="AU19" s="558"/>
      <c r="AV19" s="555"/>
      <c r="AW19" s="559"/>
      <c r="AX19" s="560"/>
      <c r="AY19" s="561"/>
      <c r="AZ19" s="562"/>
      <c r="BA19" s="563"/>
    </row>
    <row r="20">
      <c r="A20" s="541">
        <v>18.0</v>
      </c>
      <c r="B20" s="542">
        <v>18472.0</v>
      </c>
      <c r="C20" s="543">
        <v>45690.0</v>
      </c>
      <c r="D20" s="544">
        <v>45693.0</v>
      </c>
      <c r="E20" s="545">
        <f t="shared" si="1"/>
        <v>3</v>
      </c>
      <c r="F20" s="546" t="s">
        <v>1385</v>
      </c>
      <c r="G20" s="543">
        <v>27677.0</v>
      </c>
      <c r="H20" s="542">
        <v>49.0</v>
      </c>
      <c r="I20" s="547" t="s">
        <v>62</v>
      </c>
      <c r="J20" s="547" t="s">
        <v>62</v>
      </c>
      <c r="K20" s="547" t="s">
        <v>1386</v>
      </c>
      <c r="L20" s="547" t="s">
        <v>57</v>
      </c>
      <c r="M20" s="547" t="s">
        <v>76</v>
      </c>
      <c r="N20" s="547" t="s">
        <v>1387</v>
      </c>
      <c r="O20" s="547" t="s">
        <v>1388</v>
      </c>
      <c r="P20" s="542" t="s">
        <v>343</v>
      </c>
      <c r="Q20" s="547" t="s">
        <v>344</v>
      </c>
      <c r="R20" s="542">
        <v>47562.0</v>
      </c>
      <c r="S20" s="547" t="s">
        <v>685</v>
      </c>
      <c r="T20" s="547" t="s">
        <v>1389</v>
      </c>
      <c r="U20" s="549">
        <v>235486.48</v>
      </c>
      <c r="V20" s="549">
        <v>0.0</v>
      </c>
      <c r="W20" s="549">
        <v>0.0</v>
      </c>
      <c r="X20" s="549">
        <v>174748.98</v>
      </c>
      <c r="Y20" s="549">
        <v>287.5</v>
      </c>
      <c r="Z20" s="549">
        <v>24180.0</v>
      </c>
      <c r="AA20" s="549">
        <v>16120.0</v>
      </c>
      <c r="AB20" s="564">
        <f t="shared" si="5"/>
        <v>40300</v>
      </c>
      <c r="AC20" s="551">
        <f t="shared" si="3"/>
        <v>20150</v>
      </c>
      <c r="AD20" s="552" t="s">
        <v>312</v>
      </c>
      <c r="AE20" s="552" t="s">
        <v>65</v>
      </c>
      <c r="AF20" s="553" t="b">
        <v>1</v>
      </c>
      <c r="AG20" s="554"/>
      <c r="AH20" s="553" t="b">
        <v>1</v>
      </c>
      <c r="AI20" s="554"/>
      <c r="AJ20" s="553" t="b">
        <v>1</v>
      </c>
      <c r="AK20" s="554"/>
      <c r="AL20" s="553" t="s">
        <v>151</v>
      </c>
      <c r="AM20" s="547" t="b">
        <v>1</v>
      </c>
      <c r="AN20" s="554"/>
      <c r="AO20" s="555" t="s">
        <v>83</v>
      </c>
      <c r="AP20" s="542" t="s">
        <v>94</v>
      </c>
      <c r="AQ20" s="556" t="s">
        <v>70</v>
      </c>
      <c r="AR20" s="557">
        <f t="shared" si="4"/>
        <v>45723</v>
      </c>
      <c r="AS20" s="555"/>
      <c r="AT20" s="558"/>
      <c r="AU20" s="558"/>
      <c r="AV20" s="555"/>
      <c r="AW20" s="559"/>
      <c r="AX20" s="560"/>
      <c r="AY20" s="561"/>
      <c r="AZ20" s="562"/>
      <c r="BA20" s="563"/>
    </row>
    <row r="21">
      <c r="A21" s="565">
        <v>19.0</v>
      </c>
      <c r="B21" s="566">
        <v>18478.0</v>
      </c>
      <c r="C21" s="567">
        <v>45690.0</v>
      </c>
      <c r="D21" s="568">
        <v>45693.0</v>
      </c>
      <c r="E21" s="569">
        <f t="shared" si="1"/>
        <v>3</v>
      </c>
      <c r="F21" s="570" t="s">
        <v>1390</v>
      </c>
      <c r="G21" s="567">
        <v>35300.0</v>
      </c>
      <c r="H21" s="566">
        <v>28.0</v>
      </c>
      <c r="I21" s="571" t="s">
        <v>62</v>
      </c>
      <c r="J21" s="571" t="s">
        <v>62</v>
      </c>
      <c r="K21" s="571" t="s">
        <v>1391</v>
      </c>
      <c r="L21" s="571" t="s">
        <v>57</v>
      </c>
      <c r="M21" s="571" t="s">
        <v>76</v>
      </c>
      <c r="N21" s="571" t="s">
        <v>1392</v>
      </c>
      <c r="O21" s="571" t="s">
        <v>1393</v>
      </c>
      <c r="P21" s="566" t="s">
        <v>367</v>
      </c>
      <c r="Q21" s="571" t="s">
        <v>62</v>
      </c>
      <c r="R21" s="566" t="s">
        <v>62</v>
      </c>
      <c r="S21" s="571" t="s">
        <v>401</v>
      </c>
      <c r="T21" s="571" t="s">
        <v>1062</v>
      </c>
      <c r="U21" s="572">
        <v>80172.72</v>
      </c>
      <c r="V21" s="573">
        <v>0.0</v>
      </c>
      <c r="W21" s="573">
        <v>0.0</v>
      </c>
      <c r="X21" s="573">
        <v>61433.96</v>
      </c>
      <c r="Y21" s="573">
        <v>4113.76</v>
      </c>
      <c r="Z21" s="573">
        <v>10237.5</v>
      </c>
      <c r="AA21" s="573">
        <v>4387.5</v>
      </c>
      <c r="AB21" s="574">
        <f t="shared" si="5"/>
        <v>14625</v>
      </c>
      <c r="AC21" s="575">
        <f t="shared" si="3"/>
        <v>0</v>
      </c>
      <c r="AD21" s="576" t="s">
        <v>81</v>
      </c>
      <c r="AE21" s="576" t="s">
        <v>65</v>
      </c>
      <c r="AF21" s="577" t="b">
        <v>1</v>
      </c>
      <c r="AG21" s="578"/>
      <c r="AH21" s="577" t="b">
        <v>1</v>
      </c>
      <c r="AI21" s="578"/>
      <c r="AJ21" s="577" t="b">
        <v>1</v>
      </c>
      <c r="AK21" s="578"/>
      <c r="AL21" s="607"/>
      <c r="AM21" s="571" t="b">
        <v>1</v>
      </c>
      <c r="AN21" s="578"/>
      <c r="AO21" s="579" t="s">
        <v>83</v>
      </c>
      <c r="AP21" s="566" t="s">
        <v>94</v>
      </c>
      <c r="AQ21" s="580" t="s">
        <v>70</v>
      </c>
      <c r="AR21" s="581">
        <f t="shared" si="4"/>
        <v>45723</v>
      </c>
      <c r="AS21" s="579"/>
      <c r="AT21" s="582"/>
      <c r="AU21" s="582"/>
      <c r="AV21" s="579"/>
      <c r="AW21" s="583"/>
      <c r="AX21" s="584"/>
      <c r="AY21" s="585"/>
      <c r="AZ21" s="586"/>
      <c r="BA21" s="587"/>
    </row>
    <row r="22">
      <c r="A22" s="565">
        <v>20.0</v>
      </c>
      <c r="B22" s="566">
        <v>18666.0</v>
      </c>
      <c r="C22" s="567">
        <v>45694.0</v>
      </c>
      <c r="D22" s="568">
        <v>45694.0</v>
      </c>
      <c r="E22" s="569">
        <f t="shared" si="1"/>
        <v>0</v>
      </c>
      <c r="F22" s="570" t="s">
        <v>1394</v>
      </c>
      <c r="G22" s="567">
        <v>20265.0</v>
      </c>
      <c r="H22" s="566">
        <v>69.0</v>
      </c>
      <c r="I22" s="571" t="s">
        <v>62</v>
      </c>
      <c r="J22" s="571" t="s">
        <v>62</v>
      </c>
      <c r="K22" s="571" t="s">
        <v>1395</v>
      </c>
      <c r="L22" s="571" t="s">
        <v>228</v>
      </c>
      <c r="M22" s="571" t="s">
        <v>76</v>
      </c>
      <c r="N22" s="571" t="s">
        <v>1396</v>
      </c>
      <c r="O22" s="571" t="s">
        <v>1397</v>
      </c>
      <c r="P22" s="566" t="s">
        <v>1398</v>
      </c>
      <c r="Q22" s="571" t="s">
        <v>1399</v>
      </c>
      <c r="R22" s="566">
        <v>57500.0</v>
      </c>
      <c r="S22" s="571" t="s">
        <v>545</v>
      </c>
      <c r="T22" s="571" t="s">
        <v>1400</v>
      </c>
      <c r="U22" s="572">
        <v>42630.85</v>
      </c>
      <c r="V22" s="573">
        <v>8526.19</v>
      </c>
      <c r="W22" s="573">
        <v>0.0</v>
      </c>
      <c r="X22" s="573">
        <v>0.0</v>
      </c>
      <c r="Y22" s="573">
        <v>23028.66</v>
      </c>
      <c r="Z22" s="573">
        <v>7800.0</v>
      </c>
      <c r="AA22" s="573">
        <v>3276.0</v>
      </c>
      <c r="AB22" s="574">
        <f t="shared" si="5"/>
        <v>11076</v>
      </c>
      <c r="AC22" s="575">
        <f t="shared" si="3"/>
        <v>0</v>
      </c>
      <c r="AD22" s="576" t="s">
        <v>312</v>
      </c>
      <c r="AE22" s="576" t="s">
        <v>313</v>
      </c>
      <c r="AF22" s="577" t="b">
        <v>1</v>
      </c>
      <c r="AG22" s="578"/>
      <c r="AH22" s="577" t="b">
        <v>1</v>
      </c>
      <c r="AI22" s="578"/>
      <c r="AJ22" s="577" t="b">
        <v>1</v>
      </c>
      <c r="AK22" s="578"/>
      <c r="AL22" s="577" t="s">
        <v>151</v>
      </c>
      <c r="AM22" s="571" t="b">
        <v>1</v>
      </c>
      <c r="AN22" s="578"/>
      <c r="AO22" s="579" t="s">
        <v>83</v>
      </c>
      <c r="AP22" s="566" t="s">
        <v>94</v>
      </c>
      <c r="AQ22" s="580" t="s">
        <v>70</v>
      </c>
      <c r="AR22" s="581">
        <f t="shared" si="4"/>
        <v>45724</v>
      </c>
      <c r="AS22" s="579"/>
      <c r="AT22" s="582"/>
      <c r="AU22" s="582"/>
      <c r="AV22" s="579"/>
      <c r="AW22" s="583"/>
      <c r="AX22" s="584"/>
      <c r="AY22" s="585"/>
      <c r="AZ22" s="586"/>
      <c r="BA22" s="587"/>
    </row>
    <row r="23">
      <c r="A23" s="541">
        <v>21.0</v>
      </c>
      <c r="B23" s="542">
        <v>18509.0</v>
      </c>
      <c r="C23" s="543">
        <v>45691.0</v>
      </c>
      <c r="D23" s="544">
        <v>45695.0</v>
      </c>
      <c r="E23" s="545">
        <f t="shared" si="1"/>
        <v>4</v>
      </c>
      <c r="F23" s="546" t="s">
        <v>1401</v>
      </c>
      <c r="G23" s="543">
        <v>44800.0</v>
      </c>
      <c r="H23" s="542">
        <v>2.0</v>
      </c>
      <c r="I23" s="547" t="s">
        <v>62</v>
      </c>
      <c r="J23" s="547" t="s">
        <v>1402</v>
      </c>
      <c r="K23" s="547" t="s">
        <v>1403</v>
      </c>
      <c r="L23" s="547" t="s">
        <v>228</v>
      </c>
      <c r="M23" s="547" t="s">
        <v>58</v>
      </c>
      <c r="N23" s="547" t="s">
        <v>1275</v>
      </c>
      <c r="O23" s="547" t="s">
        <v>1404</v>
      </c>
      <c r="P23" s="542" t="s">
        <v>981</v>
      </c>
      <c r="Q23" s="547" t="s">
        <v>62</v>
      </c>
      <c r="R23" s="542" t="s">
        <v>62</v>
      </c>
      <c r="S23" s="547" t="s">
        <v>188</v>
      </c>
      <c r="T23" s="547" t="s">
        <v>62</v>
      </c>
      <c r="U23" s="548">
        <v>57132.38</v>
      </c>
      <c r="V23" s="549">
        <v>0.0</v>
      </c>
      <c r="W23" s="549">
        <v>0.0</v>
      </c>
      <c r="X23" s="549">
        <v>0.0</v>
      </c>
      <c r="Y23" s="549">
        <v>28467.38</v>
      </c>
      <c r="Z23" s="549">
        <v>20065.5</v>
      </c>
      <c r="AA23" s="549">
        <v>8599.5</v>
      </c>
      <c r="AB23" s="564">
        <f t="shared" si="5"/>
        <v>28665</v>
      </c>
      <c r="AC23" s="551">
        <f t="shared" si="3"/>
        <v>0</v>
      </c>
      <c r="AD23" s="552" t="s">
        <v>64</v>
      </c>
      <c r="AE23" s="552" t="s">
        <v>65</v>
      </c>
      <c r="AF23" s="553" t="b">
        <v>1</v>
      </c>
      <c r="AG23" s="554"/>
      <c r="AH23" s="547" t="b">
        <v>1</v>
      </c>
      <c r="AI23" s="554"/>
      <c r="AJ23" s="547" t="b">
        <v>1</v>
      </c>
      <c r="AK23" s="554"/>
      <c r="AL23" s="554"/>
      <c r="AM23" s="547" t="b">
        <v>1</v>
      </c>
      <c r="AN23" s="554"/>
      <c r="AO23" s="555" t="s">
        <v>83</v>
      </c>
      <c r="AP23" s="542" t="s">
        <v>94</v>
      </c>
      <c r="AQ23" s="556" t="s">
        <v>70</v>
      </c>
      <c r="AR23" s="557">
        <f t="shared" si="4"/>
        <v>45725</v>
      </c>
      <c r="AS23" s="555"/>
      <c r="AT23" s="558"/>
      <c r="AU23" s="558"/>
      <c r="AV23" s="555"/>
      <c r="AW23" s="559"/>
      <c r="AX23" s="560"/>
      <c r="AY23" s="561"/>
      <c r="AZ23" s="562"/>
      <c r="BA23" s="563"/>
    </row>
    <row r="24">
      <c r="A24" s="541">
        <v>22.0</v>
      </c>
      <c r="B24" s="542">
        <v>18583.0</v>
      </c>
      <c r="C24" s="543">
        <v>45693.0</v>
      </c>
      <c r="D24" s="544">
        <v>45695.0</v>
      </c>
      <c r="E24" s="545">
        <f t="shared" si="1"/>
        <v>2</v>
      </c>
      <c r="F24" s="546" t="s">
        <v>1405</v>
      </c>
      <c r="G24" s="543">
        <v>32563.0</v>
      </c>
      <c r="H24" s="542">
        <v>35.0</v>
      </c>
      <c r="I24" s="547" t="s">
        <v>62</v>
      </c>
      <c r="J24" s="547" t="s">
        <v>62</v>
      </c>
      <c r="K24" s="547" t="s">
        <v>1406</v>
      </c>
      <c r="L24" s="547" t="s">
        <v>57</v>
      </c>
      <c r="M24" s="547" t="s">
        <v>76</v>
      </c>
      <c r="N24" s="547" t="s">
        <v>1407</v>
      </c>
      <c r="O24" s="547" t="s">
        <v>1408</v>
      </c>
      <c r="P24" s="542" t="s">
        <v>1409</v>
      </c>
      <c r="Q24" s="547" t="s">
        <v>62</v>
      </c>
      <c r="R24" s="542" t="s">
        <v>62</v>
      </c>
      <c r="S24" s="547" t="s">
        <v>180</v>
      </c>
      <c r="T24" s="547" t="s">
        <v>1410</v>
      </c>
      <c r="U24" s="608"/>
      <c r="V24" s="593"/>
      <c r="W24" s="593"/>
      <c r="X24" s="593"/>
      <c r="Y24" s="593"/>
      <c r="Z24" s="549">
        <v>11329.5</v>
      </c>
      <c r="AA24" s="549">
        <v>4855.5</v>
      </c>
      <c r="AB24" s="564">
        <f t="shared" si="5"/>
        <v>16185</v>
      </c>
      <c r="AC24" s="551">
        <f t="shared" si="3"/>
        <v>-16185</v>
      </c>
      <c r="AD24" s="552" t="s">
        <v>81</v>
      </c>
      <c r="AE24" s="552" t="s">
        <v>65</v>
      </c>
      <c r="AF24" s="553" t="b">
        <v>1</v>
      </c>
      <c r="AG24" s="554"/>
      <c r="AH24" s="547" t="b">
        <v>1</v>
      </c>
      <c r="AI24" s="554"/>
      <c r="AJ24" s="547" t="b">
        <v>1</v>
      </c>
      <c r="AK24" s="554"/>
      <c r="AL24" s="554"/>
      <c r="AM24" s="547" t="b">
        <v>1</v>
      </c>
      <c r="AN24" s="554"/>
      <c r="AO24" s="555" t="s">
        <v>68</v>
      </c>
      <c r="AP24" s="542" t="s">
        <v>94</v>
      </c>
      <c r="AQ24" s="556" t="s">
        <v>70</v>
      </c>
      <c r="AR24" s="557">
        <f t="shared" si="4"/>
        <v>45725</v>
      </c>
      <c r="AS24" s="555"/>
      <c r="AT24" s="558"/>
      <c r="AU24" s="558"/>
      <c r="AV24" s="555"/>
      <c r="AW24" s="559"/>
      <c r="AX24" s="560"/>
      <c r="AY24" s="561"/>
      <c r="AZ24" s="562"/>
      <c r="BA24" s="563"/>
    </row>
    <row r="25">
      <c r="A25" s="541">
        <v>23.0</v>
      </c>
      <c r="B25" s="542">
        <v>18540.0</v>
      </c>
      <c r="C25" s="543">
        <v>45692.0</v>
      </c>
      <c r="D25" s="544">
        <v>45695.0</v>
      </c>
      <c r="E25" s="545">
        <f t="shared" si="1"/>
        <v>3</v>
      </c>
      <c r="F25" s="546" t="s">
        <v>1411</v>
      </c>
      <c r="G25" s="543">
        <v>15681.0</v>
      </c>
      <c r="H25" s="542">
        <v>82.0</v>
      </c>
      <c r="I25" s="547" t="s">
        <v>62</v>
      </c>
      <c r="J25" s="547" t="s">
        <v>62</v>
      </c>
      <c r="K25" s="547" t="s">
        <v>1412</v>
      </c>
      <c r="L25" s="547" t="s">
        <v>98</v>
      </c>
      <c r="M25" s="547" t="s">
        <v>76</v>
      </c>
      <c r="N25" s="547" t="s">
        <v>1413</v>
      </c>
      <c r="O25" s="547" t="s">
        <v>1413</v>
      </c>
      <c r="P25" s="542" t="s">
        <v>91</v>
      </c>
      <c r="Q25" s="547" t="s">
        <v>62</v>
      </c>
      <c r="R25" s="542" t="s">
        <v>62</v>
      </c>
      <c r="S25" s="547" t="s">
        <v>1087</v>
      </c>
      <c r="T25" s="547" t="s">
        <v>62</v>
      </c>
      <c r="U25" s="548">
        <v>91612.79</v>
      </c>
      <c r="V25" s="549">
        <v>18322.5</v>
      </c>
      <c r="W25" s="549">
        <v>0.0</v>
      </c>
      <c r="X25" s="549">
        <v>0.0</v>
      </c>
      <c r="Y25" s="549">
        <v>44020.9</v>
      </c>
      <c r="Z25" s="549">
        <v>20475.0</v>
      </c>
      <c r="AA25" s="549">
        <v>8775.0</v>
      </c>
      <c r="AB25" s="564">
        <f t="shared" si="5"/>
        <v>29250</v>
      </c>
      <c r="AC25" s="551">
        <f t="shared" si="3"/>
        <v>19.39</v>
      </c>
      <c r="AD25" s="552" t="s">
        <v>81</v>
      </c>
      <c r="AE25" s="552" t="s">
        <v>65</v>
      </c>
      <c r="AF25" s="553" t="b">
        <v>1</v>
      </c>
      <c r="AG25" s="554"/>
      <c r="AH25" s="547" t="b">
        <v>1</v>
      </c>
      <c r="AI25" s="554"/>
      <c r="AJ25" s="547" t="b">
        <v>1</v>
      </c>
      <c r="AK25" s="554"/>
      <c r="AL25" s="547" t="s">
        <v>1414</v>
      </c>
      <c r="AM25" s="547" t="b">
        <v>1</v>
      </c>
      <c r="AN25" s="547" t="s">
        <v>1415</v>
      </c>
      <c r="AO25" s="555" t="s">
        <v>68</v>
      </c>
      <c r="AP25" s="542" t="s">
        <v>94</v>
      </c>
      <c r="AQ25" s="556" t="s">
        <v>70</v>
      </c>
      <c r="AR25" s="557">
        <f t="shared" si="4"/>
        <v>45725</v>
      </c>
      <c r="AS25" s="555"/>
      <c r="AT25" s="558"/>
      <c r="AU25" s="558"/>
      <c r="AV25" s="555"/>
      <c r="AW25" s="559"/>
      <c r="AX25" s="560"/>
      <c r="AY25" s="561"/>
      <c r="AZ25" s="562"/>
      <c r="BA25" s="563"/>
    </row>
    <row r="26">
      <c r="A26" s="541">
        <v>24.0</v>
      </c>
      <c r="B26" s="542">
        <v>18559.0</v>
      </c>
      <c r="C26" s="543">
        <v>45692.0</v>
      </c>
      <c r="D26" s="544">
        <v>45695.0</v>
      </c>
      <c r="E26" s="545">
        <f t="shared" si="1"/>
        <v>3</v>
      </c>
      <c r="F26" s="546" t="s">
        <v>1416</v>
      </c>
      <c r="G26" s="543">
        <v>43658.0</v>
      </c>
      <c r="H26" s="542">
        <v>5.0</v>
      </c>
      <c r="I26" s="547" t="s">
        <v>62</v>
      </c>
      <c r="J26" s="547" t="s">
        <v>1417</v>
      </c>
      <c r="K26" s="547" t="s">
        <v>1418</v>
      </c>
      <c r="L26" s="547" t="s">
        <v>1142</v>
      </c>
      <c r="M26" s="547" t="s">
        <v>58</v>
      </c>
      <c r="N26" s="547" t="s">
        <v>987</v>
      </c>
      <c r="O26" s="547" t="s">
        <v>1419</v>
      </c>
      <c r="P26" s="542" t="s">
        <v>1109</v>
      </c>
      <c r="Q26" s="547" t="s">
        <v>62</v>
      </c>
      <c r="R26" s="542" t="s">
        <v>62</v>
      </c>
      <c r="S26" s="547" t="s">
        <v>1420</v>
      </c>
      <c r="T26" s="547" t="s">
        <v>62</v>
      </c>
      <c r="U26" s="548">
        <v>42190.17</v>
      </c>
      <c r="V26" s="549">
        <v>8438.03</v>
      </c>
      <c r="W26" s="549">
        <v>0.0</v>
      </c>
      <c r="X26" s="549">
        <v>25026.06</v>
      </c>
      <c r="Y26" s="549">
        <v>926.08</v>
      </c>
      <c r="Z26" s="549">
        <v>5460.0</v>
      </c>
      <c r="AA26" s="549">
        <v>2340.0</v>
      </c>
      <c r="AB26" s="564">
        <f t="shared" si="5"/>
        <v>7800</v>
      </c>
      <c r="AC26" s="551">
        <f t="shared" si="3"/>
        <v>0</v>
      </c>
      <c r="AD26" s="552" t="s">
        <v>170</v>
      </c>
      <c r="AE26" s="552" t="s">
        <v>65</v>
      </c>
      <c r="AF26" s="553" t="b">
        <v>1</v>
      </c>
      <c r="AG26" s="554"/>
      <c r="AH26" s="547" t="b">
        <v>1</v>
      </c>
      <c r="AI26" s="554"/>
      <c r="AJ26" s="547" t="b">
        <v>1</v>
      </c>
      <c r="AK26" s="554"/>
      <c r="AL26" s="554"/>
      <c r="AM26" s="547" t="b">
        <v>1</v>
      </c>
      <c r="AN26" s="554"/>
      <c r="AO26" s="555" t="s">
        <v>83</v>
      </c>
      <c r="AP26" s="542" t="s">
        <v>94</v>
      </c>
      <c r="AQ26" s="556" t="s">
        <v>70</v>
      </c>
      <c r="AR26" s="557">
        <f t="shared" si="4"/>
        <v>45725</v>
      </c>
      <c r="AS26" s="555"/>
      <c r="AT26" s="558"/>
      <c r="AU26" s="558"/>
      <c r="AV26" s="555"/>
      <c r="AW26" s="559"/>
      <c r="AX26" s="560"/>
      <c r="AY26" s="561"/>
      <c r="AZ26" s="562"/>
      <c r="BA26" s="563"/>
    </row>
    <row r="27">
      <c r="A27" s="565">
        <v>25.0</v>
      </c>
      <c r="B27" s="566">
        <v>18569.0</v>
      </c>
      <c r="C27" s="567">
        <v>45693.0</v>
      </c>
      <c r="D27" s="568">
        <v>45695.0</v>
      </c>
      <c r="E27" s="569">
        <f t="shared" si="1"/>
        <v>2</v>
      </c>
      <c r="F27" s="570" t="s">
        <v>1421</v>
      </c>
      <c r="G27" s="567">
        <v>40890.0</v>
      </c>
      <c r="H27" s="566">
        <v>13.0</v>
      </c>
      <c r="I27" s="571" t="s">
        <v>62</v>
      </c>
      <c r="J27" s="571" t="s">
        <v>1422</v>
      </c>
      <c r="K27" s="571" t="s">
        <v>1423</v>
      </c>
      <c r="L27" s="571" t="s">
        <v>57</v>
      </c>
      <c r="M27" s="571" t="s">
        <v>58</v>
      </c>
      <c r="N27" s="571" t="s">
        <v>1424</v>
      </c>
      <c r="O27" s="571" t="s">
        <v>1275</v>
      </c>
      <c r="P27" s="566" t="s">
        <v>1277</v>
      </c>
      <c r="Q27" s="571" t="s">
        <v>62</v>
      </c>
      <c r="R27" s="566" t="s">
        <v>62</v>
      </c>
      <c r="S27" s="571" t="s">
        <v>334</v>
      </c>
      <c r="T27" s="571" t="s">
        <v>62</v>
      </c>
      <c r="U27" s="572">
        <v>34520.78</v>
      </c>
      <c r="V27" s="573">
        <v>0.0</v>
      </c>
      <c r="W27" s="573">
        <v>0.0</v>
      </c>
      <c r="X27" s="573">
        <v>26297.2</v>
      </c>
      <c r="Y27" s="573">
        <v>423.58</v>
      </c>
      <c r="Z27" s="573">
        <v>5460.0</v>
      </c>
      <c r="AA27" s="573">
        <v>2340.0</v>
      </c>
      <c r="AB27" s="574">
        <f t="shared" si="5"/>
        <v>7800</v>
      </c>
      <c r="AC27" s="575">
        <f t="shared" si="3"/>
        <v>0</v>
      </c>
      <c r="AD27" s="576" t="s">
        <v>170</v>
      </c>
      <c r="AE27" s="576" t="s">
        <v>65</v>
      </c>
      <c r="AF27" s="577" t="b">
        <v>0</v>
      </c>
      <c r="AG27" s="571" t="s">
        <v>1425</v>
      </c>
      <c r="AH27" s="571" t="b">
        <v>1</v>
      </c>
      <c r="AI27" s="609" t="s">
        <v>1426</v>
      </c>
      <c r="AJ27" s="571" t="b">
        <v>1</v>
      </c>
      <c r="AK27" s="578"/>
      <c r="AL27" s="578"/>
      <c r="AM27" s="571" t="b">
        <v>1</v>
      </c>
      <c r="AN27" s="578"/>
      <c r="AO27" s="579" t="s">
        <v>83</v>
      </c>
      <c r="AP27" s="566" t="s">
        <v>69</v>
      </c>
      <c r="AQ27" s="580" t="s">
        <v>95</v>
      </c>
      <c r="AR27" s="581">
        <f t="shared" si="4"/>
        <v>45725</v>
      </c>
      <c r="AS27" s="579"/>
      <c r="AT27" s="582"/>
      <c r="AU27" s="582"/>
      <c r="AV27" s="579"/>
      <c r="AW27" s="583"/>
      <c r="AX27" s="584"/>
      <c r="AY27" s="585"/>
      <c r="AZ27" s="586"/>
      <c r="BA27" s="587"/>
    </row>
    <row r="28">
      <c r="A28" s="541">
        <v>26.0</v>
      </c>
      <c r="B28" s="542">
        <v>18558.0</v>
      </c>
      <c r="C28" s="543">
        <v>45692.0</v>
      </c>
      <c r="D28" s="544">
        <v>45696.0</v>
      </c>
      <c r="E28" s="545">
        <f t="shared" si="1"/>
        <v>4</v>
      </c>
      <c r="F28" s="546" t="s">
        <v>1427</v>
      </c>
      <c r="G28" s="543">
        <v>45088.0</v>
      </c>
      <c r="H28" s="542">
        <v>1.0</v>
      </c>
      <c r="I28" s="547" t="s">
        <v>1428</v>
      </c>
      <c r="J28" s="547" t="s">
        <v>1429</v>
      </c>
      <c r="K28" s="547" t="s">
        <v>1430</v>
      </c>
      <c r="L28" s="547" t="s">
        <v>57</v>
      </c>
      <c r="M28" s="547" t="s">
        <v>58</v>
      </c>
      <c r="N28" s="547" t="s">
        <v>1431</v>
      </c>
      <c r="O28" s="547" t="s">
        <v>219</v>
      </c>
      <c r="P28" s="542" t="s">
        <v>367</v>
      </c>
      <c r="Q28" s="547" t="s">
        <v>62</v>
      </c>
      <c r="R28" s="542" t="s">
        <v>62</v>
      </c>
      <c r="S28" s="547" t="s">
        <v>427</v>
      </c>
      <c r="T28" s="547" t="s">
        <v>62</v>
      </c>
      <c r="U28" s="548">
        <v>46730.19</v>
      </c>
      <c r="V28" s="549">
        <v>9346.04</v>
      </c>
      <c r="W28" s="549">
        <v>0.0</v>
      </c>
      <c r="X28" s="549">
        <v>22759.15</v>
      </c>
      <c r="Y28" s="549">
        <v>0.0</v>
      </c>
      <c r="Z28" s="549">
        <v>10237.5</v>
      </c>
      <c r="AA28" s="549">
        <v>4387.5</v>
      </c>
      <c r="AB28" s="564">
        <f t="shared" si="5"/>
        <v>14625</v>
      </c>
      <c r="AC28" s="551">
        <f t="shared" si="3"/>
        <v>0</v>
      </c>
      <c r="AD28" s="552" t="s">
        <v>170</v>
      </c>
      <c r="AE28" s="552" t="s">
        <v>65</v>
      </c>
      <c r="AF28" s="553" t="b">
        <v>1</v>
      </c>
      <c r="AG28" s="554"/>
      <c r="AH28" s="547" t="b">
        <v>1</v>
      </c>
      <c r="AI28" s="554"/>
      <c r="AJ28" s="547" t="b">
        <v>1</v>
      </c>
      <c r="AK28" s="554"/>
      <c r="AL28" s="547" t="s">
        <v>1432</v>
      </c>
      <c r="AM28" s="547" t="b">
        <v>1</v>
      </c>
      <c r="AN28" s="554"/>
      <c r="AO28" s="555" t="s">
        <v>1433</v>
      </c>
      <c r="AP28" s="542" t="s">
        <v>94</v>
      </c>
      <c r="AQ28" s="556" t="s">
        <v>70</v>
      </c>
      <c r="AR28" s="557">
        <f t="shared" si="4"/>
        <v>45726</v>
      </c>
      <c r="AS28" s="555"/>
      <c r="AT28" s="558"/>
      <c r="AU28" s="558"/>
      <c r="AV28" s="555"/>
      <c r="AW28" s="559"/>
      <c r="AX28" s="560"/>
      <c r="AY28" s="561"/>
      <c r="AZ28" s="562"/>
      <c r="BA28" s="563"/>
    </row>
    <row r="29">
      <c r="A29" s="541">
        <v>27.0</v>
      </c>
      <c r="B29" s="542">
        <v>18608.0</v>
      </c>
      <c r="C29" s="543">
        <v>45693.0</v>
      </c>
      <c r="D29" s="544">
        <v>45696.0</v>
      </c>
      <c r="E29" s="545">
        <f t="shared" si="1"/>
        <v>3</v>
      </c>
      <c r="F29" s="546" t="s">
        <v>1434</v>
      </c>
      <c r="G29" s="543">
        <v>45693.0</v>
      </c>
      <c r="H29" s="542">
        <v>0.0</v>
      </c>
      <c r="I29" s="547" t="s">
        <v>62</v>
      </c>
      <c r="J29" s="547" t="s">
        <v>1435</v>
      </c>
      <c r="K29" s="547" t="s">
        <v>1436</v>
      </c>
      <c r="L29" s="547" t="s">
        <v>57</v>
      </c>
      <c r="M29" s="547" t="s">
        <v>58</v>
      </c>
      <c r="N29" s="547" t="s">
        <v>1437</v>
      </c>
      <c r="O29" s="547" t="s">
        <v>1438</v>
      </c>
      <c r="P29" s="542" t="s">
        <v>1439</v>
      </c>
      <c r="Q29" s="547" t="s">
        <v>257</v>
      </c>
      <c r="R29" s="542">
        <v>99460.0</v>
      </c>
      <c r="S29" s="547" t="s">
        <v>1440</v>
      </c>
      <c r="T29" s="547" t="s">
        <v>62</v>
      </c>
      <c r="U29" s="548">
        <v>56879.17</v>
      </c>
      <c r="V29" s="549">
        <v>0.0</v>
      </c>
      <c r="W29" s="549">
        <v>5036.84</v>
      </c>
      <c r="X29" s="549">
        <v>0.0</v>
      </c>
      <c r="Y29" s="549">
        <v>20296.83</v>
      </c>
      <c r="Z29" s="549">
        <v>21238.1</v>
      </c>
      <c r="AA29" s="549">
        <v>8715.9</v>
      </c>
      <c r="AB29" s="564">
        <f t="shared" si="5"/>
        <v>29954</v>
      </c>
      <c r="AC29" s="551">
        <f t="shared" si="3"/>
        <v>1591.5</v>
      </c>
      <c r="AD29" s="552" t="s">
        <v>1441</v>
      </c>
      <c r="AE29" s="552" t="s">
        <v>65</v>
      </c>
      <c r="AF29" s="553" t="b">
        <v>0</v>
      </c>
      <c r="AG29" s="547" t="s">
        <v>1442</v>
      </c>
      <c r="AH29" s="547" t="b">
        <v>1</v>
      </c>
      <c r="AI29" s="554"/>
      <c r="AJ29" s="547" t="b">
        <v>1</v>
      </c>
      <c r="AK29" s="554"/>
      <c r="AL29" s="547" t="s">
        <v>1443</v>
      </c>
      <c r="AM29" s="547" t="b">
        <v>1</v>
      </c>
      <c r="AN29" s="547" t="s">
        <v>1415</v>
      </c>
      <c r="AO29" s="555" t="s">
        <v>1301</v>
      </c>
      <c r="AP29" s="588"/>
      <c r="AQ29" s="556" t="s">
        <v>70</v>
      </c>
      <c r="AR29" s="557">
        <f t="shared" si="4"/>
        <v>45726</v>
      </c>
      <c r="AS29" s="555"/>
      <c r="AT29" s="558"/>
      <c r="AU29" s="558"/>
      <c r="AV29" s="555"/>
      <c r="AW29" s="559"/>
      <c r="AX29" s="560"/>
      <c r="AY29" s="561"/>
      <c r="AZ29" s="562"/>
      <c r="BA29" s="563"/>
    </row>
    <row r="30">
      <c r="A30" s="565">
        <v>28.0</v>
      </c>
      <c r="B30" s="566">
        <v>18659.0</v>
      </c>
      <c r="C30" s="567">
        <v>45694.0</v>
      </c>
      <c r="D30" s="568">
        <v>45696.0</v>
      </c>
      <c r="E30" s="569">
        <f t="shared" si="1"/>
        <v>2</v>
      </c>
      <c r="F30" s="570" t="s">
        <v>1444</v>
      </c>
      <c r="G30" s="567">
        <v>33318.0</v>
      </c>
      <c r="H30" s="566">
        <v>33.0</v>
      </c>
      <c r="I30" s="571" t="s">
        <v>62</v>
      </c>
      <c r="J30" s="571" t="s">
        <v>62</v>
      </c>
      <c r="K30" s="571" t="s">
        <v>1445</v>
      </c>
      <c r="L30" s="571" t="s">
        <v>57</v>
      </c>
      <c r="M30" s="571" t="s">
        <v>76</v>
      </c>
      <c r="N30" s="571" t="s">
        <v>1446</v>
      </c>
      <c r="O30" s="571" t="s">
        <v>1446</v>
      </c>
      <c r="P30" s="566" t="s">
        <v>1447</v>
      </c>
      <c r="Q30" s="571" t="s">
        <v>1448</v>
      </c>
      <c r="R30" s="566">
        <v>19160.0</v>
      </c>
      <c r="S30" s="571" t="s">
        <v>685</v>
      </c>
      <c r="T30" s="571" t="s">
        <v>460</v>
      </c>
      <c r="U30" s="572">
        <v>105713.69</v>
      </c>
      <c r="V30" s="573">
        <v>0.0</v>
      </c>
      <c r="W30" s="573">
        <v>0.0</v>
      </c>
      <c r="X30" s="573">
        <v>62256.06</v>
      </c>
      <c r="Y30" s="573">
        <v>557.63</v>
      </c>
      <c r="Z30" s="573">
        <v>25740.0</v>
      </c>
      <c r="AA30" s="573">
        <v>17160.0</v>
      </c>
      <c r="AB30" s="574">
        <f t="shared" si="5"/>
        <v>42900</v>
      </c>
      <c r="AC30" s="575">
        <f t="shared" si="3"/>
        <v>0</v>
      </c>
      <c r="AD30" s="576" t="s">
        <v>81</v>
      </c>
      <c r="AE30" s="576" t="s">
        <v>65</v>
      </c>
      <c r="AF30" s="577" t="b">
        <v>1</v>
      </c>
      <c r="AG30" s="578"/>
      <c r="AH30" s="571" t="b">
        <v>1</v>
      </c>
      <c r="AI30" s="578"/>
      <c r="AJ30" s="571" t="b">
        <v>0</v>
      </c>
      <c r="AK30" s="578"/>
      <c r="AL30" s="571" t="s">
        <v>1449</v>
      </c>
      <c r="AM30" s="571" t="b">
        <v>1</v>
      </c>
      <c r="AN30" s="578"/>
      <c r="AO30" s="579" t="s">
        <v>83</v>
      </c>
      <c r="AP30" s="566" t="s">
        <v>69</v>
      </c>
      <c r="AQ30" s="580" t="s">
        <v>70</v>
      </c>
      <c r="AR30" s="581">
        <f t="shared" si="4"/>
        <v>45726</v>
      </c>
      <c r="AS30" s="579"/>
      <c r="AT30" s="582"/>
      <c r="AU30" s="582"/>
      <c r="AV30" s="579"/>
      <c r="AW30" s="583"/>
      <c r="AX30" s="584"/>
      <c r="AY30" s="585"/>
      <c r="AZ30" s="586"/>
      <c r="BA30" s="587"/>
    </row>
    <row r="31">
      <c r="A31" s="541">
        <v>29.0</v>
      </c>
      <c r="B31" s="542">
        <v>18709.0</v>
      </c>
      <c r="C31" s="543">
        <v>45695.0</v>
      </c>
      <c r="D31" s="544">
        <v>45697.0</v>
      </c>
      <c r="E31" s="545">
        <f t="shared" si="1"/>
        <v>2</v>
      </c>
      <c r="F31" s="546" t="s">
        <v>1450</v>
      </c>
      <c r="G31" s="543">
        <v>44139.0</v>
      </c>
      <c r="H31" s="542">
        <v>4.0</v>
      </c>
      <c r="I31" s="547" t="s">
        <v>62</v>
      </c>
      <c r="J31" s="547" t="s">
        <v>1451</v>
      </c>
      <c r="K31" s="547" t="s">
        <v>1452</v>
      </c>
      <c r="L31" s="547" t="s">
        <v>57</v>
      </c>
      <c r="M31" s="547" t="s">
        <v>58</v>
      </c>
      <c r="N31" s="547" t="s">
        <v>1453</v>
      </c>
      <c r="O31" s="547" t="s">
        <v>1454</v>
      </c>
      <c r="P31" s="542" t="s">
        <v>1277</v>
      </c>
      <c r="Q31" s="547" t="s">
        <v>62</v>
      </c>
      <c r="R31" s="542" t="s">
        <v>729</v>
      </c>
      <c r="S31" s="547" t="s">
        <v>168</v>
      </c>
      <c r="T31" s="547" t="s">
        <v>62</v>
      </c>
      <c r="U31" s="548">
        <v>27432.89</v>
      </c>
      <c r="V31" s="549">
        <v>0.0</v>
      </c>
      <c r="W31" s="549">
        <v>0.0</v>
      </c>
      <c r="X31" s="549">
        <v>19632.89</v>
      </c>
      <c r="Y31" s="549">
        <v>0.0</v>
      </c>
      <c r="Z31" s="549">
        <v>5460.0</v>
      </c>
      <c r="AA31" s="549">
        <v>2340.0</v>
      </c>
      <c r="AB31" s="564">
        <f t="shared" si="5"/>
        <v>7800</v>
      </c>
      <c r="AC31" s="551">
        <f t="shared" si="3"/>
        <v>0</v>
      </c>
      <c r="AD31" s="552" t="s">
        <v>170</v>
      </c>
      <c r="AE31" s="552" t="s">
        <v>65</v>
      </c>
      <c r="AF31" s="553" t="b">
        <v>1</v>
      </c>
      <c r="AG31" s="554"/>
      <c r="AH31" s="547" t="b">
        <v>1</v>
      </c>
      <c r="AI31" s="554"/>
      <c r="AJ31" s="547" t="b">
        <v>1</v>
      </c>
      <c r="AK31" s="554"/>
      <c r="AL31" s="554"/>
      <c r="AM31" s="547" t="b">
        <v>1</v>
      </c>
      <c r="AN31" s="554"/>
      <c r="AO31" s="555" t="s">
        <v>83</v>
      </c>
      <c r="AP31" s="542" t="s">
        <v>94</v>
      </c>
      <c r="AQ31" s="556" t="s">
        <v>70</v>
      </c>
      <c r="AR31" s="557">
        <f t="shared" si="4"/>
        <v>45727</v>
      </c>
      <c r="AS31" s="555"/>
      <c r="AT31" s="558"/>
      <c r="AU31" s="558"/>
      <c r="AV31" s="555"/>
      <c r="AW31" s="559"/>
      <c r="AX31" s="560"/>
      <c r="AY31" s="561"/>
      <c r="AZ31" s="562"/>
      <c r="BA31" s="563"/>
    </row>
    <row r="32">
      <c r="A32" s="541">
        <v>30.0</v>
      </c>
      <c r="B32" s="542">
        <v>18586.0</v>
      </c>
      <c r="C32" s="543">
        <v>45693.0</v>
      </c>
      <c r="D32" s="544">
        <v>45697.0</v>
      </c>
      <c r="E32" s="545">
        <f t="shared" si="1"/>
        <v>4</v>
      </c>
      <c r="F32" s="546" t="s">
        <v>1455</v>
      </c>
      <c r="G32" s="543">
        <v>32558.0</v>
      </c>
      <c r="H32" s="542">
        <v>35.0</v>
      </c>
      <c r="I32" s="547" t="s">
        <v>62</v>
      </c>
      <c r="J32" s="547" t="s">
        <v>62</v>
      </c>
      <c r="K32" s="547" t="s">
        <v>1456</v>
      </c>
      <c r="L32" s="547" t="s">
        <v>75</v>
      </c>
      <c r="M32" s="547" t="s">
        <v>76</v>
      </c>
      <c r="N32" s="547" t="s">
        <v>1457</v>
      </c>
      <c r="O32" s="547" t="s">
        <v>1458</v>
      </c>
      <c r="P32" s="542" t="s">
        <v>231</v>
      </c>
      <c r="Q32" s="547" t="s">
        <v>1459</v>
      </c>
      <c r="R32" s="542" t="s">
        <v>1460</v>
      </c>
      <c r="S32" s="547" t="s">
        <v>1461</v>
      </c>
      <c r="T32" s="547" t="s">
        <v>1462</v>
      </c>
      <c r="U32" s="548">
        <v>148090.31</v>
      </c>
      <c r="V32" s="549">
        <v>0.0</v>
      </c>
      <c r="W32" s="549">
        <v>6958.56</v>
      </c>
      <c r="X32" s="549">
        <v>0.0</v>
      </c>
      <c r="Y32" s="549">
        <v>96281.75</v>
      </c>
      <c r="Z32" s="593">
        <f>22230+5850</f>
        <v>28080</v>
      </c>
      <c r="AA32" s="593">
        <f>14820+1950</f>
        <v>16770</v>
      </c>
      <c r="AB32" s="564">
        <f t="shared" si="5"/>
        <v>44850</v>
      </c>
      <c r="AC32" s="551">
        <f t="shared" si="3"/>
        <v>0</v>
      </c>
      <c r="AD32" s="552" t="s">
        <v>1463</v>
      </c>
      <c r="AE32" s="552" t="s">
        <v>65</v>
      </c>
      <c r="AF32" s="553" t="b">
        <v>1</v>
      </c>
      <c r="AG32" s="554"/>
      <c r="AH32" s="547" t="b">
        <v>1</v>
      </c>
      <c r="AI32" s="554"/>
      <c r="AJ32" s="547" t="b">
        <v>0</v>
      </c>
      <c r="AK32" s="610" t="s">
        <v>1464</v>
      </c>
      <c r="AL32" s="547" t="s">
        <v>1465</v>
      </c>
      <c r="AM32" s="547" t="b">
        <v>1</v>
      </c>
      <c r="AN32" s="554"/>
      <c r="AO32" s="555" t="s">
        <v>238</v>
      </c>
      <c r="AP32" s="542" t="s">
        <v>94</v>
      </c>
      <c r="AQ32" s="556" t="s">
        <v>95</v>
      </c>
      <c r="AR32" s="557">
        <f t="shared" si="4"/>
        <v>45727</v>
      </c>
      <c r="AS32" s="555"/>
      <c r="AT32" s="558"/>
      <c r="AU32" s="558"/>
      <c r="AV32" s="555"/>
      <c r="AW32" s="559"/>
      <c r="AX32" s="560"/>
      <c r="AY32" s="561"/>
      <c r="AZ32" s="562"/>
      <c r="BA32" s="563"/>
    </row>
    <row r="33">
      <c r="A33" s="541">
        <v>31.0</v>
      </c>
      <c r="B33" s="542">
        <v>18564.0</v>
      </c>
      <c r="C33" s="543">
        <v>45693.0</v>
      </c>
      <c r="D33" s="544">
        <v>45697.0</v>
      </c>
      <c r="E33" s="545">
        <f t="shared" si="1"/>
        <v>4</v>
      </c>
      <c r="F33" s="546" t="s">
        <v>1466</v>
      </c>
      <c r="G33" s="543">
        <v>25092.0</v>
      </c>
      <c r="H33" s="542">
        <v>56.0</v>
      </c>
      <c r="I33" s="547" t="s">
        <v>62</v>
      </c>
      <c r="J33" s="547" t="s">
        <v>62</v>
      </c>
      <c r="K33" s="547" t="s">
        <v>1467</v>
      </c>
      <c r="L33" s="547" t="s">
        <v>57</v>
      </c>
      <c r="M33" s="547" t="s">
        <v>76</v>
      </c>
      <c r="N33" s="547" t="s">
        <v>1468</v>
      </c>
      <c r="O33" s="547" t="s">
        <v>1469</v>
      </c>
      <c r="P33" s="542" t="s">
        <v>1470</v>
      </c>
      <c r="Q33" s="547" t="s">
        <v>62</v>
      </c>
      <c r="R33" s="542" t="s">
        <v>729</v>
      </c>
      <c r="S33" s="547" t="s">
        <v>311</v>
      </c>
      <c r="T33" s="547" t="s">
        <v>1471</v>
      </c>
      <c r="U33" s="548">
        <v>106025.91</v>
      </c>
      <c r="V33" s="549">
        <v>21205.21</v>
      </c>
      <c r="W33" s="549">
        <v>0.0</v>
      </c>
      <c r="X33" s="549">
        <v>65125.7</v>
      </c>
      <c r="Y33" s="549">
        <v>0.0</v>
      </c>
      <c r="Z33" s="549">
        <v>13786.5</v>
      </c>
      <c r="AA33" s="549">
        <v>5908.5</v>
      </c>
      <c r="AB33" s="564">
        <f t="shared" si="5"/>
        <v>19695</v>
      </c>
      <c r="AC33" s="551">
        <f t="shared" si="3"/>
        <v>0</v>
      </c>
      <c r="AD33" s="552" t="s">
        <v>81</v>
      </c>
      <c r="AE33" s="552" t="s">
        <v>65</v>
      </c>
      <c r="AF33" s="553" t="b">
        <v>1</v>
      </c>
      <c r="AG33" s="554"/>
      <c r="AH33" s="547" t="b">
        <v>1</v>
      </c>
      <c r="AI33" s="554"/>
      <c r="AJ33" s="547" t="b">
        <v>1</v>
      </c>
      <c r="AK33" s="554"/>
      <c r="AL33" s="547" t="s">
        <v>1472</v>
      </c>
      <c r="AM33" s="547" t="b">
        <v>1</v>
      </c>
      <c r="AN33" s="554"/>
      <c r="AO33" s="555" t="s">
        <v>1301</v>
      </c>
      <c r="AP33" s="542" t="s">
        <v>94</v>
      </c>
      <c r="AQ33" s="556" t="s">
        <v>70</v>
      </c>
      <c r="AR33" s="557">
        <f t="shared" si="4"/>
        <v>45727</v>
      </c>
      <c r="AS33" s="555"/>
      <c r="AT33" s="558"/>
      <c r="AU33" s="558"/>
      <c r="AV33" s="555"/>
      <c r="AW33" s="559"/>
      <c r="AX33" s="560"/>
      <c r="AY33" s="561"/>
      <c r="AZ33" s="562"/>
      <c r="BA33" s="563"/>
    </row>
    <row r="34">
      <c r="A34" s="541">
        <v>32.0</v>
      </c>
      <c r="B34" s="542">
        <v>18636.0</v>
      </c>
      <c r="C34" s="543">
        <v>45694.0</v>
      </c>
      <c r="D34" s="544">
        <v>45697.0</v>
      </c>
      <c r="E34" s="545">
        <f t="shared" si="1"/>
        <v>3</v>
      </c>
      <c r="F34" s="546" t="s">
        <v>1473</v>
      </c>
      <c r="G34" s="543">
        <v>35182.0</v>
      </c>
      <c r="H34" s="542">
        <v>28.0</v>
      </c>
      <c r="I34" s="547" t="s">
        <v>62</v>
      </c>
      <c r="J34" s="547" t="s">
        <v>62</v>
      </c>
      <c r="K34" s="547" t="s">
        <v>1474</v>
      </c>
      <c r="L34" s="547" t="s">
        <v>57</v>
      </c>
      <c r="M34" s="547" t="s">
        <v>76</v>
      </c>
      <c r="N34" s="547" t="s">
        <v>1475</v>
      </c>
      <c r="O34" s="547" t="s">
        <v>1476</v>
      </c>
      <c r="P34" s="542" t="s">
        <v>1477</v>
      </c>
      <c r="Q34" s="547" t="s">
        <v>1478</v>
      </c>
      <c r="R34" s="542">
        <v>58120.0</v>
      </c>
      <c r="S34" s="547" t="s">
        <v>1479</v>
      </c>
      <c r="T34" s="547" t="s">
        <v>1480</v>
      </c>
      <c r="U34" s="548">
        <v>77714.78</v>
      </c>
      <c r="V34" s="549">
        <v>0.0</v>
      </c>
      <c r="W34" s="549">
        <v>0.0</v>
      </c>
      <c r="X34" s="549">
        <v>54010.1</v>
      </c>
      <c r="Y34" s="549">
        <v>2254.68</v>
      </c>
      <c r="Z34" s="549">
        <v>12870.0</v>
      </c>
      <c r="AA34" s="549">
        <v>8580.0</v>
      </c>
      <c r="AB34" s="564">
        <f t="shared" si="5"/>
        <v>21450</v>
      </c>
      <c r="AC34" s="551">
        <f t="shared" si="3"/>
        <v>0</v>
      </c>
      <c r="AD34" s="552" t="s">
        <v>312</v>
      </c>
      <c r="AE34" s="552" t="s">
        <v>65</v>
      </c>
      <c r="AF34" s="553" t="b">
        <v>1</v>
      </c>
      <c r="AG34" s="547"/>
      <c r="AH34" s="547" t="b">
        <v>1</v>
      </c>
      <c r="AI34" s="554"/>
      <c r="AJ34" s="547" t="b">
        <v>1</v>
      </c>
      <c r="AK34" s="554"/>
      <c r="AL34" s="547" t="s">
        <v>1465</v>
      </c>
      <c r="AM34" s="547" t="b">
        <v>1</v>
      </c>
      <c r="AN34" s="554"/>
      <c r="AO34" s="555" t="s">
        <v>68</v>
      </c>
      <c r="AP34" s="542" t="s">
        <v>94</v>
      </c>
      <c r="AQ34" s="556" t="s">
        <v>70</v>
      </c>
      <c r="AR34" s="557">
        <f t="shared" si="4"/>
        <v>45727</v>
      </c>
      <c r="AS34" s="555"/>
      <c r="AT34" s="558"/>
      <c r="AU34" s="558"/>
      <c r="AV34" s="555"/>
      <c r="AW34" s="559"/>
      <c r="AX34" s="560"/>
      <c r="AY34" s="561"/>
      <c r="AZ34" s="562"/>
      <c r="BA34" s="563"/>
    </row>
    <row r="35">
      <c r="A35" s="541">
        <v>33.0</v>
      </c>
      <c r="B35" s="542">
        <v>18682.0</v>
      </c>
      <c r="C35" s="543">
        <v>45694.0</v>
      </c>
      <c r="D35" s="544">
        <v>45697.0</v>
      </c>
      <c r="E35" s="545">
        <f t="shared" si="1"/>
        <v>3</v>
      </c>
      <c r="F35" s="546" t="s">
        <v>1481</v>
      </c>
      <c r="G35" s="543">
        <v>44860.0</v>
      </c>
      <c r="H35" s="542">
        <v>2.0</v>
      </c>
      <c r="I35" s="547" t="s">
        <v>62</v>
      </c>
      <c r="J35" s="547" t="s">
        <v>1482</v>
      </c>
      <c r="K35" s="547" t="s">
        <v>1483</v>
      </c>
      <c r="L35" s="547" t="s">
        <v>57</v>
      </c>
      <c r="M35" s="547" t="s">
        <v>58</v>
      </c>
      <c r="N35" s="547" t="s">
        <v>1484</v>
      </c>
      <c r="O35" s="547" t="s">
        <v>1484</v>
      </c>
      <c r="P35" s="542" t="s">
        <v>91</v>
      </c>
      <c r="Q35" s="547" t="s">
        <v>62</v>
      </c>
      <c r="R35" s="542" t="s">
        <v>62</v>
      </c>
      <c r="S35" s="547" t="s">
        <v>427</v>
      </c>
      <c r="T35" s="547" t="s">
        <v>62</v>
      </c>
      <c r="U35" s="548">
        <v>55327.74</v>
      </c>
      <c r="V35" s="549">
        <v>0.0</v>
      </c>
      <c r="W35" s="549">
        <v>0.0</v>
      </c>
      <c r="X35" s="549">
        <v>25682.24</v>
      </c>
      <c r="Y35" s="549">
        <v>395.5</v>
      </c>
      <c r="Z35" s="549">
        <v>20475.0</v>
      </c>
      <c r="AA35" s="549">
        <v>8775.0</v>
      </c>
      <c r="AB35" s="564">
        <f t="shared" si="5"/>
        <v>29250</v>
      </c>
      <c r="AC35" s="551">
        <f t="shared" si="3"/>
        <v>0</v>
      </c>
      <c r="AD35" s="552" t="s">
        <v>81</v>
      </c>
      <c r="AE35" s="552" t="s">
        <v>65</v>
      </c>
      <c r="AF35" s="553" t="b">
        <v>1</v>
      </c>
      <c r="AG35" s="547" t="s">
        <v>1425</v>
      </c>
      <c r="AH35" s="547" t="b">
        <v>1</v>
      </c>
      <c r="AI35" s="554"/>
      <c r="AJ35" s="547" t="b">
        <v>1</v>
      </c>
      <c r="AK35" s="554"/>
      <c r="AL35" s="547" t="s">
        <v>1485</v>
      </c>
      <c r="AM35" s="547" t="b">
        <v>1</v>
      </c>
      <c r="AN35" s="554"/>
      <c r="AO35" s="555" t="s">
        <v>1433</v>
      </c>
      <c r="AP35" s="542" t="s">
        <v>94</v>
      </c>
      <c r="AQ35" s="556" t="s">
        <v>70</v>
      </c>
      <c r="AR35" s="557">
        <f t="shared" si="4"/>
        <v>45727</v>
      </c>
      <c r="AS35" s="555"/>
      <c r="AT35" s="558"/>
      <c r="AU35" s="558"/>
      <c r="AV35" s="555"/>
      <c r="AW35" s="559"/>
      <c r="AX35" s="560"/>
      <c r="AY35" s="561"/>
      <c r="AZ35" s="562"/>
      <c r="BA35" s="563"/>
    </row>
    <row r="36">
      <c r="A36" s="541">
        <v>34.0</v>
      </c>
      <c r="B36" s="542">
        <v>18687.0</v>
      </c>
      <c r="C36" s="543">
        <v>45694.0</v>
      </c>
      <c r="D36" s="544">
        <v>45697.0</v>
      </c>
      <c r="E36" s="545">
        <f t="shared" si="1"/>
        <v>3</v>
      </c>
      <c r="F36" s="546" t="s">
        <v>1486</v>
      </c>
      <c r="G36" s="543">
        <v>33877.0</v>
      </c>
      <c r="H36" s="542">
        <v>32.0</v>
      </c>
      <c r="I36" s="547" t="s">
        <v>62</v>
      </c>
      <c r="J36" s="547" t="s">
        <v>62</v>
      </c>
      <c r="K36" s="547" t="s">
        <v>1487</v>
      </c>
      <c r="L36" s="547" t="s">
        <v>57</v>
      </c>
      <c r="M36" s="547" t="s">
        <v>76</v>
      </c>
      <c r="N36" s="547" t="s">
        <v>1488</v>
      </c>
      <c r="O36" s="547" t="s">
        <v>1489</v>
      </c>
      <c r="P36" s="542" t="s">
        <v>1490</v>
      </c>
      <c r="Q36" s="547" t="s">
        <v>684</v>
      </c>
      <c r="R36" s="542">
        <v>44604.0</v>
      </c>
      <c r="S36" s="547" t="s">
        <v>1491</v>
      </c>
      <c r="T36" s="547" t="s">
        <v>1492</v>
      </c>
      <c r="U36" s="548">
        <v>186544.49</v>
      </c>
      <c r="V36" s="549">
        <v>0.0</v>
      </c>
      <c r="W36" s="549">
        <v>0.0</v>
      </c>
      <c r="X36" s="549">
        <v>136894.38</v>
      </c>
      <c r="Y36" s="549">
        <v>2850.11</v>
      </c>
      <c r="Z36" s="549">
        <v>28080.0</v>
      </c>
      <c r="AA36" s="549">
        <v>18720.0</v>
      </c>
      <c r="AB36" s="564">
        <f t="shared" si="5"/>
        <v>46800</v>
      </c>
      <c r="AC36" s="551">
        <f t="shared" si="3"/>
        <v>0</v>
      </c>
      <c r="AD36" s="552" t="s">
        <v>312</v>
      </c>
      <c r="AE36" s="552" t="s">
        <v>65</v>
      </c>
      <c r="AF36" s="553" t="b">
        <v>1</v>
      </c>
      <c r="AG36" s="554"/>
      <c r="AH36" s="547" t="b">
        <v>0</v>
      </c>
      <c r="AI36" s="610" t="s">
        <v>1493</v>
      </c>
      <c r="AJ36" s="547" t="b">
        <v>1</v>
      </c>
      <c r="AK36" s="554"/>
      <c r="AL36" s="547" t="s">
        <v>1465</v>
      </c>
      <c r="AM36" s="547" t="b">
        <v>1</v>
      </c>
      <c r="AN36" s="554"/>
      <c r="AO36" s="555" t="s">
        <v>83</v>
      </c>
      <c r="AP36" s="542" t="s">
        <v>94</v>
      </c>
      <c r="AQ36" s="556" t="s">
        <v>95</v>
      </c>
      <c r="AR36" s="557">
        <f t="shared" si="4"/>
        <v>45727</v>
      </c>
      <c r="AS36" s="555"/>
      <c r="AT36" s="558"/>
      <c r="AU36" s="558"/>
      <c r="AV36" s="555"/>
      <c r="AW36" s="559"/>
      <c r="AX36" s="560"/>
      <c r="AY36" s="561"/>
      <c r="AZ36" s="562"/>
      <c r="BA36" s="563"/>
    </row>
    <row r="37">
      <c r="A37" s="541">
        <v>35.0</v>
      </c>
      <c r="B37" s="542">
        <v>18560.0</v>
      </c>
      <c r="C37" s="543">
        <v>45693.0</v>
      </c>
      <c r="D37" s="544">
        <v>45697.0</v>
      </c>
      <c r="E37" s="545">
        <f t="shared" si="1"/>
        <v>4</v>
      </c>
      <c r="F37" s="546" t="s">
        <v>1494</v>
      </c>
      <c r="G37" s="543">
        <v>21379.0</v>
      </c>
      <c r="H37" s="542">
        <v>66.0</v>
      </c>
      <c r="I37" s="547" t="s">
        <v>62</v>
      </c>
      <c r="J37" s="547" t="s">
        <v>62</v>
      </c>
      <c r="K37" s="547" t="s">
        <v>1495</v>
      </c>
      <c r="L37" s="547" t="s">
        <v>98</v>
      </c>
      <c r="M37" s="547" t="s">
        <v>76</v>
      </c>
      <c r="N37" s="547" t="s">
        <v>1496</v>
      </c>
      <c r="O37" s="547" t="s">
        <v>1497</v>
      </c>
      <c r="P37" s="542" t="s">
        <v>1498</v>
      </c>
      <c r="Q37" s="547" t="s">
        <v>62</v>
      </c>
      <c r="R37" s="542" t="s">
        <v>62</v>
      </c>
      <c r="S37" s="547" t="s">
        <v>158</v>
      </c>
      <c r="T37" s="547" t="s">
        <v>62</v>
      </c>
      <c r="U37" s="548">
        <v>271894.28</v>
      </c>
      <c r="V37" s="549">
        <v>54378.86</v>
      </c>
      <c r="W37" s="549">
        <v>0.0</v>
      </c>
      <c r="X37" s="549">
        <v>0.0</v>
      </c>
      <c r="Y37" s="549">
        <v>195027.42</v>
      </c>
      <c r="Z37" s="549">
        <v>15741.6</v>
      </c>
      <c r="AA37" s="549">
        <v>6746.4</v>
      </c>
      <c r="AB37" s="564">
        <f t="shared" si="5"/>
        <v>22488</v>
      </c>
      <c r="AC37" s="551">
        <f t="shared" si="3"/>
        <v>0</v>
      </c>
      <c r="AD37" s="552" t="s">
        <v>81</v>
      </c>
      <c r="AE37" s="552" t="s">
        <v>65</v>
      </c>
      <c r="AF37" s="553" t="b">
        <v>1</v>
      </c>
      <c r="AG37" s="554"/>
      <c r="AH37" s="547" t="b">
        <v>1</v>
      </c>
      <c r="AI37" s="554"/>
      <c r="AJ37" s="547" t="b">
        <v>0</v>
      </c>
      <c r="AK37" s="554"/>
      <c r="AL37" s="547" t="s">
        <v>1499</v>
      </c>
      <c r="AM37" s="547" t="b">
        <v>1</v>
      </c>
      <c r="AN37" s="554"/>
      <c r="AO37" s="555" t="s">
        <v>83</v>
      </c>
      <c r="AP37" s="542" t="s">
        <v>94</v>
      </c>
      <c r="AQ37" s="556" t="s">
        <v>70</v>
      </c>
      <c r="AR37" s="557">
        <f t="shared" si="4"/>
        <v>45727</v>
      </c>
      <c r="AS37" s="555"/>
      <c r="AT37" s="558"/>
      <c r="AU37" s="558"/>
      <c r="AV37" s="555"/>
      <c r="AW37" s="559"/>
      <c r="AX37" s="560"/>
      <c r="AY37" s="561"/>
      <c r="AZ37" s="562"/>
      <c r="BA37" s="563"/>
    </row>
    <row r="38">
      <c r="A38" s="541">
        <v>36.0</v>
      </c>
      <c r="B38" s="542">
        <v>18480.0</v>
      </c>
      <c r="C38" s="543">
        <v>45690.0</v>
      </c>
      <c r="D38" s="544">
        <v>45697.0</v>
      </c>
      <c r="E38" s="545">
        <f t="shared" si="1"/>
        <v>7</v>
      </c>
      <c r="F38" s="546" t="s">
        <v>1500</v>
      </c>
      <c r="G38" s="543">
        <v>15535.0</v>
      </c>
      <c r="H38" s="542">
        <v>82.0</v>
      </c>
      <c r="I38" s="547" t="s">
        <v>62</v>
      </c>
      <c r="J38" s="547" t="s">
        <v>62</v>
      </c>
      <c r="K38" s="547" t="s">
        <v>1501</v>
      </c>
      <c r="L38" s="547" t="s">
        <v>98</v>
      </c>
      <c r="M38" s="547" t="s">
        <v>76</v>
      </c>
      <c r="N38" s="547" t="s">
        <v>1502</v>
      </c>
      <c r="O38" s="547" t="s">
        <v>1503</v>
      </c>
      <c r="P38" s="542" t="s">
        <v>91</v>
      </c>
      <c r="Q38" s="547" t="s">
        <v>62</v>
      </c>
      <c r="R38" s="542" t="s">
        <v>62</v>
      </c>
      <c r="S38" s="547" t="s">
        <v>794</v>
      </c>
      <c r="T38" s="547" t="s">
        <v>62</v>
      </c>
      <c r="U38" s="548">
        <v>328350.91</v>
      </c>
      <c r="V38" s="549">
        <v>65670.18</v>
      </c>
      <c r="W38" s="549">
        <v>0.0</v>
      </c>
      <c r="X38" s="549">
        <v>0.0</v>
      </c>
      <c r="Y38" s="549">
        <v>233430.73</v>
      </c>
      <c r="Z38" s="549">
        <v>20475.0</v>
      </c>
      <c r="AA38" s="549">
        <v>8775.0</v>
      </c>
      <c r="AB38" s="564">
        <f t="shared" si="5"/>
        <v>29250</v>
      </c>
      <c r="AC38" s="551">
        <f t="shared" si="3"/>
        <v>0</v>
      </c>
      <c r="AD38" s="552" t="s">
        <v>81</v>
      </c>
      <c r="AE38" s="552" t="s">
        <v>65</v>
      </c>
      <c r="AF38" s="553" t="b">
        <v>1</v>
      </c>
      <c r="AG38" s="554"/>
      <c r="AH38" s="547" t="b">
        <v>0</v>
      </c>
      <c r="AI38" s="610" t="s">
        <v>1504</v>
      </c>
      <c r="AJ38" s="547" t="b">
        <v>0</v>
      </c>
      <c r="AK38" s="610" t="s">
        <v>1504</v>
      </c>
      <c r="AL38" s="554"/>
      <c r="AM38" s="547" t="b">
        <v>1</v>
      </c>
      <c r="AN38" s="554"/>
      <c r="AO38" s="555" t="s">
        <v>68</v>
      </c>
      <c r="AP38" s="542" t="s">
        <v>94</v>
      </c>
      <c r="AQ38" s="556" t="s">
        <v>95</v>
      </c>
      <c r="AR38" s="557">
        <f t="shared" si="4"/>
        <v>45727</v>
      </c>
      <c r="AS38" s="555"/>
      <c r="AT38" s="558"/>
      <c r="AU38" s="558"/>
      <c r="AV38" s="555"/>
      <c r="AW38" s="559"/>
      <c r="AX38" s="560"/>
      <c r="AY38" s="561"/>
      <c r="AZ38" s="562"/>
      <c r="BA38" s="563"/>
    </row>
    <row r="39">
      <c r="A39" s="541">
        <v>37.0</v>
      </c>
      <c r="B39" s="542">
        <v>18699.0</v>
      </c>
      <c r="C39" s="543">
        <v>45695.0</v>
      </c>
      <c r="D39" s="544">
        <v>45697.0</v>
      </c>
      <c r="E39" s="545">
        <f t="shared" si="1"/>
        <v>2</v>
      </c>
      <c r="F39" s="546" t="s">
        <v>1505</v>
      </c>
      <c r="G39" s="543">
        <v>21542.0</v>
      </c>
      <c r="H39" s="542">
        <v>66.0</v>
      </c>
      <c r="I39" s="547" t="s">
        <v>62</v>
      </c>
      <c r="J39" s="547" t="s">
        <v>62</v>
      </c>
      <c r="K39" s="547" t="s">
        <v>1506</v>
      </c>
      <c r="L39" s="547" t="s">
        <v>88</v>
      </c>
      <c r="M39" s="547" t="s">
        <v>76</v>
      </c>
      <c r="N39" s="547" t="s">
        <v>1507</v>
      </c>
      <c r="O39" s="547" t="s">
        <v>1508</v>
      </c>
      <c r="P39" s="542" t="s">
        <v>1509</v>
      </c>
      <c r="Q39" s="547" t="s">
        <v>1510</v>
      </c>
      <c r="R39" s="611"/>
      <c r="S39" s="547" t="s">
        <v>812</v>
      </c>
      <c r="T39" s="547" t="s">
        <v>1511</v>
      </c>
      <c r="U39" s="548">
        <v>116978.8</v>
      </c>
      <c r="V39" s="549">
        <v>23395.69</v>
      </c>
      <c r="W39" s="549">
        <v>0.0</v>
      </c>
      <c r="X39" s="549">
        <v>65186.56</v>
      </c>
      <c r="Y39" s="549">
        <v>5191.55</v>
      </c>
      <c r="Z39" s="549">
        <v>16243.5</v>
      </c>
      <c r="AA39" s="549">
        <v>6961.5</v>
      </c>
      <c r="AB39" s="564">
        <f t="shared" si="5"/>
        <v>23205</v>
      </c>
      <c r="AC39" s="551">
        <f t="shared" si="3"/>
        <v>0</v>
      </c>
      <c r="AD39" s="552" t="s">
        <v>81</v>
      </c>
      <c r="AE39" s="552" t="s">
        <v>65</v>
      </c>
      <c r="AF39" s="553" t="b">
        <v>1</v>
      </c>
      <c r="AG39" s="554"/>
      <c r="AH39" s="547" t="b">
        <v>0</v>
      </c>
      <c r="AI39" s="610" t="s">
        <v>1512</v>
      </c>
      <c r="AJ39" s="547" t="b">
        <v>0</v>
      </c>
      <c r="AK39" s="610" t="s">
        <v>1512</v>
      </c>
      <c r="AL39" s="554"/>
      <c r="AM39" s="547" t="b">
        <v>1</v>
      </c>
      <c r="AN39" s="554"/>
      <c r="AO39" s="555" t="s">
        <v>83</v>
      </c>
      <c r="AP39" s="542" t="s">
        <v>127</v>
      </c>
      <c r="AQ39" s="556" t="s">
        <v>95</v>
      </c>
      <c r="AR39" s="557">
        <f t="shared" si="4"/>
        <v>45727</v>
      </c>
      <c r="AS39" s="555"/>
      <c r="AT39" s="558"/>
      <c r="AU39" s="558"/>
      <c r="AV39" s="555"/>
      <c r="AW39" s="559"/>
      <c r="AX39" s="560"/>
      <c r="AY39" s="561"/>
      <c r="AZ39" s="562"/>
      <c r="BA39" s="612"/>
    </row>
    <row r="40">
      <c r="A40" s="565">
        <v>38.0</v>
      </c>
      <c r="B40" s="566">
        <v>18733.0</v>
      </c>
      <c r="C40" s="567">
        <v>45695.0</v>
      </c>
      <c r="D40" s="568">
        <v>45697.0</v>
      </c>
      <c r="E40" s="569">
        <f t="shared" si="1"/>
        <v>2</v>
      </c>
      <c r="F40" s="570" t="s">
        <v>1513</v>
      </c>
      <c r="G40" s="567">
        <v>43272.0</v>
      </c>
      <c r="H40" s="566">
        <v>6.0</v>
      </c>
      <c r="I40" s="571" t="s">
        <v>107</v>
      </c>
      <c r="J40" s="571" t="s">
        <v>1514</v>
      </c>
      <c r="K40" s="571" t="s">
        <v>1515</v>
      </c>
      <c r="L40" s="571" t="s">
        <v>57</v>
      </c>
      <c r="M40" s="571" t="s">
        <v>58</v>
      </c>
      <c r="N40" s="571" t="s">
        <v>824</v>
      </c>
      <c r="O40" s="571" t="s">
        <v>1516</v>
      </c>
      <c r="P40" s="566" t="s">
        <v>91</v>
      </c>
      <c r="Q40" s="571" t="s">
        <v>62</v>
      </c>
      <c r="R40" s="566" t="s">
        <v>62</v>
      </c>
      <c r="S40" s="571" t="s">
        <v>1517</v>
      </c>
      <c r="T40" s="571" t="s">
        <v>62</v>
      </c>
      <c r="U40" s="572">
        <v>41930.29</v>
      </c>
      <c r="V40" s="573">
        <v>0.0</v>
      </c>
      <c r="W40" s="573">
        <v>0.0</v>
      </c>
      <c r="X40" s="573">
        <v>11146.67</v>
      </c>
      <c r="Y40" s="573">
        <v>1533.62</v>
      </c>
      <c r="Z40" s="573">
        <v>20475.0</v>
      </c>
      <c r="AA40" s="573">
        <v>8775.0</v>
      </c>
      <c r="AB40" s="574">
        <f t="shared" si="5"/>
        <v>29250</v>
      </c>
      <c r="AC40" s="575">
        <f t="shared" si="3"/>
        <v>0</v>
      </c>
      <c r="AD40" s="576" t="s">
        <v>64</v>
      </c>
      <c r="AE40" s="576" t="s">
        <v>65</v>
      </c>
      <c r="AF40" s="577" t="b">
        <v>1</v>
      </c>
      <c r="AG40" s="578"/>
      <c r="AH40" s="571" t="b">
        <v>1</v>
      </c>
      <c r="AI40" s="578"/>
      <c r="AJ40" s="571" t="b">
        <v>1</v>
      </c>
      <c r="AK40" s="578"/>
      <c r="AL40" s="578"/>
      <c r="AM40" s="571" t="b">
        <v>1</v>
      </c>
      <c r="AN40" s="578"/>
      <c r="AO40" s="579" t="s">
        <v>83</v>
      </c>
      <c r="AP40" s="566" t="s">
        <v>94</v>
      </c>
      <c r="AQ40" s="580" t="s">
        <v>70</v>
      </c>
      <c r="AR40" s="581">
        <f t="shared" si="4"/>
        <v>45727</v>
      </c>
      <c r="AS40" s="579"/>
      <c r="AT40" s="582"/>
      <c r="AU40" s="582"/>
      <c r="AV40" s="579"/>
      <c r="AW40" s="583"/>
      <c r="AX40" s="584"/>
      <c r="AY40" s="585"/>
      <c r="AZ40" s="586"/>
      <c r="BA40" s="613"/>
    </row>
    <row r="41">
      <c r="A41" s="541">
        <v>39.0</v>
      </c>
      <c r="B41" s="542">
        <v>18745.0</v>
      </c>
      <c r="C41" s="543">
        <v>45696.0</v>
      </c>
      <c r="D41" s="544">
        <v>45698.0</v>
      </c>
      <c r="E41" s="545">
        <f t="shared" si="1"/>
        <v>2</v>
      </c>
      <c r="F41" s="546" t="s">
        <v>1518</v>
      </c>
      <c r="G41" s="543">
        <v>43009.0</v>
      </c>
      <c r="H41" s="542">
        <v>7.0</v>
      </c>
      <c r="I41" s="547" t="s">
        <v>107</v>
      </c>
      <c r="J41" s="547" t="s">
        <v>1519</v>
      </c>
      <c r="K41" s="547" t="s">
        <v>1520</v>
      </c>
      <c r="L41" s="547" t="s">
        <v>57</v>
      </c>
      <c r="M41" s="547" t="s">
        <v>58</v>
      </c>
      <c r="N41" s="547" t="s">
        <v>1521</v>
      </c>
      <c r="O41" s="547" t="s">
        <v>1522</v>
      </c>
      <c r="P41" s="542" t="s">
        <v>91</v>
      </c>
      <c r="Q41" s="554"/>
      <c r="R41" s="611"/>
      <c r="S41" s="547" t="s">
        <v>1048</v>
      </c>
      <c r="T41" s="547" t="s">
        <v>62</v>
      </c>
      <c r="U41" s="548">
        <v>40440.19</v>
      </c>
      <c r="V41" s="549">
        <v>0.0</v>
      </c>
      <c r="W41" s="549">
        <v>0.0</v>
      </c>
      <c r="X41" s="549">
        <v>10145.61</v>
      </c>
      <c r="Y41" s="549">
        <v>1044.58</v>
      </c>
      <c r="Z41" s="549">
        <v>20475.0</v>
      </c>
      <c r="AA41" s="549">
        <v>8775.0</v>
      </c>
      <c r="AB41" s="564">
        <f t="shared" si="5"/>
        <v>29250</v>
      </c>
      <c r="AC41" s="551">
        <f t="shared" si="3"/>
        <v>0</v>
      </c>
      <c r="AD41" s="552" t="s">
        <v>64</v>
      </c>
      <c r="AE41" s="552" t="s">
        <v>65</v>
      </c>
      <c r="AF41" s="553" t="b">
        <v>1</v>
      </c>
      <c r="AG41" s="554"/>
      <c r="AH41" s="547" t="b">
        <v>1</v>
      </c>
      <c r="AI41" s="554"/>
      <c r="AJ41" s="547" t="b">
        <v>1</v>
      </c>
      <c r="AK41" s="554"/>
      <c r="AL41" s="554"/>
      <c r="AM41" s="547" t="b">
        <v>1</v>
      </c>
      <c r="AN41" s="554"/>
      <c r="AO41" s="555" t="s">
        <v>83</v>
      </c>
      <c r="AP41" s="542" t="s">
        <v>94</v>
      </c>
      <c r="AQ41" s="556" t="s">
        <v>70</v>
      </c>
      <c r="AR41" s="557">
        <f t="shared" si="4"/>
        <v>45728</v>
      </c>
      <c r="AS41" s="555"/>
      <c r="AT41" s="558"/>
      <c r="AU41" s="558"/>
      <c r="AV41" s="555"/>
      <c r="AW41" s="559"/>
      <c r="AX41" s="560"/>
      <c r="AY41" s="561"/>
      <c r="AZ41" s="562"/>
    </row>
    <row r="42">
      <c r="A42" s="541">
        <v>40.0</v>
      </c>
      <c r="B42" s="542">
        <v>18741.0</v>
      </c>
      <c r="C42" s="543">
        <v>45695.0</v>
      </c>
      <c r="D42" s="544">
        <v>45698.0</v>
      </c>
      <c r="E42" s="545">
        <f t="shared" si="1"/>
        <v>3</v>
      </c>
      <c r="F42" s="546" t="s">
        <v>1523</v>
      </c>
      <c r="G42" s="543">
        <v>17988.0</v>
      </c>
      <c r="H42" s="542">
        <v>75.0</v>
      </c>
      <c r="I42" s="554"/>
      <c r="J42" s="547" t="s">
        <v>62</v>
      </c>
      <c r="K42" s="547" t="s">
        <v>1524</v>
      </c>
      <c r="L42" s="547" t="s">
        <v>98</v>
      </c>
      <c r="M42" s="547" t="s">
        <v>76</v>
      </c>
      <c r="N42" s="547" t="s">
        <v>1525</v>
      </c>
      <c r="O42" s="547" t="s">
        <v>1526</v>
      </c>
      <c r="P42" s="542" t="s">
        <v>1527</v>
      </c>
      <c r="Q42" s="554"/>
      <c r="R42" s="611"/>
      <c r="S42" s="547" t="s">
        <v>1528</v>
      </c>
      <c r="T42" s="547" t="s">
        <v>1529</v>
      </c>
      <c r="U42" s="548">
        <v>56743.58</v>
      </c>
      <c r="V42" s="549">
        <v>11348.72</v>
      </c>
      <c r="W42" s="549">
        <v>0.0</v>
      </c>
      <c r="X42" s="549">
        <v>0.0</v>
      </c>
      <c r="Y42" s="549">
        <v>31159.86</v>
      </c>
      <c r="Z42" s="549">
        <v>9964.5</v>
      </c>
      <c r="AA42" s="549">
        <v>4270.5</v>
      </c>
      <c r="AB42" s="564">
        <f t="shared" si="5"/>
        <v>14235</v>
      </c>
      <c r="AC42" s="551">
        <f t="shared" si="3"/>
        <v>0</v>
      </c>
      <c r="AD42" s="552" t="s">
        <v>81</v>
      </c>
      <c r="AE42" s="552" t="s">
        <v>65</v>
      </c>
      <c r="AF42" s="553" t="b">
        <v>1</v>
      </c>
      <c r="AG42" s="554"/>
      <c r="AH42" s="547" t="b">
        <v>1</v>
      </c>
      <c r="AI42" s="554"/>
      <c r="AJ42" s="547" t="b">
        <v>1</v>
      </c>
      <c r="AK42" s="554"/>
      <c r="AL42" s="554"/>
      <c r="AM42" s="547" t="b">
        <v>1</v>
      </c>
      <c r="AN42" s="554"/>
      <c r="AO42" s="555" t="s">
        <v>83</v>
      </c>
      <c r="AP42" s="588"/>
      <c r="AQ42" s="556" t="s">
        <v>70</v>
      </c>
      <c r="AR42" s="557">
        <f t="shared" si="4"/>
        <v>45728</v>
      </c>
      <c r="AS42" s="555"/>
      <c r="AT42" s="558"/>
      <c r="AU42" s="558"/>
      <c r="AV42" s="555"/>
      <c r="AW42" s="559"/>
      <c r="AX42" s="560"/>
      <c r="AY42" s="561"/>
      <c r="AZ42" s="562"/>
    </row>
    <row r="43">
      <c r="A43" s="541">
        <v>41.0</v>
      </c>
      <c r="B43" s="542">
        <v>18655.0</v>
      </c>
      <c r="C43" s="543">
        <v>45694.0</v>
      </c>
      <c r="D43" s="544">
        <v>45698.0</v>
      </c>
      <c r="E43" s="545">
        <f t="shared" si="1"/>
        <v>4</v>
      </c>
      <c r="F43" s="546" t="s">
        <v>1530</v>
      </c>
      <c r="G43" s="543">
        <v>20123.0</v>
      </c>
      <c r="H43" s="542">
        <v>70.0</v>
      </c>
      <c r="I43" s="554"/>
      <c r="J43" s="547" t="s">
        <v>62</v>
      </c>
      <c r="K43" s="547" t="s">
        <v>1531</v>
      </c>
      <c r="L43" s="547" t="s">
        <v>88</v>
      </c>
      <c r="M43" s="547" t="s">
        <v>76</v>
      </c>
      <c r="N43" s="547" t="s">
        <v>1532</v>
      </c>
      <c r="O43" s="547" t="s">
        <v>1533</v>
      </c>
      <c r="P43" s="542" t="s">
        <v>1534</v>
      </c>
      <c r="Q43" s="554"/>
      <c r="R43" s="611"/>
      <c r="S43" s="547" t="s">
        <v>1491</v>
      </c>
      <c r="T43" s="547" t="s">
        <v>1535</v>
      </c>
      <c r="U43" s="548">
        <v>136051.43</v>
      </c>
      <c r="V43" s="549">
        <v>27210.23</v>
      </c>
      <c r="W43" s="549">
        <v>0.0</v>
      </c>
      <c r="X43" s="549">
        <v>0.0</v>
      </c>
      <c r="Y43" s="549">
        <v>80886.2</v>
      </c>
      <c r="Z43" s="549">
        <v>19792.5</v>
      </c>
      <c r="AA43" s="549">
        <v>8482.5</v>
      </c>
      <c r="AB43" s="564">
        <f t="shared" si="5"/>
        <v>28275</v>
      </c>
      <c r="AC43" s="551">
        <f t="shared" si="3"/>
        <v>-320</v>
      </c>
      <c r="AD43" s="552" t="s">
        <v>81</v>
      </c>
      <c r="AE43" s="552" t="s">
        <v>65</v>
      </c>
      <c r="AF43" s="553" t="b">
        <v>1</v>
      </c>
      <c r="AG43" s="554"/>
      <c r="AH43" s="547" t="b">
        <v>1</v>
      </c>
      <c r="AI43" s="554"/>
      <c r="AJ43" s="547" t="b">
        <v>1</v>
      </c>
      <c r="AK43" s="554"/>
      <c r="AL43" s="554"/>
      <c r="AM43" s="547" t="b">
        <v>1</v>
      </c>
      <c r="AN43" s="554"/>
      <c r="AO43" s="555" t="s">
        <v>83</v>
      </c>
      <c r="AP43" s="588"/>
      <c r="AQ43" s="556" t="s">
        <v>70</v>
      </c>
      <c r="AR43" s="557">
        <f t="shared" si="4"/>
        <v>45728</v>
      </c>
      <c r="AS43" s="555"/>
      <c r="AT43" s="558"/>
      <c r="AU43" s="558"/>
      <c r="AV43" s="555"/>
      <c r="AW43" s="559"/>
      <c r="AX43" s="560"/>
      <c r="AY43" s="561"/>
      <c r="AZ43" s="562"/>
    </row>
    <row r="44">
      <c r="A44" s="541">
        <v>42.0</v>
      </c>
      <c r="B44" s="542">
        <v>18817.0</v>
      </c>
      <c r="C44" s="543">
        <v>45698.0</v>
      </c>
      <c r="D44" s="544">
        <v>45698.0</v>
      </c>
      <c r="E44" s="545">
        <f t="shared" si="1"/>
        <v>0</v>
      </c>
      <c r="F44" s="546" t="s">
        <v>1536</v>
      </c>
      <c r="G44" s="543">
        <v>28319.0</v>
      </c>
      <c r="H44" s="542">
        <v>47.0</v>
      </c>
      <c r="I44" s="554"/>
      <c r="J44" s="547" t="s">
        <v>62</v>
      </c>
      <c r="K44" s="547" t="s">
        <v>1537</v>
      </c>
      <c r="L44" s="547" t="s">
        <v>228</v>
      </c>
      <c r="M44" s="547" t="s">
        <v>76</v>
      </c>
      <c r="N44" s="547" t="s">
        <v>1538</v>
      </c>
      <c r="O44" s="547" t="s">
        <v>1538</v>
      </c>
      <c r="P44" s="542" t="s">
        <v>1539</v>
      </c>
      <c r="Q44" s="547" t="s">
        <v>1540</v>
      </c>
      <c r="R44" s="542">
        <v>19160.0</v>
      </c>
      <c r="S44" s="547" t="s">
        <v>1541</v>
      </c>
      <c r="T44" s="547" t="s">
        <v>460</v>
      </c>
      <c r="U44" s="548">
        <v>114565.97</v>
      </c>
      <c r="V44" s="549">
        <v>0.0</v>
      </c>
      <c r="W44" s="549">
        <v>0.0</v>
      </c>
      <c r="X44" s="549">
        <v>0.0</v>
      </c>
      <c r="Y44" s="549">
        <v>71665.97</v>
      </c>
      <c r="Z44" s="549">
        <v>25740.0</v>
      </c>
      <c r="AA44" s="549">
        <v>17160.0</v>
      </c>
      <c r="AB44" s="564">
        <f t="shared" si="5"/>
        <v>42900</v>
      </c>
      <c r="AC44" s="551">
        <f t="shared" si="3"/>
        <v>0</v>
      </c>
      <c r="AD44" s="552" t="s">
        <v>81</v>
      </c>
      <c r="AE44" s="552" t="s">
        <v>313</v>
      </c>
      <c r="AF44" s="553" t="b">
        <v>1</v>
      </c>
      <c r="AG44" s="554"/>
      <c r="AH44" s="547" t="b">
        <v>1</v>
      </c>
      <c r="AI44" s="554"/>
      <c r="AJ44" s="547" t="b">
        <v>1</v>
      </c>
      <c r="AK44" s="554"/>
      <c r="AL44" s="554"/>
      <c r="AM44" s="547" t="b">
        <v>1</v>
      </c>
      <c r="AN44" s="554"/>
      <c r="AO44" s="555" t="s">
        <v>83</v>
      </c>
      <c r="AP44" s="542" t="s">
        <v>69</v>
      </c>
      <c r="AQ44" s="556" t="s">
        <v>70</v>
      </c>
      <c r="AR44" s="557">
        <f t="shared" si="4"/>
        <v>45728</v>
      </c>
      <c r="AS44" s="555"/>
      <c r="AT44" s="558"/>
      <c r="AU44" s="558"/>
      <c r="AV44" s="555"/>
      <c r="AW44" s="559"/>
      <c r="AX44" s="560"/>
      <c r="AY44" s="561"/>
      <c r="AZ44" s="562"/>
    </row>
    <row r="45">
      <c r="A45" s="541">
        <v>43.0</v>
      </c>
      <c r="B45" s="542">
        <v>18495.0</v>
      </c>
      <c r="C45" s="543">
        <v>45691.0</v>
      </c>
      <c r="D45" s="544">
        <v>45698.0</v>
      </c>
      <c r="E45" s="545">
        <f t="shared" si="1"/>
        <v>7</v>
      </c>
      <c r="F45" s="546" t="s">
        <v>1542</v>
      </c>
      <c r="G45" s="543">
        <v>45280.0</v>
      </c>
      <c r="H45" s="542">
        <v>1.0</v>
      </c>
      <c r="I45" s="547" t="s">
        <v>107</v>
      </c>
      <c r="J45" s="547" t="s">
        <v>1543</v>
      </c>
      <c r="K45" s="547" t="s">
        <v>1544</v>
      </c>
      <c r="L45" s="547" t="s">
        <v>57</v>
      </c>
      <c r="M45" s="547" t="s">
        <v>76</v>
      </c>
      <c r="N45" s="547" t="s">
        <v>1545</v>
      </c>
      <c r="O45" s="547" t="s">
        <v>1546</v>
      </c>
      <c r="P45" s="542" t="s">
        <v>91</v>
      </c>
      <c r="Q45" s="554"/>
      <c r="R45" s="611"/>
      <c r="S45" s="547" t="s">
        <v>1048</v>
      </c>
      <c r="T45" s="554"/>
      <c r="U45" s="548">
        <v>100596.74</v>
      </c>
      <c r="V45" s="549">
        <v>0.0</v>
      </c>
      <c r="W45" s="549">
        <v>0.0</v>
      </c>
      <c r="X45" s="549">
        <v>66174.36</v>
      </c>
      <c r="Y45" s="549">
        <v>5172.38</v>
      </c>
      <c r="Z45" s="549">
        <v>20475.0</v>
      </c>
      <c r="AA45" s="549">
        <v>8775.0</v>
      </c>
      <c r="AB45" s="564">
        <f t="shared" si="5"/>
        <v>29250</v>
      </c>
      <c r="AC45" s="551">
        <f t="shared" si="3"/>
        <v>0</v>
      </c>
      <c r="AD45" s="552" t="s">
        <v>64</v>
      </c>
      <c r="AE45" s="552" t="s">
        <v>65</v>
      </c>
      <c r="AF45" s="553" t="b">
        <v>1</v>
      </c>
      <c r="AG45" s="554"/>
      <c r="AH45" s="547" t="b">
        <v>1</v>
      </c>
      <c r="AI45" s="554"/>
      <c r="AJ45" s="547" t="b">
        <v>1</v>
      </c>
      <c r="AK45" s="554"/>
      <c r="AL45" s="554"/>
      <c r="AM45" s="547" t="b">
        <v>1</v>
      </c>
      <c r="AN45" s="554"/>
      <c r="AO45" s="555" t="s">
        <v>68</v>
      </c>
      <c r="AP45" s="542" t="s">
        <v>94</v>
      </c>
      <c r="AQ45" s="556" t="s">
        <v>70</v>
      </c>
      <c r="AR45" s="557">
        <f t="shared" si="4"/>
        <v>45728</v>
      </c>
      <c r="AS45" s="555"/>
      <c r="AT45" s="558"/>
      <c r="AU45" s="558"/>
      <c r="AV45" s="555"/>
      <c r="AW45" s="559"/>
      <c r="AX45" s="560"/>
      <c r="AY45" s="561"/>
      <c r="AZ45" s="562"/>
    </row>
    <row r="46">
      <c r="A46" s="541">
        <v>44.0</v>
      </c>
      <c r="B46" s="542">
        <v>18623.0</v>
      </c>
      <c r="C46" s="543">
        <v>45693.0</v>
      </c>
      <c r="D46" s="544">
        <v>45698.0</v>
      </c>
      <c r="E46" s="545">
        <f t="shared" si="1"/>
        <v>5</v>
      </c>
      <c r="F46" s="546" t="s">
        <v>1547</v>
      </c>
      <c r="G46" s="543">
        <v>31035.0</v>
      </c>
      <c r="H46" s="542">
        <v>40.0</v>
      </c>
      <c r="I46" s="554"/>
      <c r="J46" s="547" t="s">
        <v>62</v>
      </c>
      <c r="K46" s="547" t="s">
        <v>1548</v>
      </c>
      <c r="L46" s="547" t="s">
        <v>57</v>
      </c>
      <c r="M46" s="547" t="s">
        <v>76</v>
      </c>
      <c r="N46" s="547" t="s">
        <v>1549</v>
      </c>
      <c r="O46" s="547" t="s">
        <v>1550</v>
      </c>
      <c r="P46" s="542" t="s">
        <v>367</v>
      </c>
      <c r="Q46" s="554"/>
      <c r="R46" s="611"/>
      <c r="S46" s="547" t="s">
        <v>1491</v>
      </c>
      <c r="T46" s="547" t="s">
        <v>1551</v>
      </c>
      <c r="U46" s="548">
        <v>90653.07</v>
      </c>
      <c r="V46" s="549">
        <v>0.0</v>
      </c>
      <c r="W46" s="549">
        <v>0.0</v>
      </c>
      <c r="X46" s="549">
        <v>75112.32</v>
      </c>
      <c r="Y46" s="549">
        <v>915.75</v>
      </c>
      <c r="Z46" s="549">
        <v>10237.5</v>
      </c>
      <c r="AA46" s="549">
        <v>4387.5</v>
      </c>
      <c r="AB46" s="564">
        <f t="shared" si="5"/>
        <v>14625</v>
      </c>
      <c r="AC46" s="551">
        <f t="shared" si="3"/>
        <v>0</v>
      </c>
      <c r="AD46" s="552" t="s">
        <v>81</v>
      </c>
      <c r="AE46" s="552" t="s">
        <v>65</v>
      </c>
      <c r="AF46" s="553" t="b">
        <v>1</v>
      </c>
      <c r="AG46" s="554"/>
      <c r="AH46" s="547" t="b">
        <v>1</v>
      </c>
      <c r="AI46" s="554"/>
      <c r="AJ46" s="547" t="b">
        <v>1</v>
      </c>
      <c r="AK46" s="554"/>
      <c r="AL46" s="554"/>
      <c r="AM46" s="547" t="b">
        <v>1</v>
      </c>
      <c r="AN46" s="554"/>
      <c r="AO46" s="555" t="s">
        <v>1301</v>
      </c>
      <c r="AP46" s="588"/>
      <c r="AQ46" s="556" t="s">
        <v>70</v>
      </c>
      <c r="AR46" s="557">
        <f t="shared" si="4"/>
        <v>45728</v>
      </c>
      <c r="AS46" s="555"/>
      <c r="AT46" s="558"/>
      <c r="AU46" s="558"/>
      <c r="AV46" s="555"/>
      <c r="AW46" s="559"/>
      <c r="AX46" s="560"/>
      <c r="AY46" s="561"/>
      <c r="AZ46" s="562"/>
    </row>
    <row r="47">
      <c r="A47" s="565">
        <v>45.0</v>
      </c>
      <c r="B47" s="566">
        <v>18510.0</v>
      </c>
      <c r="C47" s="567">
        <v>45691.0</v>
      </c>
      <c r="D47" s="568">
        <v>45698.0</v>
      </c>
      <c r="E47" s="569">
        <f t="shared" si="1"/>
        <v>7</v>
      </c>
      <c r="F47" s="570" t="s">
        <v>1552</v>
      </c>
      <c r="G47" s="567">
        <v>18119.0</v>
      </c>
      <c r="H47" s="566">
        <v>75.0</v>
      </c>
      <c r="I47" s="571" t="s">
        <v>62</v>
      </c>
      <c r="J47" s="571" t="s">
        <v>62</v>
      </c>
      <c r="K47" s="571" t="s">
        <v>1553</v>
      </c>
      <c r="L47" s="571" t="s">
        <v>98</v>
      </c>
      <c r="M47" s="571" t="s">
        <v>76</v>
      </c>
      <c r="N47" s="571" t="s">
        <v>1554</v>
      </c>
      <c r="O47" s="571" t="s">
        <v>1555</v>
      </c>
      <c r="P47" s="566" t="s">
        <v>91</v>
      </c>
      <c r="Q47" s="571" t="s">
        <v>62</v>
      </c>
      <c r="R47" s="566" t="s">
        <v>62</v>
      </c>
      <c r="S47" s="571" t="s">
        <v>1556</v>
      </c>
      <c r="T47" s="571" t="s">
        <v>62</v>
      </c>
      <c r="U47" s="572">
        <v>141608.13</v>
      </c>
      <c r="V47" s="573">
        <v>28321.64</v>
      </c>
      <c r="W47" s="573">
        <v>0.0</v>
      </c>
      <c r="X47" s="573">
        <v>0.0</v>
      </c>
      <c r="Y47" s="573">
        <v>84036.49</v>
      </c>
      <c r="Z47" s="573">
        <v>20475.0</v>
      </c>
      <c r="AA47" s="573">
        <v>8775.0</v>
      </c>
      <c r="AB47" s="574">
        <f t="shared" si="5"/>
        <v>29250</v>
      </c>
      <c r="AC47" s="575">
        <f t="shared" si="3"/>
        <v>0</v>
      </c>
      <c r="AD47" s="576" t="s">
        <v>81</v>
      </c>
      <c r="AE47" s="576" t="s">
        <v>65</v>
      </c>
      <c r="AF47" s="577" t="b">
        <v>1</v>
      </c>
      <c r="AG47" s="578"/>
      <c r="AH47" s="571" t="b">
        <v>1</v>
      </c>
      <c r="AI47" s="578"/>
      <c r="AJ47" s="571" t="b">
        <v>1</v>
      </c>
      <c r="AK47" s="578"/>
      <c r="AL47" s="578"/>
      <c r="AM47" s="571" t="b">
        <v>1</v>
      </c>
      <c r="AN47" s="578"/>
      <c r="AO47" s="579" t="s">
        <v>1301</v>
      </c>
      <c r="AP47" s="594"/>
      <c r="AQ47" s="580" t="s">
        <v>70</v>
      </c>
      <c r="AR47" s="581">
        <f t="shared" si="4"/>
        <v>45728</v>
      </c>
      <c r="AS47" s="579"/>
      <c r="AT47" s="582"/>
      <c r="AU47" s="582"/>
      <c r="AV47" s="579"/>
      <c r="AW47" s="583"/>
      <c r="AX47" s="584"/>
      <c r="AY47" s="585"/>
      <c r="AZ47" s="586"/>
      <c r="BA47" s="613"/>
    </row>
    <row r="48">
      <c r="A48" s="541">
        <v>46.0</v>
      </c>
      <c r="B48" s="542">
        <v>18784.0</v>
      </c>
      <c r="C48" s="543">
        <v>45697.0</v>
      </c>
      <c r="D48" s="544">
        <v>45699.0</v>
      </c>
      <c r="E48" s="545">
        <f t="shared" si="1"/>
        <v>2</v>
      </c>
      <c r="F48" s="546" t="s">
        <v>1557</v>
      </c>
      <c r="G48" s="543">
        <v>18409.0</v>
      </c>
      <c r="H48" s="542">
        <v>74.0</v>
      </c>
      <c r="I48" s="547" t="s">
        <v>62</v>
      </c>
      <c r="J48" s="547" t="s">
        <v>62</v>
      </c>
      <c r="K48" s="547" t="s">
        <v>1558</v>
      </c>
      <c r="L48" s="547" t="s">
        <v>98</v>
      </c>
      <c r="M48" s="547" t="s">
        <v>76</v>
      </c>
      <c r="N48" s="547" t="s">
        <v>571</v>
      </c>
      <c r="O48" s="547" t="s">
        <v>1559</v>
      </c>
      <c r="P48" s="542" t="s">
        <v>1560</v>
      </c>
      <c r="Q48" s="547" t="s">
        <v>62</v>
      </c>
      <c r="R48" s="542" t="s">
        <v>62</v>
      </c>
      <c r="S48" s="547" t="s">
        <v>1561</v>
      </c>
      <c r="T48" s="547" t="s">
        <v>1562</v>
      </c>
      <c r="U48" s="548">
        <v>76954.49</v>
      </c>
      <c r="V48" s="549">
        <v>15390.92</v>
      </c>
      <c r="W48" s="549">
        <v>0.0</v>
      </c>
      <c r="X48" s="549">
        <v>0.0</v>
      </c>
      <c r="Y48" s="549">
        <v>44013.57</v>
      </c>
      <c r="Z48" s="549">
        <v>12285.0</v>
      </c>
      <c r="AA48" s="549">
        <v>5265.0</v>
      </c>
      <c r="AB48" s="564">
        <f t="shared" si="5"/>
        <v>17550</v>
      </c>
      <c r="AC48" s="551">
        <f t="shared" si="3"/>
        <v>0</v>
      </c>
      <c r="AD48" s="552" t="s">
        <v>81</v>
      </c>
      <c r="AE48" s="552" t="s">
        <v>65</v>
      </c>
      <c r="AF48" s="553" t="b">
        <v>1</v>
      </c>
      <c r="AG48" s="554"/>
      <c r="AH48" s="547" t="b">
        <v>0</v>
      </c>
      <c r="AI48" s="610" t="s">
        <v>1563</v>
      </c>
      <c r="AJ48" s="547" t="b">
        <v>0</v>
      </c>
      <c r="AK48" s="610" t="s">
        <v>1563</v>
      </c>
      <c r="AL48" s="554"/>
      <c r="AM48" s="547" t="b">
        <v>1</v>
      </c>
      <c r="AN48" s="554"/>
      <c r="AO48" s="555" t="s">
        <v>83</v>
      </c>
      <c r="AP48" s="542" t="s">
        <v>94</v>
      </c>
      <c r="AQ48" s="556" t="s">
        <v>95</v>
      </c>
      <c r="AR48" s="557">
        <f t="shared" si="4"/>
        <v>45729</v>
      </c>
      <c r="AS48" s="555"/>
      <c r="AT48" s="558"/>
      <c r="AU48" s="558"/>
      <c r="AV48" s="555"/>
      <c r="AW48" s="559"/>
      <c r="AX48" s="560"/>
      <c r="AY48" s="561"/>
      <c r="AZ48" s="562"/>
    </row>
    <row r="49">
      <c r="A49" s="614">
        <v>47.0</v>
      </c>
      <c r="B49" s="615">
        <v>18873.0</v>
      </c>
      <c r="C49" s="616">
        <v>45699.0</v>
      </c>
      <c r="D49" s="617">
        <v>45699.0</v>
      </c>
      <c r="E49" s="618">
        <f t="shared" si="1"/>
        <v>0</v>
      </c>
      <c r="F49" s="619" t="s">
        <v>1564</v>
      </c>
      <c r="G49" s="616">
        <v>20078.0</v>
      </c>
      <c r="H49" s="615">
        <v>70.0</v>
      </c>
      <c r="I49" s="620" t="s">
        <v>62</v>
      </c>
      <c r="J49" s="621" t="s">
        <v>62</v>
      </c>
      <c r="K49" s="621" t="s">
        <v>1565</v>
      </c>
      <c r="L49" s="621" t="s">
        <v>98</v>
      </c>
      <c r="M49" s="621" t="s">
        <v>76</v>
      </c>
      <c r="N49" s="621" t="s">
        <v>1566</v>
      </c>
      <c r="O49" s="621" t="s">
        <v>1567</v>
      </c>
      <c r="P49" s="615" t="s">
        <v>1151</v>
      </c>
      <c r="Q49" s="621" t="s">
        <v>1174</v>
      </c>
      <c r="R49" s="615">
        <v>66984.0</v>
      </c>
      <c r="S49" s="621" t="s">
        <v>622</v>
      </c>
      <c r="T49" s="621" t="s">
        <v>62</v>
      </c>
      <c r="U49" s="622">
        <v>25184.31</v>
      </c>
      <c r="V49" s="623">
        <v>5036.87</v>
      </c>
      <c r="W49" s="623">
        <v>0.0</v>
      </c>
      <c r="X49" s="623">
        <v>0.0</v>
      </c>
      <c r="Y49" s="623">
        <v>4147.44</v>
      </c>
      <c r="Z49" s="623">
        <v>9600.0</v>
      </c>
      <c r="AA49" s="623">
        <v>6400.0</v>
      </c>
      <c r="AB49" s="624">
        <f t="shared" si="5"/>
        <v>16000</v>
      </c>
      <c r="AC49" s="625">
        <f t="shared" si="3"/>
        <v>0</v>
      </c>
      <c r="AD49" s="626" t="s">
        <v>1153</v>
      </c>
      <c r="AE49" s="626" t="s">
        <v>313</v>
      </c>
      <c r="AF49" s="627" t="b">
        <v>1</v>
      </c>
      <c r="AG49" s="628"/>
      <c r="AH49" s="621" t="b">
        <v>1</v>
      </c>
      <c r="AI49" s="628"/>
      <c r="AJ49" s="621" t="b">
        <v>1</v>
      </c>
      <c r="AK49" s="628"/>
      <c r="AL49" s="628"/>
      <c r="AM49" s="621" t="b">
        <v>1</v>
      </c>
      <c r="AN49" s="628"/>
      <c r="AO49" s="629" t="s">
        <v>83</v>
      </c>
      <c r="AP49" s="615" t="s">
        <v>69</v>
      </c>
      <c r="AQ49" s="630" t="s">
        <v>70</v>
      </c>
      <c r="AR49" s="631">
        <f t="shared" si="4"/>
        <v>45729</v>
      </c>
      <c r="AS49" s="629"/>
      <c r="AT49" s="632"/>
      <c r="AU49" s="632"/>
      <c r="AV49" s="629"/>
      <c r="AW49" s="633"/>
      <c r="AX49" s="634"/>
      <c r="AY49" s="635"/>
      <c r="AZ49" s="636"/>
      <c r="BA49" s="637"/>
    </row>
    <row r="50">
      <c r="A50" s="541">
        <v>48.0</v>
      </c>
      <c r="B50" s="542">
        <v>18804.0</v>
      </c>
      <c r="C50" s="543">
        <v>45697.0</v>
      </c>
      <c r="D50" s="544">
        <v>45699.0</v>
      </c>
      <c r="E50" s="545">
        <f t="shared" si="1"/>
        <v>2</v>
      </c>
      <c r="F50" s="546" t="s">
        <v>1568</v>
      </c>
      <c r="G50" s="543">
        <v>40834.0</v>
      </c>
      <c r="H50" s="542">
        <v>13.0</v>
      </c>
      <c r="I50" s="547" t="s">
        <v>62</v>
      </c>
      <c r="J50" s="547" t="s">
        <v>1569</v>
      </c>
      <c r="K50" s="547" t="s">
        <v>1570</v>
      </c>
      <c r="L50" s="547" t="s">
        <v>1571</v>
      </c>
      <c r="M50" s="547" t="s">
        <v>58</v>
      </c>
      <c r="N50" s="547" t="s">
        <v>1572</v>
      </c>
      <c r="O50" s="547" t="s">
        <v>1454</v>
      </c>
      <c r="P50" s="542" t="s">
        <v>1277</v>
      </c>
      <c r="Q50" s="547" t="s">
        <v>62</v>
      </c>
      <c r="R50" s="542" t="s">
        <v>62</v>
      </c>
      <c r="S50" s="547" t="s">
        <v>168</v>
      </c>
      <c r="T50" s="547" t="s">
        <v>62</v>
      </c>
      <c r="U50" s="548">
        <v>30576.45</v>
      </c>
      <c r="V50" s="549">
        <v>0.0</v>
      </c>
      <c r="W50" s="549">
        <v>0.0</v>
      </c>
      <c r="X50" s="549">
        <v>20913.95</v>
      </c>
      <c r="Y50" s="549">
        <v>1862.5</v>
      </c>
      <c r="Z50" s="549">
        <v>5460.0</v>
      </c>
      <c r="AA50" s="549">
        <v>2340.0</v>
      </c>
      <c r="AB50" s="564">
        <f t="shared" si="5"/>
        <v>7800</v>
      </c>
      <c r="AC50" s="551">
        <f t="shared" si="3"/>
        <v>0</v>
      </c>
      <c r="AD50" s="552" t="s">
        <v>81</v>
      </c>
      <c r="AE50" s="552" t="s">
        <v>65</v>
      </c>
      <c r="AF50" s="553" t="b">
        <v>1</v>
      </c>
      <c r="AG50" s="554"/>
      <c r="AH50" s="553" t="b">
        <v>1</v>
      </c>
      <c r="AI50" s="554"/>
      <c r="AJ50" s="553" t="b">
        <v>1</v>
      </c>
      <c r="AK50" s="554"/>
      <c r="AL50" s="554"/>
      <c r="AM50" s="553" t="b">
        <v>1</v>
      </c>
      <c r="AN50" s="554"/>
      <c r="AO50" s="555" t="s">
        <v>83</v>
      </c>
      <c r="AP50" s="542" t="s">
        <v>69</v>
      </c>
      <c r="AQ50" s="556" t="s">
        <v>70</v>
      </c>
      <c r="AR50" s="557">
        <f t="shared" si="4"/>
        <v>45729</v>
      </c>
      <c r="AS50" s="555"/>
      <c r="AT50" s="558"/>
      <c r="AU50" s="558"/>
      <c r="AV50" s="555"/>
      <c r="AW50" s="559"/>
      <c r="AX50" s="560"/>
      <c r="AY50" s="561"/>
      <c r="AZ50" s="562"/>
    </row>
    <row r="51">
      <c r="A51" s="541">
        <v>49.0</v>
      </c>
      <c r="B51" s="542">
        <v>18838.0</v>
      </c>
      <c r="C51" s="543">
        <v>45698.0</v>
      </c>
      <c r="D51" s="544">
        <v>45699.0</v>
      </c>
      <c r="E51" s="545">
        <f t="shared" si="1"/>
        <v>1</v>
      </c>
      <c r="F51" s="546" t="s">
        <v>1573</v>
      </c>
      <c r="G51" s="543">
        <v>23924.0</v>
      </c>
      <c r="H51" s="542">
        <v>59.0</v>
      </c>
      <c r="I51" s="547" t="s">
        <v>62</v>
      </c>
      <c r="J51" s="547" t="s">
        <v>62</v>
      </c>
      <c r="K51" s="547" t="s">
        <v>1574</v>
      </c>
      <c r="L51" s="547" t="s">
        <v>75</v>
      </c>
      <c r="M51" s="547" t="s">
        <v>76</v>
      </c>
      <c r="N51" s="547" t="s">
        <v>1575</v>
      </c>
      <c r="O51" s="547" t="s">
        <v>1576</v>
      </c>
      <c r="P51" s="542" t="s">
        <v>157</v>
      </c>
      <c r="Q51" s="547" t="s">
        <v>62</v>
      </c>
      <c r="R51" s="542" t="s">
        <v>62</v>
      </c>
      <c r="S51" s="547" t="s">
        <v>1577</v>
      </c>
      <c r="T51" s="547" t="s">
        <v>102</v>
      </c>
      <c r="U51" s="548">
        <v>38302.12</v>
      </c>
      <c r="V51" s="549">
        <v>0.0</v>
      </c>
      <c r="W51" s="549">
        <v>0.0</v>
      </c>
      <c r="X51" s="549">
        <v>14149.07</v>
      </c>
      <c r="Y51" s="549">
        <v>6603.05</v>
      </c>
      <c r="Z51" s="549">
        <v>12285.0</v>
      </c>
      <c r="AA51" s="549">
        <v>5265.0</v>
      </c>
      <c r="AB51" s="564">
        <f t="shared" si="5"/>
        <v>17550</v>
      </c>
      <c r="AC51" s="551">
        <f t="shared" si="3"/>
        <v>0</v>
      </c>
      <c r="AD51" s="552" t="s">
        <v>81</v>
      </c>
      <c r="AE51" s="552" t="s">
        <v>65</v>
      </c>
      <c r="AF51" s="553" t="b">
        <v>1</v>
      </c>
      <c r="AG51" s="554"/>
      <c r="AH51" s="553" t="b">
        <v>1</v>
      </c>
      <c r="AI51" s="554"/>
      <c r="AJ51" s="553" t="b">
        <v>1</v>
      </c>
      <c r="AK51" s="554"/>
      <c r="AL51" s="554"/>
      <c r="AM51" s="553" t="b">
        <v>1</v>
      </c>
      <c r="AN51" s="554"/>
      <c r="AO51" s="555" t="s">
        <v>1301</v>
      </c>
      <c r="AP51" s="542" t="s">
        <v>94</v>
      </c>
      <c r="AQ51" s="556" t="s">
        <v>70</v>
      </c>
      <c r="AR51" s="557">
        <f t="shared" si="4"/>
        <v>45729</v>
      </c>
      <c r="AS51" s="555"/>
      <c r="AT51" s="558"/>
      <c r="AU51" s="558"/>
      <c r="AV51" s="555"/>
      <c r="AW51" s="559"/>
      <c r="AX51" s="560"/>
      <c r="AY51" s="561"/>
      <c r="AZ51" s="562"/>
    </row>
    <row r="52">
      <c r="A52" s="541">
        <v>50.0</v>
      </c>
      <c r="B52" s="542">
        <v>18622.0</v>
      </c>
      <c r="C52" s="543">
        <v>45693.0</v>
      </c>
      <c r="D52" s="544">
        <v>45699.0</v>
      </c>
      <c r="E52" s="545">
        <f t="shared" si="1"/>
        <v>6</v>
      </c>
      <c r="F52" s="546" t="s">
        <v>1578</v>
      </c>
      <c r="G52" s="543">
        <v>42797.0</v>
      </c>
      <c r="H52" s="542">
        <v>7.0</v>
      </c>
      <c r="I52" s="547" t="s">
        <v>62</v>
      </c>
      <c r="J52" s="547" t="s">
        <v>1579</v>
      </c>
      <c r="K52" s="547" t="s">
        <v>1580</v>
      </c>
      <c r="L52" s="547" t="s">
        <v>1571</v>
      </c>
      <c r="M52" s="547" t="s">
        <v>58</v>
      </c>
      <c r="N52" s="547" t="s">
        <v>1581</v>
      </c>
      <c r="O52" s="547" t="s">
        <v>1582</v>
      </c>
      <c r="P52" s="542" t="s">
        <v>61</v>
      </c>
      <c r="Q52" s="547" t="s">
        <v>62</v>
      </c>
      <c r="R52" s="542" t="s">
        <v>62</v>
      </c>
      <c r="S52" s="547" t="s">
        <v>537</v>
      </c>
      <c r="T52" s="547" t="s">
        <v>545</v>
      </c>
      <c r="U52" s="548">
        <v>113470.02</v>
      </c>
      <c r="V52" s="549">
        <v>0.0</v>
      </c>
      <c r="W52" s="549">
        <v>0.0</v>
      </c>
      <c r="X52" s="549">
        <v>0.0</v>
      </c>
      <c r="Y52" s="549">
        <v>93970.02</v>
      </c>
      <c r="Z52" s="549">
        <v>9100.0</v>
      </c>
      <c r="AA52" s="549">
        <v>3900.0</v>
      </c>
      <c r="AB52" s="564">
        <f t="shared" si="5"/>
        <v>13000</v>
      </c>
      <c r="AC52" s="551">
        <f t="shared" si="3"/>
        <v>6500</v>
      </c>
      <c r="AD52" s="552" t="s">
        <v>81</v>
      </c>
      <c r="AE52" s="552" t="s">
        <v>65</v>
      </c>
      <c r="AF52" s="553" t="b">
        <v>1</v>
      </c>
      <c r="AG52" s="554"/>
      <c r="AH52" s="547" t="b">
        <v>0</v>
      </c>
      <c r="AI52" s="610" t="s">
        <v>1583</v>
      </c>
      <c r="AJ52" s="547" t="b">
        <v>0</v>
      </c>
      <c r="AK52" s="610" t="s">
        <v>1583</v>
      </c>
      <c r="AL52" s="554"/>
      <c r="AM52" s="553" t="b">
        <v>1</v>
      </c>
      <c r="AN52" s="554"/>
      <c r="AO52" s="555" t="s">
        <v>83</v>
      </c>
      <c r="AP52" s="542" t="s">
        <v>94</v>
      </c>
      <c r="AQ52" s="556" t="s">
        <v>95</v>
      </c>
      <c r="AR52" s="557">
        <f t="shared" si="4"/>
        <v>45729</v>
      </c>
      <c r="AS52" s="555"/>
      <c r="AT52" s="558"/>
      <c r="AU52" s="558"/>
      <c r="AV52" s="555"/>
      <c r="AW52" s="559"/>
      <c r="AX52" s="560"/>
      <c r="AY52" s="561"/>
      <c r="AZ52" s="562"/>
    </row>
    <row r="53">
      <c r="A53" s="565">
        <v>51.0</v>
      </c>
      <c r="B53" s="566">
        <v>18808.0</v>
      </c>
      <c r="C53" s="567">
        <v>45698.0</v>
      </c>
      <c r="D53" s="568">
        <v>45699.0</v>
      </c>
      <c r="E53" s="569">
        <f t="shared" si="1"/>
        <v>1</v>
      </c>
      <c r="F53" s="570" t="s">
        <v>1584</v>
      </c>
      <c r="G53" s="567">
        <v>35100.0</v>
      </c>
      <c r="H53" s="566">
        <v>29.0</v>
      </c>
      <c r="I53" s="571" t="s">
        <v>62</v>
      </c>
      <c r="J53" s="571" t="s">
        <v>62</v>
      </c>
      <c r="K53" s="571" t="s">
        <v>1585</v>
      </c>
      <c r="L53" s="571" t="s">
        <v>57</v>
      </c>
      <c r="M53" s="571" t="s">
        <v>76</v>
      </c>
      <c r="N53" s="571" t="s">
        <v>1586</v>
      </c>
      <c r="O53" s="571" t="s">
        <v>1587</v>
      </c>
      <c r="P53" s="566">
        <v>60.0</v>
      </c>
      <c r="Q53" s="571" t="s">
        <v>62</v>
      </c>
      <c r="R53" s="566" t="s">
        <v>62</v>
      </c>
      <c r="S53" s="571" t="s">
        <v>319</v>
      </c>
      <c r="T53" s="571" t="s">
        <v>62</v>
      </c>
      <c r="U53" s="572">
        <v>113260.0</v>
      </c>
      <c r="V53" s="573">
        <v>0.0</v>
      </c>
      <c r="W53" s="573">
        <v>0.0</v>
      </c>
      <c r="X53" s="573">
        <v>0.0</v>
      </c>
      <c r="Y53" s="573">
        <v>100000.0</v>
      </c>
      <c r="Z53" s="573">
        <v>9282.0</v>
      </c>
      <c r="AA53" s="573">
        <v>3978.0</v>
      </c>
      <c r="AB53" s="574">
        <f t="shared" si="5"/>
        <v>13260</v>
      </c>
      <c r="AC53" s="575">
        <f t="shared" si="3"/>
        <v>0</v>
      </c>
      <c r="AD53" s="576" t="s">
        <v>81</v>
      </c>
      <c r="AE53" s="576" t="s">
        <v>65</v>
      </c>
      <c r="AF53" s="577" t="b">
        <v>1</v>
      </c>
      <c r="AG53" s="578"/>
      <c r="AH53" s="571" t="b">
        <v>1</v>
      </c>
      <c r="AI53" s="578"/>
      <c r="AJ53" s="571" t="b">
        <v>0</v>
      </c>
      <c r="AK53" s="609" t="s">
        <v>1588</v>
      </c>
      <c r="AL53" s="578"/>
      <c r="AM53" s="571" t="b">
        <v>1</v>
      </c>
      <c r="AN53" s="578"/>
      <c r="AO53" s="579" t="s">
        <v>83</v>
      </c>
      <c r="AP53" s="566" t="s">
        <v>94</v>
      </c>
      <c r="AQ53" s="580" t="s">
        <v>95</v>
      </c>
      <c r="AR53" s="581">
        <f t="shared" si="4"/>
        <v>45729</v>
      </c>
      <c r="AS53" s="579"/>
      <c r="AT53" s="582"/>
      <c r="AU53" s="582"/>
      <c r="AV53" s="579"/>
      <c r="AW53" s="583"/>
      <c r="AX53" s="584"/>
      <c r="AY53" s="585"/>
      <c r="AZ53" s="586"/>
      <c r="BA53" s="613"/>
    </row>
    <row r="54">
      <c r="A54" s="541">
        <v>52.0</v>
      </c>
      <c r="B54" s="542">
        <v>18429.0</v>
      </c>
      <c r="C54" s="543">
        <v>45689.0</v>
      </c>
      <c r="D54" s="544">
        <v>45700.0</v>
      </c>
      <c r="E54" s="545">
        <f t="shared" si="1"/>
        <v>11</v>
      </c>
      <c r="F54" s="546" t="s">
        <v>1589</v>
      </c>
      <c r="G54" s="543">
        <v>35754.0</v>
      </c>
      <c r="H54" s="542">
        <v>27.0</v>
      </c>
      <c r="I54" s="547" t="s">
        <v>62</v>
      </c>
      <c r="J54" s="547" t="s">
        <v>62</v>
      </c>
      <c r="K54" s="547" t="s">
        <v>1590</v>
      </c>
      <c r="L54" s="547" t="s">
        <v>57</v>
      </c>
      <c r="M54" s="547" t="s">
        <v>76</v>
      </c>
      <c r="N54" s="547" t="s">
        <v>1591</v>
      </c>
      <c r="O54" s="547" t="s">
        <v>1592</v>
      </c>
      <c r="P54" s="542" t="s">
        <v>1593</v>
      </c>
      <c r="Q54" s="547" t="s">
        <v>62</v>
      </c>
      <c r="R54" s="542" t="s">
        <v>62</v>
      </c>
      <c r="S54" s="547" t="s">
        <v>701</v>
      </c>
      <c r="T54" s="547" t="s">
        <v>1594</v>
      </c>
      <c r="U54" s="548">
        <v>429830.61</v>
      </c>
      <c r="V54" s="549">
        <v>85966.2</v>
      </c>
      <c r="W54" s="545">
        <v>0.0</v>
      </c>
      <c r="X54" s="549">
        <v>0.0</v>
      </c>
      <c r="Y54" s="549">
        <v>267864.41</v>
      </c>
      <c r="Z54" s="549">
        <v>53200.0</v>
      </c>
      <c r="AA54" s="549">
        <v>22800.0</v>
      </c>
      <c r="AB54" s="564">
        <f t="shared" si="5"/>
        <v>76000</v>
      </c>
      <c r="AC54" s="551">
        <f t="shared" si="3"/>
        <v>0</v>
      </c>
      <c r="AD54" s="552" t="s">
        <v>81</v>
      </c>
      <c r="AE54" s="552" t="s">
        <v>65</v>
      </c>
      <c r="AF54" s="553" t="b">
        <v>1</v>
      </c>
      <c r="AG54" s="554"/>
      <c r="AH54" s="547" t="b">
        <v>0</v>
      </c>
      <c r="AI54" s="610" t="s">
        <v>1595</v>
      </c>
      <c r="AJ54" s="547" t="b">
        <v>0</v>
      </c>
      <c r="AK54" s="610" t="s">
        <v>1596</v>
      </c>
      <c r="AL54" s="554"/>
      <c r="AM54" s="547" t="b">
        <v>1</v>
      </c>
      <c r="AN54" s="554"/>
      <c r="AO54" s="579" t="s">
        <v>83</v>
      </c>
      <c r="AP54" s="542" t="s">
        <v>69</v>
      </c>
      <c r="AQ54" s="556" t="s">
        <v>95</v>
      </c>
      <c r="AR54" s="557">
        <f t="shared" si="4"/>
        <v>45730</v>
      </c>
      <c r="AS54" s="555"/>
      <c r="AT54" s="558"/>
      <c r="AU54" s="558"/>
      <c r="AV54" s="555"/>
      <c r="AW54" s="559"/>
      <c r="AX54" s="560"/>
      <c r="AY54" s="561"/>
      <c r="AZ54" s="562"/>
    </row>
    <row r="55">
      <c r="A55" s="541">
        <v>53.0</v>
      </c>
      <c r="B55" s="542">
        <v>18900.0</v>
      </c>
      <c r="C55" s="543">
        <v>45700.0</v>
      </c>
      <c r="D55" s="544">
        <v>45700.0</v>
      </c>
      <c r="E55" s="545">
        <f t="shared" si="1"/>
        <v>0</v>
      </c>
      <c r="F55" s="546" t="s">
        <v>1597</v>
      </c>
      <c r="G55" s="543">
        <v>35965.0</v>
      </c>
      <c r="H55" s="542">
        <v>26.0</v>
      </c>
      <c r="I55" s="547" t="s">
        <v>62</v>
      </c>
      <c r="J55" s="547" t="s">
        <v>62</v>
      </c>
      <c r="K55" s="547" t="s">
        <v>1598</v>
      </c>
      <c r="L55" s="547" t="s">
        <v>57</v>
      </c>
      <c r="M55" s="547" t="s">
        <v>76</v>
      </c>
      <c r="N55" s="547" t="s">
        <v>1599</v>
      </c>
      <c r="O55" s="547" t="s">
        <v>1600</v>
      </c>
      <c r="P55" s="542" t="s">
        <v>1601</v>
      </c>
      <c r="Q55" s="547" t="s">
        <v>1602</v>
      </c>
      <c r="R55" s="542">
        <v>19120.0</v>
      </c>
      <c r="S55" s="547" t="s">
        <v>1603</v>
      </c>
      <c r="T55" s="547" t="s">
        <v>62</v>
      </c>
      <c r="U55" s="548">
        <v>31042.62</v>
      </c>
      <c r="V55" s="549">
        <v>0.0</v>
      </c>
      <c r="W55" s="549">
        <v>666.2</v>
      </c>
      <c r="X55" s="549">
        <v>14737.42</v>
      </c>
      <c r="Y55" s="549">
        <v>0.0</v>
      </c>
      <c r="Z55" s="549">
        <v>10725.0</v>
      </c>
      <c r="AA55" s="549">
        <v>4914.0</v>
      </c>
      <c r="AB55" s="564">
        <f t="shared" si="5"/>
        <v>15639</v>
      </c>
      <c r="AC55" s="551">
        <f t="shared" si="3"/>
        <v>0</v>
      </c>
      <c r="AD55" s="552" t="s">
        <v>312</v>
      </c>
      <c r="AE55" s="552" t="s">
        <v>313</v>
      </c>
      <c r="AF55" s="553" t="b">
        <v>1</v>
      </c>
      <c r="AG55" s="554"/>
      <c r="AH55" s="547" t="b">
        <v>1</v>
      </c>
      <c r="AI55" s="554"/>
      <c r="AJ55" s="547" t="b">
        <v>1</v>
      </c>
      <c r="AK55" s="554"/>
      <c r="AL55" s="554"/>
      <c r="AM55" s="547" t="b">
        <v>1</v>
      </c>
      <c r="AN55" s="554"/>
      <c r="AO55" s="555" t="s">
        <v>1301</v>
      </c>
      <c r="AP55" s="542" t="s">
        <v>94</v>
      </c>
      <c r="AQ55" s="556" t="s">
        <v>70</v>
      </c>
      <c r="AR55" s="557">
        <f t="shared" si="4"/>
        <v>45730</v>
      </c>
      <c r="AS55" s="555"/>
      <c r="AT55" s="558"/>
      <c r="AU55" s="558"/>
      <c r="AV55" s="555"/>
      <c r="AW55" s="559"/>
      <c r="AX55" s="560"/>
      <c r="AY55" s="561"/>
      <c r="AZ55" s="562"/>
    </row>
    <row r="56">
      <c r="A56" s="541">
        <v>54.0</v>
      </c>
      <c r="B56" s="542">
        <v>18592.0</v>
      </c>
      <c r="C56" s="543">
        <v>45693.0</v>
      </c>
      <c r="D56" s="544">
        <v>45700.0</v>
      </c>
      <c r="E56" s="545">
        <f t="shared" si="1"/>
        <v>7</v>
      </c>
      <c r="F56" s="546" t="s">
        <v>1604</v>
      </c>
      <c r="G56" s="543">
        <v>42492.0</v>
      </c>
      <c r="H56" s="542">
        <v>8.0</v>
      </c>
      <c r="I56" s="547" t="s">
        <v>62</v>
      </c>
      <c r="J56" s="547" t="s">
        <v>1605</v>
      </c>
      <c r="K56" s="547" t="s">
        <v>1606</v>
      </c>
      <c r="L56" s="547" t="s">
        <v>164</v>
      </c>
      <c r="M56" s="547" t="s">
        <v>58</v>
      </c>
      <c r="N56" s="547" t="s">
        <v>1607</v>
      </c>
      <c r="O56" s="547" t="s">
        <v>1608</v>
      </c>
      <c r="P56" s="542" t="s">
        <v>61</v>
      </c>
      <c r="Q56" s="547" t="s">
        <v>62</v>
      </c>
      <c r="R56" s="542" t="s">
        <v>62</v>
      </c>
      <c r="S56" s="547" t="s">
        <v>1609</v>
      </c>
      <c r="T56" s="547" t="s">
        <v>62</v>
      </c>
      <c r="U56" s="548">
        <v>73669.27</v>
      </c>
      <c r="V56" s="549">
        <v>0.0</v>
      </c>
      <c r="W56" s="549">
        <v>0.0</v>
      </c>
      <c r="X56" s="549">
        <v>0.0</v>
      </c>
      <c r="Y56" s="549">
        <v>54169.27</v>
      </c>
      <c r="Z56" s="549">
        <v>13650.0</v>
      </c>
      <c r="AA56" s="549">
        <v>5850.0</v>
      </c>
      <c r="AB56" s="564">
        <f t="shared" si="5"/>
        <v>19500</v>
      </c>
      <c r="AC56" s="551">
        <f t="shared" si="3"/>
        <v>0</v>
      </c>
      <c r="AD56" s="552" t="s">
        <v>81</v>
      </c>
      <c r="AE56" s="552" t="s">
        <v>65</v>
      </c>
      <c r="AF56" s="553" t="b">
        <v>1</v>
      </c>
      <c r="AG56" s="554"/>
      <c r="AH56" s="547" t="b">
        <v>1</v>
      </c>
      <c r="AI56" s="554"/>
      <c r="AJ56" s="547" t="b">
        <v>1</v>
      </c>
      <c r="AK56" s="554"/>
      <c r="AL56" s="554"/>
      <c r="AM56" s="547" t="b">
        <v>1</v>
      </c>
      <c r="AN56" s="554"/>
      <c r="AO56" s="555" t="s">
        <v>83</v>
      </c>
      <c r="AP56" s="542" t="s">
        <v>69</v>
      </c>
      <c r="AQ56" s="556" t="s">
        <v>70</v>
      </c>
      <c r="AR56" s="557">
        <f t="shared" si="4"/>
        <v>45730</v>
      </c>
      <c r="AS56" s="555"/>
      <c r="AT56" s="558"/>
      <c r="AU56" s="558"/>
      <c r="AV56" s="555"/>
      <c r="AW56" s="559"/>
      <c r="AX56" s="560"/>
      <c r="AY56" s="561"/>
      <c r="AZ56" s="562"/>
    </row>
    <row r="57">
      <c r="A57" s="541">
        <v>55.0</v>
      </c>
      <c r="B57" s="542">
        <v>18866.0</v>
      </c>
      <c r="C57" s="543">
        <v>45699.0</v>
      </c>
      <c r="D57" s="544">
        <v>45700.0</v>
      </c>
      <c r="E57" s="545">
        <f t="shared" si="1"/>
        <v>1</v>
      </c>
      <c r="F57" s="546" t="s">
        <v>1610</v>
      </c>
      <c r="G57" s="543">
        <v>43320.0</v>
      </c>
      <c r="H57" s="542">
        <v>6.0</v>
      </c>
      <c r="I57" s="547" t="s">
        <v>62</v>
      </c>
      <c r="J57" s="547" t="s">
        <v>1611</v>
      </c>
      <c r="K57" s="547" t="s">
        <v>1612</v>
      </c>
      <c r="L57" s="547" t="s">
        <v>57</v>
      </c>
      <c r="M57" s="547" t="s">
        <v>58</v>
      </c>
      <c r="N57" s="547" t="s">
        <v>1613</v>
      </c>
      <c r="O57" s="547" t="s">
        <v>1614</v>
      </c>
      <c r="P57" s="542" t="s">
        <v>133</v>
      </c>
      <c r="Q57" s="547" t="s">
        <v>62</v>
      </c>
      <c r="R57" s="542" t="s">
        <v>62</v>
      </c>
      <c r="S57" s="547" t="s">
        <v>1615</v>
      </c>
      <c r="T57" s="547" t="s">
        <v>1616</v>
      </c>
      <c r="U57" s="548">
        <v>33650.0</v>
      </c>
      <c r="V57" s="549">
        <v>0.0</v>
      </c>
      <c r="W57" s="549">
        <v>0.0</v>
      </c>
      <c r="X57" s="549">
        <v>0.0</v>
      </c>
      <c r="Y57" s="549">
        <v>20000.0</v>
      </c>
      <c r="Z57" s="549">
        <v>9555.0</v>
      </c>
      <c r="AA57" s="549">
        <v>4095.0</v>
      </c>
      <c r="AB57" s="564">
        <f t="shared" si="5"/>
        <v>13650</v>
      </c>
      <c r="AC57" s="551">
        <f t="shared" si="3"/>
        <v>0</v>
      </c>
      <c r="AD57" s="552" t="s">
        <v>81</v>
      </c>
      <c r="AE57" s="552" t="s">
        <v>65</v>
      </c>
      <c r="AF57" s="553" t="b">
        <v>1</v>
      </c>
      <c r="AG57" s="554"/>
      <c r="AH57" s="547" t="b">
        <v>1</v>
      </c>
      <c r="AI57" s="554"/>
      <c r="AJ57" s="547" t="b">
        <v>1</v>
      </c>
      <c r="AK57" s="554"/>
      <c r="AL57" s="554"/>
      <c r="AM57" s="547" t="b">
        <v>1</v>
      </c>
      <c r="AN57" s="554"/>
      <c r="AO57" s="555" t="s">
        <v>83</v>
      </c>
      <c r="AP57" s="542" t="s">
        <v>94</v>
      </c>
      <c r="AQ57" s="556" t="s">
        <v>70</v>
      </c>
      <c r="AR57" s="557">
        <f t="shared" si="4"/>
        <v>45730</v>
      </c>
      <c r="AS57" s="555"/>
      <c r="AT57" s="558"/>
      <c r="AU57" s="558"/>
      <c r="AV57" s="555"/>
      <c r="AW57" s="559"/>
      <c r="AX57" s="560"/>
      <c r="AY57" s="561"/>
      <c r="AZ57" s="562"/>
    </row>
    <row r="58">
      <c r="A58" s="541">
        <v>56.0</v>
      </c>
      <c r="B58" s="542">
        <v>18601.0</v>
      </c>
      <c r="C58" s="543">
        <v>45693.0</v>
      </c>
      <c r="D58" s="544">
        <v>45700.0</v>
      </c>
      <c r="E58" s="545">
        <f t="shared" si="1"/>
        <v>7</v>
      </c>
      <c r="F58" s="546" t="s">
        <v>1617</v>
      </c>
      <c r="G58" s="543">
        <v>45434.0</v>
      </c>
      <c r="H58" s="542">
        <v>0.0</v>
      </c>
      <c r="I58" s="547" t="s">
        <v>62</v>
      </c>
      <c r="J58" s="547" t="s">
        <v>1618</v>
      </c>
      <c r="K58" s="547" t="s">
        <v>1619</v>
      </c>
      <c r="L58" s="547" t="s">
        <v>57</v>
      </c>
      <c r="M58" s="547" t="s">
        <v>58</v>
      </c>
      <c r="N58" s="547" t="s">
        <v>1620</v>
      </c>
      <c r="O58" s="547" t="s">
        <v>1621</v>
      </c>
      <c r="P58" s="542" t="s">
        <v>91</v>
      </c>
      <c r="Q58" s="547" t="s">
        <v>62</v>
      </c>
      <c r="R58" s="542" t="s">
        <v>62</v>
      </c>
      <c r="S58" s="547" t="s">
        <v>1622</v>
      </c>
      <c r="T58" s="547" t="s">
        <v>62</v>
      </c>
      <c r="U58" s="548">
        <v>80289.69</v>
      </c>
      <c r="V58" s="549">
        <v>0.0</v>
      </c>
      <c r="W58" s="549">
        <v>0.0</v>
      </c>
      <c r="X58" s="549">
        <v>47781.9</v>
      </c>
      <c r="Y58" s="549">
        <v>3257.79</v>
      </c>
      <c r="Z58" s="549">
        <v>13650.0</v>
      </c>
      <c r="AA58" s="549">
        <v>5850.0</v>
      </c>
      <c r="AB58" s="564">
        <f t="shared" si="5"/>
        <v>19500</v>
      </c>
      <c r="AC58" s="551">
        <f t="shared" si="3"/>
        <v>9750</v>
      </c>
      <c r="AD58" s="552" t="s">
        <v>81</v>
      </c>
      <c r="AE58" s="552" t="s">
        <v>65</v>
      </c>
      <c r="AF58" s="553" t="b">
        <v>1</v>
      </c>
      <c r="AG58" s="554"/>
      <c r="AH58" s="547" t="b">
        <v>1</v>
      </c>
      <c r="AI58" s="554"/>
      <c r="AJ58" s="547" t="b">
        <v>1</v>
      </c>
      <c r="AK58" s="554"/>
      <c r="AL58" s="554"/>
      <c r="AM58" s="547" t="b">
        <v>1</v>
      </c>
      <c r="AN58" s="554"/>
      <c r="AO58" s="555" t="s">
        <v>83</v>
      </c>
      <c r="AP58" s="542" t="s">
        <v>69</v>
      </c>
      <c r="AQ58" s="556" t="s">
        <v>70</v>
      </c>
      <c r="AR58" s="557">
        <f t="shared" si="4"/>
        <v>45730</v>
      </c>
      <c r="AS58" s="555"/>
      <c r="AT58" s="558"/>
      <c r="AU58" s="558"/>
      <c r="AV58" s="555"/>
      <c r="AW58" s="559"/>
      <c r="AX58" s="560"/>
      <c r="AY58" s="561"/>
      <c r="AZ58" s="562"/>
    </row>
    <row r="59">
      <c r="A59" s="565">
        <v>57.0</v>
      </c>
      <c r="B59" s="566">
        <v>18798.0</v>
      </c>
      <c r="C59" s="567">
        <v>45697.0</v>
      </c>
      <c r="D59" s="568">
        <v>45700.0</v>
      </c>
      <c r="E59" s="569">
        <f t="shared" si="1"/>
        <v>3</v>
      </c>
      <c r="F59" s="570" t="s">
        <v>1623</v>
      </c>
      <c r="G59" s="567">
        <v>23962.0</v>
      </c>
      <c r="H59" s="566">
        <v>59.0</v>
      </c>
      <c r="I59" s="571" t="s">
        <v>62</v>
      </c>
      <c r="J59" s="571" t="s">
        <v>1624</v>
      </c>
      <c r="K59" s="571" t="s">
        <v>1625</v>
      </c>
      <c r="L59" s="571" t="s">
        <v>98</v>
      </c>
      <c r="M59" s="571" t="s">
        <v>341</v>
      </c>
      <c r="N59" s="571" t="s">
        <v>1626</v>
      </c>
      <c r="O59" s="571" t="s">
        <v>1627</v>
      </c>
      <c r="P59" s="566" t="s">
        <v>91</v>
      </c>
      <c r="Q59" s="571" t="s">
        <v>62</v>
      </c>
      <c r="R59" s="566" t="s">
        <v>62</v>
      </c>
      <c r="S59" s="571" t="s">
        <v>1628</v>
      </c>
      <c r="T59" s="571" t="s">
        <v>80</v>
      </c>
      <c r="U59" s="572">
        <v>99917.37</v>
      </c>
      <c r="V59" s="573">
        <v>0.0</v>
      </c>
      <c r="W59" s="573">
        <v>0.0</v>
      </c>
      <c r="X59" s="573">
        <v>0.0</v>
      </c>
      <c r="Y59" s="573">
        <v>70667.37</v>
      </c>
      <c r="Z59" s="573">
        <v>13650.0</v>
      </c>
      <c r="AA59" s="573">
        <v>5850.0</v>
      </c>
      <c r="AB59" s="574">
        <f t="shared" si="5"/>
        <v>19500</v>
      </c>
      <c r="AC59" s="575">
        <f t="shared" si="3"/>
        <v>9750</v>
      </c>
      <c r="AD59" s="576" t="s">
        <v>81</v>
      </c>
      <c r="AE59" s="576" t="s">
        <v>65</v>
      </c>
      <c r="AF59" s="577" t="b">
        <v>1</v>
      </c>
      <c r="AG59" s="578"/>
      <c r="AH59" s="571" t="b">
        <v>1</v>
      </c>
      <c r="AI59" s="578"/>
      <c r="AJ59" s="571" t="b">
        <v>1</v>
      </c>
      <c r="AK59" s="578"/>
      <c r="AL59" s="578"/>
      <c r="AM59" s="571" t="b">
        <v>1</v>
      </c>
      <c r="AN59" s="578"/>
      <c r="AO59" s="579" t="s">
        <v>83</v>
      </c>
      <c r="AP59" s="566" t="s">
        <v>69</v>
      </c>
      <c r="AQ59" s="580" t="s">
        <v>70</v>
      </c>
      <c r="AR59" s="581">
        <f t="shared" si="4"/>
        <v>45730</v>
      </c>
      <c r="AS59" s="579"/>
      <c r="AT59" s="582"/>
      <c r="AU59" s="582"/>
      <c r="AV59" s="579"/>
      <c r="AW59" s="583"/>
      <c r="AX59" s="584"/>
      <c r="AY59" s="585"/>
      <c r="AZ59" s="586"/>
      <c r="BA59" s="613"/>
    </row>
    <row r="60">
      <c r="A60" s="541">
        <v>58.0</v>
      </c>
      <c r="B60" s="542">
        <v>18842.0</v>
      </c>
      <c r="C60" s="543">
        <v>45698.0</v>
      </c>
      <c r="D60" s="544">
        <v>45701.0</v>
      </c>
      <c r="E60" s="545">
        <f t="shared" si="1"/>
        <v>3</v>
      </c>
      <c r="F60" s="546" t="s">
        <v>1629</v>
      </c>
      <c r="G60" s="543">
        <v>42258.0</v>
      </c>
      <c r="H60" s="542">
        <v>9.0</v>
      </c>
      <c r="I60" s="547" t="s">
        <v>107</v>
      </c>
      <c r="J60" s="547" t="s">
        <v>1630</v>
      </c>
      <c r="K60" s="547" t="s">
        <v>1631</v>
      </c>
      <c r="L60" s="547" t="s">
        <v>57</v>
      </c>
      <c r="M60" s="547" t="s">
        <v>58</v>
      </c>
      <c r="N60" s="547" t="s">
        <v>1632</v>
      </c>
      <c r="O60" s="547" t="s">
        <v>1633</v>
      </c>
      <c r="P60" s="542" t="s">
        <v>276</v>
      </c>
      <c r="Q60" s="602" t="s">
        <v>62</v>
      </c>
      <c r="R60" s="604" t="s">
        <v>62</v>
      </c>
      <c r="S60" s="547" t="s">
        <v>1634</v>
      </c>
      <c r="T60" s="547" t="s">
        <v>62</v>
      </c>
      <c r="U60" s="548">
        <v>55516.71</v>
      </c>
      <c r="V60" s="549">
        <v>0.0</v>
      </c>
      <c r="W60" s="549">
        <v>0.0</v>
      </c>
      <c r="X60" s="549">
        <v>0.0</v>
      </c>
      <c r="Y60" s="549">
        <v>47716.71</v>
      </c>
      <c r="Z60" s="549">
        <v>5460.0</v>
      </c>
      <c r="AA60" s="549">
        <v>2340.0</v>
      </c>
      <c r="AB60" s="564">
        <f t="shared" si="5"/>
        <v>7800</v>
      </c>
      <c r="AC60" s="551">
        <f t="shared" si="3"/>
        <v>0</v>
      </c>
      <c r="AD60" s="552" t="s">
        <v>64</v>
      </c>
      <c r="AE60" s="552" t="s">
        <v>65</v>
      </c>
      <c r="AF60" s="553" t="b">
        <v>1</v>
      </c>
      <c r="AG60" s="554"/>
      <c r="AH60" s="547" t="b">
        <v>1</v>
      </c>
      <c r="AI60" s="554"/>
      <c r="AJ60" s="547" t="b">
        <v>1</v>
      </c>
      <c r="AK60" s="554"/>
      <c r="AL60" s="554"/>
      <c r="AM60" s="547" t="b">
        <v>1</v>
      </c>
      <c r="AN60" s="554"/>
      <c r="AO60" s="555" t="s">
        <v>83</v>
      </c>
      <c r="AP60" s="542" t="s">
        <v>94</v>
      </c>
      <c r="AQ60" s="556" t="s">
        <v>70</v>
      </c>
      <c r="AR60" s="557">
        <f t="shared" si="4"/>
        <v>45731</v>
      </c>
      <c r="AS60" s="555"/>
      <c r="AT60" s="558"/>
      <c r="AU60" s="558"/>
      <c r="AV60" s="555"/>
      <c r="AW60" s="559"/>
      <c r="AX60" s="560"/>
      <c r="AY60" s="561"/>
      <c r="AZ60" s="562"/>
    </row>
    <row r="61">
      <c r="A61" s="541">
        <v>59.0</v>
      </c>
      <c r="B61" s="542">
        <v>18880.0</v>
      </c>
      <c r="C61" s="543">
        <v>45699.0</v>
      </c>
      <c r="D61" s="544">
        <v>45701.0</v>
      </c>
      <c r="E61" s="545">
        <f t="shared" si="1"/>
        <v>2</v>
      </c>
      <c r="F61" s="546" t="s">
        <v>1635</v>
      </c>
      <c r="G61" s="543">
        <v>44621.0</v>
      </c>
      <c r="H61" s="542">
        <v>2.0</v>
      </c>
      <c r="I61" s="547" t="s">
        <v>107</v>
      </c>
      <c r="J61" s="547" t="s">
        <v>1636</v>
      </c>
      <c r="K61" s="547" t="s">
        <v>1637</v>
      </c>
      <c r="L61" s="547" t="s">
        <v>57</v>
      </c>
      <c r="M61" s="547" t="s">
        <v>58</v>
      </c>
      <c r="N61" s="547" t="s">
        <v>1638</v>
      </c>
      <c r="O61" s="547" t="s">
        <v>1639</v>
      </c>
      <c r="P61" s="542" t="s">
        <v>367</v>
      </c>
      <c r="Q61" s="547" t="s">
        <v>62</v>
      </c>
      <c r="R61" s="542" t="s">
        <v>62</v>
      </c>
      <c r="S61" s="547" t="s">
        <v>1640</v>
      </c>
      <c r="T61" s="547" t="s">
        <v>62</v>
      </c>
      <c r="U61" s="548">
        <v>40322.01</v>
      </c>
      <c r="V61" s="549">
        <v>0.0</v>
      </c>
      <c r="W61" s="549">
        <v>0.0</v>
      </c>
      <c r="X61" s="549">
        <v>21502.92</v>
      </c>
      <c r="Y61" s="549">
        <v>4194.09</v>
      </c>
      <c r="Z61" s="549">
        <v>10237.5</v>
      </c>
      <c r="AA61" s="549">
        <v>4387.5</v>
      </c>
      <c r="AB61" s="564">
        <f t="shared" si="5"/>
        <v>14625</v>
      </c>
      <c r="AC61" s="551">
        <f t="shared" si="3"/>
        <v>0</v>
      </c>
      <c r="AD61" s="552" t="s">
        <v>64</v>
      </c>
      <c r="AE61" s="552" t="s">
        <v>65</v>
      </c>
      <c r="AF61" s="553" t="b">
        <v>1</v>
      </c>
      <c r="AG61" s="554"/>
      <c r="AH61" s="547" t="b">
        <v>1</v>
      </c>
      <c r="AI61" s="554"/>
      <c r="AJ61" s="547" t="b">
        <v>1</v>
      </c>
      <c r="AK61" s="554"/>
      <c r="AL61" s="547" t="s">
        <v>1641</v>
      </c>
      <c r="AM61" s="547" t="b">
        <v>1</v>
      </c>
      <c r="AN61" s="554"/>
      <c r="AO61" s="555" t="s">
        <v>83</v>
      </c>
      <c r="AP61" s="542" t="s">
        <v>94</v>
      </c>
      <c r="AQ61" s="556" t="s">
        <v>70</v>
      </c>
      <c r="AR61" s="557">
        <f t="shared" si="4"/>
        <v>45731</v>
      </c>
      <c r="AS61" s="555"/>
      <c r="AT61" s="558"/>
      <c r="AU61" s="558"/>
      <c r="AV61" s="555"/>
      <c r="AW61" s="559"/>
      <c r="AX61" s="560"/>
      <c r="AY61" s="561"/>
      <c r="AZ61" s="562"/>
    </row>
    <row r="62" ht="75.0" customHeight="1">
      <c r="A62" s="541">
        <v>60.0</v>
      </c>
      <c r="B62" s="542">
        <v>18850.0</v>
      </c>
      <c r="C62" s="543">
        <v>45698.0</v>
      </c>
      <c r="D62" s="544">
        <v>45701.0</v>
      </c>
      <c r="E62" s="545">
        <f t="shared" si="1"/>
        <v>3</v>
      </c>
      <c r="F62" s="546" t="s">
        <v>1642</v>
      </c>
      <c r="G62" s="543">
        <v>41704.0</v>
      </c>
      <c r="H62" s="542">
        <v>10.0</v>
      </c>
      <c r="I62" s="547" t="s">
        <v>1643</v>
      </c>
      <c r="J62" s="547" t="s">
        <v>1644</v>
      </c>
      <c r="K62" s="547" t="s">
        <v>1645</v>
      </c>
      <c r="L62" s="547" t="s">
        <v>228</v>
      </c>
      <c r="M62" s="547" t="s">
        <v>58</v>
      </c>
      <c r="N62" s="547" t="s">
        <v>352</v>
      </c>
      <c r="O62" s="547" t="s">
        <v>1646</v>
      </c>
      <c r="P62" s="542" t="s">
        <v>61</v>
      </c>
      <c r="Q62" s="547" t="s">
        <v>62</v>
      </c>
      <c r="R62" s="542" t="s">
        <v>62</v>
      </c>
      <c r="S62" s="547" t="s">
        <v>1647</v>
      </c>
      <c r="T62" s="547" t="s">
        <v>62</v>
      </c>
      <c r="U62" s="548">
        <v>58312.73</v>
      </c>
      <c r="V62" s="549">
        <v>0.0</v>
      </c>
      <c r="W62" s="549">
        <v>0.0</v>
      </c>
      <c r="X62" s="549">
        <v>0.0</v>
      </c>
      <c r="Y62" s="549">
        <v>20000.0</v>
      </c>
      <c r="Z62" s="549">
        <v>13650.0</v>
      </c>
      <c r="AA62" s="549">
        <v>5850.0</v>
      </c>
      <c r="AB62" s="564">
        <f t="shared" si="5"/>
        <v>19500</v>
      </c>
      <c r="AC62" s="551">
        <f t="shared" si="3"/>
        <v>18812.73</v>
      </c>
      <c r="AD62" s="552" t="s">
        <v>64</v>
      </c>
      <c r="AE62" s="552" t="s">
        <v>65</v>
      </c>
      <c r="AF62" s="553" t="b">
        <v>1</v>
      </c>
      <c r="AG62" s="554"/>
      <c r="AH62" s="547" t="b">
        <v>0</v>
      </c>
      <c r="AI62" s="610" t="s">
        <v>1648</v>
      </c>
      <c r="AJ62" s="547" t="b">
        <v>0</v>
      </c>
      <c r="AK62" s="610" t="s">
        <v>1648</v>
      </c>
      <c r="AL62" s="547" t="s">
        <v>1649</v>
      </c>
      <c r="AM62" s="547" t="b">
        <v>1</v>
      </c>
      <c r="AN62" s="554"/>
      <c r="AO62" s="555" t="s">
        <v>83</v>
      </c>
      <c r="AP62" s="588"/>
      <c r="AQ62" s="556" t="s">
        <v>95</v>
      </c>
      <c r="AR62" s="557">
        <f t="shared" si="4"/>
        <v>45731</v>
      </c>
      <c r="AS62" s="555"/>
      <c r="AT62" s="558"/>
      <c r="AU62" s="558"/>
      <c r="AV62" s="555"/>
      <c r="AW62" s="559"/>
      <c r="AX62" s="560"/>
      <c r="AY62" s="561"/>
      <c r="AZ62" s="562"/>
    </row>
    <row r="63">
      <c r="A63" s="565">
        <v>61.0</v>
      </c>
      <c r="B63" s="566">
        <v>18841.0</v>
      </c>
      <c r="C63" s="567">
        <v>45332.0</v>
      </c>
      <c r="D63" s="568">
        <v>45701.0</v>
      </c>
      <c r="E63" s="569">
        <f t="shared" si="1"/>
        <v>369</v>
      </c>
      <c r="F63" s="570" t="s">
        <v>1650</v>
      </c>
      <c r="G63" s="567">
        <v>43758.0</v>
      </c>
      <c r="H63" s="566">
        <v>5.0</v>
      </c>
      <c r="I63" s="571" t="s">
        <v>107</v>
      </c>
      <c r="J63" s="571" t="s">
        <v>1651</v>
      </c>
      <c r="K63" s="571" t="s">
        <v>1652</v>
      </c>
      <c r="L63" s="571" t="s">
        <v>57</v>
      </c>
      <c r="M63" s="571" t="s">
        <v>58</v>
      </c>
      <c r="N63" s="571" t="s">
        <v>1653</v>
      </c>
      <c r="O63" s="571" t="s">
        <v>1654</v>
      </c>
      <c r="P63" s="566" t="s">
        <v>691</v>
      </c>
      <c r="Q63" s="571" t="s">
        <v>62</v>
      </c>
      <c r="R63" s="566" t="s">
        <v>62</v>
      </c>
      <c r="S63" s="571" t="s">
        <v>1655</v>
      </c>
      <c r="T63" s="571" t="s">
        <v>62</v>
      </c>
      <c r="U63" s="572">
        <v>43442.44</v>
      </c>
      <c r="V63" s="573">
        <v>0.0</v>
      </c>
      <c r="W63" s="573">
        <v>0.0</v>
      </c>
      <c r="X63" s="573">
        <v>34418.94</v>
      </c>
      <c r="Y63" s="573">
        <v>1223.5</v>
      </c>
      <c r="Z63" s="573">
        <v>5460.0</v>
      </c>
      <c r="AA63" s="573">
        <v>2340.0</v>
      </c>
      <c r="AB63" s="574">
        <f t="shared" si="5"/>
        <v>7800</v>
      </c>
      <c r="AC63" s="575">
        <f t="shared" si="3"/>
        <v>0</v>
      </c>
      <c r="AD63" s="576" t="s">
        <v>64</v>
      </c>
      <c r="AE63" s="576" t="s">
        <v>65</v>
      </c>
      <c r="AF63" s="577" t="b">
        <v>1</v>
      </c>
      <c r="AG63" s="578"/>
      <c r="AH63" s="571" t="b">
        <v>1</v>
      </c>
      <c r="AI63" s="578"/>
      <c r="AJ63" s="571" t="b">
        <v>1</v>
      </c>
      <c r="AK63" s="578"/>
      <c r="AL63" s="571" t="s">
        <v>1656</v>
      </c>
      <c r="AM63" s="571" t="b">
        <v>1</v>
      </c>
      <c r="AN63" s="578"/>
      <c r="AO63" s="579" t="s">
        <v>83</v>
      </c>
      <c r="AP63" s="566" t="s">
        <v>94</v>
      </c>
      <c r="AQ63" s="580" t="s">
        <v>70</v>
      </c>
      <c r="AR63" s="581">
        <f t="shared" si="4"/>
        <v>45731</v>
      </c>
      <c r="AS63" s="579"/>
      <c r="AT63" s="582"/>
      <c r="AU63" s="582"/>
      <c r="AV63" s="579"/>
      <c r="AW63" s="583"/>
      <c r="AX63" s="584"/>
      <c r="AY63" s="585"/>
      <c r="AZ63" s="586"/>
      <c r="BA63" s="613"/>
    </row>
    <row r="64">
      <c r="A64" s="589">
        <v>62.0</v>
      </c>
      <c r="B64" s="604">
        <v>18872.0</v>
      </c>
      <c r="C64" s="595">
        <v>45699.0</v>
      </c>
      <c r="D64" s="596">
        <v>45702.0</v>
      </c>
      <c r="E64" s="638">
        <f t="shared" si="1"/>
        <v>3</v>
      </c>
      <c r="F64" s="639" t="s">
        <v>1657</v>
      </c>
      <c r="G64" s="595">
        <v>39583.0</v>
      </c>
      <c r="H64" s="604">
        <v>18.0</v>
      </c>
      <c r="I64" s="602" t="s">
        <v>107</v>
      </c>
      <c r="J64" s="602" t="s">
        <v>1658</v>
      </c>
      <c r="K64" s="602" t="s">
        <v>1659</v>
      </c>
      <c r="L64" s="602" t="s">
        <v>57</v>
      </c>
      <c r="M64" s="602" t="s">
        <v>58</v>
      </c>
      <c r="N64" s="602" t="s">
        <v>1660</v>
      </c>
      <c r="O64" s="602" t="s">
        <v>1661</v>
      </c>
      <c r="P64" s="604" t="s">
        <v>691</v>
      </c>
      <c r="Q64" s="602" t="s">
        <v>62</v>
      </c>
      <c r="R64" s="604" t="s">
        <v>62</v>
      </c>
      <c r="S64" s="602" t="s">
        <v>1634</v>
      </c>
      <c r="T64" s="602" t="s">
        <v>62</v>
      </c>
      <c r="U64" s="640">
        <v>61169.13</v>
      </c>
      <c r="V64" s="641">
        <v>0.0</v>
      </c>
      <c r="W64" s="641">
        <v>0.0</v>
      </c>
      <c r="X64" s="641">
        <v>52324.55</v>
      </c>
      <c r="Y64" s="641">
        <v>1044.58</v>
      </c>
      <c r="Z64" s="641">
        <v>5460.0</v>
      </c>
      <c r="AA64" s="641">
        <v>2340.0</v>
      </c>
      <c r="AB64" s="550">
        <f t="shared" si="5"/>
        <v>7800</v>
      </c>
      <c r="AC64" s="597">
        <f t="shared" si="3"/>
        <v>0</v>
      </c>
      <c r="AD64" s="598" t="s">
        <v>64</v>
      </c>
      <c r="AE64" s="598" t="s">
        <v>65</v>
      </c>
      <c r="AF64" s="599" t="b">
        <v>1</v>
      </c>
      <c r="AG64" s="600"/>
      <c r="AH64" s="602" t="b">
        <v>1</v>
      </c>
      <c r="AI64" s="600"/>
      <c r="AJ64" s="602" t="b">
        <v>1</v>
      </c>
      <c r="AK64" s="600"/>
      <c r="AL64" s="599" t="s">
        <v>1662</v>
      </c>
      <c r="AM64" s="602" t="b">
        <v>1</v>
      </c>
      <c r="AN64" s="600"/>
      <c r="AO64" s="603" t="s">
        <v>68</v>
      </c>
      <c r="AP64" s="604" t="s">
        <v>94</v>
      </c>
      <c r="AQ64" s="605" t="s">
        <v>70</v>
      </c>
      <c r="AR64" s="606">
        <f t="shared" si="4"/>
        <v>45732</v>
      </c>
      <c r="AS64" s="603"/>
      <c r="AT64" s="642"/>
      <c r="AU64" s="642"/>
      <c r="AV64" s="603"/>
      <c r="AW64" s="643"/>
      <c r="AX64" s="644"/>
      <c r="AY64" s="645"/>
      <c r="AZ64" s="646"/>
      <c r="BA64" s="647"/>
    </row>
    <row r="65">
      <c r="A65" s="541">
        <v>63.0</v>
      </c>
      <c r="B65" s="542">
        <v>18719.0</v>
      </c>
      <c r="C65" s="543">
        <v>45695.0</v>
      </c>
      <c r="D65" s="544">
        <v>45702.0</v>
      </c>
      <c r="E65" s="545">
        <f t="shared" si="1"/>
        <v>7</v>
      </c>
      <c r="F65" s="546" t="s">
        <v>1663</v>
      </c>
      <c r="G65" s="543">
        <v>25579.0</v>
      </c>
      <c r="H65" s="542">
        <v>55.0</v>
      </c>
      <c r="I65" s="547" t="s">
        <v>62</v>
      </c>
      <c r="J65" s="547" t="s">
        <v>62</v>
      </c>
      <c r="K65" s="547" t="s">
        <v>1664</v>
      </c>
      <c r="L65" s="547" t="s">
        <v>228</v>
      </c>
      <c r="M65" s="547" t="s">
        <v>76</v>
      </c>
      <c r="N65" s="547" t="s">
        <v>1665</v>
      </c>
      <c r="O65" s="547" t="s">
        <v>1666</v>
      </c>
      <c r="P65" s="542" t="s">
        <v>1667</v>
      </c>
      <c r="Q65" s="547" t="s">
        <v>62</v>
      </c>
      <c r="R65" s="542" t="s">
        <v>62</v>
      </c>
      <c r="S65" s="547" t="s">
        <v>452</v>
      </c>
      <c r="T65" s="547" t="s">
        <v>62</v>
      </c>
      <c r="U65" s="548">
        <v>235060.22</v>
      </c>
      <c r="V65" s="549">
        <v>47012.0</v>
      </c>
      <c r="W65" s="549">
        <v>0.0</v>
      </c>
      <c r="X65" s="549">
        <v>0.0</v>
      </c>
      <c r="Y65" s="549">
        <v>103040.33</v>
      </c>
      <c r="Z65" s="549">
        <v>56000.0</v>
      </c>
      <c r="AA65" s="549">
        <v>24000.0</v>
      </c>
      <c r="AB65" s="564">
        <f t="shared" si="5"/>
        <v>80000</v>
      </c>
      <c r="AC65" s="551">
        <f t="shared" si="3"/>
        <v>5007.89</v>
      </c>
      <c r="AD65" s="552" t="s">
        <v>81</v>
      </c>
      <c r="AE65" s="552" t="s">
        <v>65</v>
      </c>
      <c r="AF65" s="553" t="b">
        <v>1</v>
      </c>
      <c r="AG65" s="554"/>
      <c r="AH65" s="547" t="b">
        <v>0</v>
      </c>
      <c r="AI65" s="610" t="s">
        <v>1668</v>
      </c>
      <c r="AJ65" s="547" t="b">
        <v>0</v>
      </c>
      <c r="AK65" s="610" t="s">
        <v>1668</v>
      </c>
      <c r="AL65" s="554"/>
      <c r="AM65" s="547" t="b">
        <v>1</v>
      </c>
      <c r="AN65" s="554"/>
      <c r="AO65" s="555" t="s">
        <v>83</v>
      </c>
      <c r="AP65" s="542" t="s">
        <v>94</v>
      </c>
      <c r="AQ65" s="556" t="s">
        <v>95</v>
      </c>
      <c r="AR65" s="557">
        <f t="shared" si="4"/>
        <v>45732</v>
      </c>
      <c r="AS65" s="555"/>
      <c r="AT65" s="558"/>
      <c r="AU65" s="558"/>
      <c r="AV65" s="555"/>
      <c r="AW65" s="559"/>
      <c r="AX65" s="560"/>
      <c r="AY65" s="561"/>
      <c r="AZ65" s="562"/>
    </row>
    <row r="66">
      <c r="A66" s="565">
        <v>64.0</v>
      </c>
      <c r="B66" s="566">
        <v>18956.0</v>
      </c>
      <c r="C66" s="567">
        <v>45700.0</v>
      </c>
      <c r="D66" s="568">
        <v>45702.0</v>
      </c>
      <c r="E66" s="569">
        <f t="shared" si="1"/>
        <v>2</v>
      </c>
      <c r="F66" s="570" t="s">
        <v>1669</v>
      </c>
      <c r="G66" s="567">
        <v>35671.0</v>
      </c>
      <c r="H66" s="566">
        <v>27.0</v>
      </c>
      <c r="I66" s="571" t="s">
        <v>62</v>
      </c>
      <c r="J66" s="571" t="s">
        <v>62</v>
      </c>
      <c r="K66" s="571" t="s">
        <v>1670</v>
      </c>
      <c r="L66" s="571" t="s">
        <v>57</v>
      </c>
      <c r="M66" s="571" t="s">
        <v>76</v>
      </c>
      <c r="N66" s="578"/>
      <c r="O66" s="578"/>
      <c r="P66" s="648"/>
      <c r="Q66" s="578"/>
      <c r="R66" s="648"/>
      <c r="S66" s="571" t="s">
        <v>676</v>
      </c>
      <c r="T66" s="571" t="s">
        <v>62</v>
      </c>
      <c r="U66" s="572">
        <v>38768.74</v>
      </c>
      <c r="V66" s="573">
        <v>0.0</v>
      </c>
      <c r="W66" s="573">
        <v>0.0</v>
      </c>
      <c r="X66" s="573">
        <v>0.0</v>
      </c>
      <c r="Y66" s="573">
        <v>20000.0</v>
      </c>
      <c r="Z66" s="573">
        <v>9009.0</v>
      </c>
      <c r="AA66" s="573">
        <v>3861.0</v>
      </c>
      <c r="AB66" s="574">
        <f t="shared" si="5"/>
        <v>12870</v>
      </c>
      <c r="AC66" s="575">
        <f t="shared" si="3"/>
        <v>5898.74</v>
      </c>
      <c r="AD66" s="576" t="s">
        <v>81</v>
      </c>
      <c r="AE66" s="576" t="s">
        <v>65</v>
      </c>
      <c r="AF66" s="577" t="b">
        <v>1</v>
      </c>
      <c r="AG66" s="578"/>
      <c r="AH66" s="571" t="b">
        <v>1</v>
      </c>
      <c r="AI66" s="578"/>
      <c r="AJ66" s="571" t="b">
        <v>1</v>
      </c>
      <c r="AK66" s="578"/>
      <c r="AL66" s="578"/>
      <c r="AM66" s="571" t="b">
        <v>1</v>
      </c>
      <c r="AN66" s="578"/>
      <c r="AO66" s="579" t="s">
        <v>83</v>
      </c>
      <c r="AP66" s="566" t="s">
        <v>94</v>
      </c>
      <c r="AQ66" s="580" t="s">
        <v>70</v>
      </c>
      <c r="AR66" s="581">
        <f t="shared" si="4"/>
        <v>45732</v>
      </c>
      <c r="AS66" s="579"/>
      <c r="AT66" s="582"/>
      <c r="AU66" s="582"/>
      <c r="AV66" s="579"/>
      <c r="AW66" s="583"/>
      <c r="AX66" s="584"/>
      <c r="AY66" s="585"/>
      <c r="AZ66" s="586"/>
      <c r="BA66" s="613"/>
    </row>
    <row r="67">
      <c r="A67" s="541">
        <v>65.0</v>
      </c>
      <c r="B67" s="542">
        <v>18923.0</v>
      </c>
      <c r="C67" s="543">
        <v>45700.0</v>
      </c>
      <c r="D67" s="544">
        <v>45703.0</v>
      </c>
      <c r="E67" s="638">
        <f t="shared" si="1"/>
        <v>3</v>
      </c>
      <c r="F67" s="546" t="s">
        <v>1671</v>
      </c>
      <c r="G67" s="543">
        <v>43225.0</v>
      </c>
      <c r="H67" s="542">
        <v>6.0</v>
      </c>
      <c r="I67" s="547" t="s">
        <v>1672</v>
      </c>
      <c r="J67" s="547" t="s">
        <v>1673</v>
      </c>
      <c r="K67" s="547" t="s">
        <v>1674</v>
      </c>
      <c r="L67" s="547" t="s">
        <v>57</v>
      </c>
      <c r="M67" s="547" t="s">
        <v>58</v>
      </c>
      <c r="N67" s="547" t="s">
        <v>1675</v>
      </c>
      <c r="O67" s="547" t="s">
        <v>1316</v>
      </c>
      <c r="P67" s="542" t="s">
        <v>91</v>
      </c>
      <c r="Q67" s="547" t="s">
        <v>62</v>
      </c>
      <c r="R67" s="542" t="s">
        <v>62</v>
      </c>
      <c r="S67" s="547" t="s">
        <v>134</v>
      </c>
      <c r="T67" s="547" t="s">
        <v>62</v>
      </c>
      <c r="U67" s="548">
        <v>69978.33</v>
      </c>
      <c r="V67" s="549">
        <v>0.0</v>
      </c>
      <c r="W67" s="549">
        <v>0.0</v>
      </c>
      <c r="X67" s="549">
        <v>32918.21</v>
      </c>
      <c r="Y67" s="549">
        <v>0.0</v>
      </c>
      <c r="Z67" s="549">
        <v>20475.0</v>
      </c>
      <c r="AA67" s="549">
        <v>8775.0</v>
      </c>
      <c r="AB67" s="564">
        <f t="shared" si="5"/>
        <v>29250</v>
      </c>
      <c r="AC67" s="551">
        <f t="shared" si="3"/>
        <v>7810.12</v>
      </c>
      <c r="AD67" s="552" t="s">
        <v>64</v>
      </c>
      <c r="AE67" s="552" t="s">
        <v>65</v>
      </c>
      <c r="AF67" s="553" t="b">
        <v>1</v>
      </c>
      <c r="AG67" s="554"/>
      <c r="AH67" s="547" t="b">
        <v>1</v>
      </c>
      <c r="AI67" s="554"/>
      <c r="AJ67" s="547" t="b">
        <v>1</v>
      </c>
      <c r="AK67" s="554"/>
      <c r="AL67" s="599" t="s">
        <v>1676</v>
      </c>
      <c r="AM67" s="547" t="b">
        <v>1</v>
      </c>
      <c r="AN67" s="554"/>
      <c r="AO67" s="555" t="s">
        <v>83</v>
      </c>
      <c r="AP67" s="542" t="s">
        <v>94</v>
      </c>
      <c r="AQ67" s="556" t="s">
        <v>70</v>
      </c>
      <c r="AR67" s="557">
        <f t="shared" si="4"/>
        <v>45733</v>
      </c>
      <c r="AS67" s="555"/>
      <c r="AT67" s="558"/>
      <c r="AU67" s="558"/>
      <c r="AV67" s="555"/>
      <c r="AW67" s="559"/>
      <c r="AX67" s="560"/>
      <c r="AY67" s="561"/>
      <c r="AZ67" s="562"/>
    </row>
    <row r="68">
      <c r="A68" s="541">
        <v>66.0</v>
      </c>
      <c r="B68" s="542">
        <v>18821.0</v>
      </c>
      <c r="C68" s="543">
        <v>45698.0</v>
      </c>
      <c r="D68" s="544">
        <v>45703.0</v>
      </c>
      <c r="E68" s="545">
        <f t="shared" si="1"/>
        <v>5</v>
      </c>
      <c r="F68" s="649" t="s">
        <v>1677</v>
      </c>
      <c r="G68" s="543">
        <v>21218.0</v>
      </c>
      <c r="H68" s="542">
        <v>67.0</v>
      </c>
      <c r="I68" s="547" t="s">
        <v>62</v>
      </c>
      <c r="J68" s="547" t="s">
        <v>62</v>
      </c>
      <c r="K68" s="547" t="s">
        <v>1678</v>
      </c>
      <c r="L68" s="547" t="s">
        <v>98</v>
      </c>
      <c r="M68" s="547" t="s">
        <v>76</v>
      </c>
      <c r="N68" s="547" t="s">
        <v>1679</v>
      </c>
      <c r="O68" s="547" t="s">
        <v>1680</v>
      </c>
      <c r="P68" s="542" t="s">
        <v>1681</v>
      </c>
      <c r="Q68" s="650" t="s">
        <v>1682</v>
      </c>
      <c r="R68" s="651">
        <v>11043.0</v>
      </c>
      <c r="S68" s="652" t="s">
        <v>1683</v>
      </c>
      <c r="T68" s="652" t="s">
        <v>1684</v>
      </c>
      <c r="U68" s="653">
        <v>265919.23</v>
      </c>
      <c r="V68" s="654">
        <v>53183.86</v>
      </c>
      <c r="W68" s="654">
        <v>0.0</v>
      </c>
      <c r="X68" s="654">
        <v>0.0</v>
      </c>
      <c r="Y68" s="654">
        <v>93694.26</v>
      </c>
      <c r="Z68" s="655">
        <f>5460+10725</f>
        <v>16185</v>
      </c>
      <c r="AA68" s="655">
        <f>2340+4914</f>
        <v>7254</v>
      </c>
      <c r="AB68" s="564">
        <f t="shared" si="5"/>
        <v>23439</v>
      </c>
      <c r="AC68" s="551">
        <f t="shared" si="3"/>
        <v>95602.11</v>
      </c>
      <c r="AD68" s="552" t="s">
        <v>150</v>
      </c>
      <c r="AE68" s="552" t="s">
        <v>65</v>
      </c>
      <c r="AF68" s="553" t="b">
        <v>1</v>
      </c>
      <c r="AG68" s="554"/>
      <c r="AH68" s="547" t="b">
        <v>1</v>
      </c>
      <c r="AI68" s="554"/>
      <c r="AJ68" s="547" t="b">
        <v>1</v>
      </c>
      <c r="AK68" s="554"/>
      <c r="AL68" s="547" t="s">
        <v>1465</v>
      </c>
      <c r="AM68" s="547" t="b">
        <v>1</v>
      </c>
      <c r="AN68" s="656"/>
      <c r="AO68" s="555" t="s">
        <v>83</v>
      </c>
      <c r="AP68" s="542" t="s">
        <v>127</v>
      </c>
      <c r="AQ68" s="556" t="s">
        <v>70</v>
      </c>
      <c r="AR68" s="557">
        <f t="shared" si="4"/>
        <v>45733</v>
      </c>
      <c r="AS68" s="656"/>
      <c r="AT68" s="657"/>
      <c r="AU68" s="657"/>
      <c r="AV68" s="656"/>
      <c r="AW68" s="657"/>
      <c r="AX68" s="656"/>
      <c r="AY68" s="656"/>
      <c r="AZ68" s="658"/>
      <c r="BA68" s="612"/>
    </row>
    <row r="69">
      <c r="A69" s="541">
        <v>67.0</v>
      </c>
      <c r="B69" s="542">
        <v>19010.0</v>
      </c>
      <c r="C69" s="543">
        <v>45701.0</v>
      </c>
      <c r="D69" s="544">
        <v>45703.0</v>
      </c>
      <c r="E69" s="545">
        <f t="shared" si="1"/>
        <v>2</v>
      </c>
      <c r="F69" s="546" t="s">
        <v>1685</v>
      </c>
      <c r="G69" s="543">
        <v>28716.0</v>
      </c>
      <c r="H69" s="542">
        <v>46.0</v>
      </c>
      <c r="I69" s="547" t="s">
        <v>62</v>
      </c>
      <c r="J69" s="547" t="s">
        <v>62</v>
      </c>
      <c r="K69" s="547" t="s">
        <v>1686</v>
      </c>
      <c r="L69" s="547" t="s">
        <v>57</v>
      </c>
      <c r="M69" s="547" t="s">
        <v>76</v>
      </c>
      <c r="N69" s="547" t="s">
        <v>1687</v>
      </c>
      <c r="O69" s="547" t="s">
        <v>1687</v>
      </c>
      <c r="P69" s="542" t="s">
        <v>1688</v>
      </c>
      <c r="Q69" s="547" t="s">
        <v>1689</v>
      </c>
      <c r="R69" s="542">
        <v>58100.0</v>
      </c>
      <c r="S69" s="547" t="s">
        <v>1690</v>
      </c>
      <c r="T69" s="547" t="s">
        <v>1135</v>
      </c>
      <c r="U69" s="548">
        <v>66496.01</v>
      </c>
      <c r="V69" s="549">
        <v>13299.22</v>
      </c>
      <c r="W69" s="549">
        <v>0.0</v>
      </c>
      <c r="X69" s="549">
        <v>31393.13</v>
      </c>
      <c r="Y69" s="549">
        <v>353.66</v>
      </c>
      <c r="Z69" s="549">
        <v>12870.0</v>
      </c>
      <c r="AA69" s="549">
        <v>8580.0</v>
      </c>
      <c r="AB69" s="564">
        <f t="shared" si="5"/>
        <v>21450</v>
      </c>
      <c r="AC69" s="551">
        <f t="shared" si="3"/>
        <v>0</v>
      </c>
      <c r="AD69" s="552" t="s">
        <v>117</v>
      </c>
      <c r="AE69" s="552" t="s">
        <v>65</v>
      </c>
      <c r="AF69" s="553" t="b">
        <v>1</v>
      </c>
      <c r="AG69" s="554"/>
      <c r="AH69" s="547" t="b">
        <v>1</v>
      </c>
      <c r="AI69" s="554"/>
      <c r="AJ69" s="547" t="b">
        <v>1</v>
      </c>
      <c r="AK69" s="554"/>
      <c r="AL69" s="547" t="s">
        <v>1465</v>
      </c>
      <c r="AM69" s="547" t="b">
        <v>1</v>
      </c>
      <c r="AN69" s="554"/>
      <c r="AO69" s="555" t="s">
        <v>83</v>
      </c>
      <c r="AP69" s="542" t="s">
        <v>69</v>
      </c>
      <c r="AQ69" s="556" t="s">
        <v>70</v>
      </c>
      <c r="AR69" s="557">
        <f t="shared" si="4"/>
        <v>45733</v>
      </c>
      <c r="AS69" s="555"/>
      <c r="AT69" s="558"/>
      <c r="AU69" s="558"/>
      <c r="AV69" s="555"/>
      <c r="AW69" s="559"/>
      <c r="AX69" s="560"/>
      <c r="AY69" s="561"/>
      <c r="AZ69" s="562"/>
    </row>
    <row r="70">
      <c r="A70" s="565">
        <v>68.0</v>
      </c>
      <c r="B70" s="566">
        <v>19070.0</v>
      </c>
      <c r="C70" s="568">
        <v>45703.0</v>
      </c>
      <c r="D70" s="568">
        <v>45703.0</v>
      </c>
      <c r="E70" s="569">
        <f t="shared" si="1"/>
        <v>0</v>
      </c>
      <c r="F70" s="570" t="s">
        <v>1691</v>
      </c>
      <c r="G70" s="567">
        <v>22332.0</v>
      </c>
      <c r="H70" s="566">
        <v>63.0</v>
      </c>
      <c r="I70" s="571" t="s">
        <v>62</v>
      </c>
      <c r="J70" s="571" t="s">
        <v>62</v>
      </c>
      <c r="K70" s="571" t="s">
        <v>1692</v>
      </c>
      <c r="L70" s="571" t="s">
        <v>98</v>
      </c>
      <c r="M70" s="571" t="s">
        <v>76</v>
      </c>
      <c r="N70" s="571" t="s">
        <v>1693</v>
      </c>
      <c r="O70" s="571" t="s">
        <v>1694</v>
      </c>
      <c r="P70" s="566" t="s">
        <v>1688</v>
      </c>
      <c r="Q70" s="571" t="s">
        <v>1695</v>
      </c>
      <c r="R70" s="566">
        <v>58120.0</v>
      </c>
      <c r="S70" s="571" t="s">
        <v>1696</v>
      </c>
      <c r="T70" s="571" t="s">
        <v>62</v>
      </c>
      <c r="U70" s="572">
        <v>37839.78</v>
      </c>
      <c r="V70" s="573">
        <v>7567.95</v>
      </c>
      <c r="W70" s="573">
        <v>0.0</v>
      </c>
      <c r="X70" s="573">
        <v>0.0</v>
      </c>
      <c r="Y70" s="573">
        <v>8821.83</v>
      </c>
      <c r="Z70" s="573">
        <v>12870.0</v>
      </c>
      <c r="AA70" s="573">
        <v>8580.0</v>
      </c>
      <c r="AB70" s="574">
        <f t="shared" si="5"/>
        <v>21450</v>
      </c>
      <c r="AC70" s="575">
        <f t="shared" si="3"/>
        <v>0</v>
      </c>
      <c r="AD70" s="576" t="s">
        <v>312</v>
      </c>
      <c r="AE70" s="576" t="s">
        <v>313</v>
      </c>
      <c r="AF70" s="577" t="b">
        <v>1</v>
      </c>
      <c r="AG70" s="578"/>
      <c r="AH70" s="571" t="b">
        <v>1</v>
      </c>
      <c r="AI70" s="578"/>
      <c r="AJ70" s="571" t="b">
        <v>1</v>
      </c>
      <c r="AK70" s="578"/>
      <c r="AL70" s="571" t="s">
        <v>1697</v>
      </c>
      <c r="AM70" s="571" t="b">
        <v>1</v>
      </c>
      <c r="AN70" s="578"/>
      <c r="AO70" s="579" t="s">
        <v>83</v>
      </c>
      <c r="AP70" s="566" t="s">
        <v>69</v>
      </c>
      <c r="AQ70" s="580" t="s">
        <v>70</v>
      </c>
      <c r="AR70" s="581">
        <f t="shared" si="4"/>
        <v>45733</v>
      </c>
      <c r="AS70" s="579"/>
      <c r="AT70" s="582"/>
      <c r="AU70" s="582"/>
      <c r="AV70" s="579"/>
      <c r="AW70" s="583"/>
      <c r="AX70" s="584"/>
      <c r="AY70" s="585"/>
      <c r="AZ70" s="586"/>
      <c r="BA70" s="613"/>
    </row>
    <row r="71">
      <c r="A71" s="541">
        <v>70.0</v>
      </c>
      <c r="B71" s="542">
        <v>18855.0</v>
      </c>
      <c r="C71" s="543">
        <v>45698.0</v>
      </c>
      <c r="D71" s="544">
        <v>45704.0</v>
      </c>
      <c r="E71" s="545">
        <f t="shared" si="1"/>
        <v>6</v>
      </c>
      <c r="F71" s="546" t="s">
        <v>1698</v>
      </c>
      <c r="G71" s="543">
        <v>37263.0</v>
      </c>
      <c r="H71" s="542">
        <v>23.0</v>
      </c>
      <c r="I71" s="547" t="s">
        <v>62</v>
      </c>
      <c r="J71" s="547"/>
      <c r="K71" s="547" t="s">
        <v>1699</v>
      </c>
      <c r="L71" s="547" t="s">
        <v>57</v>
      </c>
      <c r="M71" s="547" t="s">
        <v>76</v>
      </c>
      <c r="N71" s="547" t="s">
        <v>1700</v>
      </c>
      <c r="O71" s="547" t="s">
        <v>1701</v>
      </c>
      <c r="P71" s="542" t="s">
        <v>61</v>
      </c>
      <c r="Q71" s="547" t="s">
        <v>62</v>
      </c>
      <c r="R71" s="542" t="s">
        <v>62</v>
      </c>
      <c r="S71" s="547" t="s">
        <v>1491</v>
      </c>
      <c r="T71" s="547" t="s">
        <v>62</v>
      </c>
      <c r="U71" s="548">
        <v>77337.98</v>
      </c>
      <c r="V71" s="549">
        <v>0.0</v>
      </c>
      <c r="W71" s="549">
        <v>0.0</v>
      </c>
      <c r="X71" s="549">
        <v>57587.98</v>
      </c>
      <c r="Y71" s="549">
        <v>250.0</v>
      </c>
      <c r="Z71" s="549">
        <v>13650.0</v>
      </c>
      <c r="AA71" s="549">
        <v>5850.0</v>
      </c>
      <c r="AB71" s="564">
        <f t="shared" si="5"/>
        <v>19500</v>
      </c>
      <c r="AC71" s="551">
        <f t="shared" si="3"/>
        <v>0</v>
      </c>
      <c r="AD71" s="552" t="s">
        <v>81</v>
      </c>
      <c r="AE71" s="552" t="s">
        <v>65</v>
      </c>
      <c r="AF71" s="553" t="b">
        <v>1</v>
      </c>
      <c r="AG71" s="554"/>
      <c r="AH71" s="599" t="b">
        <v>1</v>
      </c>
      <c r="AI71" s="554"/>
      <c r="AJ71" s="547" t="b">
        <v>1</v>
      </c>
      <c r="AK71" s="554"/>
      <c r="AL71" s="554"/>
      <c r="AM71" s="602" t="b">
        <v>1</v>
      </c>
      <c r="AN71" s="554"/>
      <c r="AO71" s="579" t="s">
        <v>83</v>
      </c>
      <c r="AP71" s="542" t="s">
        <v>94</v>
      </c>
      <c r="AQ71" s="556" t="s">
        <v>70</v>
      </c>
      <c r="AR71" s="557">
        <f t="shared" si="4"/>
        <v>45734</v>
      </c>
      <c r="AS71" s="555"/>
      <c r="AT71" s="558"/>
      <c r="AU71" s="558"/>
      <c r="AV71" s="555"/>
      <c r="AW71" s="559"/>
      <c r="AX71" s="560"/>
      <c r="AY71" s="561"/>
      <c r="AZ71" s="562"/>
    </row>
    <row r="72">
      <c r="A72" s="541">
        <v>71.0</v>
      </c>
      <c r="B72" s="542">
        <v>19025.0</v>
      </c>
      <c r="C72" s="543">
        <v>45702.0</v>
      </c>
      <c r="D72" s="544">
        <v>45704.0</v>
      </c>
      <c r="E72" s="545">
        <f t="shared" si="1"/>
        <v>2</v>
      </c>
      <c r="F72" s="546" t="s">
        <v>1702</v>
      </c>
      <c r="G72" s="543">
        <v>17953.0</v>
      </c>
      <c r="H72" s="542">
        <v>75.0</v>
      </c>
      <c r="I72" s="547" t="s">
        <v>62</v>
      </c>
      <c r="J72" s="547" t="s">
        <v>62</v>
      </c>
      <c r="K72" s="547" t="s">
        <v>1703</v>
      </c>
      <c r="L72" s="547" t="s">
        <v>98</v>
      </c>
      <c r="M72" s="547" t="s">
        <v>76</v>
      </c>
      <c r="N72" s="547" t="s">
        <v>1704</v>
      </c>
      <c r="O72" s="547" t="s">
        <v>1705</v>
      </c>
      <c r="P72" s="542" t="s">
        <v>1706</v>
      </c>
      <c r="Q72" s="547" t="s">
        <v>62</v>
      </c>
      <c r="R72" s="542" t="s">
        <v>62</v>
      </c>
      <c r="S72" s="547" t="s">
        <v>452</v>
      </c>
      <c r="T72" s="547" t="s">
        <v>62</v>
      </c>
      <c r="U72" s="548">
        <v>61813.67</v>
      </c>
      <c r="V72" s="549">
        <v>12632.69</v>
      </c>
      <c r="W72" s="549">
        <v>0.0</v>
      </c>
      <c r="X72" s="549">
        <v>0.0</v>
      </c>
      <c r="Y72" s="549">
        <f>20000+11900.98</f>
        <v>31900.98</v>
      </c>
      <c r="Z72" s="549">
        <v>12285.0</v>
      </c>
      <c r="AA72" s="549">
        <v>5265.0</v>
      </c>
      <c r="AB72" s="564">
        <f t="shared" si="5"/>
        <v>17550</v>
      </c>
      <c r="AC72" s="551">
        <f t="shared" si="3"/>
        <v>-270</v>
      </c>
      <c r="AD72" s="552" t="s">
        <v>81</v>
      </c>
      <c r="AE72" s="552" t="s">
        <v>65</v>
      </c>
      <c r="AF72" s="553" t="b">
        <v>1</v>
      </c>
      <c r="AG72" s="554"/>
      <c r="AH72" s="547" t="b">
        <v>1</v>
      </c>
      <c r="AI72" s="554"/>
      <c r="AJ72" s="547" t="b">
        <v>1</v>
      </c>
      <c r="AK72" s="554"/>
      <c r="AL72" s="554"/>
      <c r="AM72" s="547" t="b">
        <v>1</v>
      </c>
      <c r="AN72" s="554"/>
      <c r="AO72" s="555" t="s">
        <v>83</v>
      </c>
      <c r="AP72" s="542" t="s">
        <v>94</v>
      </c>
      <c r="AQ72" s="556" t="s">
        <v>70</v>
      </c>
      <c r="AR72" s="557">
        <f t="shared" si="4"/>
        <v>45734</v>
      </c>
      <c r="AS72" s="555"/>
      <c r="AT72" s="558"/>
      <c r="AU72" s="558"/>
      <c r="AV72" s="555"/>
      <c r="AW72" s="559"/>
      <c r="AX72" s="560"/>
      <c r="AY72" s="561"/>
      <c r="AZ72" s="562"/>
    </row>
    <row r="73">
      <c r="A73" s="541">
        <v>72.0</v>
      </c>
      <c r="B73" s="542">
        <v>19008.0</v>
      </c>
      <c r="C73" s="543">
        <v>45701.0</v>
      </c>
      <c r="D73" s="544">
        <v>45704.0</v>
      </c>
      <c r="E73" s="545">
        <f t="shared" si="1"/>
        <v>3</v>
      </c>
      <c r="F73" s="546" t="s">
        <v>1707</v>
      </c>
      <c r="G73" s="543">
        <v>20684.0</v>
      </c>
      <c r="H73" s="542">
        <v>68.0</v>
      </c>
      <c r="I73" s="547" t="s">
        <v>62</v>
      </c>
      <c r="J73" s="547" t="s">
        <v>62</v>
      </c>
      <c r="K73" s="547" t="s">
        <v>1708</v>
      </c>
      <c r="L73" s="547" t="s">
        <v>98</v>
      </c>
      <c r="M73" s="547" t="s">
        <v>76</v>
      </c>
      <c r="N73" s="547" t="s">
        <v>1709</v>
      </c>
      <c r="O73" s="547" t="s">
        <v>1710</v>
      </c>
      <c r="P73" s="542" t="s">
        <v>1711</v>
      </c>
      <c r="Q73" s="547" t="s">
        <v>1712</v>
      </c>
      <c r="R73" s="542">
        <v>19240.0</v>
      </c>
      <c r="S73" s="547" t="s">
        <v>801</v>
      </c>
      <c r="T73" s="547" t="s">
        <v>1713</v>
      </c>
      <c r="U73" s="548">
        <v>231112.35</v>
      </c>
      <c r="V73" s="549">
        <v>46222.51</v>
      </c>
      <c r="W73" s="549">
        <v>0.0</v>
      </c>
      <c r="X73" s="549">
        <v>0.0</v>
      </c>
      <c r="Y73" s="549">
        <v>141989.84</v>
      </c>
      <c r="Z73" s="549">
        <v>25740.0</v>
      </c>
      <c r="AA73" s="549">
        <v>17160.0</v>
      </c>
      <c r="AB73" s="564">
        <f t="shared" si="5"/>
        <v>42900</v>
      </c>
      <c r="AC73" s="551">
        <f t="shared" si="3"/>
        <v>0</v>
      </c>
      <c r="AD73" s="552" t="s">
        <v>312</v>
      </c>
      <c r="AE73" s="552" t="s">
        <v>65</v>
      </c>
      <c r="AF73" s="553" t="b">
        <v>1</v>
      </c>
      <c r="AG73" s="554"/>
      <c r="AH73" s="547" t="b">
        <v>1</v>
      </c>
      <c r="AI73" s="554"/>
      <c r="AJ73" s="547" t="b">
        <v>1</v>
      </c>
      <c r="AK73" s="554"/>
      <c r="AL73" s="547" t="s">
        <v>1465</v>
      </c>
      <c r="AM73" s="547" t="b">
        <v>1</v>
      </c>
      <c r="AN73" s="554"/>
      <c r="AO73" s="555" t="s">
        <v>83</v>
      </c>
      <c r="AP73" s="542" t="s">
        <v>94</v>
      </c>
      <c r="AQ73" s="556" t="s">
        <v>70</v>
      </c>
      <c r="AR73" s="557">
        <f t="shared" si="4"/>
        <v>45734</v>
      </c>
      <c r="AS73" s="555"/>
      <c r="AT73" s="558"/>
      <c r="AU73" s="558"/>
      <c r="AV73" s="555"/>
      <c r="AW73" s="559"/>
      <c r="AX73" s="560"/>
      <c r="AY73" s="561"/>
      <c r="AZ73" s="562"/>
    </row>
    <row r="74">
      <c r="A74" s="541">
        <v>73.0</v>
      </c>
      <c r="B74" s="542">
        <v>18944.0</v>
      </c>
      <c r="C74" s="543">
        <v>45700.0</v>
      </c>
      <c r="D74" s="544">
        <v>45704.0</v>
      </c>
      <c r="E74" s="545">
        <f t="shared" si="1"/>
        <v>4</v>
      </c>
      <c r="F74" s="546" t="s">
        <v>1714</v>
      </c>
      <c r="G74" s="543">
        <v>36699.0</v>
      </c>
      <c r="H74" s="542">
        <v>24.0</v>
      </c>
      <c r="I74" s="547" t="s">
        <v>62</v>
      </c>
      <c r="J74" s="547" t="s">
        <v>62</v>
      </c>
      <c r="K74" s="547" t="s">
        <v>1715</v>
      </c>
      <c r="L74" s="547" t="s">
        <v>57</v>
      </c>
      <c r="M74" s="547" t="s">
        <v>76</v>
      </c>
      <c r="N74" s="547" t="s">
        <v>1716</v>
      </c>
      <c r="O74" s="547" t="s">
        <v>1717</v>
      </c>
      <c r="P74" s="542" t="s">
        <v>1718</v>
      </c>
      <c r="Q74" s="547" t="s">
        <v>1719</v>
      </c>
      <c r="R74" s="542" t="s">
        <v>62</v>
      </c>
      <c r="S74" s="547" t="s">
        <v>794</v>
      </c>
      <c r="T74" s="547" t="s">
        <v>1720</v>
      </c>
      <c r="U74" s="548">
        <v>152988.72</v>
      </c>
      <c r="V74" s="549">
        <v>0.0</v>
      </c>
      <c r="W74" s="549">
        <v>0.0</v>
      </c>
      <c r="X74" s="549">
        <v>80000.0</v>
      </c>
      <c r="Y74" s="549">
        <v>45298.72</v>
      </c>
      <c r="Z74" s="549">
        <v>19383.0</v>
      </c>
      <c r="AA74" s="549">
        <v>8307.0</v>
      </c>
      <c r="AB74" s="564">
        <f t="shared" si="5"/>
        <v>27690</v>
      </c>
      <c r="AC74" s="551">
        <f t="shared" si="3"/>
        <v>0</v>
      </c>
      <c r="AD74" s="552" t="s">
        <v>81</v>
      </c>
      <c r="AE74" s="552" t="s">
        <v>65</v>
      </c>
      <c r="AF74" s="553" t="b">
        <v>1</v>
      </c>
      <c r="AG74" s="554"/>
      <c r="AH74" s="547" t="b">
        <v>1</v>
      </c>
      <c r="AI74" s="554"/>
      <c r="AJ74" s="547" t="b">
        <v>0</v>
      </c>
      <c r="AK74" s="610" t="s">
        <v>1721</v>
      </c>
      <c r="AL74" s="554"/>
      <c r="AM74" s="547" t="b">
        <v>1</v>
      </c>
      <c r="AN74" s="554"/>
      <c r="AO74" s="555" t="s">
        <v>68</v>
      </c>
      <c r="AP74" s="542" t="s">
        <v>94</v>
      </c>
      <c r="AQ74" s="556" t="s">
        <v>95</v>
      </c>
      <c r="AR74" s="557">
        <f t="shared" si="4"/>
        <v>45734</v>
      </c>
      <c r="AS74" s="555"/>
      <c r="AT74" s="558"/>
      <c r="AU74" s="558"/>
      <c r="AV74" s="555"/>
      <c r="AW74" s="559"/>
      <c r="AX74" s="560"/>
      <c r="AY74" s="561"/>
      <c r="AZ74" s="562"/>
    </row>
    <row r="75">
      <c r="A75" s="541">
        <v>74.0</v>
      </c>
      <c r="B75" s="542">
        <v>18883.0</v>
      </c>
      <c r="C75" s="543">
        <v>45699.0</v>
      </c>
      <c r="D75" s="544">
        <v>45704.0</v>
      </c>
      <c r="E75" s="545">
        <f t="shared" si="1"/>
        <v>5</v>
      </c>
      <c r="F75" s="546" t="s">
        <v>1722</v>
      </c>
      <c r="G75" s="543">
        <v>45660.0</v>
      </c>
      <c r="H75" s="542">
        <v>0.0</v>
      </c>
      <c r="I75" s="547" t="s">
        <v>62</v>
      </c>
      <c r="J75" s="547" t="s">
        <v>1723</v>
      </c>
      <c r="K75" s="547" t="s">
        <v>1724</v>
      </c>
      <c r="L75" s="547" t="s">
        <v>57</v>
      </c>
      <c r="M75" s="547" t="s">
        <v>58</v>
      </c>
      <c r="N75" s="547" t="s">
        <v>186</v>
      </c>
      <c r="O75" s="547" t="s">
        <v>1316</v>
      </c>
      <c r="P75" s="542" t="s">
        <v>91</v>
      </c>
      <c r="Q75" s="547" t="s">
        <v>62</v>
      </c>
      <c r="R75" s="542" t="s">
        <v>62</v>
      </c>
      <c r="S75" s="547" t="s">
        <v>188</v>
      </c>
      <c r="T75" s="547" t="s">
        <v>62</v>
      </c>
      <c r="U75" s="548">
        <v>64509.23</v>
      </c>
      <c r="V75" s="549">
        <v>0.0</v>
      </c>
      <c r="W75" s="549">
        <v>0.0</v>
      </c>
      <c r="X75" s="549">
        <v>0.0</v>
      </c>
      <c r="Y75" s="549">
        <v>35259.23</v>
      </c>
      <c r="Z75" s="549">
        <v>20475.0</v>
      </c>
      <c r="AA75" s="549">
        <v>8775.0</v>
      </c>
      <c r="AB75" s="564">
        <f t="shared" si="5"/>
        <v>29250</v>
      </c>
      <c r="AC75" s="551">
        <f t="shared" si="3"/>
        <v>0</v>
      </c>
      <c r="AD75" s="552" t="s">
        <v>81</v>
      </c>
      <c r="AE75" s="552" t="s">
        <v>65</v>
      </c>
      <c r="AF75" s="553" t="b">
        <v>1</v>
      </c>
      <c r="AG75" s="554"/>
      <c r="AH75" s="547" t="b">
        <v>1</v>
      </c>
      <c r="AI75" s="554"/>
      <c r="AJ75" s="547" t="b">
        <v>1</v>
      </c>
      <c r="AK75" s="554"/>
      <c r="AL75" s="554"/>
      <c r="AM75" s="547" t="b">
        <v>1</v>
      </c>
      <c r="AN75" s="554"/>
      <c r="AO75" s="555" t="s">
        <v>83</v>
      </c>
      <c r="AP75" s="542" t="s">
        <v>69</v>
      </c>
      <c r="AQ75" s="556" t="s">
        <v>70</v>
      </c>
      <c r="AR75" s="557">
        <f t="shared" si="4"/>
        <v>45734</v>
      </c>
      <c r="AS75" s="555"/>
      <c r="AT75" s="558"/>
      <c r="AU75" s="558"/>
      <c r="AV75" s="555"/>
      <c r="AW75" s="559"/>
      <c r="AX75" s="560"/>
      <c r="AY75" s="561"/>
      <c r="AZ75" s="562"/>
    </row>
    <row r="76">
      <c r="A76" s="565">
        <v>75.0</v>
      </c>
      <c r="B76" s="566">
        <v>18854.0</v>
      </c>
      <c r="C76" s="567">
        <v>45699.0</v>
      </c>
      <c r="D76" s="568">
        <v>45704.0</v>
      </c>
      <c r="E76" s="569">
        <f t="shared" si="1"/>
        <v>5</v>
      </c>
      <c r="F76" s="570" t="s">
        <v>1725</v>
      </c>
      <c r="G76" s="567">
        <v>34568.0</v>
      </c>
      <c r="H76" s="566">
        <v>30.0</v>
      </c>
      <c r="I76" s="571" t="s">
        <v>62</v>
      </c>
      <c r="J76" s="571" t="s">
        <v>62</v>
      </c>
      <c r="K76" s="571" t="s">
        <v>1726</v>
      </c>
      <c r="L76" s="571" t="s">
        <v>75</v>
      </c>
      <c r="M76" s="571" t="s">
        <v>76</v>
      </c>
      <c r="N76" s="571" t="s">
        <v>1727</v>
      </c>
      <c r="O76" s="571" t="s">
        <v>1728</v>
      </c>
      <c r="P76" s="566" t="s">
        <v>1729</v>
      </c>
      <c r="Q76" s="571" t="s">
        <v>62</v>
      </c>
      <c r="R76" s="566" t="s">
        <v>62</v>
      </c>
      <c r="S76" s="571" t="s">
        <v>1730</v>
      </c>
      <c r="T76" s="571" t="s">
        <v>1731</v>
      </c>
      <c r="U76" s="572">
        <v>274094.24</v>
      </c>
      <c r="V76" s="573">
        <v>0.0</v>
      </c>
      <c r="W76" s="573">
        <v>0.0</v>
      </c>
      <c r="X76" s="573">
        <v>0.0</v>
      </c>
      <c r="Y76" s="573">
        <v>183994.24</v>
      </c>
      <c r="Z76" s="573">
        <v>63070.0</v>
      </c>
      <c r="AA76" s="573">
        <v>27030.0</v>
      </c>
      <c r="AB76" s="574">
        <f t="shared" si="5"/>
        <v>90100</v>
      </c>
      <c r="AC76" s="575">
        <f t="shared" si="3"/>
        <v>0</v>
      </c>
      <c r="AD76" s="576" t="s">
        <v>81</v>
      </c>
      <c r="AE76" s="576" t="s">
        <v>65</v>
      </c>
      <c r="AF76" s="577" t="b">
        <v>1</v>
      </c>
      <c r="AG76" s="578"/>
      <c r="AH76" s="571" t="b">
        <v>1</v>
      </c>
      <c r="AI76" s="578"/>
      <c r="AJ76" s="571" t="b">
        <v>0</v>
      </c>
      <c r="AK76" s="609" t="s">
        <v>1732</v>
      </c>
      <c r="AL76" s="578"/>
      <c r="AM76" s="571" t="b">
        <v>1</v>
      </c>
      <c r="AN76" s="578"/>
      <c r="AO76" s="579" t="s">
        <v>83</v>
      </c>
      <c r="AP76" s="566" t="s">
        <v>127</v>
      </c>
      <c r="AQ76" s="580" t="s">
        <v>95</v>
      </c>
      <c r="AR76" s="581">
        <f t="shared" si="4"/>
        <v>45734</v>
      </c>
      <c r="AS76" s="579"/>
      <c r="AT76" s="582"/>
      <c r="AU76" s="582"/>
      <c r="AV76" s="579"/>
      <c r="AW76" s="583"/>
      <c r="AX76" s="584"/>
      <c r="AY76" s="585"/>
      <c r="AZ76" s="586"/>
      <c r="BA76" s="613"/>
    </row>
    <row r="77">
      <c r="A77" s="541">
        <v>76.0</v>
      </c>
      <c r="B77" s="542">
        <v>19031.0</v>
      </c>
      <c r="C77" s="543">
        <v>45702.0</v>
      </c>
      <c r="D77" s="544">
        <v>45705.0</v>
      </c>
      <c r="E77" s="545">
        <f t="shared" si="1"/>
        <v>3</v>
      </c>
      <c r="F77" s="546" t="s">
        <v>1733</v>
      </c>
      <c r="G77" s="595">
        <v>35375.0</v>
      </c>
      <c r="H77" s="542">
        <v>27.0</v>
      </c>
      <c r="I77" s="547" t="s">
        <v>62</v>
      </c>
      <c r="J77" s="547" t="s">
        <v>1734</v>
      </c>
      <c r="K77" s="547" t="s">
        <v>1735</v>
      </c>
      <c r="L77" s="547" t="s">
        <v>57</v>
      </c>
      <c r="M77" s="547" t="s">
        <v>341</v>
      </c>
      <c r="N77" s="547" t="s">
        <v>1736</v>
      </c>
      <c r="O77" s="547" t="s">
        <v>1737</v>
      </c>
      <c r="P77" s="542" t="s">
        <v>1738</v>
      </c>
      <c r="Q77" s="547" t="s">
        <v>1069</v>
      </c>
      <c r="R77" s="542">
        <v>59513.0</v>
      </c>
      <c r="S77" s="547" t="s">
        <v>1739</v>
      </c>
      <c r="T77" s="547" t="s">
        <v>1462</v>
      </c>
      <c r="U77" s="548">
        <v>154377.34</v>
      </c>
      <c r="V77" s="549">
        <v>0.0</v>
      </c>
      <c r="W77" s="549">
        <v>8325.34</v>
      </c>
      <c r="X77" s="549">
        <v>0.0</v>
      </c>
      <c r="Y77" s="549">
        <v>109002.0</v>
      </c>
      <c r="Z77" s="549">
        <v>22230.0</v>
      </c>
      <c r="AA77" s="549">
        <v>14820.0</v>
      </c>
      <c r="AB77" s="564">
        <f t="shared" si="5"/>
        <v>37050</v>
      </c>
      <c r="AC77" s="551">
        <f t="shared" si="3"/>
        <v>0</v>
      </c>
      <c r="AD77" s="552" t="s">
        <v>312</v>
      </c>
      <c r="AE77" s="552" t="s">
        <v>65</v>
      </c>
      <c r="AF77" s="553" t="b">
        <v>1</v>
      </c>
      <c r="AG77" s="554"/>
      <c r="AH77" s="547" t="b">
        <v>1</v>
      </c>
      <c r="AI77" s="554"/>
      <c r="AJ77" s="547" t="b">
        <v>1</v>
      </c>
      <c r="AK77" s="554"/>
      <c r="AL77" s="547" t="s">
        <v>1465</v>
      </c>
      <c r="AM77" s="547" t="b">
        <v>1</v>
      </c>
      <c r="AN77" s="554"/>
      <c r="AO77" s="555" t="s">
        <v>238</v>
      </c>
      <c r="AP77" s="542" t="s">
        <v>94</v>
      </c>
      <c r="AQ77" s="556" t="s">
        <v>70</v>
      </c>
      <c r="AR77" s="557">
        <f t="shared" si="4"/>
        <v>45735</v>
      </c>
      <c r="AS77" s="555"/>
      <c r="AT77" s="558"/>
      <c r="AU77" s="558"/>
      <c r="AV77" s="555"/>
      <c r="AW77" s="559"/>
      <c r="AX77" s="560"/>
      <c r="AY77" s="561"/>
      <c r="AZ77" s="562"/>
    </row>
    <row r="78">
      <c r="A78" s="541">
        <v>77.0</v>
      </c>
      <c r="B78" s="542">
        <v>19048.0</v>
      </c>
      <c r="C78" s="543">
        <v>45702.0</v>
      </c>
      <c r="D78" s="544">
        <v>45705.0</v>
      </c>
      <c r="E78" s="545">
        <f t="shared" si="1"/>
        <v>3</v>
      </c>
      <c r="F78" s="546" t="s">
        <v>1740</v>
      </c>
      <c r="G78" s="543">
        <v>45702.0</v>
      </c>
      <c r="H78" s="542">
        <v>0.0</v>
      </c>
      <c r="I78" s="547" t="s">
        <v>62</v>
      </c>
      <c r="J78" s="547" t="s">
        <v>1734</v>
      </c>
      <c r="K78" s="547" t="s">
        <v>1735</v>
      </c>
      <c r="L78" s="547" t="s">
        <v>57</v>
      </c>
      <c r="M78" s="547" t="s">
        <v>58</v>
      </c>
      <c r="N78" s="547" t="s">
        <v>1741</v>
      </c>
      <c r="O78" s="547" t="s">
        <v>1742</v>
      </c>
      <c r="P78" s="542" t="s">
        <v>1743</v>
      </c>
      <c r="Q78" s="547" t="s">
        <v>62</v>
      </c>
      <c r="R78" s="542" t="s">
        <v>62</v>
      </c>
      <c r="S78" s="547" t="s">
        <v>188</v>
      </c>
      <c r="T78" s="547" t="s">
        <v>62</v>
      </c>
      <c r="U78" s="548">
        <v>45918.89</v>
      </c>
      <c r="V78" s="549">
        <v>0.0</v>
      </c>
      <c r="W78" s="549">
        <v>3411.59</v>
      </c>
      <c r="X78" s="549">
        <v>0.0</v>
      </c>
      <c r="Y78" s="549">
        <v>18619.8</v>
      </c>
      <c r="Z78" s="549">
        <f>12694.5+4774.5</f>
        <v>17469</v>
      </c>
      <c r="AA78" s="549">
        <f>5440.5+978</f>
        <v>6418.5</v>
      </c>
      <c r="AB78" s="564">
        <f t="shared" si="5"/>
        <v>23887.5</v>
      </c>
      <c r="AC78" s="551">
        <f t="shared" si="3"/>
        <v>0</v>
      </c>
      <c r="AD78" s="552" t="s">
        <v>258</v>
      </c>
      <c r="AE78" s="552" t="s">
        <v>65</v>
      </c>
      <c r="AF78" s="553" t="b">
        <v>0</v>
      </c>
      <c r="AG78" s="547" t="s">
        <v>1442</v>
      </c>
      <c r="AH78" s="547" t="b">
        <v>1</v>
      </c>
      <c r="AI78" s="554"/>
      <c r="AJ78" s="547" t="b">
        <v>1</v>
      </c>
      <c r="AK78" s="554"/>
      <c r="AL78" s="554"/>
      <c r="AM78" s="547" t="b">
        <v>1</v>
      </c>
      <c r="AN78" s="554"/>
      <c r="AO78" s="555"/>
      <c r="AP78" s="542" t="s">
        <v>94</v>
      </c>
      <c r="AQ78" s="556" t="s">
        <v>70</v>
      </c>
      <c r="AR78" s="557">
        <f t="shared" si="4"/>
        <v>45735</v>
      </c>
      <c r="AS78" s="555"/>
      <c r="AT78" s="558"/>
      <c r="AU78" s="558"/>
      <c r="AV78" s="555"/>
      <c r="AW78" s="559"/>
      <c r="AX78" s="560"/>
      <c r="AY78" s="561"/>
      <c r="AZ78" s="562"/>
    </row>
    <row r="79">
      <c r="A79" s="565">
        <v>78.0</v>
      </c>
      <c r="B79" s="566">
        <v>19044.0</v>
      </c>
      <c r="C79" s="567">
        <v>45702.0</v>
      </c>
      <c r="D79" s="568">
        <v>45705.0</v>
      </c>
      <c r="E79" s="569">
        <f t="shared" si="1"/>
        <v>3</v>
      </c>
      <c r="F79" s="570" t="s">
        <v>1744</v>
      </c>
      <c r="G79" s="567">
        <v>45111.0</v>
      </c>
      <c r="H79" s="566">
        <v>1.0</v>
      </c>
      <c r="I79" s="571" t="s">
        <v>62</v>
      </c>
      <c r="J79" s="571" t="s">
        <v>1745</v>
      </c>
      <c r="K79" s="571" t="s">
        <v>1746</v>
      </c>
      <c r="L79" s="571" t="s">
        <v>57</v>
      </c>
      <c r="M79" s="571" t="s">
        <v>58</v>
      </c>
      <c r="N79" s="571" t="s">
        <v>1747</v>
      </c>
      <c r="O79" s="571" t="s">
        <v>1316</v>
      </c>
      <c r="P79" s="566" t="s">
        <v>91</v>
      </c>
      <c r="Q79" s="571" t="s">
        <v>62</v>
      </c>
      <c r="R79" s="566" t="s">
        <v>62</v>
      </c>
      <c r="S79" s="571" t="s">
        <v>168</v>
      </c>
      <c r="T79" s="571" t="s">
        <v>62</v>
      </c>
      <c r="U79" s="572">
        <v>55043.97</v>
      </c>
      <c r="V79" s="573">
        <v>0.0</v>
      </c>
      <c r="W79" s="573">
        <v>0.0</v>
      </c>
      <c r="X79" s="573">
        <v>25370.39</v>
      </c>
      <c r="Y79" s="573">
        <v>423.58</v>
      </c>
      <c r="Z79" s="573">
        <v>20475.0</v>
      </c>
      <c r="AA79" s="573">
        <v>8775.0</v>
      </c>
      <c r="AB79" s="574">
        <f t="shared" si="5"/>
        <v>29250</v>
      </c>
      <c r="AC79" s="575">
        <f t="shared" si="3"/>
        <v>0</v>
      </c>
      <c r="AD79" s="576" t="s">
        <v>81</v>
      </c>
      <c r="AE79" s="576" t="s">
        <v>65</v>
      </c>
      <c r="AF79" s="577" t="b">
        <v>1</v>
      </c>
      <c r="AG79" s="578"/>
      <c r="AH79" s="571" t="b">
        <v>1</v>
      </c>
      <c r="AI79" s="578"/>
      <c r="AJ79" s="571" t="b">
        <v>1</v>
      </c>
      <c r="AK79" s="578"/>
      <c r="AL79" s="578"/>
      <c r="AM79" s="571" t="b">
        <v>1</v>
      </c>
      <c r="AN79" s="578"/>
      <c r="AO79" s="579" t="s">
        <v>83</v>
      </c>
      <c r="AP79" s="566" t="s">
        <v>94</v>
      </c>
      <c r="AQ79" s="580" t="s">
        <v>70</v>
      </c>
      <c r="AR79" s="581">
        <f t="shared" si="4"/>
        <v>45735</v>
      </c>
      <c r="AS79" s="579"/>
      <c r="AT79" s="582"/>
      <c r="AU79" s="582"/>
      <c r="AV79" s="579"/>
      <c r="AW79" s="583"/>
      <c r="AX79" s="584"/>
      <c r="AY79" s="585"/>
      <c r="AZ79" s="586"/>
      <c r="BA79" s="613"/>
    </row>
    <row r="80">
      <c r="A80" s="541">
        <v>79.0</v>
      </c>
      <c r="B80" s="542">
        <v>19101.0</v>
      </c>
      <c r="C80" s="543">
        <v>45704.0</v>
      </c>
      <c r="D80" s="544">
        <v>45706.0</v>
      </c>
      <c r="E80" s="545">
        <f t="shared" si="1"/>
        <v>2</v>
      </c>
      <c r="F80" s="546" t="s">
        <v>1748</v>
      </c>
      <c r="G80" s="543">
        <v>26825.0</v>
      </c>
      <c r="H80" s="542">
        <v>51.0</v>
      </c>
      <c r="I80" s="547" t="s">
        <v>62</v>
      </c>
      <c r="J80" s="547" t="s">
        <v>62</v>
      </c>
      <c r="K80" s="547" t="s">
        <v>1749</v>
      </c>
      <c r="L80" s="547" t="s">
        <v>57</v>
      </c>
      <c r="M80" s="547" t="s">
        <v>58</v>
      </c>
      <c r="N80" s="547" t="s">
        <v>1750</v>
      </c>
      <c r="O80" s="547" t="s">
        <v>1751</v>
      </c>
      <c r="P80" s="542" t="s">
        <v>793</v>
      </c>
      <c r="Q80" s="547" t="s">
        <v>62</v>
      </c>
      <c r="R80" s="542" t="s">
        <v>62</v>
      </c>
      <c r="S80" s="547" t="s">
        <v>1551</v>
      </c>
      <c r="T80" s="547" t="s">
        <v>1752</v>
      </c>
      <c r="U80" s="548">
        <v>114648.12</v>
      </c>
      <c r="V80" s="549">
        <v>0.0</v>
      </c>
      <c r="W80" s="549">
        <v>0.0</v>
      </c>
      <c r="X80" s="549">
        <v>0.0</v>
      </c>
      <c r="Y80" s="549">
        <v>95928.12</v>
      </c>
      <c r="Z80" s="549">
        <v>13104.0</v>
      </c>
      <c r="AA80" s="549">
        <v>5616.0</v>
      </c>
      <c r="AB80" s="564">
        <f t="shared" si="5"/>
        <v>18720</v>
      </c>
      <c r="AC80" s="551">
        <f t="shared" si="3"/>
        <v>0</v>
      </c>
      <c r="AD80" s="552" t="s">
        <v>81</v>
      </c>
      <c r="AE80" s="552" t="s">
        <v>65</v>
      </c>
      <c r="AF80" s="553" t="b">
        <v>1</v>
      </c>
      <c r="AG80" s="554"/>
      <c r="AH80" s="547" t="b">
        <v>1</v>
      </c>
      <c r="AI80" s="554"/>
      <c r="AJ80" s="547"/>
      <c r="AK80" s="610" t="s">
        <v>1753</v>
      </c>
      <c r="AL80" s="554"/>
      <c r="AM80" s="547" t="b">
        <v>1</v>
      </c>
      <c r="AN80" s="554"/>
      <c r="AO80" s="555" t="s">
        <v>1433</v>
      </c>
      <c r="AP80" s="542" t="s">
        <v>127</v>
      </c>
      <c r="AQ80" s="556" t="s">
        <v>95</v>
      </c>
      <c r="AR80" s="557">
        <f t="shared" si="4"/>
        <v>45736</v>
      </c>
      <c r="AS80" s="555"/>
      <c r="AT80" s="558"/>
      <c r="AU80" s="558"/>
      <c r="AV80" s="555"/>
      <c r="AW80" s="559"/>
      <c r="AX80" s="560"/>
      <c r="AY80" s="561"/>
      <c r="AZ80" s="562"/>
    </row>
    <row r="81">
      <c r="A81" s="566">
        <v>80.0</v>
      </c>
      <c r="B81" s="566">
        <v>18858.0</v>
      </c>
      <c r="C81" s="567">
        <v>45699.0</v>
      </c>
      <c r="D81" s="568">
        <v>45706.0</v>
      </c>
      <c r="E81" s="569">
        <f t="shared" si="1"/>
        <v>7</v>
      </c>
      <c r="F81" s="570" t="s">
        <v>1754</v>
      </c>
      <c r="G81" s="567">
        <v>33603.0</v>
      </c>
      <c r="H81" s="566">
        <v>33.0</v>
      </c>
      <c r="I81" s="571" t="s">
        <v>62</v>
      </c>
      <c r="J81" s="571" t="s">
        <v>62</v>
      </c>
      <c r="K81" s="571" t="s">
        <v>1755</v>
      </c>
      <c r="L81" s="571" t="s">
        <v>57</v>
      </c>
      <c r="M81" s="571" t="s">
        <v>76</v>
      </c>
      <c r="N81" s="571" t="s">
        <v>1756</v>
      </c>
      <c r="O81" s="571" t="s">
        <v>1756</v>
      </c>
      <c r="P81" s="648"/>
      <c r="Q81" s="571" t="s">
        <v>1757</v>
      </c>
      <c r="R81" s="566">
        <v>47610.0</v>
      </c>
      <c r="S81" s="571" t="s">
        <v>1758</v>
      </c>
      <c r="T81" s="571" t="s">
        <v>1759</v>
      </c>
      <c r="U81" s="573">
        <v>284445.07</v>
      </c>
      <c r="V81" s="573">
        <v>0.0</v>
      </c>
      <c r="W81" s="573">
        <v>0.0</v>
      </c>
      <c r="X81" s="573">
        <v>188467.65</v>
      </c>
      <c r="Y81" s="573">
        <v>5302.42</v>
      </c>
      <c r="Z81" s="573">
        <v>41535.0</v>
      </c>
      <c r="AA81" s="573">
        <v>49140.0</v>
      </c>
      <c r="AB81" s="574">
        <f t="shared" si="5"/>
        <v>90675</v>
      </c>
      <c r="AC81" s="575">
        <f t="shared" si="3"/>
        <v>0</v>
      </c>
      <c r="AD81" s="576" t="s">
        <v>81</v>
      </c>
      <c r="AE81" s="576" t="s">
        <v>65</v>
      </c>
      <c r="AF81" s="571" t="b">
        <v>1</v>
      </c>
      <c r="AG81" s="578"/>
      <c r="AH81" s="571" t="b">
        <v>1</v>
      </c>
      <c r="AI81" s="578"/>
      <c r="AJ81" s="571" t="b">
        <v>1</v>
      </c>
      <c r="AK81" s="578"/>
      <c r="AL81" s="571" t="s">
        <v>1465</v>
      </c>
      <c r="AM81" s="571" t="b">
        <v>1</v>
      </c>
      <c r="AN81" s="578"/>
      <c r="AO81" s="579" t="s">
        <v>83</v>
      </c>
      <c r="AP81" s="566" t="s">
        <v>69</v>
      </c>
      <c r="AQ81" s="580" t="s">
        <v>70</v>
      </c>
      <c r="AR81" s="659">
        <f t="shared" si="4"/>
        <v>45736</v>
      </c>
      <c r="AS81" s="579"/>
      <c r="AT81" s="582"/>
      <c r="AU81" s="582"/>
      <c r="AV81" s="582"/>
      <c r="AW81" s="583"/>
      <c r="AX81" s="583"/>
      <c r="AY81" s="660"/>
      <c r="AZ81" s="661"/>
      <c r="BA81" s="613"/>
    </row>
    <row r="82">
      <c r="A82" s="541">
        <v>81.0</v>
      </c>
      <c r="B82" s="542">
        <v>18958.0</v>
      </c>
      <c r="C82" s="543">
        <v>45700.0</v>
      </c>
      <c r="D82" s="662">
        <v>45707.0</v>
      </c>
      <c r="E82" s="545">
        <f t="shared" si="1"/>
        <v>7</v>
      </c>
      <c r="F82" s="546" t="s">
        <v>1760</v>
      </c>
      <c r="G82" s="543">
        <v>16148.0</v>
      </c>
      <c r="H82" s="542">
        <v>80.0</v>
      </c>
      <c r="I82" s="547" t="s">
        <v>62</v>
      </c>
      <c r="J82" s="547" t="s">
        <v>62</v>
      </c>
      <c r="K82" s="547" t="s">
        <v>1761</v>
      </c>
      <c r="L82" s="663" t="s">
        <v>98</v>
      </c>
      <c r="M82" s="599" t="s">
        <v>76</v>
      </c>
      <c r="N82" s="547" t="s">
        <v>1211</v>
      </c>
      <c r="O82" s="547" t="s">
        <v>1762</v>
      </c>
      <c r="P82" s="542" t="s">
        <v>1534</v>
      </c>
      <c r="Q82" s="547" t="s">
        <v>62</v>
      </c>
      <c r="R82" s="542" t="s">
        <v>62</v>
      </c>
      <c r="S82" s="547" t="s">
        <v>1763</v>
      </c>
      <c r="T82" s="547" t="s">
        <v>1764</v>
      </c>
      <c r="U82" s="548">
        <v>225713.45</v>
      </c>
      <c r="V82" s="549">
        <v>45142.75</v>
      </c>
      <c r="W82" s="549">
        <v>0.0</v>
      </c>
      <c r="X82" s="549">
        <v>0.0</v>
      </c>
      <c r="Y82" s="549">
        <v>152295.7</v>
      </c>
      <c r="Z82" s="549">
        <v>19792.5</v>
      </c>
      <c r="AA82" s="549">
        <v>8482.5</v>
      </c>
      <c r="AB82" s="564">
        <f t="shared" si="5"/>
        <v>28275</v>
      </c>
      <c r="AC82" s="551">
        <f t="shared" si="3"/>
        <v>0</v>
      </c>
      <c r="AD82" s="552" t="s">
        <v>81</v>
      </c>
      <c r="AE82" s="552" t="s">
        <v>65</v>
      </c>
      <c r="AF82" s="553" t="b">
        <v>1</v>
      </c>
      <c r="AG82" s="554"/>
      <c r="AH82" s="547" t="b">
        <v>1</v>
      </c>
      <c r="AI82" s="554"/>
      <c r="AJ82" s="547" t="b">
        <v>1</v>
      </c>
      <c r="AK82" s="554"/>
      <c r="AL82" s="554"/>
      <c r="AM82" s="547" t="b">
        <v>1</v>
      </c>
      <c r="AN82" s="547"/>
      <c r="AO82" s="555" t="s">
        <v>83</v>
      </c>
      <c r="AP82" s="542" t="s">
        <v>69</v>
      </c>
      <c r="AQ82" s="556" t="s">
        <v>70</v>
      </c>
      <c r="AR82" s="557">
        <f t="shared" si="4"/>
        <v>45737</v>
      </c>
      <c r="AS82" s="555"/>
      <c r="AT82" s="558"/>
      <c r="AU82" s="558"/>
      <c r="AV82" s="555"/>
      <c r="AW82" s="559"/>
      <c r="AX82" s="560"/>
      <c r="AY82" s="561"/>
      <c r="AZ82" s="562"/>
    </row>
    <row r="83">
      <c r="A83" s="565">
        <v>82.0</v>
      </c>
      <c r="B83" s="566">
        <v>19085.0</v>
      </c>
      <c r="C83" s="664">
        <v>45704.0</v>
      </c>
      <c r="D83" s="665">
        <v>45707.0</v>
      </c>
      <c r="E83" s="569">
        <f t="shared" si="1"/>
        <v>3</v>
      </c>
      <c r="F83" s="570" t="s">
        <v>1765</v>
      </c>
      <c r="G83" s="567">
        <v>39379.0</v>
      </c>
      <c r="H83" s="566">
        <v>17.0</v>
      </c>
      <c r="I83" s="571" t="s">
        <v>62</v>
      </c>
      <c r="J83" s="571" t="s">
        <v>1766</v>
      </c>
      <c r="K83" s="571" t="s">
        <v>1767</v>
      </c>
      <c r="L83" s="666" t="s">
        <v>164</v>
      </c>
      <c r="M83" s="577" t="s">
        <v>58</v>
      </c>
      <c r="N83" s="571" t="s">
        <v>1768</v>
      </c>
      <c r="O83" s="571" t="s">
        <v>1769</v>
      </c>
      <c r="P83" s="566" t="s">
        <v>1770</v>
      </c>
      <c r="Q83" s="571" t="s">
        <v>62</v>
      </c>
      <c r="R83" s="566" t="s">
        <v>62</v>
      </c>
      <c r="S83" s="571" t="s">
        <v>1771</v>
      </c>
      <c r="T83" s="571" t="s">
        <v>1772</v>
      </c>
      <c r="U83" s="572">
        <v>92098.74</v>
      </c>
      <c r="V83" s="573">
        <v>0.0</v>
      </c>
      <c r="W83" s="573">
        <v>0.0</v>
      </c>
      <c r="X83" s="573">
        <v>0.0</v>
      </c>
      <c r="Y83" s="573">
        <v>81373.74</v>
      </c>
      <c r="Z83" s="573">
        <v>7507.5</v>
      </c>
      <c r="AA83" s="573">
        <v>3217.5</v>
      </c>
      <c r="AB83" s="574">
        <f t="shared" si="5"/>
        <v>10725</v>
      </c>
      <c r="AC83" s="575">
        <f t="shared" si="3"/>
        <v>0</v>
      </c>
      <c r="AD83" s="576" t="s">
        <v>81</v>
      </c>
      <c r="AE83" s="576" t="s">
        <v>65</v>
      </c>
      <c r="AF83" s="577" t="b">
        <v>1</v>
      </c>
      <c r="AG83" s="578"/>
      <c r="AH83" s="571" t="b">
        <v>0</v>
      </c>
      <c r="AI83" s="609" t="s">
        <v>1773</v>
      </c>
      <c r="AJ83" s="571" t="b">
        <v>0</v>
      </c>
      <c r="AK83" s="609" t="s">
        <v>1773</v>
      </c>
      <c r="AL83" s="578"/>
      <c r="AM83" s="571" t="b">
        <v>1</v>
      </c>
      <c r="AN83" s="578"/>
      <c r="AO83" s="579" t="s">
        <v>83</v>
      </c>
      <c r="AP83" s="566" t="s">
        <v>94</v>
      </c>
      <c r="AQ83" s="580" t="s">
        <v>95</v>
      </c>
      <c r="AR83" s="557">
        <f t="shared" si="4"/>
        <v>45737</v>
      </c>
      <c r="AS83" s="579"/>
      <c r="AT83" s="582"/>
      <c r="AU83" s="582"/>
      <c r="AV83" s="579"/>
      <c r="AW83" s="583"/>
      <c r="AX83" s="584"/>
      <c r="AY83" s="585"/>
      <c r="AZ83" s="586"/>
      <c r="BA83" s="613"/>
    </row>
    <row r="84">
      <c r="A84" s="541">
        <v>83.0</v>
      </c>
      <c r="B84" s="542">
        <v>19154.0</v>
      </c>
      <c r="C84" s="543">
        <v>45706.0</v>
      </c>
      <c r="D84" s="544">
        <v>45708.0</v>
      </c>
      <c r="E84" s="545">
        <f t="shared" si="1"/>
        <v>2</v>
      </c>
      <c r="F84" s="546" t="s">
        <v>1774</v>
      </c>
      <c r="G84" s="543">
        <v>34102.0</v>
      </c>
      <c r="H84" s="542">
        <v>31.0</v>
      </c>
      <c r="I84" s="547" t="s">
        <v>62</v>
      </c>
      <c r="J84" s="547" t="s">
        <v>1775</v>
      </c>
      <c r="K84" s="547" t="s">
        <v>1776</v>
      </c>
      <c r="L84" s="663" t="s">
        <v>57</v>
      </c>
      <c r="M84" s="553" t="s">
        <v>76</v>
      </c>
      <c r="N84" s="547" t="s">
        <v>1777</v>
      </c>
      <c r="O84" s="547" t="s">
        <v>1489</v>
      </c>
      <c r="P84" s="542" t="s">
        <v>683</v>
      </c>
      <c r="Q84" s="547" t="s">
        <v>1778</v>
      </c>
      <c r="R84" s="542">
        <v>44960.0</v>
      </c>
      <c r="S84" s="547" t="s">
        <v>801</v>
      </c>
      <c r="T84" s="547" t="s">
        <v>1779</v>
      </c>
      <c r="U84" s="548">
        <v>163020.19</v>
      </c>
      <c r="V84" s="549">
        <v>0.0</v>
      </c>
      <c r="W84" s="549">
        <v>0.0</v>
      </c>
      <c r="X84" s="549">
        <v>68500.0</v>
      </c>
      <c r="Y84" s="549">
        <v>47720.19</v>
      </c>
      <c r="Z84" s="549">
        <v>28080.0</v>
      </c>
      <c r="AA84" s="549">
        <v>18720.0</v>
      </c>
      <c r="AB84" s="593">
        <f t="shared" si="5"/>
        <v>46800</v>
      </c>
      <c r="AC84" s="551">
        <f t="shared" si="3"/>
        <v>0</v>
      </c>
      <c r="AD84" s="552" t="s">
        <v>312</v>
      </c>
      <c r="AE84" s="552" t="s">
        <v>65</v>
      </c>
      <c r="AF84" s="553" t="b">
        <v>1</v>
      </c>
      <c r="AG84" s="554"/>
      <c r="AH84" s="547" t="b">
        <v>1</v>
      </c>
      <c r="AI84" s="554"/>
      <c r="AJ84" s="547" t="b">
        <v>1</v>
      </c>
      <c r="AK84" s="554"/>
      <c r="AL84" s="571" t="s">
        <v>1465</v>
      </c>
      <c r="AM84" s="547" t="b">
        <v>0</v>
      </c>
      <c r="AN84" s="554"/>
      <c r="AO84" s="555" t="s">
        <v>83</v>
      </c>
      <c r="AP84" s="542" t="s">
        <v>69</v>
      </c>
      <c r="AQ84" s="667" t="s">
        <v>70</v>
      </c>
      <c r="AR84" s="606">
        <f t="shared" si="4"/>
        <v>45738</v>
      </c>
      <c r="AS84" s="555"/>
      <c r="AT84" s="558"/>
      <c r="AU84" s="558"/>
      <c r="AV84" s="555"/>
      <c r="AW84" s="559"/>
      <c r="AX84" s="560"/>
      <c r="AY84" s="561"/>
      <c r="AZ84" s="562"/>
    </row>
    <row r="85">
      <c r="A85" s="541">
        <v>84.0</v>
      </c>
      <c r="B85" s="542">
        <v>19097.0</v>
      </c>
      <c r="C85" s="543">
        <v>45704.0</v>
      </c>
      <c r="D85" s="544">
        <v>45708.0</v>
      </c>
      <c r="E85" s="545">
        <f t="shared" si="1"/>
        <v>4</v>
      </c>
      <c r="F85" s="546" t="s">
        <v>1780</v>
      </c>
      <c r="G85" s="543">
        <v>29860.0</v>
      </c>
      <c r="H85" s="542">
        <v>9.0</v>
      </c>
      <c r="I85" s="547" t="s">
        <v>62</v>
      </c>
      <c r="J85" s="547" t="s">
        <v>1781</v>
      </c>
      <c r="K85" s="547" t="s">
        <v>1782</v>
      </c>
      <c r="L85" s="663" t="s">
        <v>57</v>
      </c>
      <c r="M85" s="553" t="s">
        <v>58</v>
      </c>
      <c r="N85" s="547" t="s">
        <v>1783</v>
      </c>
      <c r="O85" s="547" t="s">
        <v>377</v>
      </c>
      <c r="P85" s="542" t="s">
        <v>367</v>
      </c>
      <c r="Q85" s="547" t="s">
        <v>62</v>
      </c>
      <c r="R85" s="542" t="s">
        <v>62</v>
      </c>
      <c r="S85" s="547" t="s">
        <v>1784</v>
      </c>
      <c r="T85" s="547" t="s">
        <v>62</v>
      </c>
      <c r="U85" s="548">
        <v>61467.2</v>
      </c>
      <c r="V85" s="549">
        <v>0.0</v>
      </c>
      <c r="W85" s="549">
        <v>0.0</v>
      </c>
      <c r="X85" s="549">
        <v>0.0</v>
      </c>
      <c r="Y85" s="549">
        <v>20000.0</v>
      </c>
      <c r="Z85" s="549">
        <v>10237.5</v>
      </c>
      <c r="AA85" s="549">
        <v>4387.5</v>
      </c>
      <c r="AB85" s="593">
        <f t="shared" si="5"/>
        <v>14625</v>
      </c>
      <c r="AC85" s="551">
        <f t="shared" si="3"/>
        <v>26842.2</v>
      </c>
      <c r="AD85" s="552" t="s">
        <v>170</v>
      </c>
      <c r="AE85" s="552" t="s">
        <v>65</v>
      </c>
      <c r="AF85" s="553" t="b">
        <v>1</v>
      </c>
      <c r="AG85" s="554"/>
      <c r="AH85" s="547" t="b">
        <v>1</v>
      </c>
      <c r="AI85" s="554"/>
      <c r="AJ85" s="547" t="b">
        <v>1</v>
      </c>
      <c r="AK85" s="554"/>
      <c r="AL85" s="554"/>
      <c r="AM85" s="547" t="b">
        <v>0</v>
      </c>
      <c r="AN85" s="554"/>
      <c r="AO85" s="555" t="s">
        <v>83</v>
      </c>
      <c r="AP85" s="542" t="s">
        <v>94</v>
      </c>
      <c r="AQ85" s="667" t="s">
        <v>70</v>
      </c>
      <c r="AR85" s="557">
        <f t="shared" si="4"/>
        <v>45738</v>
      </c>
      <c r="AS85" s="555"/>
      <c r="AT85" s="558"/>
      <c r="AU85" s="558"/>
      <c r="AV85" s="555"/>
      <c r="AW85" s="559"/>
      <c r="AX85" s="560"/>
      <c r="AY85" s="561"/>
      <c r="AZ85" s="562"/>
    </row>
    <row r="86">
      <c r="A86" s="565">
        <v>85.0</v>
      </c>
      <c r="B86" s="566">
        <v>19097.0</v>
      </c>
      <c r="C86" s="567">
        <v>45708.0</v>
      </c>
      <c r="D86" s="568">
        <v>45708.0</v>
      </c>
      <c r="E86" s="569">
        <f t="shared" si="1"/>
        <v>0</v>
      </c>
      <c r="F86" s="570" t="s">
        <v>1785</v>
      </c>
      <c r="G86" s="567">
        <v>45984.0</v>
      </c>
      <c r="H86" s="566">
        <v>71.0</v>
      </c>
      <c r="I86" s="571" t="s">
        <v>62</v>
      </c>
      <c r="J86" s="571" t="s">
        <v>1785</v>
      </c>
      <c r="K86" s="571" t="s">
        <v>1786</v>
      </c>
      <c r="L86" s="666" t="s">
        <v>98</v>
      </c>
      <c r="M86" s="577" t="s">
        <v>76</v>
      </c>
      <c r="N86" s="571" t="s">
        <v>1787</v>
      </c>
      <c r="O86" s="571" t="s">
        <v>1788</v>
      </c>
      <c r="P86" s="566" t="s">
        <v>1789</v>
      </c>
      <c r="Q86" s="571" t="s">
        <v>1790</v>
      </c>
      <c r="R86" s="566">
        <v>36825.0</v>
      </c>
      <c r="S86" s="571" t="s">
        <v>1603</v>
      </c>
      <c r="T86" s="571" t="s">
        <v>1214</v>
      </c>
      <c r="U86" s="572">
        <v>61068.79</v>
      </c>
      <c r="V86" s="573">
        <v>12213.75</v>
      </c>
      <c r="W86" s="573">
        <v>0.0</v>
      </c>
      <c r="X86" s="573">
        <v>0.0</v>
      </c>
      <c r="Y86" s="573">
        <v>0.0</v>
      </c>
      <c r="Z86" s="573">
        <v>12870.0</v>
      </c>
      <c r="AA86" s="573">
        <v>12285.0</v>
      </c>
      <c r="AB86" s="668">
        <f t="shared" si="5"/>
        <v>25155</v>
      </c>
      <c r="AC86" s="575">
        <f t="shared" si="3"/>
        <v>23700.04</v>
      </c>
      <c r="AD86" s="576" t="s">
        <v>312</v>
      </c>
      <c r="AE86" s="576" t="s">
        <v>65</v>
      </c>
      <c r="AF86" s="577" t="b">
        <v>1</v>
      </c>
      <c r="AG86" s="578"/>
      <c r="AH86" s="571" t="b">
        <v>1</v>
      </c>
      <c r="AI86" s="578"/>
      <c r="AJ86" s="571" t="b">
        <v>1</v>
      </c>
      <c r="AK86" s="578"/>
      <c r="AL86" s="571" t="s">
        <v>1465</v>
      </c>
      <c r="AM86" s="571" t="b">
        <v>1</v>
      </c>
      <c r="AN86" s="578"/>
      <c r="AO86" s="579" t="s">
        <v>83</v>
      </c>
      <c r="AP86" s="566" t="s">
        <v>69</v>
      </c>
      <c r="AQ86" s="669" t="s">
        <v>70</v>
      </c>
      <c r="AR86" s="557">
        <f t="shared" si="4"/>
        <v>45738</v>
      </c>
      <c r="AS86" s="579"/>
      <c r="AT86" s="582"/>
      <c r="AU86" s="582"/>
      <c r="AV86" s="579"/>
      <c r="AW86" s="583"/>
      <c r="AX86" s="584"/>
      <c r="AY86" s="585"/>
      <c r="AZ86" s="586"/>
      <c r="BA86" s="613"/>
    </row>
    <row r="87">
      <c r="A87" s="541">
        <v>86.0</v>
      </c>
      <c r="B87" s="542">
        <v>19098.0</v>
      </c>
      <c r="C87" s="543">
        <v>45704.0</v>
      </c>
      <c r="D87" s="544">
        <v>45709.0</v>
      </c>
      <c r="E87" s="545">
        <f t="shared" si="1"/>
        <v>5</v>
      </c>
      <c r="F87" s="546" t="s">
        <v>1791</v>
      </c>
      <c r="G87" s="543">
        <v>17998.0</v>
      </c>
      <c r="H87" s="542">
        <v>75.0</v>
      </c>
      <c r="I87" s="547" t="s">
        <v>62</v>
      </c>
      <c r="J87" s="547" t="s">
        <v>62</v>
      </c>
      <c r="K87" s="547" t="s">
        <v>1792</v>
      </c>
      <c r="L87" s="663" t="s">
        <v>98</v>
      </c>
      <c r="M87" s="553" t="s">
        <v>76</v>
      </c>
      <c r="N87" s="547" t="s">
        <v>1793</v>
      </c>
      <c r="O87" s="547" t="s">
        <v>1794</v>
      </c>
      <c r="P87" s="542" t="s">
        <v>1795</v>
      </c>
      <c r="Q87" s="547" t="s">
        <v>62</v>
      </c>
      <c r="R87" s="542" t="s">
        <v>62</v>
      </c>
      <c r="S87" s="547" t="s">
        <v>794</v>
      </c>
      <c r="T87" s="547" t="s">
        <v>62</v>
      </c>
      <c r="U87" s="548">
        <v>105990.31</v>
      </c>
      <c r="V87" s="549">
        <v>21198.02</v>
      </c>
      <c r="W87" s="549">
        <v>0.0</v>
      </c>
      <c r="X87" s="549">
        <v>0.0</v>
      </c>
      <c r="Y87" s="549">
        <v>62757.29</v>
      </c>
      <c r="Z87" s="549">
        <v>15424.5</v>
      </c>
      <c r="AA87" s="549">
        <v>6610.5</v>
      </c>
      <c r="AB87" s="593">
        <f t="shared" si="5"/>
        <v>22035</v>
      </c>
      <c r="AC87" s="551">
        <f t="shared" si="3"/>
        <v>0</v>
      </c>
      <c r="AD87" s="552" t="s">
        <v>81</v>
      </c>
      <c r="AE87" s="552" t="s">
        <v>65</v>
      </c>
      <c r="AF87" s="553" t="b">
        <v>1</v>
      </c>
      <c r="AG87" s="554"/>
      <c r="AH87" s="547" t="b">
        <v>1</v>
      </c>
      <c r="AI87" s="547"/>
      <c r="AJ87" s="547" t="b">
        <v>1</v>
      </c>
      <c r="AK87" s="554"/>
      <c r="AL87" s="554"/>
      <c r="AM87" s="547" t="b">
        <v>1</v>
      </c>
      <c r="AN87" s="554"/>
      <c r="AO87" s="555" t="s">
        <v>83</v>
      </c>
      <c r="AP87" s="542" t="s">
        <v>94</v>
      </c>
      <c r="AQ87" s="667" t="s">
        <v>70</v>
      </c>
      <c r="AR87" s="606">
        <f t="shared" si="4"/>
        <v>45739</v>
      </c>
      <c r="AS87" s="555"/>
      <c r="AT87" s="558"/>
      <c r="AU87" s="558"/>
      <c r="AV87" s="555"/>
      <c r="AW87" s="559"/>
      <c r="AX87" s="560"/>
      <c r="AY87" s="561"/>
      <c r="AZ87" s="562"/>
    </row>
    <row r="88">
      <c r="A88" s="541">
        <v>87.0</v>
      </c>
      <c r="B88" s="542">
        <v>19061.0</v>
      </c>
      <c r="C88" s="543">
        <v>45703.0</v>
      </c>
      <c r="D88" s="544">
        <v>45709.0</v>
      </c>
      <c r="E88" s="545">
        <f t="shared" si="1"/>
        <v>6</v>
      </c>
      <c r="F88" s="546" t="s">
        <v>1796</v>
      </c>
      <c r="G88" s="543">
        <v>17545.0</v>
      </c>
      <c r="H88" s="542">
        <v>77.0</v>
      </c>
      <c r="I88" s="547" t="s">
        <v>62</v>
      </c>
      <c r="J88" s="547" t="s">
        <v>62</v>
      </c>
      <c r="K88" s="547" t="s">
        <v>1797</v>
      </c>
      <c r="L88" s="663" t="s">
        <v>98</v>
      </c>
      <c r="M88" s="553" t="s">
        <v>76</v>
      </c>
      <c r="N88" s="547" t="s">
        <v>1798</v>
      </c>
      <c r="O88" s="547" t="s">
        <v>1799</v>
      </c>
      <c r="P88" s="542" t="s">
        <v>91</v>
      </c>
      <c r="Q88" s="547" t="s">
        <v>62</v>
      </c>
      <c r="R88" s="542" t="s">
        <v>62</v>
      </c>
      <c r="S88" s="547" t="s">
        <v>794</v>
      </c>
      <c r="T88" s="547" t="s">
        <v>62</v>
      </c>
      <c r="U88" s="548">
        <v>170003.9</v>
      </c>
      <c r="V88" s="549">
        <v>34000.69</v>
      </c>
      <c r="W88" s="549">
        <v>0.0</v>
      </c>
      <c r="X88" s="549">
        <v>0.0</v>
      </c>
      <c r="Y88" s="549">
        <v>106753.21</v>
      </c>
      <c r="Z88" s="549">
        <v>20475.0</v>
      </c>
      <c r="AA88" s="549">
        <v>8775.0</v>
      </c>
      <c r="AB88" s="593">
        <f t="shared" si="5"/>
        <v>29250</v>
      </c>
      <c r="AC88" s="551">
        <f t="shared" si="3"/>
        <v>0</v>
      </c>
      <c r="AD88" s="552" t="s">
        <v>81</v>
      </c>
      <c r="AE88" s="552" t="s">
        <v>65</v>
      </c>
      <c r="AF88" s="553" t="b">
        <v>1</v>
      </c>
      <c r="AG88" s="554"/>
      <c r="AH88" s="547" t="b">
        <v>0</v>
      </c>
      <c r="AI88" s="610" t="s">
        <v>1721</v>
      </c>
      <c r="AJ88" s="547" t="b">
        <v>0</v>
      </c>
      <c r="AK88" s="554"/>
      <c r="AL88" s="554"/>
      <c r="AM88" s="547" t="b">
        <v>1</v>
      </c>
      <c r="AN88" s="554"/>
      <c r="AO88" s="555" t="s">
        <v>83</v>
      </c>
      <c r="AP88" s="542" t="s">
        <v>94</v>
      </c>
      <c r="AQ88" s="667" t="s">
        <v>95</v>
      </c>
      <c r="AR88" s="557">
        <f t="shared" si="4"/>
        <v>45739</v>
      </c>
      <c r="AS88" s="555"/>
      <c r="AT88" s="558"/>
      <c r="AU88" s="558"/>
      <c r="AV88" s="555"/>
      <c r="AW88" s="559"/>
      <c r="AX88" s="560"/>
      <c r="AY88" s="561"/>
      <c r="AZ88" s="562"/>
    </row>
    <row r="89">
      <c r="A89" s="541">
        <v>88.0</v>
      </c>
      <c r="B89" s="542">
        <v>19192.0</v>
      </c>
      <c r="C89" s="543">
        <v>45706.0</v>
      </c>
      <c r="D89" s="544">
        <v>45709.0</v>
      </c>
      <c r="E89" s="545">
        <f t="shared" si="1"/>
        <v>3</v>
      </c>
      <c r="F89" s="546" t="s">
        <v>1800</v>
      </c>
      <c r="G89" s="543">
        <v>27542.0</v>
      </c>
      <c r="H89" s="542">
        <v>49.0</v>
      </c>
      <c r="I89" s="547" t="s">
        <v>62</v>
      </c>
      <c r="J89" s="554"/>
      <c r="K89" s="547" t="s">
        <v>1801</v>
      </c>
      <c r="L89" s="663" t="s">
        <v>228</v>
      </c>
      <c r="M89" s="553" t="s">
        <v>76</v>
      </c>
      <c r="N89" s="547" t="s">
        <v>1802</v>
      </c>
      <c r="O89" s="547" t="s">
        <v>1803</v>
      </c>
      <c r="P89" s="542" t="s">
        <v>1539</v>
      </c>
      <c r="Q89" s="547" t="s">
        <v>1804</v>
      </c>
      <c r="R89" s="542">
        <v>19180.0</v>
      </c>
      <c r="S89" s="547" t="s">
        <v>1683</v>
      </c>
      <c r="T89" s="547" t="s">
        <v>1805</v>
      </c>
      <c r="U89" s="548">
        <v>123338.72</v>
      </c>
      <c r="V89" s="549">
        <v>0.0</v>
      </c>
      <c r="W89" s="549">
        <v>0.0</v>
      </c>
      <c r="X89" s="549">
        <v>0.0</v>
      </c>
      <c r="Y89" s="549">
        <v>80438.72</v>
      </c>
      <c r="Z89" s="549">
        <v>25740.0</v>
      </c>
      <c r="AA89" s="549">
        <v>17160.0</v>
      </c>
      <c r="AB89" s="593">
        <f t="shared" si="5"/>
        <v>42900</v>
      </c>
      <c r="AC89" s="551">
        <f t="shared" si="3"/>
        <v>0</v>
      </c>
      <c r="AD89" s="552" t="s">
        <v>312</v>
      </c>
      <c r="AE89" s="552" t="s">
        <v>65</v>
      </c>
      <c r="AF89" s="553" t="b">
        <v>1</v>
      </c>
      <c r="AG89" s="554"/>
      <c r="AH89" s="547" t="b">
        <v>1</v>
      </c>
      <c r="AI89" s="670"/>
      <c r="AJ89" s="547" t="b">
        <v>1</v>
      </c>
      <c r="AK89" s="554"/>
      <c r="AL89" s="554"/>
      <c r="AM89" s="547" t="b">
        <v>1</v>
      </c>
      <c r="AN89" s="554"/>
      <c r="AO89" s="555" t="s">
        <v>83</v>
      </c>
      <c r="AP89" s="542" t="s">
        <v>94</v>
      </c>
      <c r="AQ89" s="667" t="s">
        <v>70</v>
      </c>
      <c r="AR89" s="557">
        <f t="shared" si="4"/>
        <v>45739</v>
      </c>
      <c r="AS89" s="555"/>
      <c r="AT89" s="558"/>
      <c r="AU89" s="558"/>
      <c r="AV89" s="555"/>
      <c r="AW89" s="559"/>
      <c r="AX89" s="560"/>
      <c r="AY89" s="561"/>
      <c r="AZ89" s="562"/>
    </row>
    <row r="90">
      <c r="A90" s="541">
        <v>89.0</v>
      </c>
      <c r="B90" s="542">
        <v>19150.0</v>
      </c>
      <c r="C90" s="543">
        <v>45705.0</v>
      </c>
      <c r="D90" s="544">
        <v>45709.0</v>
      </c>
      <c r="E90" s="545">
        <f t="shared" si="1"/>
        <v>4</v>
      </c>
      <c r="F90" s="546" t="s">
        <v>1806</v>
      </c>
      <c r="G90" s="543">
        <v>35505.0</v>
      </c>
      <c r="H90" s="542">
        <v>27.0</v>
      </c>
      <c r="I90" s="547" t="s">
        <v>62</v>
      </c>
      <c r="J90" s="554"/>
      <c r="K90" s="547" t="s">
        <v>1807</v>
      </c>
      <c r="L90" s="663" t="s">
        <v>57</v>
      </c>
      <c r="M90" s="553" t="s">
        <v>76</v>
      </c>
      <c r="N90" s="547" t="s">
        <v>1413</v>
      </c>
      <c r="O90" s="547" t="s">
        <v>1808</v>
      </c>
      <c r="P90" s="542" t="s">
        <v>691</v>
      </c>
      <c r="Q90" s="547" t="s">
        <v>62</v>
      </c>
      <c r="R90" s="542" t="s">
        <v>62</v>
      </c>
      <c r="S90" s="547" t="s">
        <v>1115</v>
      </c>
      <c r="T90" s="547" t="s">
        <v>62</v>
      </c>
      <c r="U90" s="548">
        <v>44737.22</v>
      </c>
      <c r="V90" s="549">
        <v>0.0</v>
      </c>
      <c r="W90" s="549">
        <v>0.0</v>
      </c>
      <c r="X90" s="549">
        <v>36028.72</v>
      </c>
      <c r="Y90" s="549">
        <v>908.5</v>
      </c>
      <c r="Z90" s="549">
        <v>5460.0</v>
      </c>
      <c r="AA90" s="549">
        <v>2340.0</v>
      </c>
      <c r="AB90" s="593">
        <f t="shared" si="5"/>
        <v>7800</v>
      </c>
      <c r="AC90" s="551">
        <f t="shared" si="3"/>
        <v>0</v>
      </c>
      <c r="AD90" s="552" t="s">
        <v>81</v>
      </c>
      <c r="AE90" s="552" t="s">
        <v>65</v>
      </c>
      <c r="AF90" s="553" t="b">
        <v>1</v>
      </c>
      <c r="AG90" s="554"/>
      <c r="AH90" s="547" t="b">
        <v>0</v>
      </c>
      <c r="AI90" s="610" t="s">
        <v>1809</v>
      </c>
      <c r="AJ90" s="547" t="b">
        <v>0</v>
      </c>
      <c r="AK90" s="610" t="s">
        <v>1809</v>
      </c>
      <c r="AL90" s="554"/>
      <c r="AM90" s="547" t="b">
        <v>1</v>
      </c>
      <c r="AN90" s="554"/>
      <c r="AO90" s="555" t="s">
        <v>83</v>
      </c>
      <c r="AP90" s="542" t="s">
        <v>69</v>
      </c>
      <c r="AQ90" s="667" t="s">
        <v>95</v>
      </c>
      <c r="AR90" s="557">
        <f t="shared" si="4"/>
        <v>45739</v>
      </c>
      <c r="AS90" s="555"/>
      <c r="AT90" s="558"/>
      <c r="AU90" s="558"/>
      <c r="AV90" s="555"/>
      <c r="AW90" s="559"/>
      <c r="AX90" s="560"/>
      <c r="AY90" s="561"/>
      <c r="AZ90" s="562"/>
    </row>
    <row r="91">
      <c r="A91" s="541">
        <v>90.0</v>
      </c>
      <c r="B91" s="542">
        <v>19151.0</v>
      </c>
      <c r="C91" s="543">
        <v>45706.0</v>
      </c>
      <c r="D91" s="544">
        <v>45709.0</v>
      </c>
      <c r="E91" s="545">
        <f t="shared" si="1"/>
        <v>3</v>
      </c>
      <c r="F91" s="546" t="s">
        <v>1810</v>
      </c>
      <c r="G91" s="543">
        <v>39338.0</v>
      </c>
      <c r="H91" s="542">
        <v>17.0</v>
      </c>
      <c r="I91" s="547" t="s">
        <v>62</v>
      </c>
      <c r="J91" s="546" t="s">
        <v>1811</v>
      </c>
      <c r="K91" s="547" t="s">
        <v>1812</v>
      </c>
      <c r="L91" s="663" t="s">
        <v>57</v>
      </c>
      <c r="M91" s="553" t="s">
        <v>58</v>
      </c>
      <c r="N91" s="547" t="s">
        <v>578</v>
      </c>
      <c r="O91" s="547" t="s">
        <v>202</v>
      </c>
      <c r="P91" s="542" t="s">
        <v>61</v>
      </c>
      <c r="Q91" s="547" t="s">
        <v>62</v>
      </c>
      <c r="R91" s="542" t="s">
        <v>62</v>
      </c>
      <c r="S91" s="547" t="s">
        <v>982</v>
      </c>
      <c r="T91" s="547" t="s">
        <v>62</v>
      </c>
      <c r="U91" s="548">
        <v>58431.66</v>
      </c>
      <c r="V91" s="549">
        <v>0.0</v>
      </c>
      <c r="W91" s="549">
        <v>0.0</v>
      </c>
      <c r="X91" s="549">
        <v>0.0</v>
      </c>
      <c r="Y91" s="549">
        <v>38931.66</v>
      </c>
      <c r="Z91" s="549">
        <v>13650.0</v>
      </c>
      <c r="AA91" s="549">
        <v>5850.0</v>
      </c>
      <c r="AB91" s="593">
        <f t="shared" si="5"/>
        <v>19500</v>
      </c>
      <c r="AC91" s="551">
        <f t="shared" si="3"/>
        <v>0</v>
      </c>
      <c r="AD91" s="552" t="s">
        <v>170</v>
      </c>
      <c r="AE91" s="555" t="s">
        <v>65</v>
      </c>
      <c r="AF91" s="553" t="b">
        <v>1</v>
      </c>
      <c r="AG91" s="554"/>
      <c r="AH91" s="547" t="b">
        <v>1</v>
      </c>
      <c r="AI91" s="554"/>
      <c r="AJ91" s="547" t="b">
        <v>1</v>
      </c>
      <c r="AK91" s="554"/>
      <c r="AL91" s="554"/>
      <c r="AM91" s="547" t="b">
        <v>1</v>
      </c>
      <c r="AN91" s="554"/>
      <c r="AO91" s="555" t="s">
        <v>83</v>
      </c>
      <c r="AP91" s="542" t="s">
        <v>94</v>
      </c>
      <c r="AQ91" s="667" t="s">
        <v>70</v>
      </c>
      <c r="AR91" s="557">
        <f t="shared" si="4"/>
        <v>45739</v>
      </c>
      <c r="AS91" s="555"/>
      <c r="AT91" s="558"/>
      <c r="AU91" s="558"/>
      <c r="AV91" s="555"/>
      <c r="AW91" s="559"/>
      <c r="AX91" s="560"/>
      <c r="AY91" s="561"/>
      <c r="AZ91" s="562"/>
    </row>
    <row r="92">
      <c r="A92" s="541">
        <v>91.0</v>
      </c>
      <c r="B92" s="542">
        <v>19155.0</v>
      </c>
      <c r="C92" s="543">
        <v>45706.0</v>
      </c>
      <c r="D92" s="544">
        <v>45709.0</v>
      </c>
      <c r="E92" s="545">
        <f t="shared" si="1"/>
        <v>3</v>
      </c>
      <c r="F92" s="546" t="s">
        <v>1813</v>
      </c>
      <c r="G92" s="543">
        <v>44950.0</v>
      </c>
      <c r="H92" s="542">
        <v>2.0</v>
      </c>
      <c r="I92" s="547" t="s">
        <v>62</v>
      </c>
      <c r="J92" s="546" t="s">
        <v>1814</v>
      </c>
      <c r="K92" s="547" t="s">
        <v>1815</v>
      </c>
      <c r="L92" s="663" t="s">
        <v>57</v>
      </c>
      <c r="M92" s="553" t="s">
        <v>58</v>
      </c>
      <c r="N92" s="547" t="s">
        <v>824</v>
      </c>
      <c r="O92" s="547" t="s">
        <v>1522</v>
      </c>
      <c r="P92" s="542" t="s">
        <v>91</v>
      </c>
      <c r="Q92" s="547" t="s">
        <v>62</v>
      </c>
      <c r="R92" s="542" t="s">
        <v>62</v>
      </c>
      <c r="S92" s="547" t="s">
        <v>1048</v>
      </c>
      <c r="T92" s="547" t="s">
        <v>62</v>
      </c>
      <c r="U92" s="548">
        <v>56860.07</v>
      </c>
      <c r="V92" s="549">
        <v>0.0</v>
      </c>
      <c r="W92" s="549">
        <v>0.0</v>
      </c>
      <c r="X92" s="549">
        <v>23759.19</v>
      </c>
      <c r="Y92" s="549">
        <v>3850.88</v>
      </c>
      <c r="Z92" s="549">
        <v>20475.0</v>
      </c>
      <c r="AA92" s="549">
        <v>8775.0</v>
      </c>
      <c r="AB92" s="593">
        <f t="shared" si="5"/>
        <v>29250</v>
      </c>
      <c r="AC92" s="551">
        <f t="shared" si="3"/>
        <v>0</v>
      </c>
      <c r="AD92" s="552" t="s">
        <v>170</v>
      </c>
      <c r="AE92" s="555" t="s">
        <v>65</v>
      </c>
      <c r="AF92" s="553" t="b">
        <v>1</v>
      </c>
      <c r="AG92" s="554"/>
      <c r="AH92" s="547" t="b">
        <v>1</v>
      </c>
      <c r="AI92" s="554"/>
      <c r="AJ92" s="547" t="b">
        <v>1</v>
      </c>
      <c r="AK92" s="554"/>
      <c r="AL92" s="554"/>
      <c r="AM92" s="547" t="b">
        <v>1</v>
      </c>
      <c r="AN92" s="554"/>
      <c r="AO92" s="555" t="s">
        <v>68</v>
      </c>
      <c r="AP92" s="542" t="s">
        <v>94</v>
      </c>
      <c r="AQ92" s="667" t="s">
        <v>70</v>
      </c>
      <c r="AR92" s="557">
        <f t="shared" si="4"/>
        <v>45739</v>
      </c>
      <c r="AS92" s="555"/>
      <c r="AT92" s="558"/>
      <c r="AU92" s="558"/>
      <c r="AV92" s="555"/>
      <c r="AW92" s="559"/>
      <c r="AX92" s="560"/>
      <c r="AY92" s="561"/>
      <c r="AZ92" s="562"/>
    </row>
    <row r="93">
      <c r="A93" s="565">
        <v>92.0</v>
      </c>
      <c r="B93" s="566">
        <v>19187.0</v>
      </c>
      <c r="C93" s="567">
        <v>45706.0</v>
      </c>
      <c r="D93" s="568">
        <v>45709.0</v>
      </c>
      <c r="E93" s="569">
        <f t="shared" si="1"/>
        <v>3</v>
      </c>
      <c r="F93" s="570" t="s">
        <v>1816</v>
      </c>
      <c r="G93" s="567">
        <v>42254.0</v>
      </c>
      <c r="H93" s="566">
        <v>9.0</v>
      </c>
      <c r="I93" s="571" t="s">
        <v>62</v>
      </c>
      <c r="J93" s="570" t="s">
        <v>1817</v>
      </c>
      <c r="K93" s="571" t="s">
        <v>1818</v>
      </c>
      <c r="L93" s="666" t="s">
        <v>57</v>
      </c>
      <c r="M93" s="577" t="s">
        <v>58</v>
      </c>
      <c r="N93" s="571" t="s">
        <v>1819</v>
      </c>
      <c r="O93" s="571" t="s">
        <v>1820</v>
      </c>
      <c r="P93" s="566" t="s">
        <v>1277</v>
      </c>
      <c r="Q93" s="571" t="s">
        <v>62</v>
      </c>
      <c r="R93" s="566" t="s">
        <v>62</v>
      </c>
      <c r="S93" s="571" t="s">
        <v>1821</v>
      </c>
      <c r="T93" s="571" t="s">
        <v>62</v>
      </c>
      <c r="U93" s="572">
        <v>30153.13</v>
      </c>
      <c r="V93" s="573">
        <v>0.0</v>
      </c>
      <c r="W93" s="573">
        <v>0.0</v>
      </c>
      <c r="X93" s="573">
        <v>21886.08</v>
      </c>
      <c r="Y93" s="573">
        <v>467.05</v>
      </c>
      <c r="Z93" s="573">
        <v>5460.0</v>
      </c>
      <c r="AA93" s="573">
        <v>2340.0</v>
      </c>
      <c r="AB93" s="668">
        <f t="shared" si="5"/>
        <v>7800</v>
      </c>
      <c r="AC93" s="575">
        <f t="shared" si="3"/>
        <v>0</v>
      </c>
      <c r="AD93" s="576" t="s">
        <v>170</v>
      </c>
      <c r="AE93" s="579" t="s">
        <v>65</v>
      </c>
      <c r="AF93" s="577" t="b">
        <v>1</v>
      </c>
      <c r="AG93" s="578"/>
      <c r="AH93" s="571" t="b">
        <v>1</v>
      </c>
      <c r="AI93" s="571"/>
      <c r="AJ93" s="571" t="b">
        <v>1</v>
      </c>
      <c r="AK93" s="578"/>
      <c r="AL93" s="578"/>
      <c r="AM93" s="571" t="b">
        <v>1</v>
      </c>
      <c r="AN93" s="578"/>
      <c r="AO93" s="579" t="s">
        <v>1433</v>
      </c>
      <c r="AP93" s="566" t="s">
        <v>94</v>
      </c>
      <c r="AQ93" s="669" t="s">
        <v>70</v>
      </c>
      <c r="AR93" s="581">
        <f t="shared" si="4"/>
        <v>45739</v>
      </c>
      <c r="AS93" s="579"/>
      <c r="AT93" s="582"/>
      <c r="AU93" s="582"/>
      <c r="AV93" s="579"/>
      <c r="AW93" s="583"/>
      <c r="AX93" s="584"/>
      <c r="AY93" s="585"/>
      <c r="AZ93" s="586"/>
      <c r="BA93" s="613"/>
    </row>
    <row r="94">
      <c r="A94" s="541">
        <v>93.0</v>
      </c>
      <c r="B94" s="542">
        <v>19173.0</v>
      </c>
      <c r="C94" s="543">
        <v>45706.0</v>
      </c>
      <c r="D94" s="544">
        <v>45710.0</v>
      </c>
      <c r="E94" s="545">
        <f t="shared" si="1"/>
        <v>4</v>
      </c>
      <c r="F94" s="546" t="s">
        <v>1822</v>
      </c>
      <c r="G94" s="543">
        <v>15947.0</v>
      </c>
      <c r="H94" s="542">
        <v>81.0</v>
      </c>
      <c r="I94" s="547" t="s">
        <v>62</v>
      </c>
      <c r="J94" s="547" t="s">
        <v>62</v>
      </c>
      <c r="K94" s="547" t="s">
        <v>1823</v>
      </c>
      <c r="L94" s="663" t="s">
        <v>98</v>
      </c>
      <c r="M94" s="553" t="s">
        <v>76</v>
      </c>
      <c r="N94" s="547" t="s">
        <v>1824</v>
      </c>
      <c r="O94" s="547" t="s">
        <v>1825</v>
      </c>
      <c r="P94" s="542" t="s">
        <v>1826</v>
      </c>
      <c r="Q94" s="547" t="s">
        <v>62</v>
      </c>
      <c r="R94" s="542" t="s">
        <v>62</v>
      </c>
      <c r="S94" s="547" t="s">
        <v>812</v>
      </c>
      <c r="T94" s="547" t="s">
        <v>1827</v>
      </c>
      <c r="U94" s="548">
        <v>214307.57</v>
      </c>
      <c r="V94" s="549">
        <v>42861.53</v>
      </c>
      <c r="W94" s="549">
        <v>0.0</v>
      </c>
      <c r="X94" s="549">
        <v>0.0</v>
      </c>
      <c r="Y94" s="549">
        <v>146486.04</v>
      </c>
      <c r="Z94" s="549">
        <v>17472.0</v>
      </c>
      <c r="AA94" s="549">
        <v>7488.0</v>
      </c>
      <c r="AB94" s="593">
        <f t="shared" si="5"/>
        <v>24960</v>
      </c>
      <c r="AC94" s="551">
        <f t="shared" si="3"/>
        <v>0</v>
      </c>
      <c r="AD94" s="552" t="s">
        <v>81</v>
      </c>
      <c r="AE94" s="555" t="s">
        <v>65</v>
      </c>
      <c r="AF94" s="553" t="b">
        <v>1</v>
      </c>
      <c r="AG94" s="554"/>
      <c r="AH94" s="547" t="b">
        <v>0</v>
      </c>
      <c r="AI94" s="610" t="s">
        <v>1828</v>
      </c>
      <c r="AJ94" s="547" t="b">
        <v>0</v>
      </c>
      <c r="AK94" s="610" t="s">
        <v>1828</v>
      </c>
      <c r="AL94" s="554"/>
      <c r="AM94" s="547" t="b">
        <v>1</v>
      </c>
      <c r="AN94" s="554"/>
      <c r="AO94" s="555" t="s">
        <v>83</v>
      </c>
      <c r="AP94" s="542" t="s">
        <v>94</v>
      </c>
      <c r="AQ94" s="667" t="s">
        <v>95</v>
      </c>
      <c r="AR94" s="606">
        <f t="shared" si="4"/>
        <v>45740</v>
      </c>
      <c r="AS94" s="555"/>
      <c r="AT94" s="558"/>
      <c r="AU94" s="558"/>
      <c r="AV94" s="555"/>
      <c r="AW94" s="559"/>
      <c r="AX94" s="560"/>
      <c r="AY94" s="561"/>
      <c r="AZ94" s="562"/>
    </row>
    <row r="95">
      <c r="A95" s="541">
        <v>94.0</v>
      </c>
      <c r="B95" s="542">
        <v>19272.0</v>
      </c>
      <c r="C95" s="543">
        <v>45708.0</v>
      </c>
      <c r="D95" s="544">
        <v>45710.0</v>
      </c>
      <c r="E95" s="545">
        <f t="shared" si="1"/>
        <v>2</v>
      </c>
      <c r="F95" s="546" t="s">
        <v>1829</v>
      </c>
      <c r="G95" s="543">
        <v>45250.0</v>
      </c>
      <c r="H95" s="542">
        <v>1.0</v>
      </c>
      <c r="I95" s="547" t="s">
        <v>62</v>
      </c>
      <c r="J95" s="547" t="s">
        <v>1830</v>
      </c>
      <c r="K95" s="547" t="s">
        <v>1831</v>
      </c>
      <c r="L95" s="663" t="s">
        <v>57</v>
      </c>
      <c r="M95" s="553" t="s">
        <v>58</v>
      </c>
      <c r="N95" s="547" t="s">
        <v>1832</v>
      </c>
      <c r="O95" s="547" t="s">
        <v>1833</v>
      </c>
      <c r="P95" s="542" t="s">
        <v>1277</v>
      </c>
      <c r="Q95" s="547" t="s">
        <v>62</v>
      </c>
      <c r="R95" s="542" t="s">
        <v>62</v>
      </c>
      <c r="S95" s="547" t="s">
        <v>427</v>
      </c>
      <c r="T95" s="547" t="s">
        <v>62</v>
      </c>
      <c r="U95" s="548">
        <v>30003.1</v>
      </c>
      <c r="V95" s="549">
        <v>0.0</v>
      </c>
      <c r="W95" s="549">
        <v>0.0</v>
      </c>
      <c r="X95" s="549">
        <v>21872.47</v>
      </c>
      <c r="Y95" s="549">
        <v>330.63</v>
      </c>
      <c r="Z95" s="549">
        <v>5460.0</v>
      </c>
      <c r="AA95" s="549">
        <v>2340.0</v>
      </c>
      <c r="AB95" s="593">
        <f t="shared" si="5"/>
        <v>7800</v>
      </c>
      <c r="AC95" s="551">
        <f t="shared" si="3"/>
        <v>0</v>
      </c>
      <c r="AD95" s="552" t="s">
        <v>135</v>
      </c>
      <c r="AE95" s="555" t="s">
        <v>65</v>
      </c>
      <c r="AF95" s="553" t="b">
        <v>0</v>
      </c>
      <c r="AG95" s="547" t="s">
        <v>1834</v>
      </c>
      <c r="AH95" s="547" t="b">
        <v>1</v>
      </c>
      <c r="AI95" s="554"/>
      <c r="AJ95" s="547" t="b">
        <v>1</v>
      </c>
      <c r="AK95" s="554"/>
      <c r="AL95" s="554"/>
      <c r="AM95" s="547" t="b">
        <v>1</v>
      </c>
      <c r="AN95" s="554"/>
      <c r="AO95" s="555" t="s">
        <v>1433</v>
      </c>
      <c r="AP95" s="542" t="s">
        <v>94</v>
      </c>
      <c r="AQ95" s="667" t="s">
        <v>70</v>
      </c>
      <c r="AR95" s="557">
        <f t="shared" si="4"/>
        <v>45740</v>
      </c>
      <c r="AS95" s="555"/>
      <c r="AT95" s="558"/>
      <c r="AU95" s="558"/>
      <c r="AV95" s="555"/>
      <c r="AW95" s="559"/>
      <c r="AX95" s="560"/>
      <c r="AY95" s="561"/>
      <c r="AZ95" s="562"/>
    </row>
    <row r="96">
      <c r="A96" s="671">
        <v>95.0</v>
      </c>
      <c r="B96" s="671">
        <v>19188.0</v>
      </c>
      <c r="C96" s="672">
        <v>45706.0</v>
      </c>
      <c r="D96" s="673">
        <v>45710.0</v>
      </c>
      <c r="E96" s="674">
        <f t="shared" si="1"/>
        <v>4</v>
      </c>
      <c r="F96" s="675" t="s">
        <v>1835</v>
      </c>
      <c r="G96" s="672">
        <v>45214.0</v>
      </c>
      <c r="H96" s="671">
        <v>1.0</v>
      </c>
      <c r="I96" s="553" t="s">
        <v>62</v>
      </c>
      <c r="J96" s="553" t="s">
        <v>1836</v>
      </c>
      <c r="K96" s="553" t="s">
        <v>1837</v>
      </c>
      <c r="L96" s="553" t="s">
        <v>57</v>
      </c>
      <c r="M96" s="553" t="s">
        <v>58</v>
      </c>
      <c r="N96" s="553" t="s">
        <v>1838</v>
      </c>
      <c r="O96" s="553" t="s">
        <v>1839</v>
      </c>
      <c r="P96" s="671" t="s">
        <v>367</v>
      </c>
      <c r="Q96" s="553" t="s">
        <v>62</v>
      </c>
      <c r="R96" s="671" t="s">
        <v>62</v>
      </c>
      <c r="S96" s="553" t="s">
        <v>1840</v>
      </c>
      <c r="T96" s="553" t="s">
        <v>62</v>
      </c>
      <c r="U96" s="548">
        <v>50965.4</v>
      </c>
      <c r="V96" s="548">
        <v>0.0</v>
      </c>
      <c r="W96" s="548">
        <v>0.0</v>
      </c>
      <c r="X96" s="548">
        <v>35707.61</v>
      </c>
      <c r="Y96" s="548">
        <v>632.79</v>
      </c>
      <c r="Z96" s="548">
        <v>10237.5</v>
      </c>
      <c r="AA96" s="548">
        <v>4387.5</v>
      </c>
      <c r="AB96" s="608">
        <f t="shared" si="5"/>
        <v>14625</v>
      </c>
      <c r="AC96" s="676">
        <f t="shared" si="3"/>
        <v>0</v>
      </c>
      <c r="AD96" s="552" t="s">
        <v>135</v>
      </c>
      <c r="AE96" s="555" t="s">
        <v>65</v>
      </c>
      <c r="AF96" s="553" t="b">
        <v>0</v>
      </c>
      <c r="AG96" s="547" t="s">
        <v>1834</v>
      </c>
      <c r="AH96" s="553" t="b">
        <v>1</v>
      </c>
      <c r="AI96" s="592"/>
      <c r="AJ96" s="553" t="b">
        <v>1</v>
      </c>
      <c r="AK96" s="592"/>
      <c r="AL96" s="592"/>
      <c r="AM96" s="553" t="b">
        <v>1</v>
      </c>
      <c r="AN96" s="592"/>
      <c r="AO96" s="558" t="s">
        <v>83</v>
      </c>
      <c r="AP96" s="671" t="s">
        <v>94</v>
      </c>
      <c r="AQ96" s="556" t="s">
        <v>70</v>
      </c>
      <c r="AR96" s="557">
        <f t="shared" si="4"/>
        <v>45740</v>
      </c>
      <c r="AS96" s="558"/>
      <c r="AT96" s="558"/>
      <c r="AU96" s="558"/>
      <c r="AV96" s="558"/>
      <c r="AW96" s="559"/>
      <c r="AX96" s="559"/>
      <c r="AY96" s="677"/>
      <c r="AZ96" s="678"/>
      <c r="BA96" s="679"/>
    </row>
    <row r="97">
      <c r="A97" s="565">
        <v>96.0</v>
      </c>
      <c r="B97" s="566">
        <v>19206.0</v>
      </c>
      <c r="C97" s="567">
        <v>45707.0</v>
      </c>
      <c r="D97" s="568">
        <v>45710.0</v>
      </c>
      <c r="E97" s="569">
        <f t="shared" si="1"/>
        <v>3</v>
      </c>
      <c r="F97" s="570" t="s">
        <v>1841</v>
      </c>
      <c r="G97" s="567">
        <v>20624.0</v>
      </c>
      <c r="H97" s="566">
        <v>68.0</v>
      </c>
      <c r="I97" s="571" t="s">
        <v>62</v>
      </c>
      <c r="J97" s="571" t="s">
        <v>62</v>
      </c>
      <c r="K97" s="571" t="s">
        <v>1842</v>
      </c>
      <c r="L97" s="571" t="s">
        <v>98</v>
      </c>
      <c r="M97" s="577" t="s">
        <v>76</v>
      </c>
      <c r="N97" s="571" t="s">
        <v>1843</v>
      </c>
      <c r="O97" s="571" t="s">
        <v>1844</v>
      </c>
      <c r="P97" s="566" t="s">
        <v>1845</v>
      </c>
      <c r="Q97" s="571" t="s">
        <v>62</v>
      </c>
      <c r="R97" s="566" t="s">
        <v>62</v>
      </c>
      <c r="S97" s="571" t="s">
        <v>1846</v>
      </c>
      <c r="T97" s="571" t="s">
        <v>62</v>
      </c>
      <c r="U97" s="572">
        <v>201608.88</v>
      </c>
      <c r="V97" s="573">
        <v>40321.84</v>
      </c>
      <c r="W97" s="573">
        <v>0.0</v>
      </c>
      <c r="X97" s="573">
        <v>0.0</v>
      </c>
      <c r="Y97" s="573">
        <v>137497.04</v>
      </c>
      <c r="Z97" s="573">
        <v>16653.0</v>
      </c>
      <c r="AA97" s="573">
        <v>7137.0</v>
      </c>
      <c r="AB97" s="668">
        <f t="shared" si="5"/>
        <v>23790</v>
      </c>
      <c r="AC97" s="575">
        <f t="shared" si="3"/>
        <v>0</v>
      </c>
      <c r="AD97" s="576" t="s">
        <v>81</v>
      </c>
      <c r="AE97" s="579" t="s">
        <v>65</v>
      </c>
      <c r="AF97" s="577" t="b">
        <v>1</v>
      </c>
      <c r="AG97" s="578"/>
      <c r="AH97" s="577" t="b">
        <v>1</v>
      </c>
      <c r="AI97" s="578"/>
      <c r="AJ97" s="571" t="b">
        <v>0</v>
      </c>
      <c r="AK97" s="609" t="s">
        <v>1847</v>
      </c>
      <c r="AL97" s="578"/>
      <c r="AM97" s="571" t="b">
        <v>1</v>
      </c>
      <c r="AN97" s="578"/>
      <c r="AO97" s="579" t="s">
        <v>1301</v>
      </c>
      <c r="AP97" s="566" t="s">
        <v>94</v>
      </c>
      <c r="AQ97" s="669" t="s">
        <v>95</v>
      </c>
      <c r="AR97" s="581">
        <f t="shared" si="4"/>
        <v>45740</v>
      </c>
      <c r="AS97" s="579"/>
      <c r="AT97" s="582"/>
      <c r="AU97" s="582"/>
      <c r="AV97" s="579"/>
      <c r="AW97" s="583"/>
      <c r="AX97" s="584"/>
      <c r="AY97" s="585"/>
      <c r="AZ97" s="586"/>
      <c r="BA97" s="613"/>
    </row>
    <row r="98">
      <c r="A98" s="541">
        <v>97.0</v>
      </c>
      <c r="B98" s="542">
        <v>19294.0</v>
      </c>
      <c r="C98" s="543">
        <v>45708.0</v>
      </c>
      <c r="D98" s="544">
        <v>45711.0</v>
      </c>
      <c r="E98" s="545">
        <f t="shared" si="1"/>
        <v>3</v>
      </c>
      <c r="F98" s="546" t="s">
        <v>1848</v>
      </c>
      <c r="G98" s="543">
        <v>18221.0</v>
      </c>
      <c r="H98" s="542">
        <v>75.0</v>
      </c>
      <c r="I98" s="547" t="s">
        <v>62</v>
      </c>
      <c r="J98" s="547" t="s">
        <v>62</v>
      </c>
      <c r="K98" s="547" t="s">
        <v>1849</v>
      </c>
      <c r="L98" s="547" t="s">
        <v>98</v>
      </c>
      <c r="M98" s="553" t="s">
        <v>76</v>
      </c>
      <c r="N98" s="547" t="s">
        <v>1850</v>
      </c>
      <c r="O98" s="547" t="s">
        <v>1851</v>
      </c>
      <c r="P98" s="542" t="s">
        <v>1706</v>
      </c>
      <c r="Q98" s="547" t="s">
        <v>62</v>
      </c>
      <c r="R98" s="542" t="s">
        <v>62</v>
      </c>
      <c r="S98" s="547" t="s">
        <v>452</v>
      </c>
      <c r="T98" s="547" t="s">
        <v>62</v>
      </c>
      <c r="U98" s="548">
        <v>103197.26</v>
      </c>
      <c r="V98" s="549">
        <v>20639.44</v>
      </c>
      <c r="W98" s="549">
        <v>0.0</v>
      </c>
      <c r="X98" s="549">
        <v>0.0</v>
      </c>
      <c r="Y98" s="549">
        <v>65007.82</v>
      </c>
      <c r="Z98" s="549">
        <v>12285.0</v>
      </c>
      <c r="AA98" s="549">
        <v>5265.0</v>
      </c>
      <c r="AB98" s="593">
        <f t="shared" si="5"/>
        <v>17550</v>
      </c>
      <c r="AC98" s="551">
        <f t="shared" si="3"/>
        <v>0</v>
      </c>
      <c r="AD98" s="552" t="s">
        <v>81</v>
      </c>
      <c r="AE98" s="555" t="s">
        <v>65</v>
      </c>
      <c r="AF98" s="553" t="b">
        <v>1</v>
      </c>
      <c r="AG98" s="554"/>
      <c r="AH98" s="547" t="b">
        <v>1</v>
      </c>
      <c r="AI98" s="554"/>
      <c r="AJ98" s="547" t="b">
        <v>1</v>
      </c>
      <c r="AK98" s="554"/>
      <c r="AL98" s="554"/>
      <c r="AM98" s="547" t="b">
        <v>1</v>
      </c>
      <c r="AN98" s="554"/>
      <c r="AO98" s="555" t="s">
        <v>83</v>
      </c>
      <c r="AP98" s="542" t="s">
        <v>94</v>
      </c>
      <c r="AQ98" s="667"/>
      <c r="AR98" s="557">
        <f t="shared" si="4"/>
        <v>45741</v>
      </c>
      <c r="AS98" s="555"/>
      <c r="AT98" s="558"/>
      <c r="AU98" s="558"/>
      <c r="AV98" s="555"/>
      <c r="AW98" s="559"/>
      <c r="AX98" s="560"/>
      <c r="AY98" s="561"/>
      <c r="AZ98" s="562"/>
    </row>
    <row r="99">
      <c r="A99" s="541">
        <v>98.0</v>
      </c>
      <c r="B99" s="542">
        <v>19280.0</v>
      </c>
      <c r="C99" s="543">
        <v>45708.0</v>
      </c>
      <c r="D99" s="544">
        <v>45711.0</v>
      </c>
      <c r="E99" s="545">
        <f t="shared" si="1"/>
        <v>3</v>
      </c>
      <c r="F99" s="546" t="s">
        <v>1852</v>
      </c>
      <c r="G99" s="543">
        <v>33243.0</v>
      </c>
      <c r="H99" s="542">
        <v>34.0</v>
      </c>
      <c r="I99" s="547" t="s">
        <v>62</v>
      </c>
      <c r="J99" s="547" t="s">
        <v>62</v>
      </c>
      <c r="K99" s="547" t="s">
        <v>1853</v>
      </c>
      <c r="L99" s="547" t="s">
        <v>57</v>
      </c>
      <c r="M99" s="553" t="s">
        <v>76</v>
      </c>
      <c r="N99" s="547" t="s">
        <v>1854</v>
      </c>
      <c r="O99" s="547" t="s">
        <v>1854</v>
      </c>
      <c r="P99" s="542" t="s">
        <v>276</v>
      </c>
      <c r="Q99" s="547" t="s">
        <v>62</v>
      </c>
      <c r="R99" s="542" t="s">
        <v>62</v>
      </c>
      <c r="S99" s="547" t="s">
        <v>794</v>
      </c>
      <c r="T99" s="547" t="s">
        <v>62</v>
      </c>
      <c r="U99" s="548">
        <v>53082.64</v>
      </c>
      <c r="V99" s="549">
        <v>10616.55</v>
      </c>
      <c r="W99" s="549">
        <v>0.0</v>
      </c>
      <c r="X99" s="549">
        <v>34190.04</v>
      </c>
      <c r="Y99" s="549">
        <v>476.05</v>
      </c>
      <c r="Z99" s="549">
        <v>5460.0</v>
      </c>
      <c r="AA99" s="549">
        <v>2340.0</v>
      </c>
      <c r="AB99" s="593">
        <f t="shared" si="5"/>
        <v>7800</v>
      </c>
      <c r="AC99" s="551">
        <f t="shared" si="3"/>
        <v>0</v>
      </c>
      <c r="AD99" s="552" t="s">
        <v>81</v>
      </c>
      <c r="AE99" s="555" t="s">
        <v>65</v>
      </c>
      <c r="AF99" s="553" t="b">
        <v>1</v>
      </c>
      <c r="AG99" s="554"/>
      <c r="AH99" s="547" t="b">
        <v>0</v>
      </c>
      <c r="AI99" s="609" t="s">
        <v>1855</v>
      </c>
      <c r="AJ99" s="547" t="b">
        <v>0</v>
      </c>
      <c r="AK99" s="609" t="s">
        <v>1855</v>
      </c>
      <c r="AL99" s="554"/>
      <c r="AM99" s="547" t="b">
        <v>1</v>
      </c>
      <c r="AN99" s="554"/>
      <c r="AO99" s="555" t="s">
        <v>270</v>
      </c>
      <c r="AP99" s="542" t="s">
        <v>69</v>
      </c>
      <c r="AQ99" s="667"/>
      <c r="AR99" s="557">
        <f t="shared" si="4"/>
        <v>45741</v>
      </c>
      <c r="AS99" s="555"/>
      <c r="AT99" s="558"/>
      <c r="AU99" s="558"/>
      <c r="AV99" s="555"/>
      <c r="AW99" s="559"/>
      <c r="AX99" s="560"/>
      <c r="AY99" s="561"/>
      <c r="AZ99" s="562"/>
    </row>
    <row r="100">
      <c r="A100" s="541">
        <v>99.0</v>
      </c>
      <c r="B100" s="542">
        <v>19307.0</v>
      </c>
      <c r="C100" s="543">
        <v>45709.0</v>
      </c>
      <c r="D100" s="544">
        <v>45711.0</v>
      </c>
      <c r="E100" s="545">
        <f t="shared" si="1"/>
        <v>2</v>
      </c>
      <c r="F100" s="546" t="s">
        <v>1856</v>
      </c>
      <c r="G100" s="543">
        <v>44743.0</v>
      </c>
      <c r="H100" s="542">
        <v>2.0</v>
      </c>
      <c r="I100" s="547" t="s">
        <v>62</v>
      </c>
      <c r="J100" s="547" t="s">
        <v>1857</v>
      </c>
      <c r="K100" s="547" t="s">
        <v>1858</v>
      </c>
      <c r="L100" s="547" t="s">
        <v>75</v>
      </c>
      <c r="M100" s="553" t="s">
        <v>58</v>
      </c>
      <c r="N100" s="547" t="s">
        <v>1859</v>
      </c>
      <c r="O100" s="547" t="s">
        <v>1860</v>
      </c>
      <c r="P100" s="542" t="s">
        <v>1861</v>
      </c>
      <c r="Q100" s="547" t="s">
        <v>62</v>
      </c>
      <c r="R100" s="542" t="s">
        <v>62</v>
      </c>
      <c r="S100" s="547" t="s">
        <v>1517</v>
      </c>
      <c r="T100" s="547" t="s">
        <v>62</v>
      </c>
      <c r="U100" s="548">
        <v>40993.33</v>
      </c>
      <c r="V100" s="549">
        <v>0.0</v>
      </c>
      <c r="W100" s="549">
        <v>0.0</v>
      </c>
      <c r="X100" s="549">
        <v>0.0</v>
      </c>
      <c r="Y100" s="549">
        <v>29293.33</v>
      </c>
      <c r="Z100" s="549">
        <v>8190.0</v>
      </c>
      <c r="AA100" s="549">
        <v>3510.0</v>
      </c>
      <c r="AB100" s="593">
        <f t="shared" si="5"/>
        <v>11700</v>
      </c>
      <c r="AC100" s="551">
        <f t="shared" si="3"/>
        <v>0</v>
      </c>
      <c r="AD100" s="552" t="s">
        <v>135</v>
      </c>
      <c r="AE100" s="555" t="s">
        <v>65</v>
      </c>
      <c r="AF100" s="553" t="b">
        <v>1</v>
      </c>
      <c r="AG100" s="554"/>
      <c r="AH100" s="547" t="b">
        <v>1</v>
      </c>
      <c r="AI100" s="554"/>
      <c r="AJ100" s="547" t="b">
        <v>1</v>
      </c>
      <c r="AK100" s="554"/>
      <c r="AL100" s="554"/>
      <c r="AM100" s="547" t="b">
        <v>0</v>
      </c>
      <c r="AN100" s="554"/>
      <c r="AO100" s="555" t="s">
        <v>83</v>
      </c>
      <c r="AP100" s="542" t="s">
        <v>94</v>
      </c>
      <c r="AQ100" s="667"/>
      <c r="AR100" s="557">
        <f t="shared" si="4"/>
        <v>45741</v>
      </c>
      <c r="AS100" s="555"/>
      <c r="AT100" s="558"/>
      <c r="AU100" s="558"/>
      <c r="AV100" s="555"/>
      <c r="AW100" s="559"/>
      <c r="AX100" s="560"/>
      <c r="AY100" s="561"/>
      <c r="AZ100" s="562"/>
    </row>
    <row r="101">
      <c r="A101" s="541">
        <v>100.0</v>
      </c>
      <c r="B101" s="542">
        <v>19040.0</v>
      </c>
      <c r="C101" s="543">
        <v>45702.0</v>
      </c>
      <c r="D101" s="544">
        <v>45711.0</v>
      </c>
      <c r="E101" s="545">
        <f t="shared" si="1"/>
        <v>9</v>
      </c>
      <c r="F101" s="546" t="s">
        <v>1862</v>
      </c>
      <c r="G101" s="543">
        <v>19358.0</v>
      </c>
      <c r="H101" s="542">
        <v>72.0</v>
      </c>
      <c r="I101" s="547" t="s">
        <v>62</v>
      </c>
      <c r="J101" s="547" t="s">
        <v>62</v>
      </c>
      <c r="K101" s="547" t="s">
        <v>1863</v>
      </c>
      <c r="L101" s="547" t="s">
        <v>98</v>
      </c>
      <c r="M101" s="553" t="s">
        <v>76</v>
      </c>
      <c r="N101" s="547" t="s">
        <v>1864</v>
      </c>
      <c r="O101" s="547" t="s">
        <v>1865</v>
      </c>
      <c r="P101" s="542" t="s">
        <v>1328</v>
      </c>
      <c r="Q101" s="547" t="s">
        <v>1866</v>
      </c>
      <c r="R101" s="542" t="s">
        <v>1867</v>
      </c>
      <c r="S101" s="547" t="s">
        <v>246</v>
      </c>
      <c r="T101" s="547" t="s">
        <v>1868</v>
      </c>
      <c r="U101" s="548">
        <v>445353.34</v>
      </c>
      <c r="V101" s="549">
        <v>89070.75</v>
      </c>
      <c r="W101" s="549">
        <v>0.0</v>
      </c>
      <c r="X101" s="549">
        <v>0.0</v>
      </c>
      <c r="Y101" s="549">
        <v>328592.59</v>
      </c>
      <c r="Z101" s="549">
        <v>19383.0</v>
      </c>
      <c r="AA101" s="549">
        <v>8307.0</v>
      </c>
      <c r="AB101" s="593">
        <f t="shared" si="5"/>
        <v>27690</v>
      </c>
      <c r="AC101" s="551">
        <f t="shared" si="3"/>
        <v>0</v>
      </c>
      <c r="AD101" s="552" t="s">
        <v>81</v>
      </c>
      <c r="AE101" s="555" t="s">
        <v>65</v>
      </c>
      <c r="AF101" s="553" t="b">
        <v>1</v>
      </c>
      <c r="AG101" s="554"/>
      <c r="AH101" s="547" t="b">
        <v>1</v>
      </c>
      <c r="AI101" s="610" t="s">
        <v>1869</v>
      </c>
      <c r="AJ101" s="547" t="b">
        <v>1</v>
      </c>
      <c r="AK101" s="610" t="s">
        <v>1869</v>
      </c>
      <c r="AL101" s="554"/>
      <c r="AM101" s="547" t="b">
        <v>1</v>
      </c>
      <c r="AN101" s="554"/>
      <c r="AO101" s="555" t="s">
        <v>83</v>
      </c>
      <c r="AP101" s="542" t="s">
        <v>94</v>
      </c>
      <c r="AQ101" s="667" t="s">
        <v>70</v>
      </c>
      <c r="AR101" s="557">
        <f t="shared" si="4"/>
        <v>45741</v>
      </c>
      <c r="AS101" s="555"/>
      <c r="AT101" s="558"/>
      <c r="AU101" s="558"/>
      <c r="AV101" s="555"/>
      <c r="AW101" s="559"/>
      <c r="AX101" s="560"/>
      <c r="AY101" s="561"/>
      <c r="AZ101" s="562"/>
    </row>
    <row r="102">
      <c r="A102" s="565">
        <v>101.0</v>
      </c>
      <c r="B102" s="680">
        <v>19399.0</v>
      </c>
      <c r="C102" s="681">
        <v>45711.0</v>
      </c>
      <c r="D102" s="665">
        <v>45711.0</v>
      </c>
      <c r="E102" s="569">
        <f t="shared" si="1"/>
        <v>0</v>
      </c>
      <c r="F102" s="682" t="s">
        <v>1870</v>
      </c>
      <c r="G102" s="681">
        <v>22811.0</v>
      </c>
      <c r="H102" s="680">
        <v>62.0</v>
      </c>
      <c r="I102" s="577" t="s">
        <v>62</v>
      </c>
      <c r="J102" s="577" t="s">
        <v>62</v>
      </c>
      <c r="K102" s="577" t="s">
        <v>1871</v>
      </c>
      <c r="L102" s="577" t="s">
        <v>164</v>
      </c>
      <c r="M102" s="577" t="s">
        <v>76</v>
      </c>
      <c r="N102" s="577" t="s">
        <v>1872</v>
      </c>
      <c r="O102" s="577" t="s">
        <v>1872</v>
      </c>
      <c r="P102" s="680" t="s">
        <v>1873</v>
      </c>
      <c r="Q102" s="682" t="s">
        <v>1874</v>
      </c>
      <c r="R102" s="680" t="s">
        <v>1875</v>
      </c>
      <c r="S102" s="577" t="s">
        <v>1876</v>
      </c>
      <c r="T102" s="577" t="s">
        <v>62</v>
      </c>
      <c r="U102" s="572">
        <v>35533.17</v>
      </c>
      <c r="V102" s="572">
        <v>6638.63</v>
      </c>
      <c r="W102" s="572">
        <v>0.0</v>
      </c>
      <c r="X102" s="572">
        <v>0.0</v>
      </c>
      <c r="Y102" s="572">
        <v>21094.54</v>
      </c>
      <c r="Z102" s="572">
        <v>5460.0</v>
      </c>
      <c r="AA102" s="572">
        <v>2340.0</v>
      </c>
      <c r="AB102" s="668">
        <f t="shared" si="5"/>
        <v>7800</v>
      </c>
      <c r="AC102" s="575">
        <f t="shared" si="3"/>
        <v>0</v>
      </c>
      <c r="AD102" s="683" t="s">
        <v>81</v>
      </c>
      <c r="AE102" s="582" t="s">
        <v>1877</v>
      </c>
      <c r="AF102" s="577" t="b">
        <v>1</v>
      </c>
      <c r="AG102" s="607"/>
      <c r="AH102" s="577" t="b">
        <v>0</v>
      </c>
      <c r="AI102" s="684" t="s">
        <v>1878</v>
      </c>
      <c r="AJ102" s="577" t="b">
        <v>0</v>
      </c>
      <c r="AK102" s="684" t="s">
        <v>1878</v>
      </c>
      <c r="AL102" s="607"/>
      <c r="AM102" s="577" t="b">
        <v>0</v>
      </c>
      <c r="AN102" s="607"/>
      <c r="AO102" s="582" t="s">
        <v>270</v>
      </c>
      <c r="AP102" s="680" t="s">
        <v>1879</v>
      </c>
      <c r="AQ102" s="580" t="s">
        <v>95</v>
      </c>
      <c r="AR102" s="581">
        <f t="shared" si="4"/>
        <v>45741</v>
      </c>
      <c r="AS102" s="582"/>
      <c r="AT102" s="582"/>
      <c r="AU102" s="582"/>
      <c r="AV102" s="582"/>
      <c r="AW102" s="583"/>
      <c r="AX102" s="583"/>
      <c r="AY102" s="660"/>
      <c r="AZ102" s="661"/>
      <c r="BA102" s="685"/>
    </row>
    <row r="103">
      <c r="A103" s="541">
        <v>102.0</v>
      </c>
      <c r="B103" s="542">
        <v>19295.0</v>
      </c>
      <c r="C103" s="543">
        <v>45708.0</v>
      </c>
      <c r="D103" s="544">
        <v>45712.0</v>
      </c>
      <c r="E103" s="545">
        <f t="shared" si="1"/>
        <v>4</v>
      </c>
      <c r="F103" s="546" t="s">
        <v>1880</v>
      </c>
      <c r="G103" s="543">
        <v>44415.0</v>
      </c>
      <c r="H103" s="542">
        <v>3.0</v>
      </c>
      <c r="I103" s="547" t="s">
        <v>62</v>
      </c>
      <c r="J103" s="547" t="s">
        <v>1881</v>
      </c>
      <c r="K103" s="547" t="s">
        <v>1882</v>
      </c>
      <c r="L103" s="547" t="s">
        <v>75</v>
      </c>
      <c r="M103" s="553" t="s">
        <v>58</v>
      </c>
      <c r="N103" s="547" t="s">
        <v>1883</v>
      </c>
      <c r="O103" s="547" t="s">
        <v>1884</v>
      </c>
      <c r="P103" s="542" t="s">
        <v>793</v>
      </c>
      <c r="Q103" s="547" t="s">
        <v>62</v>
      </c>
      <c r="R103" s="542" t="s">
        <v>62</v>
      </c>
      <c r="S103" s="547" t="s">
        <v>1655</v>
      </c>
      <c r="T103" s="547" t="s">
        <v>62</v>
      </c>
      <c r="U103" s="548">
        <v>103752.57</v>
      </c>
      <c r="V103" s="549">
        <v>19360.99</v>
      </c>
      <c r="W103" s="549">
        <v>0.0</v>
      </c>
      <c r="X103" s="549">
        <v>0.0</v>
      </c>
      <c r="Y103" s="549">
        <v>65671.58</v>
      </c>
      <c r="Z103" s="549">
        <v>13104.0</v>
      </c>
      <c r="AA103" s="549">
        <v>5616.0</v>
      </c>
      <c r="AB103" s="593">
        <f t="shared" si="5"/>
        <v>18720</v>
      </c>
      <c r="AC103" s="551">
        <f t="shared" si="3"/>
        <v>0</v>
      </c>
      <c r="AD103" s="552" t="s">
        <v>170</v>
      </c>
      <c r="AE103" s="555" t="s">
        <v>65</v>
      </c>
      <c r="AF103" s="553" t="b">
        <v>1</v>
      </c>
      <c r="AG103" s="554"/>
      <c r="AH103" s="547" t="b">
        <v>1</v>
      </c>
      <c r="AI103" s="554"/>
      <c r="AJ103" s="547" t="b">
        <v>0</v>
      </c>
      <c r="AK103" s="610" t="s">
        <v>1885</v>
      </c>
      <c r="AL103" s="554"/>
      <c r="AM103" s="547" t="b">
        <v>1</v>
      </c>
      <c r="AN103" s="554"/>
      <c r="AO103" s="555" t="s">
        <v>83</v>
      </c>
      <c r="AP103" s="542" t="s">
        <v>94</v>
      </c>
      <c r="AQ103" s="556" t="s">
        <v>70</v>
      </c>
      <c r="AR103" s="557">
        <f t="shared" si="4"/>
        <v>45742</v>
      </c>
      <c r="AS103" s="555"/>
      <c r="AT103" s="558"/>
      <c r="AU103" s="558"/>
      <c r="AV103" s="555"/>
      <c r="AW103" s="559"/>
      <c r="AX103" s="560"/>
      <c r="AY103" s="561"/>
      <c r="AZ103" s="562"/>
    </row>
    <row r="104">
      <c r="A104" s="541">
        <v>103.0</v>
      </c>
      <c r="B104" s="542">
        <v>19268.0</v>
      </c>
      <c r="C104" s="543">
        <v>45708.0</v>
      </c>
      <c r="D104" s="544">
        <v>45712.0</v>
      </c>
      <c r="E104" s="545">
        <f t="shared" si="1"/>
        <v>4</v>
      </c>
      <c r="F104" s="546" t="s">
        <v>1886</v>
      </c>
      <c r="G104" s="543">
        <v>41813.0</v>
      </c>
      <c r="H104" s="542">
        <v>10.0</v>
      </c>
      <c r="I104" s="547" t="s">
        <v>62</v>
      </c>
      <c r="J104" s="547" t="s">
        <v>1887</v>
      </c>
      <c r="K104" s="547" t="s">
        <v>1888</v>
      </c>
      <c r="L104" s="547" t="s">
        <v>57</v>
      </c>
      <c r="M104" s="553" t="s">
        <v>58</v>
      </c>
      <c r="N104" s="547" t="s">
        <v>1889</v>
      </c>
      <c r="O104" s="547" t="s">
        <v>1890</v>
      </c>
      <c r="P104" s="542" t="s">
        <v>1891</v>
      </c>
      <c r="Q104" s="547" t="s">
        <v>62</v>
      </c>
      <c r="R104" s="542" t="s">
        <v>62</v>
      </c>
      <c r="S104" s="547" t="s">
        <v>1655</v>
      </c>
      <c r="T104" s="547" t="s">
        <v>62</v>
      </c>
      <c r="U104" s="548">
        <v>77031.41</v>
      </c>
      <c r="V104" s="549">
        <v>0.0</v>
      </c>
      <c r="W104" s="549">
        <v>0.0</v>
      </c>
      <c r="X104" s="549">
        <v>0.0</v>
      </c>
      <c r="Y104" s="549">
        <v>57531.41</v>
      </c>
      <c r="Z104" s="549">
        <v>13650.0</v>
      </c>
      <c r="AA104" s="549">
        <v>5850.0</v>
      </c>
      <c r="AB104" s="593">
        <f t="shared" si="5"/>
        <v>19500</v>
      </c>
      <c r="AC104" s="551">
        <f t="shared" si="3"/>
        <v>0</v>
      </c>
      <c r="AD104" s="552" t="s">
        <v>170</v>
      </c>
      <c r="AE104" s="555" t="s">
        <v>65</v>
      </c>
      <c r="AF104" s="553" t="b">
        <v>1</v>
      </c>
      <c r="AG104" s="554"/>
      <c r="AH104" s="547" t="b">
        <v>1</v>
      </c>
      <c r="AI104" s="554"/>
      <c r="AJ104" s="547" t="b">
        <v>1</v>
      </c>
      <c r="AK104" s="554"/>
      <c r="AL104" s="554"/>
      <c r="AM104" s="547" t="b">
        <v>1</v>
      </c>
      <c r="AN104" s="554"/>
      <c r="AO104" s="555" t="s">
        <v>83</v>
      </c>
      <c r="AP104" s="542" t="s">
        <v>94</v>
      </c>
      <c r="AQ104" s="556" t="s">
        <v>70</v>
      </c>
      <c r="AR104" s="557">
        <f t="shared" si="4"/>
        <v>45742</v>
      </c>
      <c r="AS104" s="555"/>
      <c r="AT104" s="558"/>
      <c r="AU104" s="558"/>
      <c r="AV104" s="555"/>
      <c r="AW104" s="559"/>
      <c r="AX104" s="560"/>
      <c r="AY104" s="561"/>
      <c r="AZ104" s="562"/>
    </row>
    <row r="105">
      <c r="A105" s="541">
        <v>104.0</v>
      </c>
      <c r="B105" s="542">
        <v>19338.0</v>
      </c>
      <c r="C105" s="543">
        <v>45710.0</v>
      </c>
      <c r="D105" s="544">
        <v>45712.0</v>
      </c>
      <c r="E105" s="545">
        <f t="shared" si="1"/>
        <v>2</v>
      </c>
      <c r="F105" s="546" t="s">
        <v>1892</v>
      </c>
      <c r="G105" s="543">
        <v>45710.0</v>
      </c>
      <c r="H105" s="542">
        <v>7.0</v>
      </c>
      <c r="I105" s="547" t="s">
        <v>62</v>
      </c>
      <c r="J105" s="547" t="s">
        <v>1893</v>
      </c>
      <c r="K105" s="547" t="s">
        <v>1894</v>
      </c>
      <c r="L105" s="547" t="s">
        <v>57</v>
      </c>
      <c r="M105" s="553" t="s">
        <v>58</v>
      </c>
      <c r="N105" s="547" t="s">
        <v>1895</v>
      </c>
      <c r="O105" s="546" t="s">
        <v>1896</v>
      </c>
      <c r="P105" s="542" t="s">
        <v>435</v>
      </c>
      <c r="Q105" s="547" t="s">
        <v>62</v>
      </c>
      <c r="R105" s="542" t="s">
        <v>62</v>
      </c>
      <c r="S105" s="547" t="s">
        <v>728</v>
      </c>
      <c r="T105" s="547" t="s">
        <v>62</v>
      </c>
      <c r="U105" s="548">
        <v>69354.18</v>
      </c>
      <c r="V105" s="549">
        <v>0.0</v>
      </c>
      <c r="W105" s="549">
        <v>0.0</v>
      </c>
      <c r="X105" s="549">
        <v>45522.68</v>
      </c>
      <c r="Y105" s="549">
        <v>1343.5</v>
      </c>
      <c r="Z105" s="549">
        <v>15741.6</v>
      </c>
      <c r="AA105" s="549">
        <v>6746.4</v>
      </c>
      <c r="AB105" s="593">
        <f t="shared" si="5"/>
        <v>22488</v>
      </c>
      <c r="AC105" s="551">
        <f t="shared" si="3"/>
        <v>0</v>
      </c>
      <c r="AD105" s="552" t="s">
        <v>170</v>
      </c>
      <c r="AE105" s="555" t="s">
        <v>65</v>
      </c>
      <c r="AF105" s="553" t="b">
        <v>1</v>
      </c>
      <c r="AG105" s="554"/>
      <c r="AH105" s="547" t="b">
        <v>0</v>
      </c>
      <c r="AI105" s="610" t="s">
        <v>1897</v>
      </c>
      <c r="AJ105" s="547" t="b">
        <v>0</v>
      </c>
      <c r="AK105" s="610" t="s">
        <v>1897</v>
      </c>
      <c r="AL105" s="554"/>
      <c r="AM105" s="547" t="b">
        <v>1</v>
      </c>
      <c r="AN105" s="554"/>
      <c r="AO105" s="555" t="s">
        <v>68</v>
      </c>
      <c r="AP105" s="542" t="s">
        <v>94</v>
      </c>
      <c r="AQ105" s="556" t="s">
        <v>95</v>
      </c>
      <c r="AR105" s="557">
        <f t="shared" si="4"/>
        <v>45742</v>
      </c>
      <c r="AS105" s="555"/>
      <c r="AT105" s="558"/>
      <c r="AU105" s="558"/>
      <c r="AV105" s="555"/>
      <c r="AW105" s="559"/>
      <c r="AX105" s="560"/>
      <c r="AY105" s="561"/>
      <c r="AZ105" s="562"/>
    </row>
    <row r="106">
      <c r="A106" s="565">
        <v>105.0</v>
      </c>
      <c r="B106" s="566">
        <v>19141.0</v>
      </c>
      <c r="C106" s="567">
        <v>45705.0</v>
      </c>
      <c r="D106" s="568">
        <v>45712.0</v>
      </c>
      <c r="E106" s="569">
        <f t="shared" si="1"/>
        <v>7</v>
      </c>
      <c r="F106" s="570" t="s">
        <v>1898</v>
      </c>
      <c r="G106" s="567">
        <v>20562.0</v>
      </c>
      <c r="H106" s="566">
        <v>66.0</v>
      </c>
      <c r="I106" s="578"/>
      <c r="J106" s="571" t="s">
        <v>62</v>
      </c>
      <c r="K106" s="571" t="s">
        <v>1899</v>
      </c>
      <c r="L106" s="571" t="s">
        <v>98</v>
      </c>
      <c r="M106" s="577" t="s">
        <v>76</v>
      </c>
      <c r="N106" s="571" t="s">
        <v>1900</v>
      </c>
      <c r="O106" s="571" t="s">
        <v>1901</v>
      </c>
      <c r="P106" s="566" t="s">
        <v>793</v>
      </c>
      <c r="Q106" s="571" t="s">
        <v>1902</v>
      </c>
      <c r="R106" s="566">
        <v>28008.0</v>
      </c>
      <c r="S106" s="571" t="s">
        <v>873</v>
      </c>
      <c r="T106" s="571" t="s">
        <v>1903</v>
      </c>
      <c r="U106" s="572">
        <v>284038.74</v>
      </c>
      <c r="V106" s="573">
        <v>56807.78</v>
      </c>
      <c r="W106" s="573">
        <v>0.0</v>
      </c>
      <c r="X106" s="573">
        <v>108482.48</v>
      </c>
      <c r="Y106" s="573">
        <v>95114.48</v>
      </c>
      <c r="Z106" s="573">
        <v>10530.0</v>
      </c>
      <c r="AA106" s="573">
        <v>13104.0</v>
      </c>
      <c r="AB106" s="668">
        <f t="shared" si="5"/>
        <v>23634</v>
      </c>
      <c r="AC106" s="575">
        <f t="shared" si="3"/>
        <v>0</v>
      </c>
      <c r="AD106" s="576" t="s">
        <v>312</v>
      </c>
      <c r="AE106" s="579" t="s">
        <v>65</v>
      </c>
      <c r="AF106" s="577" t="b">
        <v>1</v>
      </c>
      <c r="AG106" s="578"/>
      <c r="AH106" s="571" t="b">
        <v>0</v>
      </c>
      <c r="AI106" s="609" t="s">
        <v>1904</v>
      </c>
      <c r="AJ106" s="571" t="b">
        <v>0</v>
      </c>
      <c r="AK106" s="609" t="s">
        <v>1904</v>
      </c>
      <c r="AL106" s="578"/>
      <c r="AM106" s="571" t="b">
        <v>1</v>
      </c>
      <c r="AN106" s="578"/>
      <c r="AO106" s="579" t="s">
        <v>83</v>
      </c>
      <c r="AP106" s="566" t="s">
        <v>1905</v>
      </c>
      <c r="AQ106" s="580" t="s">
        <v>95</v>
      </c>
      <c r="AR106" s="581">
        <f t="shared" si="4"/>
        <v>45742</v>
      </c>
      <c r="AS106" s="579"/>
      <c r="AT106" s="582"/>
      <c r="AU106" s="582"/>
      <c r="AV106" s="579"/>
      <c r="AW106" s="583"/>
      <c r="AX106" s="584"/>
      <c r="AY106" s="585"/>
      <c r="AZ106" s="586"/>
      <c r="BA106" s="613"/>
    </row>
    <row r="107">
      <c r="A107" s="541">
        <v>106.0</v>
      </c>
      <c r="B107" s="542">
        <v>19422.0</v>
      </c>
      <c r="C107" s="543">
        <v>45713.0</v>
      </c>
      <c r="D107" s="544">
        <v>45713.0</v>
      </c>
      <c r="E107" s="545">
        <f t="shared" si="1"/>
        <v>0</v>
      </c>
      <c r="F107" s="546" t="s">
        <v>1906</v>
      </c>
      <c r="G107" s="543">
        <v>22265.0</v>
      </c>
      <c r="H107" s="542">
        <v>64.0</v>
      </c>
      <c r="I107" s="547" t="s">
        <v>62</v>
      </c>
      <c r="J107" s="547" t="s">
        <v>62</v>
      </c>
      <c r="K107" s="547" t="s">
        <v>1907</v>
      </c>
      <c r="L107" s="547" t="s">
        <v>98</v>
      </c>
      <c r="M107" s="553" t="s">
        <v>76</v>
      </c>
      <c r="N107" s="547" t="s">
        <v>1908</v>
      </c>
      <c r="O107" s="547" t="s">
        <v>1908</v>
      </c>
      <c r="P107" s="542"/>
      <c r="Q107" s="547" t="s">
        <v>1909</v>
      </c>
      <c r="R107" s="542">
        <v>58120.0</v>
      </c>
      <c r="S107" s="547" t="s">
        <v>1910</v>
      </c>
      <c r="T107" s="547" t="s">
        <v>460</v>
      </c>
      <c r="U107" s="548">
        <v>45710.5</v>
      </c>
      <c r="V107" s="549">
        <v>9142.11</v>
      </c>
      <c r="W107" s="549">
        <v>0.0</v>
      </c>
      <c r="X107" s="549">
        <v>15118.39</v>
      </c>
      <c r="Y107" s="549">
        <v>0.0</v>
      </c>
      <c r="Z107" s="549">
        <v>12870.0</v>
      </c>
      <c r="AA107" s="549">
        <v>8580.0</v>
      </c>
      <c r="AB107" s="593">
        <f t="shared" si="5"/>
        <v>21450</v>
      </c>
      <c r="AC107" s="551">
        <f t="shared" si="3"/>
        <v>0</v>
      </c>
      <c r="AD107" s="552" t="s">
        <v>312</v>
      </c>
      <c r="AE107" s="555" t="s">
        <v>313</v>
      </c>
      <c r="AF107" s="553" t="b">
        <v>1</v>
      </c>
      <c r="AG107" s="554"/>
      <c r="AH107" s="547" t="b">
        <v>0</v>
      </c>
      <c r="AI107" s="547" t="s">
        <v>1911</v>
      </c>
      <c r="AJ107" s="547" t="b">
        <v>1</v>
      </c>
      <c r="AK107" s="554"/>
      <c r="AL107" s="554"/>
      <c r="AM107" s="547" t="b">
        <v>1</v>
      </c>
      <c r="AN107" s="554"/>
      <c r="AO107" s="555" t="s">
        <v>83</v>
      </c>
      <c r="AP107" s="542" t="s">
        <v>94</v>
      </c>
      <c r="AQ107" s="556" t="s">
        <v>95</v>
      </c>
      <c r="AR107" s="557">
        <f t="shared" si="4"/>
        <v>45743</v>
      </c>
      <c r="AS107" s="555"/>
      <c r="AT107" s="558"/>
      <c r="AU107" s="558"/>
      <c r="AV107" s="555"/>
      <c r="AW107" s="559"/>
      <c r="AX107" s="560"/>
      <c r="AY107" s="561"/>
      <c r="AZ107" s="562"/>
    </row>
    <row r="108">
      <c r="A108" s="541">
        <v>107.0</v>
      </c>
      <c r="B108" s="542">
        <v>19193.0</v>
      </c>
      <c r="C108" s="543">
        <v>45706.0</v>
      </c>
      <c r="D108" s="544">
        <v>45713.0</v>
      </c>
      <c r="E108" s="545">
        <f t="shared" si="1"/>
        <v>7</v>
      </c>
      <c r="F108" s="546" t="s">
        <v>1912</v>
      </c>
      <c r="G108" s="543">
        <v>45833.0</v>
      </c>
      <c r="H108" s="542">
        <v>0.0</v>
      </c>
      <c r="I108" s="547" t="s">
        <v>62</v>
      </c>
      <c r="J108" s="547" t="s">
        <v>1913</v>
      </c>
      <c r="K108" s="547" t="s">
        <v>1914</v>
      </c>
      <c r="L108" s="547" t="s">
        <v>164</v>
      </c>
      <c r="M108" s="553" t="s">
        <v>58</v>
      </c>
      <c r="N108" s="547" t="s">
        <v>1915</v>
      </c>
      <c r="O108" s="547" t="s">
        <v>1916</v>
      </c>
      <c r="P108" s="542" t="s">
        <v>91</v>
      </c>
      <c r="Q108" s="547" t="s">
        <v>62</v>
      </c>
      <c r="R108" s="542" t="s">
        <v>62</v>
      </c>
      <c r="S108" s="547" t="s">
        <v>537</v>
      </c>
      <c r="T108" s="547" t="s">
        <v>62</v>
      </c>
      <c r="U108" s="548">
        <v>88871.59</v>
      </c>
      <c r="V108" s="549">
        <v>0.0</v>
      </c>
      <c r="W108" s="549">
        <v>0.0</v>
      </c>
      <c r="X108" s="549">
        <v>49149.06</v>
      </c>
      <c r="Y108" s="549">
        <v>10472.53</v>
      </c>
      <c r="Z108" s="549">
        <v>20475.0</v>
      </c>
      <c r="AA108" s="549">
        <v>8775.0</v>
      </c>
      <c r="AB108" s="593">
        <f t="shared" si="5"/>
        <v>29250</v>
      </c>
      <c r="AC108" s="551">
        <f t="shared" si="3"/>
        <v>0</v>
      </c>
      <c r="AD108" s="552" t="s">
        <v>81</v>
      </c>
      <c r="AE108" s="555" t="s">
        <v>65</v>
      </c>
      <c r="AF108" s="553" t="b">
        <v>1</v>
      </c>
      <c r="AG108" s="554"/>
      <c r="AH108" s="547" t="b">
        <v>1</v>
      </c>
      <c r="AI108" s="554"/>
      <c r="AJ108" s="547" t="b">
        <v>0</v>
      </c>
      <c r="AK108" s="547" t="s">
        <v>1917</v>
      </c>
      <c r="AL108" s="554"/>
      <c r="AM108" s="547" t="b">
        <v>1</v>
      </c>
      <c r="AN108" s="554"/>
      <c r="AO108" s="555" t="s">
        <v>1433</v>
      </c>
      <c r="AP108" s="542" t="s">
        <v>94</v>
      </c>
      <c r="AQ108" s="556" t="s">
        <v>95</v>
      </c>
      <c r="AR108" s="557">
        <f t="shared" si="4"/>
        <v>45743</v>
      </c>
      <c r="AS108" s="555"/>
      <c r="AT108" s="558"/>
      <c r="AU108" s="558"/>
      <c r="AV108" s="555"/>
      <c r="AW108" s="559"/>
      <c r="AX108" s="560"/>
      <c r="AY108" s="561"/>
      <c r="AZ108" s="562"/>
    </row>
    <row r="109">
      <c r="A109" s="541">
        <v>108.0</v>
      </c>
      <c r="B109" s="542">
        <v>19379.0</v>
      </c>
      <c r="C109" s="543">
        <v>45712.0</v>
      </c>
      <c r="D109" s="544">
        <v>45713.0</v>
      </c>
      <c r="E109" s="545">
        <f t="shared" si="1"/>
        <v>1</v>
      </c>
      <c r="F109" s="546" t="s">
        <v>1376</v>
      </c>
      <c r="G109" s="543">
        <v>31311.0</v>
      </c>
      <c r="H109" s="542">
        <v>39.0</v>
      </c>
      <c r="I109" s="547" t="s">
        <v>62</v>
      </c>
      <c r="J109" s="547" t="s">
        <v>62</v>
      </c>
      <c r="K109" s="547" t="s">
        <v>1918</v>
      </c>
      <c r="L109" s="547" t="s">
        <v>570</v>
      </c>
      <c r="M109" s="553" t="s">
        <v>76</v>
      </c>
      <c r="N109" s="547" t="s">
        <v>1919</v>
      </c>
      <c r="O109" s="547" t="s">
        <v>1920</v>
      </c>
      <c r="P109" s="542" t="s">
        <v>780</v>
      </c>
      <c r="Q109" s="547" t="s">
        <v>62</v>
      </c>
      <c r="R109" s="611"/>
      <c r="S109" s="547" t="s">
        <v>1921</v>
      </c>
      <c r="T109" s="547" t="s">
        <v>1922</v>
      </c>
      <c r="U109" s="548">
        <v>254808.69</v>
      </c>
      <c r="V109" s="549">
        <v>37675.92</v>
      </c>
      <c r="W109" s="549">
        <v>0.0</v>
      </c>
      <c r="X109" s="549">
        <v>0.0</v>
      </c>
      <c r="Y109" s="549">
        <v>137132.77</v>
      </c>
      <c r="Z109" s="549">
        <v>56000.0</v>
      </c>
      <c r="AA109" s="549">
        <v>24000.0</v>
      </c>
      <c r="AB109" s="593">
        <f t="shared" si="5"/>
        <v>80000</v>
      </c>
      <c r="AC109" s="551">
        <f t="shared" si="3"/>
        <v>0</v>
      </c>
      <c r="AD109" s="552" t="s">
        <v>81</v>
      </c>
      <c r="AE109" s="555" t="s">
        <v>65</v>
      </c>
      <c r="AF109" s="553" t="b">
        <v>1</v>
      </c>
      <c r="AG109" s="554"/>
      <c r="AH109" s="547" t="b">
        <v>1</v>
      </c>
      <c r="AI109" s="554"/>
      <c r="AJ109" s="547" t="b">
        <v>1</v>
      </c>
      <c r="AK109" s="554"/>
      <c r="AL109" s="554"/>
      <c r="AM109" s="547" t="b">
        <v>0</v>
      </c>
      <c r="AN109" s="554"/>
      <c r="AO109" s="555" t="s">
        <v>1433</v>
      </c>
      <c r="AP109" s="542" t="s">
        <v>1879</v>
      </c>
      <c r="AQ109" s="556" t="s">
        <v>95</v>
      </c>
      <c r="AR109" s="557">
        <f t="shared" si="4"/>
        <v>45743</v>
      </c>
      <c r="AS109" s="555"/>
      <c r="AT109" s="558"/>
      <c r="AU109" s="558"/>
      <c r="AV109" s="555"/>
      <c r="AW109" s="559"/>
      <c r="AX109" s="560"/>
      <c r="AY109" s="561"/>
      <c r="AZ109" s="562"/>
    </row>
    <row r="110">
      <c r="A110" s="541">
        <v>109.0</v>
      </c>
      <c r="B110" s="542">
        <v>19485.0</v>
      </c>
      <c r="C110" s="543">
        <v>45713.0</v>
      </c>
      <c r="D110" s="544">
        <v>45713.0</v>
      </c>
      <c r="E110" s="545">
        <f t="shared" si="1"/>
        <v>0</v>
      </c>
      <c r="F110" s="546" t="s">
        <v>1923</v>
      </c>
      <c r="G110" s="543">
        <v>25001.0</v>
      </c>
      <c r="H110" s="542">
        <v>56.0</v>
      </c>
      <c r="I110" s="547" t="s">
        <v>62</v>
      </c>
      <c r="J110" s="547" t="s">
        <v>62</v>
      </c>
      <c r="K110" s="547" t="s">
        <v>1924</v>
      </c>
      <c r="L110" s="547" t="s">
        <v>570</v>
      </c>
      <c r="M110" s="553" t="s">
        <v>76</v>
      </c>
      <c r="N110" s="547" t="s">
        <v>1925</v>
      </c>
      <c r="O110" s="547" t="s">
        <v>1926</v>
      </c>
      <c r="P110" s="542" t="s">
        <v>1927</v>
      </c>
      <c r="Q110" s="547" t="s">
        <v>1928</v>
      </c>
      <c r="R110" s="542">
        <v>36821.0</v>
      </c>
      <c r="S110" s="547" t="s">
        <v>1929</v>
      </c>
      <c r="T110" s="547" t="s">
        <v>62</v>
      </c>
      <c r="U110" s="548">
        <v>52130.0</v>
      </c>
      <c r="V110" s="549">
        <v>10425.99</v>
      </c>
      <c r="W110" s="549">
        <v>0.0</v>
      </c>
      <c r="X110" s="549">
        <v>0.0</v>
      </c>
      <c r="Y110" s="549">
        <v>22789.01</v>
      </c>
      <c r="Z110" s="549">
        <v>10725.0</v>
      </c>
      <c r="AA110" s="549">
        <v>8190.0</v>
      </c>
      <c r="AB110" s="593">
        <f t="shared" si="5"/>
        <v>18915</v>
      </c>
      <c r="AC110" s="551">
        <f t="shared" si="3"/>
        <v>0</v>
      </c>
      <c r="AD110" s="552" t="s">
        <v>312</v>
      </c>
      <c r="AE110" s="555" t="s">
        <v>313</v>
      </c>
      <c r="AF110" s="553" t="b">
        <v>1</v>
      </c>
      <c r="AG110" s="554"/>
      <c r="AH110" s="547" t="b">
        <v>1</v>
      </c>
      <c r="AI110" s="554"/>
      <c r="AJ110" s="547" t="b">
        <v>0</v>
      </c>
      <c r="AK110" s="547" t="s">
        <v>1930</v>
      </c>
      <c r="AL110" s="554"/>
      <c r="AM110" s="547" t="b">
        <v>1</v>
      </c>
      <c r="AN110" s="554"/>
      <c r="AO110" s="555" t="s">
        <v>83</v>
      </c>
      <c r="AP110" s="542" t="s">
        <v>94</v>
      </c>
      <c r="AQ110" s="556" t="s">
        <v>95</v>
      </c>
      <c r="AR110" s="557">
        <f t="shared" si="4"/>
        <v>45743</v>
      </c>
      <c r="AS110" s="555"/>
      <c r="AT110" s="558"/>
      <c r="AU110" s="558"/>
      <c r="AV110" s="555"/>
      <c r="AW110" s="559"/>
      <c r="AX110" s="560"/>
      <c r="AY110" s="561"/>
      <c r="AZ110" s="562"/>
    </row>
    <row r="111">
      <c r="A111" s="541">
        <v>110.0</v>
      </c>
      <c r="B111" s="542">
        <v>19474.0</v>
      </c>
      <c r="C111" s="543">
        <v>45713.0</v>
      </c>
      <c r="D111" s="544">
        <v>45713.0</v>
      </c>
      <c r="E111" s="545">
        <f t="shared" si="1"/>
        <v>0</v>
      </c>
      <c r="F111" s="546" t="s">
        <v>1931</v>
      </c>
      <c r="G111" s="543">
        <v>21114.0</v>
      </c>
      <c r="H111" s="542">
        <v>67.0</v>
      </c>
      <c r="I111" s="547" t="s">
        <v>62</v>
      </c>
      <c r="J111" s="547" t="s">
        <v>62</v>
      </c>
      <c r="K111" s="547" t="s">
        <v>1932</v>
      </c>
      <c r="L111" s="547" t="s">
        <v>98</v>
      </c>
      <c r="M111" s="553" t="s">
        <v>76</v>
      </c>
      <c r="N111" s="547" t="s">
        <v>1933</v>
      </c>
      <c r="O111" s="547" t="s">
        <v>1934</v>
      </c>
      <c r="P111" s="611"/>
      <c r="Q111" s="547" t="s">
        <v>1935</v>
      </c>
      <c r="R111" s="542">
        <v>65426.0</v>
      </c>
      <c r="S111" s="547" t="s">
        <v>622</v>
      </c>
      <c r="T111" s="547" t="s">
        <v>62</v>
      </c>
      <c r="U111" s="548">
        <v>34401.38</v>
      </c>
      <c r="V111" s="549">
        <v>6880.29</v>
      </c>
      <c r="W111" s="549">
        <v>0.0</v>
      </c>
      <c r="X111" s="549">
        <v>0.0</v>
      </c>
      <c r="Y111" s="549">
        <v>8606.09</v>
      </c>
      <c r="Z111" s="549">
        <v>10725.0</v>
      </c>
      <c r="AA111" s="549">
        <v>8190.0</v>
      </c>
      <c r="AB111" s="593">
        <f t="shared" si="5"/>
        <v>18915</v>
      </c>
      <c r="AC111" s="551">
        <f t="shared" si="3"/>
        <v>0</v>
      </c>
      <c r="AD111" s="552" t="s">
        <v>312</v>
      </c>
      <c r="AE111" s="555" t="s">
        <v>313</v>
      </c>
      <c r="AF111" s="553" t="b">
        <v>1</v>
      </c>
      <c r="AG111" s="554"/>
      <c r="AH111" s="547" t="b">
        <v>1</v>
      </c>
      <c r="AI111" s="554"/>
      <c r="AJ111" s="547" t="b">
        <v>1</v>
      </c>
      <c r="AK111" s="554"/>
      <c r="AL111" s="554"/>
      <c r="AM111" s="547" t="b">
        <v>1</v>
      </c>
      <c r="AN111" s="554"/>
      <c r="AO111" s="555" t="s">
        <v>83</v>
      </c>
      <c r="AP111" s="542" t="s">
        <v>94</v>
      </c>
      <c r="AQ111" s="556" t="s">
        <v>70</v>
      </c>
      <c r="AR111" s="557">
        <f t="shared" si="4"/>
        <v>45743</v>
      </c>
      <c r="AS111" s="555"/>
      <c r="AT111" s="558"/>
      <c r="AU111" s="558"/>
      <c r="AV111" s="555"/>
      <c r="AW111" s="559"/>
      <c r="AX111" s="560"/>
      <c r="AY111" s="561"/>
      <c r="AZ111" s="562"/>
    </row>
    <row r="112">
      <c r="A112" s="541">
        <v>111.0</v>
      </c>
      <c r="B112" s="542">
        <v>19378.0</v>
      </c>
      <c r="C112" s="543">
        <v>45710.0</v>
      </c>
      <c r="D112" s="544">
        <v>45713.0</v>
      </c>
      <c r="E112" s="545">
        <f t="shared" si="1"/>
        <v>3</v>
      </c>
      <c r="F112" s="546" t="s">
        <v>1936</v>
      </c>
      <c r="G112" s="543">
        <v>37225.0</v>
      </c>
      <c r="H112" s="542">
        <v>23.0</v>
      </c>
      <c r="I112" s="547" t="s">
        <v>62</v>
      </c>
      <c r="J112" s="547" t="s">
        <v>62</v>
      </c>
      <c r="K112" s="547" t="s">
        <v>1937</v>
      </c>
      <c r="L112" s="547" t="s">
        <v>57</v>
      </c>
      <c r="M112" s="553" t="s">
        <v>76</v>
      </c>
      <c r="N112" s="547" t="s">
        <v>219</v>
      </c>
      <c r="O112" s="547" t="s">
        <v>1783</v>
      </c>
      <c r="P112" s="542" t="s">
        <v>1938</v>
      </c>
      <c r="Q112" s="547" t="s">
        <v>62</v>
      </c>
      <c r="R112" s="611"/>
      <c r="S112" s="547" t="s">
        <v>692</v>
      </c>
      <c r="T112" s="547" t="s">
        <v>62</v>
      </c>
      <c r="U112" s="548">
        <v>46469.24</v>
      </c>
      <c r="V112" s="549">
        <v>0.0</v>
      </c>
      <c r="W112" s="549">
        <v>0.0</v>
      </c>
      <c r="X112" s="549">
        <v>26648.66</v>
      </c>
      <c r="Y112" s="549">
        <v>320.58</v>
      </c>
      <c r="Z112" s="549">
        <v>13650.0</v>
      </c>
      <c r="AA112" s="549">
        <v>5850.0</v>
      </c>
      <c r="AB112" s="593">
        <f t="shared" si="5"/>
        <v>19500</v>
      </c>
      <c r="AC112" s="551">
        <f t="shared" si="3"/>
        <v>0</v>
      </c>
      <c r="AD112" s="552" t="s">
        <v>81</v>
      </c>
      <c r="AE112" s="555" t="s">
        <v>65</v>
      </c>
      <c r="AF112" s="553" t="b">
        <v>1</v>
      </c>
      <c r="AG112" s="554"/>
      <c r="AH112" s="547" t="b">
        <v>1</v>
      </c>
      <c r="AI112" s="554"/>
      <c r="AJ112" s="547" t="b">
        <v>1</v>
      </c>
      <c r="AK112" s="554"/>
      <c r="AL112" s="554"/>
      <c r="AM112" s="547" t="b">
        <v>1</v>
      </c>
      <c r="AN112" s="554"/>
      <c r="AO112" s="555" t="s">
        <v>83</v>
      </c>
      <c r="AP112" s="542" t="s">
        <v>94</v>
      </c>
      <c r="AQ112" s="556" t="s">
        <v>70</v>
      </c>
      <c r="AR112" s="557">
        <f t="shared" si="4"/>
        <v>45743</v>
      </c>
      <c r="AS112" s="555"/>
      <c r="AT112" s="558"/>
      <c r="AU112" s="558"/>
      <c r="AV112" s="555"/>
      <c r="AW112" s="559"/>
      <c r="AX112" s="560"/>
      <c r="AY112" s="561"/>
      <c r="AZ112" s="562"/>
    </row>
    <row r="113">
      <c r="A113" s="541">
        <v>112.0</v>
      </c>
      <c r="B113" s="542">
        <v>19377.0</v>
      </c>
      <c r="C113" s="543">
        <v>45710.0</v>
      </c>
      <c r="D113" s="544">
        <v>45713.0</v>
      </c>
      <c r="E113" s="545">
        <f t="shared" si="1"/>
        <v>3</v>
      </c>
      <c r="F113" s="546" t="s">
        <v>1939</v>
      </c>
      <c r="G113" s="543">
        <v>24965.0</v>
      </c>
      <c r="H113" s="542">
        <v>57.0</v>
      </c>
      <c r="I113" s="547" t="s">
        <v>62</v>
      </c>
      <c r="J113" s="547" t="s">
        <v>62</v>
      </c>
      <c r="K113" s="547" t="s">
        <v>1940</v>
      </c>
      <c r="L113" s="547" t="s">
        <v>75</v>
      </c>
      <c r="M113" s="553" t="s">
        <v>76</v>
      </c>
      <c r="N113" s="547" t="s">
        <v>1941</v>
      </c>
      <c r="O113" s="547" t="s">
        <v>1942</v>
      </c>
      <c r="P113" s="542" t="s">
        <v>1943</v>
      </c>
      <c r="Q113" s="547" t="s">
        <v>62</v>
      </c>
      <c r="R113" s="611"/>
      <c r="S113" s="547" t="s">
        <v>420</v>
      </c>
      <c r="T113" s="547" t="s">
        <v>1944</v>
      </c>
      <c r="U113" s="548">
        <v>102031.81</v>
      </c>
      <c r="V113" s="549">
        <v>20406.4</v>
      </c>
      <c r="W113" s="549">
        <v>0.0</v>
      </c>
      <c r="X113" s="549">
        <v>0.0</v>
      </c>
      <c r="Y113" s="549">
        <v>56665.41</v>
      </c>
      <c r="Z113" s="549">
        <v>17472.0</v>
      </c>
      <c r="AA113" s="549">
        <v>7488.0</v>
      </c>
      <c r="AB113" s="593">
        <f t="shared" si="5"/>
        <v>24960</v>
      </c>
      <c r="AC113" s="551">
        <f t="shared" si="3"/>
        <v>0</v>
      </c>
      <c r="AD113" s="552" t="s">
        <v>81</v>
      </c>
      <c r="AE113" s="555" t="s">
        <v>65</v>
      </c>
      <c r="AF113" s="553" t="b">
        <v>1</v>
      </c>
      <c r="AG113" s="554"/>
      <c r="AH113" s="547" t="b">
        <v>1</v>
      </c>
      <c r="AI113" s="554"/>
      <c r="AJ113" s="547" t="b">
        <v>1</v>
      </c>
      <c r="AK113" s="554"/>
      <c r="AL113" s="554"/>
      <c r="AM113" s="547" t="b">
        <v>1</v>
      </c>
      <c r="AN113" s="554"/>
      <c r="AO113" s="555" t="s">
        <v>83</v>
      </c>
      <c r="AP113" s="542" t="s">
        <v>94</v>
      </c>
      <c r="AQ113" s="556" t="s">
        <v>70</v>
      </c>
      <c r="AR113" s="557">
        <f t="shared" si="4"/>
        <v>45743</v>
      </c>
      <c r="AS113" s="555"/>
      <c r="AT113" s="558"/>
      <c r="AU113" s="558"/>
      <c r="AV113" s="555"/>
      <c r="AW113" s="559"/>
      <c r="AX113" s="560"/>
      <c r="AY113" s="561"/>
      <c r="AZ113" s="562"/>
    </row>
    <row r="114">
      <c r="A114" s="541">
        <v>113.0</v>
      </c>
      <c r="B114" s="542">
        <v>19260.0</v>
      </c>
      <c r="C114" s="543">
        <v>45708.0</v>
      </c>
      <c r="D114" s="544">
        <v>45713.0</v>
      </c>
      <c r="E114" s="545">
        <f t="shared" si="1"/>
        <v>5</v>
      </c>
      <c r="F114" s="546" t="s">
        <v>1945</v>
      </c>
      <c r="G114" s="543">
        <v>22381.0</v>
      </c>
      <c r="H114" s="542">
        <v>63.0</v>
      </c>
      <c r="I114" s="547" t="s">
        <v>62</v>
      </c>
      <c r="J114" s="547" t="s">
        <v>62</v>
      </c>
      <c r="K114" s="547" t="s">
        <v>1946</v>
      </c>
      <c r="L114" s="547" t="s">
        <v>98</v>
      </c>
      <c r="M114" s="553" t="s">
        <v>76</v>
      </c>
      <c r="N114" s="547" t="s">
        <v>1947</v>
      </c>
      <c r="O114" s="547" t="s">
        <v>1948</v>
      </c>
      <c r="P114" s="542" t="s">
        <v>1949</v>
      </c>
      <c r="Q114" s="547" t="s">
        <v>1950</v>
      </c>
      <c r="R114" s="611"/>
      <c r="S114" s="547" t="s">
        <v>669</v>
      </c>
      <c r="T114" s="547" t="s">
        <v>1921</v>
      </c>
      <c r="U114" s="548">
        <v>375589.03</v>
      </c>
      <c r="V114" s="549">
        <v>72566.34</v>
      </c>
      <c r="W114" s="549">
        <v>0.0</v>
      </c>
      <c r="X114" s="549">
        <v>130000.0</v>
      </c>
      <c r="Y114" s="549">
        <v>148452.69</v>
      </c>
      <c r="Z114" s="549">
        <v>17199.0</v>
      </c>
      <c r="AA114" s="549">
        <v>7371.0</v>
      </c>
      <c r="AB114" s="593">
        <f t="shared" si="5"/>
        <v>24570</v>
      </c>
      <c r="AC114" s="551">
        <f t="shared" si="3"/>
        <v>0</v>
      </c>
      <c r="AD114" s="552" t="s">
        <v>150</v>
      </c>
      <c r="AE114" s="555" t="s">
        <v>65</v>
      </c>
      <c r="AF114" s="553" t="b">
        <v>1</v>
      </c>
      <c r="AG114" s="554"/>
      <c r="AH114" s="547" t="b">
        <v>1</v>
      </c>
      <c r="AI114" s="554"/>
      <c r="AJ114" s="547" t="b">
        <v>1</v>
      </c>
      <c r="AK114" s="554"/>
      <c r="AL114" s="554"/>
      <c r="AM114" s="547" t="b">
        <v>1</v>
      </c>
      <c r="AN114" s="554"/>
      <c r="AO114" s="555" t="s">
        <v>83</v>
      </c>
      <c r="AP114" s="542" t="s">
        <v>127</v>
      </c>
      <c r="AQ114" s="556" t="s">
        <v>70</v>
      </c>
      <c r="AR114" s="557">
        <f t="shared" si="4"/>
        <v>45743</v>
      </c>
      <c r="AS114" s="555"/>
      <c r="AT114" s="558"/>
      <c r="AU114" s="558"/>
      <c r="AV114" s="555"/>
      <c r="AW114" s="559"/>
      <c r="AX114" s="560"/>
      <c r="AY114" s="561"/>
      <c r="AZ114" s="562"/>
    </row>
    <row r="115">
      <c r="A115" s="541">
        <v>114.0</v>
      </c>
      <c r="B115" s="542">
        <v>19193.0</v>
      </c>
      <c r="C115" s="543">
        <v>45709.0</v>
      </c>
      <c r="D115" s="544">
        <v>45713.0</v>
      </c>
      <c r="E115" s="545">
        <f t="shared" si="1"/>
        <v>4</v>
      </c>
      <c r="F115" s="546" t="s">
        <v>1951</v>
      </c>
      <c r="G115" s="543">
        <v>43648.0</v>
      </c>
      <c r="H115" s="542">
        <v>5.0</v>
      </c>
      <c r="I115" s="547" t="s">
        <v>62</v>
      </c>
      <c r="J115" s="547" t="s">
        <v>1952</v>
      </c>
      <c r="K115" s="547" t="s">
        <v>1953</v>
      </c>
      <c r="L115" s="547" t="s">
        <v>1142</v>
      </c>
      <c r="M115" s="553" t="s">
        <v>58</v>
      </c>
      <c r="N115" s="547" t="s">
        <v>1954</v>
      </c>
      <c r="O115" s="547" t="s">
        <v>1955</v>
      </c>
      <c r="P115" s="542" t="s">
        <v>91</v>
      </c>
      <c r="Q115" s="547" t="s">
        <v>62</v>
      </c>
      <c r="R115" s="542" t="s">
        <v>62</v>
      </c>
      <c r="S115" s="547" t="s">
        <v>1269</v>
      </c>
      <c r="T115" s="547" t="s">
        <v>62</v>
      </c>
      <c r="U115" s="548">
        <v>54200.56</v>
      </c>
      <c r="V115" s="549">
        <v>0.0</v>
      </c>
      <c r="W115" s="549">
        <v>0.0</v>
      </c>
      <c r="X115" s="549">
        <v>24564.48</v>
      </c>
      <c r="Y115" s="549">
        <v>386.08</v>
      </c>
      <c r="Z115" s="549">
        <v>20475.0</v>
      </c>
      <c r="AA115" s="549">
        <v>8775.0</v>
      </c>
      <c r="AB115" s="593">
        <f t="shared" si="5"/>
        <v>29250</v>
      </c>
      <c r="AC115" s="551">
        <f t="shared" si="3"/>
        <v>0</v>
      </c>
      <c r="AD115" s="552" t="s">
        <v>81</v>
      </c>
      <c r="AE115" s="555" t="s">
        <v>65</v>
      </c>
      <c r="AF115" s="553" t="b">
        <v>1</v>
      </c>
      <c r="AG115" s="554"/>
      <c r="AH115" s="547" t="b">
        <v>1</v>
      </c>
      <c r="AI115" s="554"/>
      <c r="AJ115" s="547" t="b">
        <v>1</v>
      </c>
      <c r="AK115" s="554"/>
      <c r="AL115" s="554"/>
      <c r="AM115" s="547" t="b">
        <v>1</v>
      </c>
      <c r="AN115" s="554"/>
      <c r="AO115" s="555" t="s">
        <v>1433</v>
      </c>
      <c r="AP115" s="542" t="s">
        <v>94</v>
      </c>
      <c r="AQ115" s="556" t="s">
        <v>95</v>
      </c>
      <c r="AR115" s="557">
        <f t="shared" si="4"/>
        <v>45743</v>
      </c>
      <c r="AS115" s="555"/>
      <c r="AT115" s="558"/>
      <c r="AU115" s="558"/>
      <c r="AV115" s="555"/>
      <c r="AW115" s="559"/>
      <c r="AX115" s="560"/>
      <c r="AY115" s="561"/>
      <c r="AZ115" s="562"/>
    </row>
    <row r="116">
      <c r="A116" s="541">
        <v>115.0</v>
      </c>
      <c r="B116" s="542">
        <v>19337.0</v>
      </c>
      <c r="C116" s="543">
        <v>45709.0</v>
      </c>
      <c r="D116" s="544">
        <v>45713.0</v>
      </c>
      <c r="E116" s="545">
        <f t="shared" si="1"/>
        <v>4</v>
      </c>
      <c r="F116" s="546" t="s">
        <v>1956</v>
      </c>
      <c r="G116" s="543">
        <v>41904.0</v>
      </c>
      <c r="H116" s="542">
        <v>10.0</v>
      </c>
      <c r="I116" s="554"/>
      <c r="J116" s="547" t="s">
        <v>1952</v>
      </c>
      <c r="K116" s="547" t="s">
        <v>1953</v>
      </c>
      <c r="L116" s="547" t="s">
        <v>1142</v>
      </c>
      <c r="M116" s="553" t="s">
        <v>58</v>
      </c>
      <c r="N116" s="547" t="s">
        <v>1957</v>
      </c>
      <c r="O116" s="547" t="s">
        <v>1955</v>
      </c>
      <c r="P116" s="542" t="s">
        <v>91</v>
      </c>
      <c r="Q116" s="547" t="s">
        <v>62</v>
      </c>
      <c r="R116" s="542" t="s">
        <v>62</v>
      </c>
      <c r="S116" s="547" t="s">
        <v>1269</v>
      </c>
      <c r="T116" s="547" t="s">
        <v>62</v>
      </c>
      <c r="U116" s="548">
        <v>55745.79</v>
      </c>
      <c r="V116" s="549">
        <v>0.0</v>
      </c>
      <c r="W116" s="549">
        <v>0.0</v>
      </c>
      <c r="X116" s="549">
        <v>26245.79</v>
      </c>
      <c r="Y116" s="549">
        <v>250.0</v>
      </c>
      <c r="Z116" s="549">
        <v>20475.0</v>
      </c>
      <c r="AA116" s="549">
        <v>8775.0</v>
      </c>
      <c r="AB116" s="593">
        <f t="shared" si="5"/>
        <v>29250</v>
      </c>
      <c r="AC116" s="551">
        <f t="shared" si="3"/>
        <v>0</v>
      </c>
      <c r="AD116" s="552" t="s">
        <v>81</v>
      </c>
      <c r="AE116" s="555" t="s">
        <v>65</v>
      </c>
      <c r="AF116" s="553" t="b">
        <v>1</v>
      </c>
      <c r="AG116" s="554"/>
      <c r="AH116" s="547" t="b">
        <v>1</v>
      </c>
      <c r="AI116" s="554"/>
      <c r="AJ116" s="547" t="b">
        <v>1</v>
      </c>
      <c r="AK116" s="554"/>
      <c r="AL116" s="554"/>
      <c r="AM116" s="547" t="b">
        <v>1</v>
      </c>
      <c r="AN116" s="554"/>
      <c r="AO116" s="555" t="s">
        <v>1433</v>
      </c>
      <c r="AP116" s="542" t="s">
        <v>94</v>
      </c>
      <c r="AQ116" s="556" t="s">
        <v>95</v>
      </c>
      <c r="AR116" s="557">
        <f t="shared" si="4"/>
        <v>45743</v>
      </c>
      <c r="AS116" s="555"/>
      <c r="AT116" s="558"/>
      <c r="AU116" s="558"/>
      <c r="AV116" s="555"/>
      <c r="AW116" s="559"/>
      <c r="AX116" s="560"/>
      <c r="AY116" s="561"/>
      <c r="AZ116" s="562"/>
    </row>
    <row r="117">
      <c r="A117" s="565">
        <v>116.0</v>
      </c>
      <c r="B117" s="566">
        <v>19458.0</v>
      </c>
      <c r="C117" s="567">
        <v>45712.0</v>
      </c>
      <c r="D117" s="568">
        <v>45713.0</v>
      </c>
      <c r="E117" s="569">
        <f t="shared" si="1"/>
        <v>1</v>
      </c>
      <c r="F117" s="570" t="s">
        <v>1958</v>
      </c>
      <c r="G117" s="567">
        <v>19382.0</v>
      </c>
      <c r="H117" s="566">
        <v>72.0</v>
      </c>
      <c r="I117" s="571" t="s">
        <v>62</v>
      </c>
      <c r="J117" s="571" t="s">
        <v>62</v>
      </c>
      <c r="K117" s="571" t="s">
        <v>1959</v>
      </c>
      <c r="L117" s="571" t="s">
        <v>98</v>
      </c>
      <c r="M117" s="577" t="s">
        <v>76</v>
      </c>
      <c r="N117" s="571" t="s">
        <v>1960</v>
      </c>
      <c r="O117" s="571" t="s">
        <v>1961</v>
      </c>
      <c r="P117" s="566" t="s">
        <v>1927</v>
      </c>
      <c r="Q117" s="571" t="s">
        <v>62</v>
      </c>
      <c r="R117" s="566" t="s">
        <v>62</v>
      </c>
      <c r="S117" s="571" t="s">
        <v>812</v>
      </c>
      <c r="T117" s="571" t="s">
        <v>1929</v>
      </c>
      <c r="U117" s="572">
        <v>50696.41</v>
      </c>
      <c r="V117" s="573">
        <v>9507.5</v>
      </c>
      <c r="W117" s="573">
        <v>0.0</v>
      </c>
      <c r="X117" s="573">
        <v>0.0</v>
      </c>
      <c r="Y117" s="573">
        <v>23638.91</v>
      </c>
      <c r="Z117" s="573">
        <v>12285.0</v>
      </c>
      <c r="AA117" s="573">
        <v>5265.0</v>
      </c>
      <c r="AB117" s="668">
        <f t="shared" si="5"/>
        <v>17550</v>
      </c>
      <c r="AC117" s="575">
        <f t="shared" si="3"/>
        <v>0</v>
      </c>
      <c r="AD117" s="576" t="s">
        <v>81</v>
      </c>
      <c r="AE117" s="579" t="s">
        <v>65</v>
      </c>
      <c r="AF117" s="577" t="b">
        <v>1</v>
      </c>
      <c r="AG117" s="578"/>
      <c r="AH117" s="571" t="b">
        <v>0</v>
      </c>
      <c r="AI117" s="571" t="s">
        <v>1962</v>
      </c>
      <c r="AJ117" s="571" t="b">
        <v>0</v>
      </c>
      <c r="AK117" s="571" t="s">
        <v>1963</v>
      </c>
      <c r="AL117" s="578"/>
      <c r="AM117" s="571" t="b">
        <v>1</v>
      </c>
      <c r="AN117" s="578"/>
      <c r="AO117" s="579" t="s">
        <v>83</v>
      </c>
      <c r="AP117" s="566" t="s">
        <v>94</v>
      </c>
      <c r="AQ117" s="580" t="s">
        <v>95</v>
      </c>
      <c r="AR117" s="581">
        <f t="shared" si="4"/>
        <v>45743</v>
      </c>
      <c r="AS117" s="579"/>
      <c r="AT117" s="582"/>
      <c r="AU117" s="582"/>
      <c r="AV117" s="579"/>
      <c r="AW117" s="583"/>
      <c r="AX117" s="584"/>
      <c r="AY117" s="585"/>
      <c r="AZ117" s="586"/>
      <c r="BA117" s="613"/>
    </row>
    <row r="118">
      <c r="A118" s="541">
        <v>117.0</v>
      </c>
      <c r="B118" s="542">
        <v>1935.0</v>
      </c>
      <c r="C118" s="543">
        <v>45711.0</v>
      </c>
      <c r="D118" s="544">
        <v>45714.0</v>
      </c>
      <c r="E118" s="545">
        <f t="shared" si="1"/>
        <v>3</v>
      </c>
      <c r="F118" s="546" t="s">
        <v>1964</v>
      </c>
      <c r="G118" s="543">
        <v>13519.0</v>
      </c>
      <c r="H118" s="542">
        <v>88.0</v>
      </c>
      <c r="I118" s="547" t="s">
        <v>62</v>
      </c>
      <c r="J118" s="547" t="s">
        <v>62</v>
      </c>
      <c r="K118" s="547" t="s">
        <v>1965</v>
      </c>
      <c r="L118" s="547" t="s">
        <v>98</v>
      </c>
      <c r="M118" s="553" t="s">
        <v>76</v>
      </c>
      <c r="N118" s="547" t="s">
        <v>1966</v>
      </c>
      <c r="O118" s="547" t="s">
        <v>1967</v>
      </c>
      <c r="P118" s="542" t="s">
        <v>157</v>
      </c>
      <c r="Q118" s="547" t="s">
        <v>62</v>
      </c>
      <c r="R118" s="542" t="s">
        <v>62</v>
      </c>
      <c r="S118" s="547" t="s">
        <v>1968</v>
      </c>
      <c r="T118" s="547" t="s">
        <v>62</v>
      </c>
      <c r="U118" s="548">
        <v>58084.42</v>
      </c>
      <c r="V118" s="549">
        <v>11616.88</v>
      </c>
      <c r="W118" s="549">
        <v>0.0</v>
      </c>
      <c r="X118" s="549">
        <v>0.0</v>
      </c>
      <c r="Y118" s="549">
        <v>28917.54</v>
      </c>
      <c r="Z118" s="549">
        <v>12285.0</v>
      </c>
      <c r="AA118" s="549">
        <v>5265.0</v>
      </c>
      <c r="AB118" s="593">
        <f t="shared" si="5"/>
        <v>17550</v>
      </c>
      <c r="AC118" s="551">
        <f t="shared" si="3"/>
        <v>0</v>
      </c>
      <c r="AD118" s="552" t="s">
        <v>81</v>
      </c>
      <c r="AE118" s="555" t="s">
        <v>65</v>
      </c>
      <c r="AF118" s="553" t="b">
        <v>1</v>
      </c>
      <c r="AG118" s="554"/>
      <c r="AH118" s="547" t="b">
        <v>0</v>
      </c>
      <c r="AI118" s="609" t="s">
        <v>1969</v>
      </c>
      <c r="AJ118" s="547" t="b">
        <v>0</v>
      </c>
      <c r="AK118" s="609" t="s">
        <v>1969</v>
      </c>
      <c r="AL118" s="554"/>
      <c r="AM118" s="547" t="b">
        <v>1</v>
      </c>
      <c r="AN118" s="554"/>
      <c r="AO118" s="555" t="s">
        <v>83</v>
      </c>
      <c r="AP118" s="542" t="s">
        <v>94</v>
      </c>
      <c r="AQ118" s="556"/>
      <c r="AR118" s="557">
        <f t="shared" si="4"/>
        <v>45744</v>
      </c>
      <c r="AS118" s="555"/>
      <c r="AT118" s="558"/>
      <c r="AU118" s="558"/>
      <c r="AV118" s="555"/>
      <c r="AW118" s="559"/>
      <c r="AX118" s="560"/>
      <c r="AY118" s="561"/>
      <c r="AZ118" s="562"/>
    </row>
    <row r="119">
      <c r="A119" s="541">
        <v>118.0</v>
      </c>
      <c r="B119" s="542">
        <v>19343.0</v>
      </c>
      <c r="C119" s="543">
        <v>45710.0</v>
      </c>
      <c r="D119" s="544">
        <v>45714.0</v>
      </c>
      <c r="E119" s="545">
        <f t="shared" si="1"/>
        <v>4</v>
      </c>
      <c r="F119" s="546" t="s">
        <v>1970</v>
      </c>
      <c r="G119" s="543">
        <v>26751.0</v>
      </c>
      <c r="H119" s="542">
        <v>51.0</v>
      </c>
      <c r="I119" s="547" t="s">
        <v>62</v>
      </c>
      <c r="J119" s="547" t="s">
        <v>62</v>
      </c>
      <c r="K119" s="547" t="s">
        <v>1971</v>
      </c>
      <c r="L119" s="547" t="s">
        <v>57</v>
      </c>
      <c r="M119" s="553" t="s">
        <v>76</v>
      </c>
      <c r="N119" s="547" t="s">
        <v>1972</v>
      </c>
      <c r="O119" s="547" t="s">
        <v>1973</v>
      </c>
      <c r="P119" s="542" t="s">
        <v>343</v>
      </c>
      <c r="Q119" s="547" t="s">
        <v>1974</v>
      </c>
      <c r="R119" s="542">
        <v>47562.0</v>
      </c>
      <c r="S119" s="547" t="s">
        <v>1975</v>
      </c>
      <c r="T119" s="547" t="s">
        <v>1976</v>
      </c>
      <c r="U119" s="548">
        <v>336447.35</v>
      </c>
      <c r="V119" s="549">
        <v>0.0</v>
      </c>
      <c r="W119" s="549">
        <v>0.0</v>
      </c>
      <c r="X119" s="549">
        <v>209461.7</v>
      </c>
      <c r="Y119" s="549">
        <v>66535.65</v>
      </c>
      <c r="Z119" s="549">
        <v>36270.0</v>
      </c>
      <c r="AA119" s="549">
        <v>24180.0</v>
      </c>
      <c r="AB119" s="593">
        <f t="shared" si="5"/>
        <v>60450</v>
      </c>
      <c r="AC119" s="551">
        <f t="shared" si="3"/>
        <v>0</v>
      </c>
      <c r="AD119" s="552" t="s">
        <v>312</v>
      </c>
      <c r="AE119" s="555" t="s">
        <v>65</v>
      </c>
      <c r="AF119" s="553" t="b">
        <v>1</v>
      </c>
      <c r="AG119" s="554"/>
      <c r="AH119" s="547" t="b">
        <v>1</v>
      </c>
      <c r="AI119" s="554"/>
      <c r="AJ119" s="547" t="b">
        <v>1</v>
      </c>
      <c r="AK119" s="554"/>
      <c r="AL119" s="554"/>
      <c r="AM119" s="547" t="b">
        <v>1</v>
      </c>
      <c r="AN119" s="554"/>
      <c r="AO119" s="555" t="s">
        <v>1433</v>
      </c>
      <c r="AP119" s="542" t="s">
        <v>94</v>
      </c>
      <c r="AQ119" s="556"/>
      <c r="AR119" s="557">
        <f t="shared" si="4"/>
        <v>45744</v>
      </c>
      <c r="AS119" s="555"/>
      <c r="AT119" s="558"/>
      <c r="AU119" s="558"/>
      <c r="AV119" s="555"/>
      <c r="AW119" s="559"/>
      <c r="AX119" s="560"/>
      <c r="AY119" s="561"/>
      <c r="AZ119" s="562"/>
    </row>
    <row r="120">
      <c r="A120" s="541">
        <v>119.0</v>
      </c>
      <c r="B120" s="542">
        <v>19517.0</v>
      </c>
      <c r="C120" s="543">
        <v>45714.0</v>
      </c>
      <c r="D120" s="544">
        <v>45714.0</v>
      </c>
      <c r="E120" s="545">
        <f t="shared" si="1"/>
        <v>0</v>
      </c>
      <c r="F120" s="546" t="s">
        <v>1977</v>
      </c>
      <c r="G120" s="543">
        <v>22786.0</v>
      </c>
      <c r="H120" s="542">
        <v>62.0</v>
      </c>
      <c r="I120" s="547" t="s">
        <v>62</v>
      </c>
      <c r="J120" s="547" t="s">
        <v>62</v>
      </c>
      <c r="K120" s="547" t="s">
        <v>1978</v>
      </c>
      <c r="L120" s="547" t="s">
        <v>98</v>
      </c>
      <c r="M120" s="553" t="s">
        <v>76</v>
      </c>
      <c r="N120" s="547" t="s">
        <v>1566</v>
      </c>
      <c r="O120" s="547" t="s">
        <v>1979</v>
      </c>
      <c r="P120" s="611"/>
      <c r="Q120" s="547" t="s">
        <v>1980</v>
      </c>
      <c r="R120" s="542">
        <v>66987.0</v>
      </c>
      <c r="S120" s="547" t="s">
        <v>622</v>
      </c>
      <c r="T120" s="547" t="s">
        <v>62</v>
      </c>
      <c r="U120" s="548">
        <v>61434.65</v>
      </c>
      <c r="V120" s="549">
        <v>12286.93</v>
      </c>
      <c r="W120" s="549">
        <v>0.0</v>
      </c>
      <c r="X120" s="549">
        <v>33147.72</v>
      </c>
      <c r="Y120" s="549">
        <v>0.0</v>
      </c>
      <c r="Z120" s="549">
        <v>9600.0</v>
      </c>
      <c r="AA120" s="549">
        <v>6400.0</v>
      </c>
      <c r="AB120" s="593">
        <f t="shared" si="5"/>
        <v>16000</v>
      </c>
      <c r="AC120" s="551">
        <f t="shared" si="3"/>
        <v>0</v>
      </c>
      <c r="AD120" s="552" t="s">
        <v>312</v>
      </c>
      <c r="AE120" s="555" t="s">
        <v>313</v>
      </c>
      <c r="AF120" s="553" t="b">
        <v>1</v>
      </c>
      <c r="AG120" s="554"/>
      <c r="AH120" s="547" t="b">
        <v>1</v>
      </c>
      <c r="AI120" s="554"/>
      <c r="AJ120" s="547" t="b">
        <v>1</v>
      </c>
      <c r="AK120" s="554"/>
      <c r="AL120" s="554"/>
      <c r="AM120" s="547" t="b">
        <v>1</v>
      </c>
      <c r="AN120" s="554"/>
      <c r="AO120" s="555" t="s">
        <v>83</v>
      </c>
      <c r="AP120" s="542" t="s">
        <v>69</v>
      </c>
      <c r="AQ120" s="556"/>
      <c r="AR120" s="557">
        <f t="shared" si="4"/>
        <v>45744</v>
      </c>
      <c r="AS120" s="555"/>
      <c r="AT120" s="558"/>
      <c r="AU120" s="558"/>
      <c r="AV120" s="555"/>
      <c r="AW120" s="559"/>
      <c r="AX120" s="560"/>
      <c r="AY120" s="561"/>
      <c r="AZ120" s="562"/>
    </row>
    <row r="121">
      <c r="A121" s="565">
        <v>120.0</v>
      </c>
      <c r="B121" s="566">
        <v>19331.0</v>
      </c>
      <c r="C121" s="567">
        <v>45709.0</v>
      </c>
      <c r="D121" s="568">
        <v>45714.0</v>
      </c>
      <c r="E121" s="569">
        <f t="shared" si="1"/>
        <v>5</v>
      </c>
      <c r="F121" s="570" t="s">
        <v>1981</v>
      </c>
      <c r="G121" s="567">
        <v>35137.0</v>
      </c>
      <c r="H121" s="566">
        <v>28.0</v>
      </c>
      <c r="I121" s="571" t="s">
        <v>62</v>
      </c>
      <c r="J121" s="571" t="s">
        <v>62</v>
      </c>
      <c r="K121" s="571" t="s">
        <v>1982</v>
      </c>
      <c r="L121" s="571" t="s">
        <v>57</v>
      </c>
      <c r="M121" s="577" t="s">
        <v>76</v>
      </c>
      <c r="N121" s="571" t="s">
        <v>1983</v>
      </c>
      <c r="O121" s="571" t="s">
        <v>1984</v>
      </c>
      <c r="P121" s="566" t="s">
        <v>1985</v>
      </c>
      <c r="Q121" s="571" t="s">
        <v>62</v>
      </c>
      <c r="R121" s="566" t="s">
        <v>62</v>
      </c>
      <c r="S121" s="571" t="s">
        <v>1986</v>
      </c>
      <c r="T121" s="571" t="s">
        <v>62</v>
      </c>
      <c r="U121" s="572">
        <v>72800.0</v>
      </c>
      <c r="V121" s="573">
        <v>0.0</v>
      </c>
      <c r="W121" s="573">
        <v>0.0</v>
      </c>
      <c r="X121" s="573">
        <v>0.0</v>
      </c>
      <c r="Y121" s="573">
        <v>65000.0</v>
      </c>
      <c r="Z121" s="573">
        <v>5460.0</v>
      </c>
      <c r="AA121" s="573">
        <v>2340.0</v>
      </c>
      <c r="AB121" s="668">
        <f t="shared" si="5"/>
        <v>7800</v>
      </c>
      <c r="AC121" s="575">
        <f t="shared" si="3"/>
        <v>0</v>
      </c>
      <c r="AD121" s="576" t="s">
        <v>81</v>
      </c>
      <c r="AE121" s="579" t="s">
        <v>65</v>
      </c>
      <c r="AF121" s="577" t="b">
        <v>1</v>
      </c>
      <c r="AG121" s="578"/>
      <c r="AH121" s="571" t="b">
        <v>1</v>
      </c>
      <c r="AI121" s="578"/>
      <c r="AJ121" s="571" t="b">
        <v>0</v>
      </c>
      <c r="AK121" s="609" t="s">
        <v>1987</v>
      </c>
      <c r="AL121" s="578"/>
      <c r="AM121" s="571" t="b">
        <v>1</v>
      </c>
      <c r="AN121" s="578"/>
      <c r="AO121" s="579" t="s">
        <v>68</v>
      </c>
      <c r="AP121" s="566" t="s">
        <v>69</v>
      </c>
      <c r="AQ121" s="580"/>
      <c r="AR121" s="581">
        <f t="shared" si="4"/>
        <v>45744</v>
      </c>
      <c r="AS121" s="579"/>
      <c r="AT121" s="582"/>
      <c r="AU121" s="582"/>
      <c r="AV121" s="579"/>
      <c r="AW121" s="583"/>
      <c r="AX121" s="584"/>
      <c r="AY121" s="585"/>
      <c r="AZ121" s="586"/>
      <c r="BA121" s="613"/>
    </row>
    <row r="122">
      <c r="A122" s="541">
        <v>121.0</v>
      </c>
      <c r="B122" s="542">
        <v>19503.0</v>
      </c>
      <c r="C122" s="543">
        <v>45713.0</v>
      </c>
      <c r="D122" s="544">
        <v>45715.0</v>
      </c>
      <c r="E122" s="545">
        <f t="shared" si="1"/>
        <v>2</v>
      </c>
      <c r="F122" s="546" t="s">
        <v>1988</v>
      </c>
      <c r="G122" s="543">
        <v>34165.0</v>
      </c>
      <c r="H122" s="542">
        <v>31.0</v>
      </c>
      <c r="I122" s="547" t="s">
        <v>62</v>
      </c>
      <c r="J122" s="554"/>
      <c r="K122" s="547" t="s">
        <v>1989</v>
      </c>
      <c r="L122" s="547" t="s">
        <v>57</v>
      </c>
      <c r="M122" s="553" t="s">
        <v>76</v>
      </c>
      <c r="N122" s="547" t="s">
        <v>1990</v>
      </c>
      <c r="O122" s="547" t="s">
        <v>1991</v>
      </c>
      <c r="P122" s="542" t="s">
        <v>1992</v>
      </c>
      <c r="Q122" s="547" t="s">
        <v>1993</v>
      </c>
      <c r="R122" s="686">
        <v>46260.0</v>
      </c>
      <c r="S122" s="547" t="s">
        <v>1975</v>
      </c>
      <c r="T122" s="547" t="s">
        <v>460</v>
      </c>
      <c r="U122" s="548">
        <v>101067.27</v>
      </c>
      <c r="V122" s="549">
        <v>0.0</v>
      </c>
      <c r="W122" s="549">
        <v>0.0</v>
      </c>
      <c r="X122" s="549">
        <v>77162.23</v>
      </c>
      <c r="Y122" s="549">
        <v>271.04</v>
      </c>
      <c r="Z122" s="549">
        <v>10530.0</v>
      </c>
      <c r="AA122" s="549">
        <v>13104.0</v>
      </c>
      <c r="AB122" s="593">
        <f t="shared" si="5"/>
        <v>23634</v>
      </c>
      <c r="AC122" s="551">
        <f t="shared" si="3"/>
        <v>0</v>
      </c>
      <c r="AD122" s="552" t="s">
        <v>312</v>
      </c>
      <c r="AE122" s="555" t="s">
        <v>65</v>
      </c>
      <c r="AF122" s="553" t="b">
        <v>1</v>
      </c>
      <c r="AG122" s="554"/>
      <c r="AH122" s="547" t="b">
        <v>1</v>
      </c>
      <c r="AI122" s="554"/>
      <c r="AJ122" s="547" t="b">
        <v>1</v>
      </c>
      <c r="AK122" s="554"/>
      <c r="AL122" s="547" t="s">
        <v>1465</v>
      </c>
      <c r="AM122" s="547" t="b">
        <v>1</v>
      </c>
      <c r="AN122" s="554"/>
      <c r="AO122" s="555" t="s">
        <v>1433</v>
      </c>
      <c r="AP122" s="542" t="s">
        <v>94</v>
      </c>
      <c r="AQ122" s="556" t="s">
        <v>70</v>
      </c>
      <c r="AR122" s="557">
        <f t="shared" si="4"/>
        <v>45745</v>
      </c>
      <c r="AS122" s="555"/>
      <c r="AT122" s="558"/>
      <c r="AU122" s="558"/>
      <c r="AV122" s="555"/>
      <c r="AW122" s="559"/>
      <c r="AX122" s="560"/>
      <c r="AY122" s="561"/>
      <c r="AZ122" s="562"/>
    </row>
    <row r="123">
      <c r="A123" s="541">
        <v>122.0</v>
      </c>
      <c r="B123" s="542">
        <v>19412.0</v>
      </c>
      <c r="C123" s="543">
        <v>45712.0</v>
      </c>
      <c r="D123" s="544">
        <v>45715.0</v>
      </c>
      <c r="E123" s="545">
        <f t="shared" si="1"/>
        <v>3</v>
      </c>
      <c r="F123" s="546" t="s">
        <v>877</v>
      </c>
      <c r="G123" s="543">
        <v>28527.0</v>
      </c>
      <c r="H123" s="542">
        <v>47.0</v>
      </c>
      <c r="I123" s="547" t="s">
        <v>62</v>
      </c>
      <c r="J123" s="547" t="s">
        <v>1994</v>
      </c>
      <c r="K123" s="547" t="s">
        <v>879</v>
      </c>
      <c r="L123" s="547" t="s">
        <v>57</v>
      </c>
      <c r="M123" s="553" t="s">
        <v>341</v>
      </c>
      <c r="N123" s="547" t="s">
        <v>1995</v>
      </c>
      <c r="O123" s="547" t="s">
        <v>1996</v>
      </c>
      <c r="P123" s="686" t="s">
        <v>266</v>
      </c>
      <c r="Q123" s="547" t="s">
        <v>62</v>
      </c>
      <c r="R123" s="542" t="s">
        <v>62</v>
      </c>
      <c r="S123" s="547" t="s">
        <v>393</v>
      </c>
      <c r="T123" s="547" t="s">
        <v>1997</v>
      </c>
      <c r="U123" s="548">
        <v>84599.15</v>
      </c>
      <c r="V123" s="549">
        <v>0.0</v>
      </c>
      <c r="W123" s="549">
        <v>0.0</v>
      </c>
      <c r="X123" s="549">
        <v>70076.65</v>
      </c>
      <c r="Y123" s="549">
        <v>287.5</v>
      </c>
      <c r="Z123" s="549">
        <v>9964.5</v>
      </c>
      <c r="AA123" s="549">
        <v>4270.5</v>
      </c>
      <c r="AB123" s="593">
        <f t="shared" si="5"/>
        <v>14235</v>
      </c>
      <c r="AC123" s="551">
        <f t="shared" si="3"/>
        <v>0</v>
      </c>
      <c r="AD123" s="552" t="s">
        <v>81</v>
      </c>
      <c r="AE123" s="555" t="s">
        <v>65</v>
      </c>
      <c r="AF123" s="553" t="b">
        <v>1</v>
      </c>
      <c r="AG123" s="554"/>
      <c r="AH123" s="547" t="b">
        <v>1</v>
      </c>
      <c r="AI123" s="687" t="s">
        <v>1998</v>
      </c>
      <c r="AJ123" s="547" t="b">
        <v>1</v>
      </c>
      <c r="AK123" s="687" t="s">
        <v>1998</v>
      </c>
      <c r="AL123" s="554"/>
      <c r="AM123" s="547" t="b">
        <v>1</v>
      </c>
      <c r="AN123" s="554"/>
      <c r="AO123" s="555" t="s">
        <v>83</v>
      </c>
      <c r="AP123" s="542" t="s">
        <v>69</v>
      </c>
      <c r="AQ123" s="556" t="s">
        <v>70</v>
      </c>
      <c r="AR123" s="557">
        <f t="shared" si="4"/>
        <v>45745</v>
      </c>
      <c r="AS123" s="555"/>
      <c r="AT123" s="558"/>
      <c r="AU123" s="558"/>
      <c r="AV123" s="555"/>
      <c r="AW123" s="559"/>
      <c r="AX123" s="560"/>
      <c r="AY123" s="561"/>
      <c r="AZ123" s="562"/>
    </row>
    <row r="124">
      <c r="A124" s="541">
        <v>123.0</v>
      </c>
      <c r="B124" s="542">
        <v>19579.0</v>
      </c>
      <c r="C124" s="543">
        <v>45715.0</v>
      </c>
      <c r="D124" s="544">
        <v>45715.0</v>
      </c>
      <c r="E124" s="545">
        <f t="shared" si="1"/>
        <v>0</v>
      </c>
      <c r="F124" s="546" t="s">
        <v>1999</v>
      </c>
      <c r="G124" s="543">
        <v>23012.0</v>
      </c>
      <c r="H124" s="542">
        <v>62.0</v>
      </c>
      <c r="I124" s="547" t="s">
        <v>62</v>
      </c>
      <c r="J124" s="547" t="s">
        <v>62</v>
      </c>
      <c r="K124" s="547" t="s">
        <v>2000</v>
      </c>
      <c r="L124" s="547" t="s">
        <v>98</v>
      </c>
      <c r="M124" s="553" t="s">
        <v>76</v>
      </c>
      <c r="N124" s="547" t="s">
        <v>1219</v>
      </c>
      <c r="O124" s="547" t="s">
        <v>2001</v>
      </c>
      <c r="P124" s="542" t="s">
        <v>1789</v>
      </c>
      <c r="Q124" s="547" t="s">
        <v>2002</v>
      </c>
      <c r="R124" s="686">
        <v>36825.0</v>
      </c>
      <c r="S124" s="547" t="s">
        <v>1214</v>
      </c>
      <c r="T124" s="547" t="s">
        <v>62</v>
      </c>
      <c r="U124" s="548">
        <v>38876.0</v>
      </c>
      <c r="V124" s="549">
        <v>7775.22</v>
      </c>
      <c r="W124" s="549">
        <v>0.0</v>
      </c>
      <c r="X124" s="549">
        <v>0.0</v>
      </c>
      <c r="Y124" s="549">
        <v>5945.78</v>
      </c>
      <c r="Z124" s="549">
        <v>12870.0</v>
      </c>
      <c r="AA124" s="549">
        <v>12285.0</v>
      </c>
      <c r="AB124" s="593">
        <f t="shared" si="5"/>
        <v>25155</v>
      </c>
      <c r="AC124" s="551">
        <f t="shared" si="3"/>
        <v>0</v>
      </c>
      <c r="AD124" s="552" t="s">
        <v>312</v>
      </c>
      <c r="AE124" s="555" t="s">
        <v>313</v>
      </c>
      <c r="AF124" s="553" t="b">
        <v>1</v>
      </c>
      <c r="AG124" s="554"/>
      <c r="AH124" s="547" t="b">
        <v>1</v>
      </c>
      <c r="AI124" s="554"/>
      <c r="AJ124" s="547" t="b">
        <v>1</v>
      </c>
      <c r="AK124" s="554"/>
      <c r="AL124" s="547" t="s">
        <v>2003</v>
      </c>
      <c r="AM124" s="547" t="b">
        <v>0</v>
      </c>
      <c r="AN124" s="554"/>
      <c r="AO124" s="555" t="s">
        <v>83</v>
      </c>
      <c r="AP124" s="542" t="s">
        <v>94</v>
      </c>
      <c r="AQ124" s="556" t="s">
        <v>70</v>
      </c>
      <c r="AR124" s="557">
        <f t="shared" si="4"/>
        <v>45745</v>
      </c>
      <c r="AS124" s="555"/>
      <c r="AT124" s="558"/>
      <c r="AU124" s="558"/>
      <c r="AV124" s="555"/>
      <c r="AW124" s="559"/>
      <c r="AX124" s="560"/>
      <c r="AY124" s="561"/>
      <c r="AZ124" s="562"/>
    </row>
    <row r="125">
      <c r="A125" s="541">
        <v>124.0</v>
      </c>
      <c r="B125" s="542">
        <v>19363.0</v>
      </c>
      <c r="C125" s="543">
        <v>45710.0</v>
      </c>
      <c r="D125" s="544">
        <v>45715.0</v>
      </c>
      <c r="E125" s="545">
        <f t="shared" si="1"/>
        <v>5</v>
      </c>
      <c r="F125" s="546" t="s">
        <v>2004</v>
      </c>
      <c r="G125" s="543">
        <v>40732.0</v>
      </c>
      <c r="H125" s="542">
        <v>13.0</v>
      </c>
      <c r="I125" s="547" t="s">
        <v>62</v>
      </c>
      <c r="J125" s="547" t="s">
        <v>2005</v>
      </c>
      <c r="K125" s="547" t="s">
        <v>2006</v>
      </c>
      <c r="L125" s="547" t="s">
        <v>164</v>
      </c>
      <c r="M125" s="553" t="s">
        <v>58</v>
      </c>
      <c r="N125" s="547" t="s">
        <v>202</v>
      </c>
      <c r="O125" s="547" t="s">
        <v>202</v>
      </c>
      <c r="P125" s="542" t="s">
        <v>61</v>
      </c>
      <c r="Q125" s="547" t="s">
        <v>62</v>
      </c>
      <c r="R125" s="542" t="s">
        <v>62</v>
      </c>
      <c r="S125" s="547" t="s">
        <v>134</v>
      </c>
      <c r="T125" s="547" t="s">
        <v>62</v>
      </c>
      <c r="U125" s="548">
        <v>68435.09</v>
      </c>
      <c r="V125" s="549">
        <v>0.0</v>
      </c>
      <c r="W125" s="549">
        <v>0.0</v>
      </c>
      <c r="X125" s="549">
        <v>21189.22</v>
      </c>
      <c r="Y125" s="549">
        <v>27745.87</v>
      </c>
      <c r="Z125" s="549">
        <v>13650.0</v>
      </c>
      <c r="AA125" s="549">
        <v>5850.0</v>
      </c>
      <c r="AB125" s="593">
        <f t="shared" si="5"/>
        <v>19500</v>
      </c>
      <c r="AC125" s="551">
        <f t="shared" si="3"/>
        <v>0</v>
      </c>
      <c r="AD125" s="552" t="s">
        <v>170</v>
      </c>
      <c r="AE125" s="555" t="s">
        <v>65</v>
      </c>
      <c r="AF125" s="553" t="b">
        <v>1</v>
      </c>
      <c r="AG125" s="554"/>
      <c r="AH125" s="547" t="b">
        <v>1</v>
      </c>
      <c r="AI125" s="554"/>
      <c r="AJ125" s="547" t="b">
        <v>1</v>
      </c>
      <c r="AK125" s="554"/>
      <c r="AL125" s="547" t="s">
        <v>2007</v>
      </c>
      <c r="AM125" s="547" t="b">
        <v>1</v>
      </c>
      <c r="AN125" s="554"/>
      <c r="AO125" s="555" t="s">
        <v>83</v>
      </c>
      <c r="AP125" s="542" t="s">
        <v>69</v>
      </c>
      <c r="AQ125" s="556" t="s">
        <v>70</v>
      </c>
      <c r="AR125" s="557">
        <f t="shared" si="4"/>
        <v>45745</v>
      </c>
      <c r="AS125" s="555"/>
      <c r="AT125" s="558"/>
      <c r="AU125" s="558"/>
      <c r="AV125" s="555"/>
      <c r="AW125" s="559"/>
      <c r="AX125" s="560"/>
      <c r="AY125" s="561"/>
      <c r="AZ125" s="562"/>
    </row>
    <row r="126">
      <c r="A126" s="541">
        <v>125.0</v>
      </c>
      <c r="B126" s="542">
        <v>19558.0</v>
      </c>
      <c r="C126" s="543">
        <v>45715.0</v>
      </c>
      <c r="D126" s="544">
        <v>45715.0</v>
      </c>
      <c r="E126" s="545">
        <f t="shared" si="1"/>
        <v>0</v>
      </c>
      <c r="F126" s="546" t="s">
        <v>2008</v>
      </c>
      <c r="G126" s="543">
        <v>21051.0</v>
      </c>
      <c r="H126" s="542">
        <v>67.0</v>
      </c>
      <c r="I126" s="547" t="s">
        <v>62</v>
      </c>
      <c r="J126" s="547" t="s">
        <v>62</v>
      </c>
      <c r="K126" s="547" t="s">
        <v>2009</v>
      </c>
      <c r="L126" s="547" t="s">
        <v>98</v>
      </c>
      <c r="M126" s="553" t="s">
        <v>76</v>
      </c>
      <c r="N126" s="547" t="s">
        <v>2010</v>
      </c>
      <c r="O126" s="547" t="s">
        <v>2010</v>
      </c>
      <c r="P126" s="542" t="s">
        <v>1151</v>
      </c>
      <c r="Q126" s="547" t="s">
        <v>1152</v>
      </c>
      <c r="R126" s="542" t="s">
        <v>2011</v>
      </c>
      <c r="S126" s="547" t="s">
        <v>622</v>
      </c>
      <c r="T126" s="547" t="s">
        <v>62</v>
      </c>
      <c r="U126" s="548">
        <v>50752.89</v>
      </c>
      <c r="V126" s="549">
        <v>10150.58</v>
      </c>
      <c r="W126" s="549">
        <v>0.0</v>
      </c>
      <c r="X126" s="549">
        <v>0.0</v>
      </c>
      <c r="Y126" s="549">
        <v>12302.31</v>
      </c>
      <c r="Z126" s="549">
        <v>16980.0</v>
      </c>
      <c r="AA126" s="549">
        <v>11320.0</v>
      </c>
      <c r="AB126" s="593">
        <f t="shared" si="5"/>
        <v>28300</v>
      </c>
      <c r="AC126" s="551">
        <f t="shared" si="3"/>
        <v>0</v>
      </c>
      <c r="AD126" s="552" t="s">
        <v>2012</v>
      </c>
      <c r="AE126" s="555" t="s">
        <v>313</v>
      </c>
      <c r="AF126" s="553" t="b">
        <v>1</v>
      </c>
      <c r="AG126" s="554"/>
      <c r="AH126" s="547" t="b">
        <v>1</v>
      </c>
      <c r="AI126" s="554"/>
      <c r="AJ126" s="547" t="b">
        <v>1</v>
      </c>
      <c r="AK126" s="554"/>
      <c r="AL126" s="547" t="s">
        <v>2013</v>
      </c>
      <c r="AM126" s="547" t="b">
        <v>1</v>
      </c>
      <c r="AN126" s="554"/>
      <c r="AO126" s="555" t="s">
        <v>83</v>
      </c>
      <c r="AP126" s="542" t="s">
        <v>94</v>
      </c>
      <c r="AQ126" s="556" t="s">
        <v>95</v>
      </c>
      <c r="AR126" s="557">
        <f t="shared" si="4"/>
        <v>45745</v>
      </c>
      <c r="AS126" s="555"/>
      <c r="AT126" s="558"/>
      <c r="AU126" s="558"/>
      <c r="AV126" s="555"/>
      <c r="AW126" s="559"/>
      <c r="AX126" s="560"/>
      <c r="AY126" s="561"/>
      <c r="AZ126" s="562"/>
    </row>
    <row r="127">
      <c r="A127" s="541">
        <v>126.0</v>
      </c>
      <c r="B127" s="542">
        <v>19580.0</v>
      </c>
      <c r="C127" s="543">
        <v>45715.0</v>
      </c>
      <c r="D127" s="544">
        <v>45715.0</v>
      </c>
      <c r="E127" s="545">
        <f t="shared" si="1"/>
        <v>0</v>
      </c>
      <c r="F127" s="546" t="s">
        <v>2014</v>
      </c>
      <c r="G127" s="543">
        <v>20307.0</v>
      </c>
      <c r="H127" s="542">
        <v>69.0</v>
      </c>
      <c r="I127" s="547" t="s">
        <v>62</v>
      </c>
      <c r="J127" s="547" t="s">
        <v>62</v>
      </c>
      <c r="K127" s="547" t="s">
        <v>2015</v>
      </c>
      <c r="L127" s="547" t="s">
        <v>98</v>
      </c>
      <c r="M127" s="553" t="s">
        <v>76</v>
      </c>
      <c r="N127" s="547" t="s">
        <v>1219</v>
      </c>
      <c r="O127" s="547" t="s">
        <v>2001</v>
      </c>
      <c r="P127" s="542" t="s">
        <v>1789</v>
      </c>
      <c r="Q127" s="547" t="s">
        <v>2016</v>
      </c>
      <c r="R127" s="686">
        <v>36825.0</v>
      </c>
      <c r="S127" s="547" t="s">
        <v>1214</v>
      </c>
      <c r="T127" s="547" t="s">
        <v>62</v>
      </c>
      <c r="U127" s="548">
        <v>28028.0</v>
      </c>
      <c r="V127" s="549">
        <v>5605.62</v>
      </c>
      <c r="W127" s="549">
        <v>0.0</v>
      </c>
      <c r="X127" s="549">
        <v>0.0</v>
      </c>
      <c r="Y127" s="549">
        <v>115.0</v>
      </c>
      <c r="Z127" s="549">
        <v>12870.0</v>
      </c>
      <c r="AA127" s="549">
        <v>12285.0</v>
      </c>
      <c r="AB127" s="593">
        <f t="shared" si="5"/>
        <v>25155</v>
      </c>
      <c r="AC127" s="551">
        <f t="shared" si="3"/>
        <v>-2847.62</v>
      </c>
      <c r="AD127" s="552" t="s">
        <v>312</v>
      </c>
      <c r="AE127" s="555" t="s">
        <v>313</v>
      </c>
      <c r="AF127" s="553" t="b">
        <v>1</v>
      </c>
      <c r="AG127" s="554"/>
      <c r="AH127" s="547" t="b">
        <v>1</v>
      </c>
      <c r="AI127" s="554"/>
      <c r="AJ127" s="547" t="b">
        <v>1</v>
      </c>
      <c r="AK127" s="554"/>
      <c r="AL127" s="547" t="s">
        <v>2003</v>
      </c>
      <c r="AM127" s="547" t="b">
        <v>1</v>
      </c>
      <c r="AN127" s="554"/>
      <c r="AO127" s="555" t="s">
        <v>83</v>
      </c>
      <c r="AP127" s="542" t="s">
        <v>94</v>
      </c>
      <c r="AQ127" s="556" t="s">
        <v>70</v>
      </c>
      <c r="AR127" s="557">
        <f t="shared" si="4"/>
        <v>45745</v>
      </c>
      <c r="AS127" s="555"/>
      <c r="AT127" s="558"/>
      <c r="AU127" s="558"/>
      <c r="AV127" s="555"/>
      <c r="AW127" s="559"/>
      <c r="AX127" s="560"/>
      <c r="AY127" s="561"/>
      <c r="AZ127" s="562"/>
    </row>
    <row r="128">
      <c r="A128" s="541">
        <v>127.0</v>
      </c>
      <c r="B128" s="542">
        <v>19448.0</v>
      </c>
      <c r="C128" s="543">
        <v>45712.0</v>
      </c>
      <c r="D128" s="544">
        <v>45715.0</v>
      </c>
      <c r="E128" s="545">
        <f t="shared" si="1"/>
        <v>3</v>
      </c>
      <c r="F128" s="546" t="s">
        <v>2017</v>
      </c>
      <c r="G128" s="543">
        <v>35841.0</v>
      </c>
      <c r="H128" s="542">
        <v>37.0</v>
      </c>
      <c r="I128" s="547" t="s">
        <v>62</v>
      </c>
      <c r="J128" s="547" t="s">
        <v>2018</v>
      </c>
      <c r="K128" s="547" t="s">
        <v>2019</v>
      </c>
      <c r="L128" s="547" t="s">
        <v>57</v>
      </c>
      <c r="M128" s="553" t="s">
        <v>341</v>
      </c>
      <c r="N128" s="547" t="s">
        <v>2020</v>
      </c>
      <c r="O128" s="547" t="s">
        <v>2021</v>
      </c>
      <c r="P128" s="542" t="s">
        <v>2022</v>
      </c>
      <c r="Q128" s="547" t="s">
        <v>2023</v>
      </c>
      <c r="R128" s="686">
        <v>59514.0</v>
      </c>
      <c r="S128" s="547" t="s">
        <v>1351</v>
      </c>
      <c r="T128" s="547" t="s">
        <v>2024</v>
      </c>
      <c r="U128" s="548">
        <v>361012.29</v>
      </c>
      <c r="V128" s="549">
        <v>0.0</v>
      </c>
      <c r="W128" s="549">
        <v>0.0</v>
      </c>
      <c r="X128" s="549">
        <v>0.0</v>
      </c>
      <c r="Y128" s="549">
        <v>323962.29</v>
      </c>
      <c r="Z128" s="549">
        <v>22230.0</v>
      </c>
      <c r="AA128" s="549">
        <v>14820.0</v>
      </c>
      <c r="AB128" s="593">
        <f t="shared" si="5"/>
        <v>37050</v>
      </c>
      <c r="AC128" s="551">
        <f t="shared" si="3"/>
        <v>0</v>
      </c>
      <c r="AD128" s="552" t="s">
        <v>938</v>
      </c>
      <c r="AE128" s="555" t="s">
        <v>65</v>
      </c>
      <c r="AF128" s="553" t="b">
        <v>1</v>
      </c>
      <c r="AG128" s="554"/>
      <c r="AH128" s="547" t="b">
        <v>0</v>
      </c>
      <c r="AI128" s="610" t="s">
        <v>2025</v>
      </c>
      <c r="AJ128" s="547" t="b">
        <v>0</v>
      </c>
      <c r="AK128" s="610" t="s">
        <v>2025</v>
      </c>
      <c r="AL128" s="547" t="s">
        <v>1465</v>
      </c>
      <c r="AM128" s="547" t="b">
        <v>1</v>
      </c>
      <c r="AN128" s="547" t="s">
        <v>2026</v>
      </c>
      <c r="AO128" s="555" t="s">
        <v>238</v>
      </c>
      <c r="AP128" s="542" t="s">
        <v>69</v>
      </c>
      <c r="AQ128" s="556" t="s">
        <v>95</v>
      </c>
      <c r="AR128" s="557">
        <f t="shared" si="4"/>
        <v>45745</v>
      </c>
      <c r="AS128" s="555"/>
      <c r="AT128" s="558"/>
      <c r="AU128" s="558"/>
      <c r="AV128" s="555"/>
      <c r="AW128" s="559"/>
      <c r="AX128" s="560"/>
      <c r="AY128" s="561"/>
      <c r="AZ128" s="562"/>
    </row>
    <row r="129">
      <c r="A129" s="541">
        <v>128.0</v>
      </c>
      <c r="B129" s="542">
        <v>19476.0</v>
      </c>
      <c r="C129" s="543">
        <v>45713.0</v>
      </c>
      <c r="D129" s="544">
        <v>45715.0</v>
      </c>
      <c r="E129" s="545">
        <f t="shared" si="1"/>
        <v>2</v>
      </c>
      <c r="F129" s="546" t="s">
        <v>2027</v>
      </c>
      <c r="G129" s="543">
        <v>45713.0</v>
      </c>
      <c r="H129" s="542">
        <v>0.0</v>
      </c>
      <c r="I129" s="547" t="s">
        <v>62</v>
      </c>
      <c r="J129" s="547" t="s">
        <v>2018</v>
      </c>
      <c r="K129" s="547" t="s">
        <v>2019</v>
      </c>
      <c r="L129" s="547" t="s">
        <v>57</v>
      </c>
      <c r="M129" s="553" t="s">
        <v>58</v>
      </c>
      <c r="N129" s="547" t="s">
        <v>62</v>
      </c>
      <c r="O129" s="547" t="s">
        <v>2028</v>
      </c>
      <c r="P129" s="542" t="s">
        <v>605</v>
      </c>
      <c r="Q129" s="547" t="s">
        <v>2029</v>
      </c>
      <c r="R129" s="542">
        <v>99460.0</v>
      </c>
      <c r="S129" s="547" t="s">
        <v>2030</v>
      </c>
      <c r="T129" s="547" t="s">
        <v>62</v>
      </c>
      <c r="U129" s="548">
        <v>42440.74</v>
      </c>
      <c r="V129" s="549">
        <v>0.0</v>
      </c>
      <c r="W129" s="549">
        <v>0.0</v>
      </c>
      <c r="X129" s="549">
        <v>0.0</v>
      </c>
      <c r="Y129" s="549">
        <v>36688.24</v>
      </c>
      <c r="Z129" s="549">
        <v>4774.5</v>
      </c>
      <c r="AA129" s="549">
        <v>978.0</v>
      </c>
      <c r="AB129" s="593">
        <f t="shared" si="5"/>
        <v>5752.5</v>
      </c>
      <c r="AC129" s="551">
        <f t="shared" si="3"/>
        <v>0</v>
      </c>
      <c r="AD129" s="552" t="s">
        <v>258</v>
      </c>
      <c r="AE129" s="555" t="s">
        <v>65</v>
      </c>
      <c r="AF129" s="553" t="b">
        <v>0</v>
      </c>
      <c r="AG129" s="547" t="s">
        <v>1442</v>
      </c>
      <c r="AH129" s="547" t="b">
        <v>0</v>
      </c>
      <c r="AI129" s="610" t="s">
        <v>2031</v>
      </c>
      <c r="AJ129" s="547" t="b">
        <v>0</v>
      </c>
      <c r="AK129" s="610" t="s">
        <v>2031</v>
      </c>
      <c r="AL129" s="547" t="s">
        <v>2032</v>
      </c>
      <c r="AM129" s="547" t="b">
        <v>1</v>
      </c>
      <c r="AN129" s="554"/>
      <c r="AO129" s="555" t="s">
        <v>949</v>
      </c>
      <c r="AP129" s="542" t="s">
        <v>94</v>
      </c>
      <c r="AQ129" s="556" t="s">
        <v>95</v>
      </c>
      <c r="AR129" s="557">
        <f t="shared" si="4"/>
        <v>45745</v>
      </c>
      <c r="AS129" s="555"/>
      <c r="AT129" s="558"/>
      <c r="AU129" s="558"/>
      <c r="AV129" s="555"/>
      <c r="AW129" s="559"/>
      <c r="AX129" s="560"/>
      <c r="AY129" s="561"/>
      <c r="AZ129" s="562"/>
    </row>
    <row r="130">
      <c r="A130" s="541">
        <v>129.0</v>
      </c>
      <c r="B130" s="542">
        <v>19504.0</v>
      </c>
      <c r="C130" s="543">
        <v>45713.0</v>
      </c>
      <c r="D130" s="544">
        <v>45715.0</v>
      </c>
      <c r="E130" s="545">
        <f t="shared" si="1"/>
        <v>2</v>
      </c>
      <c r="F130" s="546" t="s">
        <v>2033</v>
      </c>
      <c r="G130" s="543">
        <v>39260.0</v>
      </c>
      <c r="H130" s="542">
        <v>17.0</v>
      </c>
      <c r="I130" s="547" t="s">
        <v>62</v>
      </c>
      <c r="J130" s="547" t="s">
        <v>2034</v>
      </c>
      <c r="K130" s="547" t="s">
        <v>2035</v>
      </c>
      <c r="L130" s="547" t="s">
        <v>57</v>
      </c>
      <c r="M130" s="553" t="s">
        <v>58</v>
      </c>
      <c r="N130" s="547" t="s">
        <v>987</v>
      </c>
      <c r="O130" s="547" t="s">
        <v>987</v>
      </c>
      <c r="P130" s="542" t="s">
        <v>2036</v>
      </c>
      <c r="Q130" s="547" t="s">
        <v>62</v>
      </c>
      <c r="R130" s="542" t="s">
        <v>62</v>
      </c>
      <c r="S130" s="547" t="s">
        <v>334</v>
      </c>
      <c r="T130" s="547" t="s">
        <v>62</v>
      </c>
      <c r="U130" s="548">
        <v>40980.13</v>
      </c>
      <c r="V130" s="549">
        <v>0.0</v>
      </c>
      <c r="W130" s="549">
        <v>9280.13</v>
      </c>
      <c r="X130" s="549">
        <v>0.0</v>
      </c>
      <c r="Y130" s="549">
        <v>20000.0</v>
      </c>
      <c r="Z130" s="549">
        <v>8190.0</v>
      </c>
      <c r="AA130" s="549">
        <v>3510.0</v>
      </c>
      <c r="AB130" s="593">
        <f t="shared" si="5"/>
        <v>11700</v>
      </c>
      <c r="AC130" s="551">
        <f t="shared" si="3"/>
        <v>0</v>
      </c>
      <c r="AD130" s="552" t="s">
        <v>170</v>
      </c>
      <c r="AE130" s="555" t="s">
        <v>65</v>
      </c>
      <c r="AF130" s="553" t="b">
        <v>1</v>
      </c>
      <c r="AG130" s="554"/>
      <c r="AH130" s="547" t="b">
        <v>1</v>
      </c>
      <c r="AI130" s="554"/>
      <c r="AJ130" s="547" t="b">
        <v>1</v>
      </c>
      <c r="AK130" s="554"/>
      <c r="AL130" s="547" t="s">
        <v>2037</v>
      </c>
      <c r="AM130" s="547" t="b">
        <v>1</v>
      </c>
      <c r="AN130" s="554"/>
      <c r="AO130" s="555" t="s">
        <v>83</v>
      </c>
      <c r="AP130" s="542" t="s">
        <v>69</v>
      </c>
      <c r="AQ130" s="556" t="s">
        <v>70</v>
      </c>
      <c r="AR130" s="557">
        <f t="shared" si="4"/>
        <v>45745</v>
      </c>
      <c r="AS130" s="555"/>
      <c r="AT130" s="558"/>
      <c r="AU130" s="558"/>
      <c r="AV130" s="555"/>
      <c r="AW130" s="559"/>
      <c r="AX130" s="560"/>
      <c r="AY130" s="561"/>
      <c r="AZ130" s="562"/>
    </row>
    <row r="131">
      <c r="A131" s="541">
        <v>130.0</v>
      </c>
      <c r="B131" s="542">
        <v>19403.0</v>
      </c>
      <c r="C131" s="543">
        <v>45711.0</v>
      </c>
      <c r="D131" s="544">
        <v>45715.0</v>
      </c>
      <c r="E131" s="545">
        <f t="shared" si="1"/>
        <v>4</v>
      </c>
      <c r="F131" s="546" t="s">
        <v>2038</v>
      </c>
      <c r="G131" s="543">
        <v>43188.0</v>
      </c>
      <c r="H131" s="542">
        <v>6.0</v>
      </c>
      <c r="I131" s="547" t="s">
        <v>2039</v>
      </c>
      <c r="J131" s="547" t="s">
        <v>2040</v>
      </c>
      <c r="K131" s="547" t="s">
        <v>2041</v>
      </c>
      <c r="L131" s="547" t="s">
        <v>57</v>
      </c>
      <c r="M131" s="553" t="s">
        <v>58</v>
      </c>
      <c r="N131" s="547" t="s">
        <v>824</v>
      </c>
      <c r="O131" s="547" t="s">
        <v>2042</v>
      </c>
      <c r="P131" s="542" t="s">
        <v>91</v>
      </c>
      <c r="Q131" s="547" t="s">
        <v>62</v>
      </c>
      <c r="R131" s="542" t="s">
        <v>62</v>
      </c>
      <c r="S131" s="547" t="s">
        <v>1420</v>
      </c>
      <c r="T131" s="547" t="s">
        <v>62</v>
      </c>
      <c r="U131" s="548">
        <v>92381.32</v>
      </c>
      <c r="V131" s="549">
        <v>0.0</v>
      </c>
      <c r="W131" s="549">
        <v>0.0</v>
      </c>
      <c r="X131" s="549">
        <v>61808.82</v>
      </c>
      <c r="Y131" s="549">
        <v>1322.5</v>
      </c>
      <c r="Z131" s="549">
        <v>20475.0</v>
      </c>
      <c r="AA131" s="549">
        <v>8775.0</v>
      </c>
      <c r="AB131" s="593">
        <f t="shared" si="5"/>
        <v>29250</v>
      </c>
      <c r="AC131" s="551">
        <f t="shared" si="3"/>
        <v>0</v>
      </c>
      <c r="AD131" s="552" t="s">
        <v>170</v>
      </c>
      <c r="AE131" s="555" t="s">
        <v>65</v>
      </c>
      <c r="AF131" s="553" t="b">
        <v>1</v>
      </c>
      <c r="AG131" s="554"/>
      <c r="AH131" s="547" t="b">
        <v>1</v>
      </c>
      <c r="AI131" s="554"/>
      <c r="AJ131" s="547" t="b">
        <v>1</v>
      </c>
      <c r="AK131" s="554"/>
      <c r="AL131" s="547" t="s">
        <v>2043</v>
      </c>
      <c r="AM131" s="547" t="b">
        <v>1</v>
      </c>
      <c r="AN131" s="554"/>
      <c r="AO131" s="555" t="s">
        <v>1433</v>
      </c>
      <c r="AP131" s="542" t="s">
        <v>94</v>
      </c>
      <c r="AQ131" s="556" t="s">
        <v>70</v>
      </c>
      <c r="AR131" s="557">
        <f t="shared" si="4"/>
        <v>45745</v>
      </c>
      <c r="AS131" s="555"/>
      <c r="AT131" s="558"/>
      <c r="AU131" s="558"/>
      <c r="AV131" s="555"/>
      <c r="AW131" s="559"/>
      <c r="AX131" s="560"/>
      <c r="AY131" s="561"/>
      <c r="AZ131" s="562"/>
    </row>
    <row r="132" ht="52.5" customHeight="1">
      <c r="A132" s="541">
        <v>131.0</v>
      </c>
      <c r="B132" s="542">
        <v>19475.0</v>
      </c>
      <c r="C132" s="543">
        <v>45713.0</v>
      </c>
      <c r="D132" s="544">
        <v>45715.0</v>
      </c>
      <c r="E132" s="545">
        <f t="shared" si="1"/>
        <v>2</v>
      </c>
      <c r="F132" s="546" t="s">
        <v>2044</v>
      </c>
      <c r="G132" s="543">
        <v>44825.0</v>
      </c>
      <c r="H132" s="542">
        <v>2.0</v>
      </c>
      <c r="I132" s="547" t="s">
        <v>62</v>
      </c>
      <c r="J132" s="547" t="s">
        <v>2045</v>
      </c>
      <c r="K132" s="547" t="s">
        <v>2046</v>
      </c>
      <c r="L132" s="547" t="s">
        <v>57</v>
      </c>
      <c r="M132" s="553" t="s">
        <v>58</v>
      </c>
      <c r="N132" s="547" t="s">
        <v>59</v>
      </c>
      <c r="O132" s="547" t="s">
        <v>202</v>
      </c>
      <c r="P132" s="542" t="s">
        <v>61</v>
      </c>
      <c r="Q132" s="547" t="s">
        <v>62</v>
      </c>
      <c r="R132" s="542" t="s">
        <v>62</v>
      </c>
      <c r="S132" s="547" t="s">
        <v>2047</v>
      </c>
      <c r="T132" s="547" t="s">
        <v>62</v>
      </c>
      <c r="U132" s="548">
        <v>32927.37</v>
      </c>
      <c r="V132" s="549">
        <v>0.0</v>
      </c>
      <c r="W132" s="549">
        <v>0.0</v>
      </c>
      <c r="X132" s="549">
        <v>12279.94</v>
      </c>
      <c r="Y132" s="549">
        <v>1147.43</v>
      </c>
      <c r="Z132" s="549">
        <v>13650.0</v>
      </c>
      <c r="AA132" s="549">
        <v>5850.0</v>
      </c>
      <c r="AB132" s="593">
        <f t="shared" si="5"/>
        <v>19500</v>
      </c>
      <c r="AC132" s="551">
        <f t="shared" si="3"/>
        <v>0</v>
      </c>
      <c r="AD132" s="552" t="s">
        <v>170</v>
      </c>
      <c r="AE132" s="555" t="s">
        <v>65</v>
      </c>
      <c r="AF132" s="553" t="b">
        <v>1</v>
      </c>
      <c r="AG132" s="554"/>
      <c r="AH132" s="547" t="b">
        <v>1</v>
      </c>
      <c r="AI132" s="554"/>
      <c r="AJ132" s="547" t="b">
        <v>1</v>
      </c>
      <c r="AK132" s="554"/>
      <c r="AL132" s="547" t="s">
        <v>2048</v>
      </c>
      <c r="AM132" s="547" t="b">
        <v>1</v>
      </c>
      <c r="AN132" s="554"/>
      <c r="AO132" s="555" t="s">
        <v>1433</v>
      </c>
      <c r="AP132" s="542" t="s">
        <v>94</v>
      </c>
      <c r="AQ132" s="556" t="s">
        <v>70</v>
      </c>
      <c r="AR132" s="557">
        <f t="shared" si="4"/>
        <v>45745</v>
      </c>
      <c r="AS132" s="555"/>
      <c r="AT132" s="558"/>
      <c r="AU132" s="558"/>
      <c r="AV132" s="555"/>
      <c r="AW132" s="559"/>
      <c r="AX132" s="560"/>
      <c r="AY132" s="561"/>
      <c r="AZ132" s="562"/>
    </row>
    <row r="133">
      <c r="A133" s="541">
        <v>132.0</v>
      </c>
      <c r="B133" s="542">
        <v>19353.0</v>
      </c>
      <c r="C133" s="543">
        <v>45710.0</v>
      </c>
      <c r="D133" s="544">
        <v>45715.0</v>
      </c>
      <c r="E133" s="545">
        <f t="shared" si="1"/>
        <v>5</v>
      </c>
      <c r="F133" s="546" t="s">
        <v>2049</v>
      </c>
      <c r="G133" s="543">
        <v>35477.0</v>
      </c>
      <c r="H133" s="542">
        <v>28.0</v>
      </c>
      <c r="I133" s="547" t="s">
        <v>62</v>
      </c>
      <c r="J133" s="547" t="s">
        <v>62</v>
      </c>
      <c r="K133" s="547" t="s">
        <v>2050</v>
      </c>
      <c r="L133" s="547" t="s">
        <v>478</v>
      </c>
      <c r="M133" s="553" t="s">
        <v>76</v>
      </c>
      <c r="N133" s="547" t="s">
        <v>2051</v>
      </c>
      <c r="O133" s="547" t="s">
        <v>2052</v>
      </c>
      <c r="P133" s="542" t="s">
        <v>1718</v>
      </c>
      <c r="Q133" s="547" t="s">
        <v>62</v>
      </c>
      <c r="R133" s="542" t="s">
        <v>62</v>
      </c>
      <c r="S133" s="547" t="s">
        <v>2053</v>
      </c>
      <c r="T133" s="547" t="s">
        <v>2054</v>
      </c>
      <c r="U133" s="548">
        <v>85162.49</v>
      </c>
      <c r="V133" s="549">
        <v>0.0</v>
      </c>
      <c r="W133" s="549">
        <v>0.0</v>
      </c>
      <c r="X133" s="549">
        <v>41272.56</v>
      </c>
      <c r="Y133" s="549">
        <v>16199.93</v>
      </c>
      <c r="Z133" s="549">
        <v>19383.0</v>
      </c>
      <c r="AA133" s="549">
        <v>8307.0</v>
      </c>
      <c r="AB133" s="593">
        <f t="shared" si="5"/>
        <v>27690</v>
      </c>
      <c r="AC133" s="551">
        <f t="shared" si="3"/>
        <v>0</v>
      </c>
      <c r="AD133" s="552" t="s">
        <v>81</v>
      </c>
      <c r="AE133" s="555" t="s">
        <v>65</v>
      </c>
      <c r="AF133" s="553" t="b">
        <v>1</v>
      </c>
      <c r="AG133" s="554"/>
      <c r="AH133" s="547" t="b">
        <v>1</v>
      </c>
      <c r="AI133" s="687" t="s">
        <v>1930</v>
      </c>
      <c r="AJ133" s="547" t="b">
        <v>1</v>
      </c>
      <c r="AK133" s="687" t="s">
        <v>2055</v>
      </c>
      <c r="AL133" s="547" t="s">
        <v>1414</v>
      </c>
      <c r="AM133" s="547" t="b">
        <v>1</v>
      </c>
      <c r="AN133" s="554"/>
      <c r="AO133" s="555" t="s">
        <v>83</v>
      </c>
      <c r="AP133" s="542" t="s">
        <v>1905</v>
      </c>
      <c r="AQ133" s="556" t="s">
        <v>95</v>
      </c>
      <c r="AR133" s="557">
        <f t="shared" si="4"/>
        <v>45745</v>
      </c>
      <c r="AS133" s="555"/>
      <c r="AT133" s="558"/>
      <c r="AU133" s="558"/>
      <c r="AV133" s="555"/>
      <c r="AW133" s="559"/>
      <c r="AX133" s="560"/>
      <c r="AY133" s="561"/>
      <c r="AZ133" s="562"/>
    </row>
    <row r="134">
      <c r="A134" s="541">
        <v>133.0</v>
      </c>
      <c r="B134" s="542">
        <v>19588.0</v>
      </c>
      <c r="C134" s="543">
        <v>45715.0</v>
      </c>
      <c r="D134" s="544">
        <v>45715.0</v>
      </c>
      <c r="E134" s="545">
        <f t="shared" si="1"/>
        <v>0</v>
      </c>
      <c r="F134" s="546" t="s">
        <v>2056</v>
      </c>
      <c r="G134" s="543">
        <v>33673.0</v>
      </c>
      <c r="H134" s="542">
        <v>32.0</v>
      </c>
      <c r="I134" s="547" t="s">
        <v>62</v>
      </c>
      <c r="J134" s="547" t="s">
        <v>62</v>
      </c>
      <c r="K134" s="547" t="s">
        <v>2057</v>
      </c>
      <c r="L134" s="547" t="s">
        <v>57</v>
      </c>
      <c r="M134" s="553" t="s">
        <v>76</v>
      </c>
      <c r="N134" s="547" t="s">
        <v>2058</v>
      </c>
      <c r="O134" s="547" t="s">
        <v>2058</v>
      </c>
      <c r="P134" s="542" t="s">
        <v>793</v>
      </c>
      <c r="Q134" s="547" t="s">
        <v>2059</v>
      </c>
      <c r="R134" s="542">
        <v>11000.0</v>
      </c>
      <c r="S134" s="547" t="s">
        <v>545</v>
      </c>
      <c r="T134" s="547" t="s">
        <v>62</v>
      </c>
      <c r="U134" s="548">
        <v>27388.91</v>
      </c>
      <c r="V134" s="549">
        <v>0.0</v>
      </c>
      <c r="W134" s="549">
        <v>0.0</v>
      </c>
      <c r="X134" s="549">
        <v>6835.91</v>
      </c>
      <c r="Y134" s="549">
        <v>0.0</v>
      </c>
      <c r="Z134" s="549">
        <v>10725.0</v>
      </c>
      <c r="AA134" s="549">
        <v>9828.0</v>
      </c>
      <c r="AB134" s="593">
        <f t="shared" si="5"/>
        <v>20553</v>
      </c>
      <c r="AC134" s="551">
        <f t="shared" si="3"/>
        <v>0</v>
      </c>
      <c r="AD134" s="552" t="s">
        <v>312</v>
      </c>
      <c r="AE134" s="555" t="s">
        <v>313</v>
      </c>
      <c r="AF134" s="553" t="b">
        <v>1</v>
      </c>
      <c r="AG134" s="554"/>
      <c r="AH134" s="547" t="b">
        <v>1</v>
      </c>
      <c r="AI134" s="554"/>
      <c r="AJ134" s="547" t="b">
        <v>1</v>
      </c>
      <c r="AK134" s="554"/>
      <c r="AL134" s="547" t="s">
        <v>2003</v>
      </c>
      <c r="AM134" s="547" t="b">
        <v>1</v>
      </c>
      <c r="AN134" s="554"/>
      <c r="AO134" s="555" t="s">
        <v>83</v>
      </c>
      <c r="AP134" s="542" t="s">
        <v>94</v>
      </c>
      <c r="AQ134" s="556" t="s">
        <v>70</v>
      </c>
      <c r="AR134" s="557">
        <f t="shared" si="4"/>
        <v>45745</v>
      </c>
      <c r="AS134" s="555"/>
      <c r="AT134" s="558"/>
      <c r="AU134" s="558"/>
      <c r="AV134" s="555"/>
      <c r="AW134" s="559"/>
      <c r="AX134" s="560"/>
      <c r="AY134" s="561"/>
      <c r="AZ134" s="562"/>
    </row>
    <row r="135">
      <c r="A135" s="541">
        <v>134.0</v>
      </c>
      <c r="B135" s="542">
        <v>19421.0</v>
      </c>
      <c r="C135" s="543">
        <v>45712.0</v>
      </c>
      <c r="D135" s="544">
        <v>45715.0</v>
      </c>
      <c r="E135" s="545">
        <f t="shared" si="1"/>
        <v>3</v>
      </c>
      <c r="F135" s="546" t="s">
        <v>2060</v>
      </c>
      <c r="G135" s="543">
        <v>44400.0</v>
      </c>
      <c r="H135" s="542">
        <v>3.0</v>
      </c>
      <c r="I135" s="547" t="s">
        <v>2061</v>
      </c>
      <c r="J135" s="547" t="s">
        <v>2062</v>
      </c>
      <c r="K135" s="547" t="s">
        <v>2063</v>
      </c>
      <c r="L135" s="547" t="s">
        <v>57</v>
      </c>
      <c r="M135" s="553" t="s">
        <v>58</v>
      </c>
      <c r="N135" s="547" t="s">
        <v>987</v>
      </c>
      <c r="O135" s="547" t="s">
        <v>987</v>
      </c>
      <c r="P135" s="542" t="s">
        <v>2036</v>
      </c>
      <c r="Q135" s="547" t="s">
        <v>62</v>
      </c>
      <c r="R135" s="542" t="s">
        <v>62</v>
      </c>
      <c r="S135" s="547" t="s">
        <v>982</v>
      </c>
      <c r="T135" s="547" t="s">
        <v>62</v>
      </c>
      <c r="U135" s="548">
        <v>53069.29</v>
      </c>
      <c r="V135" s="549">
        <v>0.0</v>
      </c>
      <c r="W135" s="549">
        <v>0.0</v>
      </c>
      <c r="X135" s="549">
        <v>37273.29</v>
      </c>
      <c r="Y135" s="549">
        <v>4096.0</v>
      </c>
      <c r="Z135" s="549">
        <v>8190.0</v>
      </c>
      <c r="AA135" s="549">
        <v>3510.0</v>
      </c>
      <c r="AB135" s="593">
        <f t="shared" si="5"/>
        <v>11700</v>
      </c>
      <c r="AC135" s="551">
        <f t="shared" si="3"/>
        <v>0</v>
      </c>
      <c r="AD135" s="552" t="s">
        <v>135</v>
      </c>
      <c r="AE135" s="555" t="s">
        <v>65</v>
      </c>
      <c r="AF135" s="553" t="b">
        <v>1</v>
      </c>
      <c r="AG135" s="554"/>
      <c r="AH135" s="547" t="b">
        <v>1</v>
      </c>
      <c r="AI135" s="554"/>
      <c r="AJ135" s="547" t="b">
        <v>1</v>
      </c>
      <c r="AK135" s="554"/>
      <c r="AL135" s="547" t="s">
        <v>2037</v>
      </c>
      <c r="AM135" s="547" t="b">
        <v>1</v>
      </c>
      <c r="AN135" s="554"/>
      <c r="AO135" s="555" t="s">
        <v>83</v>
      </c>
      <c r="AP135" s="542" t="s">
        <v>69</v>
      </c>
      <c r="AQ135" s="556" t="s">
        <v>70</v>
      </c>
      <c r="AR135" s="557">
        <f t="shared" si="4"/>
        <v>45745</v>
      </c>
      <c r="AS135" s="555"/>
      <c r="AT135" s="558"/>
      <c r="AU135" s="558"/>
      <c r="AV135" s="555"/>
      <c r="AW135" s="559"/>
      <c r="AX135" s="560"/>
      <c r="AY135" s="561"/>
      <c r="AZ135" s="562"/>
    </row>
    <row r="136">
      <c r="A136" s="541">
        <v>135.0</v>
      </c>
      <c r="B136" s="542">
        <v>19059.0</v>
      </c>
      <c r="C136" s="543">
        <v>45703.0</v>
      </c>
      <c r="D136" s="544">
        <v>45715.0</v>
      </c>
      <c r="E136" s="545">
        <f t="shared" si="1"/>
        <v>12</v>
      </c>
      <c r="F136" s="546" t="s">
        <v>2064</v>
      </c>
      <c r="G136" s="543">
        <v>22618.0</v>
      </c>
      <c r="H136" s="542">
        <v>63.0</v>
      </c>
      <c r="I136" s="547" t="s">
        <v>62</v>
      </c>
      <c r="J136" s="547" t="s">
        <v>62</v>
      </c>
      <c r="K136" s="547" t="s">
        <v>2065</v>
      </c>
      <c r="L136" s="547" t="s">
        <v>98</v>
      </c>
      <c r="M136" s="553" t="s">
        <v>76</v>
      </c>
      <c r="N136" s="547" t="s">
        <v>2066</v>
      </c>
      <c r="O136" s="547" t="s">
        <v>2066</v>
      </c>
      <c r="P136" s="542" t="s">
        <v>2067</v>
      </c>
      <c r="Q136" s="547" t="s">
        <v>62</v>
      </c>
      <c r="R136" s="542" t="s">
        <v>62</v>
      </c>
      <c r="S136" s="547" t="s">
        <v>692</v>
      </c>
      <c r="T136" s="547" t="s">
        <v>2068</v>
      </c>
      <c r="U136" s="548">
        <v>334726.03</v>
      </c>
      <c r="V136" s="549">
        <v>66945.29</v>
      </c>
      <c r="W136" s="549">
        <v>0.0</v>
      </c>
      <c r="X136" s="549">
        <v>145000.0</v>
      </c>
      <c r="Y136" s="549">
        <v>99770.74</v>
      </c>
      <c r="Z136" s="549">
        <v>16107.0</v>
      </c>
      <c r="AA136" s="549">
        <v>6903.0</v>
      </c>
      <c r="AB136" s="593">
        <f t="shared" si="5"/>
        <v>23010</v>
      </c>
      <c r="AC136" s="551">
        <f t="shared" si="3"/>
        <v>0</v>
      </c>
      <c r="AD136" s="552" t="s">
        <v>81</v>
      </c>
      <c r="AE136" s="555" t="s">
        <v>65</v>
      </c>
      <c r="AF136" s="553" t="b">
        <v>1</v>
      </c>
      <c r="AG136" s="554"/>
      <c r="AH136" s="547" t="b">
        <v>1</v>
      </c>
      <c r="AI136" s="554"/>
      <c r="AJ136" s="547" t="b">
        <v>1</v>
      </c>
      <c r="AK136" s="554"/>
      <c r="AL136" s="547" t="s">
        <v>2069</v>
      </c>
      <c r="AM136" s="547" t="b">
        <v>1</v>
      </c>
      <c r="AN136" s="554"/>
      <c r="AO136" s="555" t="s">
        <v>270</v>
      </c>
      <c r="AP136" s="542" t="s">
        <v>69</v>
      </c>
      <c r="AQ136" s="556" t="s">
        <v>95</v>
      </c>
      <c r="AR136" s="557">
        <f t="shared" si="4"/>
        <v>45745</v>
      </c>
      <c r="AS136" s="555"/>
      <c r="AT136" s="558"/>
      <c r="AU136" s="558"/>
      <c r="AV136" s="555"/>
      <c r="AW136" s="559"/>
      <c r="AX136" s="560"/>
      <c r="AY136" s="561"/>
      <c r="AZ136" s="562"/>
    </row>
    <row r="137">
      <c r="A137" s="565">
        <v>136.0</v>
      </c>
      <c r="B137" s="648"/>
      <c r="C137" s="567">
        <v>45711.0</v>
      </c>
      <c r="D137" s="568">
        <v>45715.0</v>
      </c>
      <c r="E137" s="569">
        <f t="shared" si="1"/>
        <v>4</v>
      </c>
      <c r="F137" s="570" t="s">
        <v>2070</v>
      </c>
      <c r="G137" s="567">
        <v>17890.0</v>
      </c>
      <c r="H137" s="566">
        <v>76.0</v>
      </c>
      <c r="I137" s="571" t="s">
        <v>62</v>
      </c>
      <c r="J137" s="571" t="s">
        <v>62</v>
      </c>
      <c r="K137" s="571" t="s">
        <v>2071</v>
      </c>
      <c r="L137" s="571" t="s">
        <v>98</v>
      </c>
      <c r="M137" s="577" t="s">
        <v>76</v>
      </c>
      <c r="N137" s="571" t="s">
        <v>2066</v>
      </c>
      <c r="O137" s="571" t="s">
        <v>2066</v>
      </c>
      <c r="P137" s="566" t="s">
        <v>2072</v>
      </c>
      <c r="Q137" s="571" t="s">
        <v>62</v>
      </c>
      <c r="R137" s="566" t="s">
        <v>62</v>
      </c>
      <c r="S137" s="571" t="s">
        <v>1115</v>
      </c>
      <c r="T137" s="571" t="s">
        <v>2073</v>
      </c>
      <c r="U137" s="572">
        <v>457736.57</v>
      </c>
      <c r="V137" s="573">
        <v>91547.35</v>
      </c>
      <c r="W137" s="573">
        <v>0.0</v>
      </c>
      <c r="X137" s="573">
        <v>0.0</v>
      </c>
      <c r="Y137" s="573">
        <v>286189.22</v>
      </c>
      <c r="Z137" s="573">
        <v>56000.0</v>
      </c>
      <c r="AA137" s="573">
        <v>24000.0</v>
      </c>
      <c r="AB137" s="668">
        <f t="shared" si="5"/>
        <v>80000</v>
      </c>
      <c r="AC137" s="575">
        <f t="shared" si="3"/>
        <v>0</v>
      </c>
      <c r="AD137" s="576" t="s">
        <v>81</v>
      </c>
      <c r="AE137" s="579" t="s">
        <v>65</v>
      </c>
      <c r="AF137" s="577" t="b">
        <v>0</v>
      </c>
      <c r="AG137" s="578"/>
      <c r="AH137" s="571" t="b">
        <v>0</v>
      </c>
      <c r="AI137" s="609" t="s">
        <v>1809</v>
      </c>
      <c r="AJ137" s="571" t="b">
        <v>0</v>
      </c>
      <c r="AK137" s="609" t="s">
        <v>1809</v>
      </c>
      <c r="AL137" s="571" t="s">
        <v>2074</v>
      </c>
      <c r="AM137" s="571" t="b">
        <v>0</v>
      </c>
      <c r="AN137" s="578"/>
      <c r="AO137" s="579" t="s">
        <v>270</v>
      </c>
      <c r="AP137" s="566" t="s">
        <v>1879</v>
      </c>
      <c r="AQ137" s="580" t="s">
        <v>95</v>
      </c>
      <c r="AR137" s="581">
        <f t="shared" si="4"/>
        <v>45745</v>
      </c>
      <c r="AS137" s="579"/>
      <c r="AT137" s="582"/>
      <c r="AU137" s="582"/>
      <c r="AV137" s="579"/>
      <c r="AW137" s="583"/>
      <c r="AX137" s="584"/>
      <c r="AY137" s="585"/>
      <c r="AZ137" s="586"/>
      <c r="BA137" s="613"/>
    </row>
    <row r="138">
      <c r="A138" s="541">
        <v>137.0</v>
      </c>
      <c r="B138" s="542">
        <v>18959.0</v>
      </c>
      <c r="C138" s="543">
        <v>45700.0</v>
      </c>
      <c r="D138" s="544">
        <v>45716.0</v>
      </c>
      <c r="E138" s="545">
        <f t="shared" si="1"/>
        <v>16</v>
      </c>
      <c r="F138" s="546" t="s">
        <v>1324</v>
      </c>
      <c r="G138" s="543">
        <v>38898.0</v>
      </c>
      <c r="H138" s="542">
        <v>18.0</v>
      </c>
      <c r="I138" s="547" t="s">
        <v>62</v>
      </c>
      <c r="J138" s="547" t="s">
        <v>1325</v>
      </c>
      <c r="K138" s="547" t="s">
        <v>2075</v>
      </c>
      <c r="L138" s="547" t="s">
        <v>75</v>
      </c>
      <c r="M138" s="553" t="s">
        <v>58</v>
      </c>
      <c r="N138" s="547" t="s">
        <v>2076</v>
      </c>
      <c r="O138" s="547" t="s">
        <v>2077</v>
      </c>
      <c r="P138" s="542" t="s">
        <v>2078</v>
      </c>
      <c r="Q138" s="547" t="s">
        <v>62</v>
      </c>
      <c r="R138" s="542" t="s">
        <v>62</v>
      </c>
      <c r="S138" s="547" t="s">
        <v>2079</v>
      </c>
      <c r="T138" s="547" t="s">
        <v>2080</v>
      </c>
      <c r="U138" s="548">
        <v>576265.79</v>
      </c>
      <c r="V138" s="549">
        <v>115253.43</v>
      </c>
      <c r="W138" s="549">
        <v>0.0</v>
      </c>
      <c r="X138" s="549">
        <v>0.0</v>
      </c>
      <c r="Y138" s="549">
        <v>437807.36</v>
      </c>
      <c r="Z138" s="549">
        <v>16243.5</v>
      </c>
      <c r="AA138" s="549">
        <v>6961.5</v>
      </c>
      <c r="AB138" s="593">
        <f t="shared" si="5"/>
        <v>23205</v>
      </c>
      <c r="AC138" s="551">
        <f t="shared" si="3"/>
        <v>0</v>
      </c>
      <c r="AD138" s="552" t="s">
        <v>81</v>
      </c>
      <c r="AE138" s="555" t="s">
        <v>65</v>
      </c>
      <c r="AF138" s="553" t="b">
        <v>1</v>
      </c>
      <c r="AG138" s="554"/>
      <c r="AH138" s="547" t="b">
        <v>1</v>
      </c>
      <c r="AI138" s="554"/>
      <c r="AJ138" s="547" t="b">
        <v>1</v>
      </c>
      <c r="AK138" s="554"/>
      <c r="AL138" s="554"/>
      <c r="AM138" s="547" t="b">
        <v>1</v>
      </c>
      <c r="AN138" s="554"/>
      <c r="AO138" s="555" t="s">
        <v>83</v>
      </c>
      <c r="AP138" s="542" t="s">
        <v>94</v>
      </c>
      <c r="AQ138" s="556" t="s">
        <v>70</v>
      </c>
      <c r="AR138" s="557">
        <f t="shared" si="4"/>
        <v>45746</v>
      </c>
      <c r="AS138" s="555"/>
      <c r="AT138" s="558"/>
      <c r="AU138" s="558"/>
      <c r="AV138" s="555"/>
      <c r="AW138" s="559"/>
      <c r="AX138" s="560"/>
      <c r="AY138" s="561"/>
      <c r="AZ138" s="562"/>
    </row>
    <row r="139">
      <c r="A139" s="541">
        <v>138.0</v>
      </c>
      <c r="B139" s="542">
        <v>19454.0</v>
      </c>
      <c r="C139" s="543">
        <v>45712.0</v>
      </c>
      <c r="D139" s="544">
        <v>45716.0</v>
      </c>
      <c r="E139" s="545">
        <f t="shared" si="1"/>
        <v>4</v>
      </c>
      <c r="F139" s="546" t="s">
        <v>2081</v>
      </c>
      <c r="G139" s="543">
        <v>45063.0</v>
      </c>
      <c r="H139" s="542">
        <v>1.0</v>
      </c>
      <c r="I139" s="547" t="s">
        <v>62</v>
      </c>
      <c r="J139" s="547" t="s">
        <v>2082</v>
      </c>
      <c r="K139" s="547" t="s">
        <v>2083</v>
      </c>
      <c r="L139" s="547" t="s">
        <v>228</v>
      </c>
      <c r="M139" s="553" t="s">
        <v>58</v>
      </c>
      <c r="N139" s="547" t="s">
        <v>2084</v>
      </c>
      <c r="O139" s="547" t="s">
        <v>2085</v>
      </c>
      <c r="P139" s="542" t="s">
        <v>91</v>
      </c>
      <c r="Q139" s="547" t="s">
        <v>62</v>
      </c>
      <c r="R139" s="542" t="s">
        <v>62</v>
      </c>
      <c r="S139" s="547" t="s">
        <v>2086</v>
      </c>
      <c r="T139" s="547" t="s">
        <v>62</v>
      </c>
      <c r="U139" s="548">
        <v>86403.25</v>
      </c>
      <c r="V139" s="549">
        <v>0.0</v>
      </c>
      <c r="W139" s="549">
        <v>0.0</v>
      </c>
      <c r="X139" s="549">
        <v>0.0</v>
      </c>
      <c r="Y139" s="549">
        <v>57153.25</v>
      </c>
      <c r="Z139" s="549">
        <v>20475.0</v>
      </c>
      <c r="AA139" s="549">
        <v>8775.0</v>
      </c>
      <c r="AB139" s="593">
        <f t="shared" si="5"/>
        <v>29250</v>
      </c>
      <c r="AC139" s="551">
        <f t="shared" si="3"/>
        <v>0</v>
      </c>
      <c r="AD139" s="552" t="s">
        <v>81</v>
      </c>
      <c r="AE139" s="555" t="s">
        <v>65</v>
      </c>
      <c r="AF139" s="553" t="b">
        <v>1</v>
      </c>
      <c r="AG139" s="554"/>
      <c r="AH139" s="547" t="b">
        <v>1</v>
      </c>
      <c r="AI139" s="554"/>
      <c r="AJ139" s="547" t="b">
        <v>1</v>
      </c>
      <c r="AK139" s="554"/>
      <c r="AL139" s="554"/>
      <c r="AM139" s="547" t="b">
        <v>1</v>
      </c>
      <c r="AN139" s="554"/>
      <c r="AO139" s="555" t="s">
        <v>83</v>
      </c>
      <c r="AP139" s="542" t="s">
        <v>94</v>
      </c>
      <c r="AQ139" s="556" t="s">
        <v>70</v>
      </c>
      <c r="AR139" s="557">
        <f t="shared" si="4"/>
        <v>45746</v>
      </c>
      <c r="AS139" s="555"/>
      <c r="AT139" s="558"/>
      <c r="AU139" s="558"/>
      <c r="AV139" s="555"/>
      <c r="AW139" s="559"/>
      <c r="AX139" s="560"/>
      <c r="AY139" s="561"/>
      <c r="AZ139" s="562"/>
    </row>
    <row r="140">
      <c r="A140" s="541">
        <v>139.0</v>
      </c>
      <c r="B140" s="542">
        <v>19531.0</v>
      </c>
      <c r="C140" s="543">
        <v>45714.0</v>
      </c>
      <c r="D140" s="544">
        <v>45716.0</v>
      </c>
      <c r="E140" s="545">
        <f t="shared" si="1"/>
        <v>2</v>
      </c>
      <c r="F140" s="546" t="s">
        <v>2087</v>
      </c>
      <c r="G140" s="543">
        <v>41078.0</v>
      </c>
      <c r="H140" s="542">
        <v>12.0</v>
      </c>
      <c r="I140" s="547" t="s">
        <v>62</v>
      </c>
      <c r="J140" s="547" t="s">
        <v>2088</v>
      </c>
      <c r="K140" s="547" t="s">
        <v>2089</v>
      </c>
      <c r="L140" s="547" t="s">
        <v>57</v>
      </c>
      <c r="M140" s="553" t="s">
        <v>58</v>
      </c>
      <c r="N140" s="547" t="s">
        <v>2090</v>
      </c>
      <c r="O140" s="547" t="s">
        <v>2091</v>
      </c>
      <c r="P140" s="542" t="s">
        <v>2092</v>
      </c>
      <c r="Q140" s="547" t="s">
        <v>2093</v>
      </c>
      <c r="R140" s="542">
        <v>54152.0</v>
      </c>
      <c r="S140" s="547" t="s">
        <v>2094</v>
      </c>
      <c r="T140" s="547" t="s">
        <v>2095</v>
      </c>
      <c r="U140" s="548">
        <v>96882.73</v>
      </c>
      <c r="V140" s="549">
        <v>0.0</v>
      </c>
      <c r="W140" s="549">
        <v>0.0</v>
      </c>
      <c r="X140" s="549">
        <v>0.0</v>
      </c>
      <c r="Y140" s="549">
        <v>94425.73</v>
      </c>
      <c r="Z140" s="549">
        <v>819.0</v>
      </c>
      <c r="AA140" s="549">
        <v>1638.0</v>
      </c>
      <c r="AB140" s="593">
        <f t="shared" si="5"/>
        <v>2457</v>
      </c>
      <c r="AC140" s="551">
        <f t="shared" si="3"/>
        <v>0</v>
      </c>
      <c r="AD140" s="552" t="s">
        <v>312</v>
      </c>
      <c r="AE140" s="555" t="s">
        <v>65</v>
      </c>
      <c r="AF140" s="553" t="b">
        <v>1</v>
      </c>
      <c r="AG140" s="554"/>
      <c r="AH140" s="547" t="b">
        <v>1</v>
      </c>
      <c r="AI140" s="687" t="s">
        <v>2096</v>
      </c>
      <c r="AJ140" s="547" t="b">
        <v>1</v>
      </c>
      <c r="AK140" s="687" t="s">
        <v>2096</v>
      </c>
      <c r="AL140" s="547" t="s">
        <v>1465</v>
      </c>
      <c r="AM140" s="547" t="b">
        <v>1</v>
      </c>
      <c r="AN140" s="547" t="s">
        <v>2097</v>
      </c>
      <c r="AO140" s="555" t="s">
        <v>83</v>
      </c>
      <c r="AP140" s="542" t="s">
        <v>94</v>
      </c>
      <c r="AQ140" s="556" t="s">
        <v>70</v>
      </c>
      <c r="AR140" s="557">
        <f t="shared" si="4"/>
        <v>45746</v>
      </c>
      <c r="AS140" s="555"/>
      <c r="AT140" s="558"/>
      <c r="AU140" s="558"/>
      <c r="AV140" s="555"/>
      <c r="AW140" s="559"/>
      <c r="AX140" s="560"/>
      <c r="AY140" s="561"/>
      <c r="AZ140" s="562"/>
    </row>
    <row r="141">
      <c r="A141" s="541">
        <v>140.0</v>
      </c>
      <c r="B141" s="542">
        <v>19459.0</v>
      </c>
      <c r="C141" s="543">
        <v>45714.0</v>
      </c>
      <c r="D141" s="544">
        <v>45716.0</v>
      </c>
      <c r="E141" s="545">
        <f t="shared" si="1"/>
        <v>2</v>
      </c>
      <c r="F141" s="546" t="s">
        <v>2098</v>
      </c>
      <c r="G141" s="543">
        <v>28127.0</v>
      </c>
      <c r="H141" s="542">
        <v>48.0</v>
      </c>
      <c r="I141" s="547" t="s">
        <v>62</v>
      </c>
      <c r="J141" s="547" t="s">
        <v>2099</v>
      </c>
      <c r="K141" s="547" t="s">
        <v>2100</v>
      </c>
      <c r="L141" s="547" t="s">
        <v>228</v>
      </c>
      <c r="M141" s="553" t="s">
        <v>341</v>
      </c>
      <c r="N141" s="547" t="s">
        <v>2101</v>
      </c>
      <c r="O141" s="547" t="s">
        <v>2102</v>
      </c>
      <c r="P141" s="542" t="s">
        <v>2103</v>
      </c>
      <c r="Q141" s="547" t="s">
        <v>62</v>
      </c>
      <c r="R141" s="542" t="s">
        <v>62</v>
      </c>
      <c r="S141" s="547" t="s">
        <v>1115</v>
      </c>
      <c r="T141" s="547" t="s">
        <v>62</v>
      </c>
      <c r="U141" s="548">
        <v>129170.28</v>
      </c>
      <c r="V141" s="549">
        <v>0.0</v>
      </c>
      <c r="W141" s="549">
        <v>0.0</v>
      </c>
      <c r="X141" s="549">
        <v>0.0</v>
      </c>
      <c r="Y141" s="549">
        <v>53170.28</v>
      </c>
      <c r="Z141" s="549">
        <v>53200.0</v>
      </c>
      <c r="AA141" s="549">
        <v>22800.0</v>
      </c>
      <c r="AB141" s="593">
        <f t="shared" si="5"/>
        <v>76000</v>
      </c>
      <c r="AC141" s="551">
        <f t="shared" si="3"/>
        <v>0</v>
      </c>
      <c r="AD141" s="552" t="s">
        <v>81</v>
      </c>
      <c r="AE141" s="555" t="s">
        <v>65</v>
      </c>
      <c r="AF141" s="553" t="b">
        <v>1</v>
      </c>
      <c r="AG141" s="554"/>
      <c r="AH141" s="547" t="b">
        <v>1</v>
      </c>
      <c r="AI141" s="554"/>
      <c r="AJ141" s="547" t="b">
        <v>1</v>
      </c>
      <c r="AK141" s="554"/>
      <c r="AL141" s="547" t="s">
        <v>2104</v>
      </c>
      <c r="AM141" s="547" t="b">
        <v>1</v>
      </c>
      <c r="AN141" s="554"/>
      <c r="AO141" s="555" t="s">
        <v>83</v>
      </c>
      <c r="AP141" s="542" t="s">
        <v>94</v>
      </c>
      <c r="AQ141" s="556" t="s">
        <v>70</v>
      </c>
      <c r="AR141" s="557">
        <f t="shared" si="4"/>
        <v>45746</v>
      </c>
      <c r="AS141" s="555"/>
      <c r="AT141" s="558"/>
      <c r="AU141" s="558"/>
      <c r="AV141" s="555"/>
      <c r="AW141" s="559"/>
      <c r="AX141" s="560"/>
      <c r="AY141" s="561"/>
      <c r="AZ141" s="562"/>
    </row>
    <row r="142">
      <c r="A142" s="541">
        <v>141.0</v>
      </c>
      <c r="B142" s="542">
        <v>19460.0</v>
      </c>
      <c r="C142" s="543">
        <v>45712.0</v>
      </c>
      <c r="D142" s="544">
        <v>45716.0</v>
      </c>
      <c r="E142" s="545">
        <f t="shared" si="1"/>
        <v>4</v>
      </c>
      <c r="F142" s="546" t="s">
        <v>2105</v>
      </c>
      <c r="G142" s="543">
        <v>24085.0</v>
      </c>
      <c r="H142" s="542">
        <v>59.0</v>
      </c>
      <c r="I142" s="547" t="s">
        <v>62</v>
      </c>
      <c r="J142" s="547" t="s">
        <v>62</v>
      </c>
      <c r="K142" s="547" t="s">
        <v>2106</v>
      </c>
      <c r="L142" s="547" t="s">
        <v>228</v>
      </c>
      <c r="M142" s="553" t="s">
        <v>76</v>
      </c>
      <c r="N142" s="547" t="s">
        <v>2107</v>
      </c>
      <c r="O142" s="547" t="s">
        <v>2108</v>
      </c>
      <c r="P142" s="542" t="s">
        <v>1060</v>
      </c>
      <c r="Q142" s="547" t="s">
        <v>62</v>
      </c>
      <c r="R142" s="542" t="s">
        <v>62</v>
      </c>
      <c r="S142" s="547" t="s">
        <v>1115</v>
      </c>
      <c r="T142" s="547" t="s">
        <v>62</v>
      </c>
      <c r="U142" s="548">
        <v>73204.75</v>
      </c>
      <c r="V142" s="549">
        <v>0.0</v>
      </c>
      <c r="W142" s="549">
        <v>0.0</v>
      </c>
      <c r="X142" s="549">
        <v>0.0</v>
      </c>
      <c r="Y142" s="549">
        <v>65404.75</v>
      </c>
      <c r="Z142" s="549">
        <v>5460.0</v>
      </c>
      <c r="AA142" s="549">
        <v>2340.0</v>
      </c>
      <c r="AB142" s="593">
        <f t="shared" si="5"/>
        <v>7800</v>
      </c>
      <c r="AC142" s="551">
        <f t="shared" si="3"/>
        <v>0</v>
      </c>
      <c r="AD142" s="552" t="s">
        <v>81</v>
      </c>
      <c r="AE142" s="555" t="s">
        <v>65</v>
      </c>
      <c r="AF142" s="553" t="b">
        <v>1</v>
      </c>
      <c r="AG142" s="554"/>
      <c r="AH142" s="547" t="b">
        <v>1</v>
      </c>
      <c r="AI142" s="554"/>
      <c r="AJ142" s="547" t="b">
        <v>1</v>
      </c>
      <c r="AK142" s="554"/>
      <c r="AL142" s="554"/>
      <c r="AM142" s="547" t="b">
        <v>1</v>
      </c>
      <c r="AN142" s="554"/>
      <c r="AO142" s="555" t="s">
        <v>83</v>
      </c>
      <c r="AP142" s="542" t="s">
        <v>94</v>
      </c>
      <c r="AQ142" s="556"/>
      <c r="AR142" s="557">
        <f t="shared" si="4"/>
        <v>45746</v>
      </c>
      <c r="AS142" s="555"/>
      <c r="AT142" s="558"/>
      <c r="AU142" s="558"/>
      <c r="AV142" s="555"/>
      <c r="AW142" s="559"/>
      <c r="AX142" s="560"/>
      <c r="AY142" s="561"/>
      <c r="AZ142" s="562"/>
    </row>
    <row r="143">
      <c r="A143" s="541">
        <v>142.0</v>
      </c>
      <c r="B143" s="542">
        <v>19545.0</v>
      </c>
      <c r="C143" s="543">
        <v>45714.0</v>
      </c>
      <c r="D143" s="544">
        <v>45716.0</v>
      </c>
      <c r="E143" s="545">
        <f t="shared" si="1"/>
        <v>2</v>
      </c>
      <c r="F143" s="546" t="s">
        <v>2109</v>
      </c>
      <c r="G143" s="543">
        <v>45522.0</v>
      </c>
      <c r="H143" s="542">
        <v>0.0</v>
      </c>
      <c r="I143" s="547" t="s">
        <v>62</v>
      </c>
      <c r="J143" s="547" t="s">
        <v>2110</v>
      </c>
      <c r="K143" s="547" t="s">
        <v>2111</v>
      </c>
      <c r="L143" s="547" t="s">
        <v>57</v>
      </c>
      <c r="M143" s="553" t="s">
        <v>58</v>
      </c>
      <c r="N143" s="547" t="s">
        <v>2112</v>
      </c>
      <c r="O143" s="547" t="s">
        <v>2112</v>
      </c>
      <c r="P143" s="542" t="s">
        <v>2113</v>
      </c>
      <c r="Q143" s="547" t="s">
        <v>62</v>
      </c>
      <c r="R143" s="542" t="s">
        <v>62</v>
      </c>
      <c r="S143" s="547" t="s">
        <v>728</v>
      </c>
      <c r="T143" s="547" t="s">
        <v>62</v>
      </c>
      <c r="U143" s="548">
        <v>40214.99</v>
      </c>
      <c r="V143" s="549">
        <v>0.0</v>
      </c>
      <c r="W143" s="549">
        <v>0.0</v>
      </c>
      <c r="X143" s="549">
        <v>0.0</v>
      </c>
      <c r="Y143" s="549">
        <v>28514.989</v>
      </c>
      <c r="Z143" s="549">
        <v>8190.0</v>
      </c>
      <c r="AA143" s="549">
        <v>3510.0</v>
      </c>
      <c r="AB143" s="593">
        <f t="shared" si="5"/>
        <v>11700</v>
      </c>
      <c r="AC143" s="551">
        <f t="shared" si="3"/>
        <v>0.0009999999966</v>
      </c>
      <c r="AD143" s="552" t="s">
        <v>81</v>
      </c>
      <c r="AE143" s="555" t="s">
        <v>65</v>
      </c>
      <c r="AF143" s="553" t="b">
        <v>1</v>
      </c>
      <c r="AG143" s="554"/>
      <c r="AH143" s="547" t="b">
        <v>1</v>
      </c>
      <c r="AI143" s="554"/>
      <c r="AJ143" s="547" t="b">
        <v>1</v>
      </c>
      <c r="AK143" s="554"/>
      <c r="AL143" s="554"/>
      <c r="AM143" s="547" t="b">
        <v>1</v>
      </c>
      <c r="AN143" s="554"/>
      <c r="AO143" s="555" t="s">
        <v>68</v>
      </c>
      <c r="AP143" s="542" t="s">
        <v>94</v>
      </c>
      <c r="AQ143" s="556"/>
      <c r="AR143" s="557">
        <f t="shared" si="4"/>
        <v>45746</v>
      </c>
      <c r="AS143" s="555"/>
      <c r="AT143" s="558"/>
      <c r="AU143" s="558"/>
      <c r="AV143" s="555"/>
      <c r="AW143" s="559"/>
      <c r="AX143" s="560"/>
      <c r="AY143" s="561"/>
      <c r="AZ143" s="562"/>
    </row>
    <row r="144">
      <c r="A144" s="565">
        <v>143.0</v>
      </c>
      <c r="B144" s="566">
        <v>19639.0</v>
      </c>
      <c r="C144" s="567">
        <v>45716.0</v>
      </c>
      <c r="D144" s="568">
        <v>45716.0</v>
      </c>
      <c r="E144" s="569">
        <f t="shared" si="1"/>
        <v>0</v>
      </c>
      <c r="F144" s="570" t="s">
        <v>2114</v>
      </c>
      <c r="G144" s="567">
        <v>28552.0</v>
      </c>
      <c r="H144" s="566">
        <v>46.0</v>
      </c>
      <c r="I144" s="571" t="s">
        <v>62</v>
      </c>
      <c r="J144" s="571" t="s">
        <v>62</v>
      </c>
      <c r="K144" s="571" t="s">
        <v>2115</v>
      </c>
      <c r="L144" s="571" t="s">
        <v>164</v>
      </c>
      <c r="M144" s="577" t="s">
        <v>76</v>
      </c>
      <c r="N144" s="571" t="s">
        <v>62</v>
      </c>
      <c r="O144" s="571"/>
      <c r="P144" s="566" t="s">
        <v>62</v>
      </c>
      <c r="Q144" s="571" t="s">
        <v>2116</v>
      </c>
      <c r="R144" s="566">
        <v>31575.0</v>
      </c>
      <c r="S144" s="571" t="s">
        <v>2117</v>
      </c>
      <c r="T144" s="571" t="s">
        <v>62</v>
      </c>
      <c r="U144" s="572">
        <v>23512.59</v>
      </c>
      <c r="V144" s="573">
        <v>0.0</v>
      </c>
      <c r="W144" s="573">
        <v>0.0</v>
      </c>
      <c r="X144" s="573">
        <v>0.0</v>
      </c>
      <c r="Y144" s="573">
        <v>0.0</v>
      </c>
      <c r="Z144" s="573">
        <v>10530.0</v>
      </c>
      <c r="AA144" s="573">
        <v>13104.0</v>
      </c>
      <c r="AB144" s="668">
        <f t="shared" si="5"/>
        <v>23634</v>
      </c>
      <c r="AC144" s="575">
        <f t="shared" si="3"/>
        <v>-121.41</v>
      </c>
      <c r="AD144" s="576" t="s">
        <v>312</v>
      </c>
      <c r="AE144" s="579" t="s">
        <v>313</v>
      </c>
      <c r="AF144" s="577" t="b">
        <v>1</v>
      </c>
      <c r="AG144" s="578"/>
      <c r="AH144" s="571" t="b">
        <v>1</v>
      </c>
      <c r="AI144" s="578"/>
      <c r="AJ144" s="571" t="b">
        <v>1</v>
      </c>
      <c r="AK144" s="578"/>
      <c r="AL144" s="578"/>
      <c r="AM144" s="571" t="b">
        <v>1</v>
      </c>
      <c r="AN144" s="578"/>
      <c r="AO144" s="579" t="s">
        <v>1433</v>
      </c>
      <c r="AP144" s="566" t="s">
        <v>94</v>
      </c>
      <c r="AQ144" s="580"/>
      <c r="AR144" s="581">
        <f t="shared" si="4"/>
        <v>45746</v>
      </c>
      <c r="AS144" s="579"/>
      <c r="AT144" s="582"/>
      <c r="AU144" s="582"/>
      <c r="AV144" s="579"/>
      <c r="AW144" s="583"/>
      <c r="AX144" s="584"/>
      <c r="AY144" s="585"/>
      <c r="AZ144" s="586"/>
      <c r="BA144" s="613"/>
    </row>
  </sheetData>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Y1"/>
    <mergeCell ref="AW1:AY1"/>
    <mergeCell ref="AZ1:AZ2"/>
    <mergeCell ref="BA1:BA2"/>
    <mergeCell ref="Z1:AB1"/>
    <mergeCell ref="AC1:AC2"/>
    <mergeCell ref="AD1:AD2"/>
    <mergeCell ref="AE1:AE2"/>
    <mergeCell ref="AF1:AP1"/>
    <mergeCell ref="AQ1:AQ2"/>
    <mergeCell ref="AR1:AV1"/>
  </mergeCells>
  <dataValidations>
    <dataValidation type="list" allowBlank="1" showErrorMessage="1" sqref="AZ3:AZ67 AZ69:AZ144">
      <formula1>"DENIED,RTH,RE-TRANSMITTED"</formula1>
    </dataValidation>
    <dataValidation type="list" allowBlank="1" showErrorMessage="1" sqref="L31:L47 L49:L67 L69:L144">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formula1>
    </dataValidation>
    <dataValidation type="list" allowBlank="1" showErrorMessage="1" sqref="AP3:AP144">
      <formula1>"IMPROVED,RECOVERED,DAMA w/ waiver,DAMA,EXPIRED,THOC"</formula1>
    </dataValidation>
    <dataValidation type="list" allowBlank="1" showErrorMessage="1" sqref="AU3:AU67 AY3:AY67 AU69:AU144 AY69:AY144">
      <formula1>"SHAYNE,APRIL,ALYZZA"</formula1>
    </dataValidation>
    <dataValidation type="list" allowBlank="1" showErrorMessage="1" sqref="L3:L30 L48 L68">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AD3:AD144">
      <formula1>"MEDICINE,PEDIA,SURGERY,OB-GYN,NEWBORN,OPHTHA"</formula1>
    </dataValidation>
    <dataValidation type="list" allowBlank="1" showErrorMessage="1" sqref="AE3:AE144">
      <formula1>"OUTPATIENT,INPATIENT,EMERGENCY"</formula1>
    </dataValidation>
    <dataValidation type="list" allowBlank="1" showErrorMessage="1" sqref="M3:M144">
      <formula1>"MEMBER,CHILD,SPOUSE"</formula1>
    </dataValidation>
    <dataValidation type="list" allowBlank="1" showErrorMessage="1" sqref="AO3:AO144">
      <formula1>"SYSTEM,DIGITAL,MANUAL,SYSTEM - INC,NO CF4,CF3 MANUAL,WELL BABY"</formula1>
    </dataValidation>
    <dataValidation type="list" allowBlank="1" showErrorMessage="1" sqref="AQ3:AQ144">
      <formula1>"READY FOR TRANSMITTAL,PENDING"</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0"/>
    <col customWidth="1" min="4" max="4" width="33.0"/>
    <col customWidth="1" min="9" max="9" width="46.5"/>
    <col customWidth="1" min="10" max="10" width="33.88"/>
    <col customWidth="1" min="11" max="11" width="30.88"/>
  </cols>
  <sheetData>
    <row r="1">
      <c r="A1" s="688"/>
      <c r="B1" s="688"/>
      <c r="C1" s="688"/>
      <c r="D1" s="688"/>
      <c r="E1" s="688"/>
      <c r="F1" s="688"/>
      <c r="G1" s="688"/>
      <c r="H1" s="688"/>
      <c r="I1" s="688"/>
      <c r="J1" s="688"/>
    </row>
    <row r="2">
      <c r="A2" s="689" t="s">
        <v>2118</v>
      </c>
      <c r="F2" s="688"/>
      <c r="G2" s="688"/>
      <c r="H2" s="688"/>
      <c r="I2" s="690" t="s">
        <v>2119</v>
      </c>
      <c r="J2" s="690" t="s">
        <v>2120</v>
      </c>
    </row>
    <row r="3">
      <c r="A3" s="691" t="s">
        <v>2121</v>
      </c>
      <c r="F3" s="688"/>
      <c r="G3" s="688"/>
      <c r="H3" s="688"/>
      <c r="I3" s="690" t="s">
        <v>2122</v>
      </c>
      <c r="J3" s="692">
        <v>45727.0</v>
      </c>
    </row>
    <row r="4">
      <c r="F4" s="688"/>
      <c r="G4" s="688"/>
      <c r="H4" s="688"/>
    </row>
    <row r="5">
      <c r="A5" s="688"/>
      <c r="B5" s="688"/>
      <c r="C5" s="688"/>
      <c r="D5" s="688"/>
      <c r="E5" s="688"/>
      <c r="F5" s="688"/>
      <c r="G5" s="688"/>
      <c r="H5" s="688"/>
      <c r="I5" s="693" t="s">
        <v>2123</v>
      </c>
      <c r="J5" s="688"/>
    </row>
    <row r="6">
      <c r="A6" s="694" t="s">
        <v>2124</v>
      </c>
      <c r="F6" s="688"/>
      <c r="G6" s="688"/>
      <c r="H6" s="688"/>
      <c r="I6" s="695" t="s">
        <v>2125</v>
      </c>
      <c r="J6" s="688"/>
    </row>
    <row r="7">
      <c r="A7" s="696" t="s">
        <v>2126</v>
      </c>
      <c r="E7" s="688"/>
      <c r="F7" s="688"/>
      <c r="G7" s="688"/>
      <c r="H7" s="688"/>
      <c r="I7" s="697" t="s">
        <v>2127</v>
      </c>
      <c r="J7" s="688"/>
    </row>
    <row r="8">
      <c r="A8" s="688"/>
      <c r="B8" s="688"/>
      <c r="C8" s="688"/>
      <c r="D8" s="688"/>
      <c r="E8" s="688"/>
      <c r="F8" s="688"/>
      <c r="G8" s="688"/>
      <c r="H8" s="688"/>
      <c r="I8" s="688"/>
      <c r="J8" s="688"/>
    </row>
    <row r="9">
      <c r="A9" s="688"/>
      <c r="B9" s="688"/>
      <c r="C9" s="688"/>
      <c r="D9" s="688"/>
      <c r="E9" s="688"/>
      <c r="F9" s="688"/>
      <c r="G9" s="688"/>
      <c r="H9" s="688"/>
      <c r="I9" s="688"/>
      <c r="J9" s="688"/>
    </row>
    <row r="10">
      <c r="A10" s="698" t="s">
        <v>2128</v>
      </c>
      <c r="B10" s="698" t="s">
        <v>2129</v>
      </c>
      <c r="C10" s="698" t="s">
        <v>2130</v>
      </c>
      <c r="D10" s="698" t="s">
        <v>2131</v>
      </c>
      <c r="E10" s="698" t="s">
        <v>2132</v>
      </c>
      <c r="F10" s="698" t="s">
        <v>2133</v>
      </c>
      <c r="G10" s="698" t="s">
        <v>2134</v>
      </c>
      <c r="H10" s="698" t="s">
        <v>2135</v>
      </c>
      <c r="I10" s="698" t="s">
        <v>2136</v>
      </c>
      <c r="J10" s="698" t="s">
        <v>2137</v>
      </c>
      <c r="K10" s="699" t="s">
        <v>2138</v>
      </c>
    </row>
    <row r="11">
      <c r="A11" s="700">
        <v>1.0</v>
      </c>
      <c r="B11" s="700">
        <v>11864.0</v>
      </c>
      <c r="C11" s="700">
        <v>1882.0</v>
      </c>
      <c r="D11" s="700" t="s">
        <v>2139</v>
      </c>
      <c r="E11" s="700" t="s">
        <v>2140</v>
      </c>
      <c r="F11" s="700" t="s">
        <v>2141</v>
      </c>
      <c r="G11" s="700">
        <v>46.0</v>
      </c>
      <c r="H11" s="701">
        <v>45689.0</v>
      </c>
      <c r="I11" s="700" t="s">
        <v>2142</v>
      </c>
      <c r="J11" s="700" t="s">
        <v>2143</v>
      </c>
      <c r="K11" s="702" t="str">
        <f t="array" ref="K11">xlookup(D11,FEBRUARY!F:F, FEBRUARY!L:L)</f>
        <v>#N/A</v>
      </c>
      <c r="L11" s="702"/>
      <c r="M11" s="702"/>
    </row>
    <row r="12">
      <c r="A12" s="696">
        <v>2.0</v>
      </c>
      <c r="B12" s="696">
        <v>11862.0</v>
      </c>
      <c r="C12" s="696">
        <v>1883.0</v>
      </c>
      <c r="D12" s="696" t="s">
        <v>1308</v>
      </c>
      <c r="E12" s="696" t="s">
        <v>2140</v>
      </c>
      <c r="F12" s="696" t="s">
        <v>2141</v>
      </c>
      <c r="G12" s="696">
        <v>63.0</v>
      </c>
      <c r="H12" s="703">
        <v>45689.0</v>
      </c>
      <c r="I12" s="696" t="s">
        <v>2144</v>
      </c>
      <c r="J12" s="696" t="s">
        <v>2145</v>
      </c>
      <c r="K12" s="704" t="str">
        <f t="array" ref="K12">xlookup(D12,FEBRUARY!F:F, FEBRUARY!L:L)</f>
        <v>SENIOR CITIZEN</v>
      </c>
    </row>
    <row r="13">
      <c r="A13" s="696">
        <v>3.0</v>
      </c>
      <c r="B13" s="696">
        <v>11868.0</v>
      </c>
      <c r="C13" s="696">
        <v>1884.0</v>
      </c>
      <c r="D13" s="696" t="s">
        <v>1589</v>
      </c>
      <c r="E13" s="696" t="s">
        <v>2146</v>
      </c>
      <c r="F13" s="696" t="s">
        <v>2141</v>
      </c>
      <c r="G13" s="696">
        <v>27.0</v>
      </c>
      <c r="H13" s="703">
        <v>45689.0</v>
      </c>
      <c r="I13" s="696" t="s">
        <v>2147</v>
      </c>
      <c r="J13" s="696" t="s">
        <v>2148</v>
      </c>
      <c r="K13" s="704" t="str">
        <f t="array" ref="K13">xlookup(D13,FEBRUARY!F:F, FEBRUARY!L:L)</f>
        <v>FORMAL-PRIVATE</v>
      </c>
    </row>
    <row r="14">
      <c r="A14" s="696">
        <v>4.0</v>
      </c>
      <c r="B14" s="696">
        <v>11050.0</v>
      </c>
      <c r="C14" s="696">
        <v>1885.0</v>
      </c>
      <c r="D14" s="696" t="s">
        <v>1329</v>
      </c>
      <c r="E14" s="696" t="s">
        <v>2146</v>
      </c>
      <c r="F14" s="696" t="s">
        <v>2149</v>
      </c>
      <c r="G14" s="696">
        <v>48.0</v>
      </c>
      <c r="H14" s="703">
        <v>45689.0</v>
      </c>
      <c r="I14" s="696" t="s">
        <v>2150</v>
      </c>
      <c r="J14" s="696" t="s">
        <v>2151</v>
      </c>
      <c r="K14" s="704" t="str">
        <f t="array" ref="K14">xlookup(D14,FEBRUARY!F:F, FEBRUARY!L:L)</f>
        <v>FORMAL-PRIVATE</v>
      </c>
    </row>
    <row r="15">
      <c r="A15" s="696">
        <v>5.0</v>
      </c>
      <c r="B15" s="696">
        <v>11886.0</v>
      </c>
      <c r="C15" s="696">
        <v>1886.0</v>
      </c>
      <c r="D15" s="696" t="s">
        <v>1342</v>
      </c>
      <c r="E15" s="696" t="s">
        <v>2140</v>
      </c>
      <c r="F15" s="696" t="s">
        <v>2141</v>
      </c>
      <c r="G15" s="696">
        <v>67.0</v>
      </c>
      <c r="H15" s="703">
        <v>45689.0</v>
      </c>
      <c r="I15" s="696" t="s">
        <v>2152</v>
      </c>
      <c r="J15" s="696" t="s">
        <v>2153</v>
      </c>
      <c r="K15" s="704" t="str">
        <f t="array" ref="K15">xlookup(D15,FEBRUARY!F:F, FEBRUARY!L:L)</f>
        <v>SENIOR CITIZEN</v>
      </c>
    </row>
    <row r="16">
      <c r="A16" s="696">
        <v>7.0</v>
      </c>
      <c r="B16" s="696">
        <v>11890.0</v>
      </c>
      <c r="C16" s="696">
        <v>1888.0</v>
      </c>
      <c r="D16" s="696" t="s">
        <v>1346</v>
      </c>
      <c r="E16" s="696" t="s">
        <v>2146</v>
      </c>
      <c r="F16" s="696" t="s">
        <v>2141</v>
      </c>
      <c r="G16" s="696">
        <v>34.0</v>
      </c>
      <c r="H16" s="703">
        <v>45689.0</v>
      </c>
      <c r="I16" s="696" t="s">
        <v>2154</v>
      </c>
      <c r="J16" s="696" t="s">
        <v>2155</v>
      </c>
      <c r="K16" s="704" t="str">
        <f t="array" ref="K16">xlookup(D16,FEBRUARY!F:F, FEBRUARY!L:L)</f>
        <v>FORMAL-PRIVATE</v>
      </c>
    </row>
    <row r="17">
      <c r="A17" s="696">
        <v>8.0</v>
      </c>
      <c r="B17" s="696">
        <v>11892.0</v>
      </c>
      <c r="C17" s="696">
        <v>1889.0</v>
      </c>
      <c r="D17" s="696" t="s">
        <v>1353</v>
      </c>
      <c r="E17" s="696" t="s">
        <v>2140</v>
      </c>
      <c r="F17" s="696" t="s">
        <v>2149</v>
      </c>
      <c r="G17" s="696">
        <v>3.0</v>
      </c>
      <c r="H17" s="703">
        <v>45690.0</v>
      </c>
      <c r="I17" s="696" t="s">
        <v>2156</v>
      </c>
      <c r="J17" s="696" t="s">
        <v>2157</v>
      </c>
      <c r="K17" s="704" t="str">
        <f t="array" ref="K17">xlookup(D17,FEBRUARY!F:F, FEBRUARY!L:L)</f>
        <v>FORMAL-PRIVATE</v>
      </c>
    </row>
    <row r="18">
      <c r="A18" s="700">
        <v>9.0</v>
      </c>
      <c r="B18" s="700">
        <v>11894.0</v>
      </c>
      <c r="C18" s="700">
        <v>1890.0</v>
      </c>
      <c r="D18" s="700" t="s">
        <v>2158</v>
      </c>
      <c r="E18" s="700" t="s">
        <v>2146</v>
      </c>
      <c r="F18" s="700" t="s">
        <v>2149</v>
      </c>
      <c r="G18" s="700">
        <v>0.0</v>
      </c>
      <c r="H18" s="701">
        <v>45690.0</v>
      </c>
      <c r="I18" s="700" t="s">
        <v>2159</v>
      </c>
      <c r="J18" s="700" t="s">
        <v>2160</v>
      </c>
      <c r="K18" s="702" t="str">
        <f t="array" ref="K18">xlookup(D18,FEBRUARY!F:F, FEBRUARY!L:L)</f>
        <v>#N/A</v>
      </c>
      <c r="L18" s="702"/>
      <c r="M18" s="702"/>
    </row>
    <row r="19">
      <c r="A19" s="696">
        <v>10.0</v>
      </c>
      <c r="B19" s="696">
        <v>11902.0</v>
      </c>
      <c r="C19" s="696">
        <v>1891.0</v>
      </c>
      <c r="D19" s="696" t="s">
        <v>1385</v>
      </c>
      <c r="E19" s="696" t="s">
        <v>2146</v>
      </c>
      <c r="F19" s="696" t="s">
        <v>2141</v>
      </c>
      <c r="G19" s="696">
        <v>49.0</v>
      </c>
      <c r="H19" s="703">
        <v>45690.0</v>
      </c>
      <c r="I19" s="696" t="s">
        <v>2161</v>
      </c>
      <c r="J19" s="696" t="s">
        <v>2162</v>
      </c>
      <c r="K19" s="704" t="str">
        <f t="array" ref="K19">xlookup(D19,FEBRUARY!F:F, FEBRUARY!L:L)</f>
        <v>FORMAL-PRIVATE</v>
      </c>
    </row>
    <row r="20">
      <c r="A20" s="696">
        <v>11.0</v>
      </c>
      <c r="B20" s="696">
        <v>7715.0</v>
      </c>
      <c r="C20" s="696">
        <v>1892.0</v>
      </c>
      <c r="D20" s="696" t="s">
        <v>1376</v>
      </c>
      <c r="E20" s="696" t="s">
        <v>2146</v>
      </c>
      <c r="F20" s="696" t="s">
        <v>2141</v>
      </c>
      <c r="G20" s="696">
        <v>39.0</v>
      </c>
      <c r="H20" s="703">
        <v>45690.0</v>
      </c>
      <c r="I20" s="696" t="s">
        <v>2163</v>
      </c>
      <c r="J20" s="696" t="s">
        <v>2164</v>
      </c>
      <c r="K20" s="704" t="str">
        <f t="array" ref="K20">xlookup(D20,FEBRUARY!F:F, FEBRUARY!L:L)</f>
        <v>PWD</v>
      </c>
    </row>
    <row r="21">
      <c r="A21" s="696">
        <v>12.0</v>
      </c>
      <c r="B21" s="696">
        <v>11903.0</v>
      </c>
      <c r="C21" s="696">
        <v>1893.0</v>
      </c>
      <c r="D21" s="696" t="s">
        <v>1318</v>
      </c>
      <c r="E21" s="696" t="s">
        <v>2140</v>
      </c>
      <c r="F21" s="696" t="s">
        <v>2141</v>
      </c>
      <c r="G21" s="696">
        <v>3.0</v>
      </c>
      <c r="H21" s="703">
        <v>45690.0</v>
      </c>
      <c r="I21" s="696" t="s">
        <v>2165</v>
      </c>
      <c r="J21" s="696" t="s">
        <v>2166</v>
      </c>
      <c r="K21" s="704" t="str">
        <f t="array" ref="K21">xlookup(D21,FEBRUARY!F:F, FEBRUARY!L:L)</f>
        <v>FORMAL-PRIVATE</v>
      </c>
    </row>
    <row r="22">
      <c r="A22" s="696">
        <v>13.0</v>
      </c>
      <c r="B22" s="696">
        <v>11907.0</v>
      </c>
      <c r="C22" s="696">
        <v>1894.0</v>
      </c>
      <c r="D22" s="696" t="s">
        <v>1363</v>
      </c>
      <c r="E22" s="696" t="s">
        <v>2146</v>
      </c>
      <c r="F22" s="696" t="s">
        <v>2141</v>
      </c>
      <c r="G22" s="696">
        <v>10.0</v>
      </c>
      <c r="H22" s="703">
        <v>45690.0</v>
      </c>
      <c r="I22" s="696" t="s">
        <v>2167</v>
      </c>
      <c r="J22" s="696" t="s">
        <v>2168</v>
      </c>
      <c r="K22" s="704" t="str">
        <f t="array" ref="K22">xlookup(D22,FEBRUARY!F:F, FEBRUARY!L:L)</f>
        <v>FORMAL-GOVERNMENT</v>
      </c>
    </row>
    <row r="23">
      <c r="A23" s="696">
        <v>14.0</v>
      </c>
      <c r="B23" s="696">
        <v>11908.0</v>
      </c>
      <c r="C23" s="696">
        <v>1895.0</v>
      </c>
      <c r="D23" s="696" t="s">
        <v>1390</v>
      </c>
      <c r="E23" s="696" t="s">
        <v>2140</v>
      </c>
      <c r="F23" s="696" t="s">
        <v>2149</v>
      </c>
      <c r="G23" s="696">
        <v>28.0</v>
      </c>
      <c r="H23" s="703">
        <v>45690.0</v>
      </c>
      <c r="I23" s="696" t="s">
        <v>2169</v>
      </c>
      <c r="J23" s="696" t="s">
        <v>2170</v>
      </c>
      <c r="K23" s="704" t="str">
        <f t="array" ref="K23">xlookup(D23,FEBRUARY!F:F, FEBRUARY!L:L)</f>
        <v>FORMAL-PRIVATE</v>
      </c>
    </row>
    <row r="24">
      <c r="A24" s="696">
        <v>15.0</v>
      </c>
      <c r="B24" s="696">
        <v>11909.0</v>
      </c>
      <c r="C24" s="696">
        <v>1896.0</v>
      </c>
      <c r="D24" s="696" t="s">
        <v>1500</v>
      </c>
      <c r="E24" s="696" t="s">
        <v>2146</v>
      </c>
      <c r="F24" s="696" t="s">
        <v>2149</v>
      </c>
      <c r="G24" s="696">
        <v>82.0</v>
      </c>
      <c r="H24" s="703">
        <v>45690.0</v>
      </c>
      <c r="I24" s="696" t="s">
        <v>2171</v>
      </c>
      <c r="J24" s="696" t="s">
        <v>2172</v>
      </c>
      <c r="K24" s="704" t="str">
        <f t="array" ref="K24">xlookup(D24,FEBRUARY!F:F, FEBRUARY!L:L)</f>
        <v>SENIOR CITIZEN</v>
      </c>
    </row>
    <row r="25">
      <c r="A25" s="700">
        <v>16.0</v>
      </c>
      <c r="B25" s="700">
        <v>11922.0</v>
      </c>
      <c r="C25" s="700">
        <v>1897.0</v>
      </c>
      <c r="D25" s="700" t="s">
        <v>2173</v>
      </c>
      <c r="E25" s="700" t="s">
        <v>2146</v>
      </c>
      <c r="F25" s="700" t="s">
        <v>2149</v>
      </c>
      <c r="G25" s="700">
        <v>56.0</v>
      </c>
      <c r="H25" s="701">
        <v>45691.0</v>
      </c>
      <c r="I25" s="700" t="s">
        <v>2174</v>
      </c>
      <c r="J25" s="700" t="s">
        <v>2153</v>
      </c>
      <c r="K25" s="702" t="str">
        <f t="array" ref="K25">xlookup(D25,FEBRUARY!F:F, FEBRUARY!L:L)</f>
        <v>#N/A</v>
      </c>
      <c r="L25" s="702"/>
      <c r="M25" s="702"/>
    </row>
    <row r="26">
      <c r="A26" s="696">
        <v>17.0</v>
      </c>
      <c r="B26" s="696">
        <v>8496.0</v>
      </c>
      <c r="C26" s="696">
        <v>1898.0</v>
      </c>
      <c r="D26" s="696" t="s">
        <v>1542</v>
      </c>
      <c r="E26" s="696" t="s">
        <v>2146</v>
      </c>
      <c r="F26" s="696" t="s">
        <v>2141</v>
      </c>
      <c r="G26" s="696">
        <v>1.0</v>
      </c>
      <c r="H26" s="703">
        <v>45691.0</v>
      </c>
      <c r="I26" s="696" t="s">
        <v>2175</v>
      </c>
      <c r="J26" s="696" t="s">
        <v>2176</v>
      </c>
      <c r="K26" s="704" t="str">
        <f t="array" ref="K26">xlookup(D26,FEBRUARY!F:F, FEBRUARY!L:L)</f>
        <v>FORMAL-PRIVATE</v>
      </c>
    </row>
    <row r="27">
      <c r="A27" s="696">
        <v>18.0</v>
      </c>
      <c r="B27" s="696">
        <v>11930.0</v>
      </c>
      <c r="C27" s="696">
        <v>1899.0</v>
      </c>
      <c r="D27" s="696" t="s">
        <v>1401</v>
      </c>
      <c r="E27" s="696" t="s">
        <v>2146</v>
      </c>
      <c r="F27" s="696" t="s">
        <v>2149</v>
      </c>
      <c r="G27" s="696">
        <v>2.0</v>
      </c>
      <c r="H27" s="703">
        <v>45691.0</v>
      </c>
      <c r="I27" s="696" t="s">
        <v>2177</v>
      </c>
      <c r="J27" s="696" t="s">
        <v>2160</v>
      </c>
      <c r="K27" s="704" t="str">
        <f t="array" ref="K27">xlookup(D27,FEBRUARY!F:F, FEBRUARY!L:L)</f>
        <v>SELF EARNING INDIVIDUAL</v>
      </c>
    </row>
    <row r="28">
      <c r="A28" s="696">
        <v>19.0</v>
      </c>
      <c r="B28" s="696">
        <v>11931.0</v>
      </c>
      <c r="C28" s="696">
        <v>1900.0</v>
      </c>
      <c r="D28" s="696" t="s">
        <v>1552</v>
      </c>
      <c r="E28" s="696" t="s">
        <v>2140</v>
      </c>
      <c r="F28" s="696" t="s">
        <v>2149</v>
      </c>
      <c r="G28" s="696">
        <v>75.0</v>
      </c>
      <c r="H28" s="703">
        <v>45691.0</v>
      </c>
      <c r="I28" s="696" t="s">
        <v>2178</v>
      </c>
      <c r="J28" s="696" t="s">
        <v>2179</v>
      </c>
      <c r="K28" s="704" t="str">
        <f t="array" ref="K28">xlookup(D28,FEBRUARY!F:F, FEBRUARY!L:L)</f>
        <v>SENIOR CITIZEN</v>
      </c>
    </row>
    <row r="29">
      <c r="A29" s="696">
        <v>20.0</v>
      </c>
      <c r="B29" s="696">
        <v>11949.0</v>
      </c>
      <c r="C29" s="696">
        <v>1901.0</v>
      </c>
      <c r="D29" s="696" t="s">
        <v>1411</v>
      </c>
      <c r="E29" s="696" t="s">
        <v>2140</v>
      </c>
      <c r="F29" s="696" t="s">
        <v>2141</v>
      </c>
      <c r="G29" s="696">
        <v>82.0</v>
      </c>
      <c r="H29" s="703">
        <v>45692.0</v>
      </c>
      <c r="I29" s="696" t="s">
        <v>2180</v>
      </c>
      <c r="J29" s="696" t="s">
        <v>2181</v>
      </c>
      <c r="K29" s="704" t="str">
        <f t="array" ref="K29">xlookup(D29,FEBRUARY!F:F, FEBRUARY!L:L)</f>
        <v>SENIOR CITIZEN</v>
      </c>
    </row>
    <row r="30">
      <c r="A30" s="696">
        <v>21.0</v>
      </c>
      <c r="B30" s="696">
        <v>11966.0</v>
      </c>
      <c r="C30" s="696">
        <v>1902.0</v>
      </c>
      <c r="D30" s="696" t="s">
        <v>1427</v>
      </c>
      <c r="E30" s="696" t="s">
        <v>2146</v>
      </c>
      <c r="F30" s="696" t="s">
        <v>2149</v>
      </c>
      <c r="G30" s="696">
        <v>1.0</v>
      </c>
      <c r="H30" s="703">
        <v>45692.0</v>
      </c>
      <c r="I30" s="696" t="s">
        <v>2182</v>
      </c>
      <c r="J30" s="696" t="s">
        <v>2183</v>
      </c>
      <c r="K30" s="704" t="str">
        <f t="array" ref="K30">xlookup(D30,FEBRUARY!F:F, FEBRUARY!L:L)</f>
        <v>FORMAL-PRIVATE</v>
      </c>
    </row>
    <row r="31">
      <c r="A31" s="696">
        <v>22.0</v>
      </c>
      <c r="B31" s="696">
        <v>7841.0</v>
      </c>
      <c r="C31" s="696">
        <v>1903.0</v>
      </c>
      <c r="D31" s="696" t="s">
        <v>1416</v>
      </c>
      <c r="E31" s="696" t="s">
        <v>2146</v>
      </c>
      <c r="F31" s="696" t="s">
        <v>2149</v>
      </c>
      <c r="G31" s="696">
        <v>5.0</v>
      </c>
      <c r="H31" s="703">
        <v>45692.0</v>
      </c>
      <c r="I31" s="696" t="s">
        <v>2184</v>
      </c>
      <c r="J31" s="696" t="s">
        <v>2185</v>
      </c>
      <c r="K31" s="704" t="str">
        <f t="array" ref="K31">xlookup(D31,FEBRUARY!F:F, FEBRUARY!L:L)</f>
        <v>INDIRECT CONTRIBUTOR</v>
      </c>
    </row>
    <row r="32">
      <c r="A32" s="696">
        <v>23.0</v>
      </c>
      <c r="B32" s="696">
        <v>11546.0</v>
      </c>
      <c r="C32" s="696">
        <v>1904.0</v>
      </c>
      <c r="D32" s="696" t="s">
        <v>1466</v>
      </c>
      <c r="E32" s="696" t="s">
        <v>2140</v>
      </c>
      <c r="F32" s="696" t="s">
        <v>2149</v>
      </c>
      <c r="G32" s="696">
        <v>56.0</v>
      </c>
      <c r="H32" s="703">
        <v>45693.0</v>
      </c>
      <c r="I32" s="696" t="s">
        <v>2186</v>
      </c>
      <c r="J32" s="696" t="s">
        <v>2187</v>
      </c>
      <c r="K32" s="704" t="str">
        <f t="array" ref="K32">xlookup(D32,FEBRUARY!F:F, FEBRUARY!L:L)</f>
        <v>FORMAL-PRIVATE</v>
      </c>
    </row>
    <row r="33">
      <c r="A33" s="696">
        <v>24.0</v>
      </c>
      <c r="B33" s="696">
        <v>11972.0</v>
      </c>
      <c r="C33" s="696">
        <v>1905.0</v>
      </c>
      <c r="D33" s="696" t="s">
        <v>1421</v>
      </c>
      <c r="E33" s="696" t="s">
        <v>2140</v>
      </c>
      <c r="F33" s="696" t="s">
        <v>2141</v>
      </c>
      <c r="G33" s="696">
        <v>13.0</v>
      </c>
      <c r="H33" s="703">
        <v>45693.0</v>
      </c>
      <c r="I33" s="696" t="s">
        <v>2188</v>
      </c>
      <c r="J33" s="696" t="s">
        <v>2189</v>
      </c>
      <c r="K33" s="704" t="str">
        <f t="array" ref="K33">xlookup(D33,FEBRUARY!F:F, FEBRUARY!L:L)</f>
        <v>FORMAL-PRIVATE</v>
      </c>
    </row>
    <row r="34">
      <c r="A34" s="696">
        <v>25.0</v>
      </c>
      <c r="B34" s="696">
        <v>5656.0</v>
      </c>
      <c r="C34" s="696">
        <v>1906.0</v>
      </c>
      <c r="D34" s="696" t="s">
        <v>1455</v>
      </c>
      <c r="E34" s="696" t="s">
        <v>2146</v>
      </c>
      <c r="F34" s="696" t="s">
        <v>2141</v>
      </c>
      <c r="G34" s="696">
        <v>36.0</v>
      </c>
      <c r="H34" s="703">
        <v>45693.0</v>
      </c>
      <c r="I34" s="696" t="s">
        <v>2190</v>
      </c>
      <c r="J34" s="696" t="s">
        <v>2191</v>
      </c>
      <c r="K34" s="704" t="str">
        <f t="array" ref="K34">xlookup(D34,FEBRUARY!F:F, FEBRUARY!L:L)</f>
        <v>INFORMAL ECONOMY- INFORMAL SECTOR</v>
      </c>
    </row>
    <row r="35">
      <c r="A35" s="696">
        <v>26.0</v>
      </c>
      <c r="B35" s="696">
        <v>11967.0</v>
      </c>
      <c r="C35" s="696">
        <v>1907.0</v>
      </c>
      <c r="D35" s="696" t="s">
        <v>1494</v>
      </c>
      <c r="E35" s="696" t="s">
        <v>2140</v>
      </c>
      <c r="F35" s="696" t="s">
        <v>2149</v>
      </c>
      <c r="G35" s="696">
        <v>67.0</v>
      </c>
      <c r="H35" s="703">
        <v>45693.0</v>
      </c>
      <c r="I35" s="696" t="s">
        <v>2192</v>
      </c>
      <c r="J35" s="696" t="s">
        <v>2193</v>
      </c>
      <c r="K35" s="704" t="str">
        <f t="array" ref="K35">xlookup(D35,FEBRUARY!F:F, FEBRUARY!L:L)</f>
        <v>SENIOR CITIZEN</v>
      </c>
    </row>
    <row r="36">
      <c r="A36" s="696">
        <v>27.0</v>
      </c>
      <c r="B36" s="696">
        <v>11988.0</v>
      </c>
      <c r="C36" s="696">
        <v>1908.0</v>
      </c>
      <c r="D36" s="696" t="s">
        <v>1604</v>
      </c>
      <c r="E36" s="696" t="s">
        <v>2140</v>
      </c>
      <c r="F36" s="696" t="s">
        <v>2141</v>
      </c>
      <c r="G36" s="696">
        <v>8.0</v>
      </c>
      <c r="H36" s="703">
        <v>45693.0</v>
      </c>
      <c r="I36" s="696" t="s">
        <v>2194</v>
      </c>
      <c r="J36" s="696" t="s">
        <v>2195</v>
      </c>
      <c r="K36" s="704" t="str">
        <f t="array" ref="K36">xlookup(D36,FEBRUARY!F:F, FEBRUARY!L:L)</f>
        <v>FORMAL-GOVERNMENT</v>
      </c>
    </row>
    <row r="37">
      <c r="A37" s="696">
        <v>28.0</v>
      </c>
      <c r="B37" s="696">
        <v>11846.0</v>
      </c>
      <c r="C37" s="696">
        <v>1909.0</v>
      </c>
      <c r="D37" s="696" t="s">
        <v>1405</v>
      </c>
      <c r="E37" s="696" t="s">
        <v>2146</v>
      </c>
      <c r="F37" s="696" t="s">
        <v>2141</v>
      </c>
      <c r="G37" s="696">
        <v>36.0</v>
      </c>
      <c r="H37" s="703">
        <v>45693.0</v>
      </c>
      <c r="I37" s="696" t="s">
        <v>2196</v>
      </c>
      <c r="J37" s="696" t="s">
        <v>2197</v>
      </c>
      <c r="K37" s="704" t="str">
        <f t="array" ref="K37">xlookup(D37,FEBRUARY!F:F, FEBRUARY!L:L)</f>
        <v>FORMAL-PRIVATE</v>
      </c>
    </row>
    <row r="38">
      <c r="A38" s="696">
        <v>29.0</v>
      </c>
      <c r="B38" s="696">
        <v>11999.0</v>
      </c>
      <c r="C38" s="696">
        <v>1910.0</v>
      </c>
      <c r="D38" s="696" t="s">
        <v>1434</v>
      </c>
      <c r="E38" s="696" t="s">
        <v>2146</v>
      </c>
      <c r="F38" s="696" t="s">
        <v>2141</v>
      </c>
      <c r="G38" s="696">
        <v>0.0</v>
      </c>
      <c r="H38" s="703">
        <v>45693.0</v>
      </c>
      <c r="I38" s="696" t="s">
        <v>2198</v>
      </c>
      <c r="J38" s="696" t="s">
        <v>2199</v>
      </c>
      <c r="K38" s="704" t="str">
        <f t="array" ref="K38">xlookup(D38,FEBRUARY!F:F, FEBRUARY!L:L)</f>
        <v>FORMAL-PRIVATE</v>
      </c>
    </row>
    <row r="39">
      <c r="A39" s="696">
        <v>30.0</v>
      </c>
      <c r="B39" s="696">
        <v>7348.0</v>
      </c>
      <c r="C39" s="696">
        <v>1911.0</v>
      </c>
      <c r="D39" s="696" t="s">
        <v>1617</v>
      </c>
      <c r="E39" s="696" t="s">
        <v>2146</v>
      </c>
      <c r="F39" s="696" t="s">
        <v>2141</v>
      </c>
      <c r="G39" s="696">
        <v>0.0</v>
      </c>
      <c r="H39" s="703">
        <v>45693.0</v>
      </c>
      <c r="I39" s="696" t="s">
        <v>2200</v>
      </c>
      <c r="J39" s="696" t="s">
        <v>2176</v>
      </c>
      <c r="K39" s="704" t="str">
        <f t="array" ref="K39">xlookup(D39,FEBRUARY!F:F, FEBRUARY!L:L)</f>
        <v>FORMAL-PRIVATE</v>
      </c>
    </row>
    <row r="40">
      <c r="A40" s="696">
        <v>31.0</v>
      </c>
      <c r="B40" s="696">
        <v>12009.0</v>
      </c>
      <c r="C40" s="696">
        <v>1912.0</v>
      </c>
      <c r="D40" s="696" t="s">
        <v>1578</v>
      </c>
      <c r="E40" s="696" t="s">
        <v>2146</v>
      </c>
      <c r="F40" s="696" t="s">
        <v>2149</v>
      </c>
      <c r="G40" s="696">
        <v>8.0</v>
      </c>
      <c r="H40" s="703">
        <v>45693.0</v>
      </c>
      <c r="I40" s="696" t="s">
        <v>2201</v>
      </c>
      <c r="J40" s="696" t="s">
        <v>2202</v>
      </c>
      <c r="K40" s="704" t="str">
        <f t="array" ref="K40">xlookup(D40,FEBRUARY!F:F, FEBRUARY!L:L)</f>
        <v>DIRECT CONTRIBUTOR - FILIPINOS WITH DUAL CITIZENSHIP/ LIVING ABROAD</v>
      </c>
    </row>
    <row r="41">
      <c r="A41" s="696">
        <v>32.0</v>
      </c>
      <c r="B41" s="696">
        <v>5709.0</v>
      </c>
      <c r="C41" s="696">
        <v>1913.0</v>
      </c>
      <c r="D41" s="696" t="s">
        <v>1547</v>
      </c>
      <c r="E41" s="696" t="s">
        <v>2146</v>
      </c>
      <c r="F41" s="696" t="s">
        <v>2141</v>
      </c>
      <c r="G41" s="696">
        <v>40.0</v>
      </c>
      <c r="H41" s="703">
        <v>45693.0</v>
      </c>
      <c r="I41" s="696" t="s">
        <v>2203</v>
      </c>
      <c r="J41" s="696" t="s">
        <v>2204</v>
      </c>
      <c r="K41" s="704" t="str">
        <f t="array" ref="K41">xlookup(D41,FEBRUARY!F:F, FEBRUARY!L:L)</f>
        <v>FORMAL-PRIVATE</v>
      </c>
    </row>
    <row r="42">
      <c r="A42" s="696">
        <v>33.0</v>
      </c>
      <c r="B42" s="696">
        <v>12040.0</v>
      </c>
      <c r="C42" s="696">
        <v>1914.0</v>
      </c>
      <c r="D42" s="696" t="s">
        <v>1444</v>
      </c>
      <c r="E42" s="696" t="s">
        <v>2146</v>
      </c>
      <c r="F42" s="696" t="s">
        <v>2141</v>
      </c>
      <c r="G42" s="696">
        <v>33.0</v>
      </c>
      <c r="H42" s="703">
        <v>45694.0</v>
      </c>
      <c r="I42" s="696" t="s">
        <v>2205</v>
      </c>
      <c r="J42" s="696" t="s">
        <v>2162</v>
      </c>
      <c r="K42" s="704" t="str">
        <f t="array" ref="K42">xlookup(D42,FEBRUARY!F:F, FEBRUARY!L:L)</f>
        <v>FORMAL-PRIVATE</v>
      </c>
    </row>
    <row r="43">
      <c r="A43" s="696">
        <v>34.0</v>
      </c>
      <c r="B43" s="696">
        <v>12019.0</v>
      </c>
      <c r="C43" s="696">
        <v>1915.0</v>
      </c>
      <c r="D43" s="696" t="s">
        <v>1473</v>
      </c>
      <c r="E43" s="696" t="s">
        <v>2140</v>
      </c>
      <c r="F43" s="696" t="s">
        <v>2141</v>
      </c>
      <c r="G43" s="696">
        <v>28.0</v>
      </c>
      <c r="H43" s="703">
        <v>45694.0</v>
      </c>
      <c r="I43" s="696" t="s">
        <v>2206</v>
      </c>
      <c r="J43" s="696" t="s">
        <v>2207</v>
      </c>
      <c r="K43" s="704" t="str">
        <f t="array" ref="K43">xlookup(D43,FEBRUARY!F:F, FEBRUARY!L:L)</f>
        <v>FORMAL-PRIVATE</v>
      </c>
    </row>
    <row r="44">
      <c r="A44" s="696">
        <v>35.0</v>
      </c>
      <c r="B44" s="696">
        <v>1707.0</v>
      </c>
      <c r="C44" s="696">
        <v>1916.0</v>
      </c>
      <c r="D44" s="696" t="s">
        <v>1530</v>
      </c>
      <c r="E44" s="696" t="s">
        <v>2146</v>
      </c>
      <c r="F44" s="696" t="s">
        <v>2149</v>
      </c>
      <c r="G44" s="696">
        <v>70.0</v>
      </c>
      <c r="H44" s="703">
        <v>45694.0</v>
      </c>
      <c r="I44" s="696" t="s">
        <v>2208</v>
      </c>
      <c r="J44" s="696" t="s">
        <v>2204</v>
      </c>
      <c r="K44" s="704" t="str">
        <f t="array" ref="K44">xlookup(D44,FEBRUARY!F:F, FEBRUARY!L:L)</f>
        <v>LIFETIME MEMBER</v>
      </c>
    </row>
    <row r="45">
      <c r="A45" s="696">
        <v>36.0</v>
      </c>
      <c r="B45" s="696">
        <v>12053.0</v>
      </c>
      <c r="C45" s="696">
        <v>1917.0</v>
      </c>
      <c r="D45" s="696" t="s">
        <v>1481</v>
      </c>
      <c r="E45" s="696" t="s">
        <v>2146</v>
      </c>
      <c r="F45" s="696" t="s">
        <v>2141</v>
      </c>
      <c r="G45" s="696">
        <v>2.0</v>
      </c>
      <c r="H45" s="703">
        <v>45694.0</v>
      </c>
      <c r="I45" s="696" t="s">
        <v>2209</v>
      </c>
      <c r="J45" s="696" t="s">
        <v>2183</v>
      </c>
      <c r="K45" s="704" t="str">
        <f t="array" ref="K45">xlookup(D45,FEBRUARY!F:F, FEBRUARY!L:L)</f>
        <v>FORMAL-PRIVATE</v>
      </c>
    </row>
    <row r="46">
      <c r="A46" s="696">
        <v>37.0</v>
      </c>
      <c r="B46" s="696">
        <v>12054.0</v>
      </c>
      <c r="C46" s="696">
        <v>1919.0</v>
      </c>
      <c r="D46" s="696" t="s">
        <v>1486</v>
      </c>
      <c r="E46" s="696" t="s">
        <v>2146</v>
      </c>
      <c r="F46" s="696" t="s">
        <v>2141</v>
      </c>
      <c r="G46" s="696">
        <v>32.0</v>
      </c>
      <c r="H46" s="703">
        <v>45694.0</v>
      </c>
      <c r="I46" s="696" t="s">
        <v>2210</v>
      </c>
      <c r="J46" s="696" t="s">
        <v>2204</v>
      </c>
      <c r="K46" s="704" t="str">
        <f t="array" ref="K46">xlookup(D46,FEBRUARY!F:F, FEBRUARY!L:L)</f>
        <v>FORMAL-PRIVATE</v>
      </c>
    </row>
    <row r="47">
      <c r="A47" s="696">
        <v>38.0</v>
      </c>
      <c r="B47" s="696">
        <v>10459.0</v>
      </c>
      <c r="C47" s="696">
        <v>1920.0</v>
      </c>
      <c r="D47" s="696" t="s">
        <v>1450</v>
      </c>
      <c r="E47" s="696" t="s">
        <v>2140</v>
      </c>
      <c r="F47" s="696" t="s">
        <v>2141</v>
      </c>
      <c r="G47" s="696">
        <v>4.0</v>
      </c>
      <c r="H47" s="703">
        <v>45695.0</v>
      </c>
      <c r="I47" s="696" t="s">
        <v>2211</v>
      </c>
      <c r="J47" s="696" t="s">
        <v>2212</v>
      </c>
      <c r="K47" s="704" t="str">
        <f t="array" ref="K47">xlookup(D47,FEBRUARY!F:F, FEBRUARY!L:L)</f>
        <v>FORMAL-PRIVATE</v>
      </c>
    </row>
    <row r="48">
      <c r="A48" s="696">
        <v>39.0</v>
      </c>
      <c r="B48" s="696">
        <v>12063.0</v>
      </c>
      <c r="C48" s="696">
        <v>1921.0</v>
      </c>
      <c r="D48" s="696" t="s">
        <v>1505</v>
      </c>
      <c r="E48" s="696" t="s">
        <v>2140</v>
      </c>
      <c r="F48" s="696" t="s">
        <v>2149</v>
      </c>
      <c r="G48" s="696">
        <v>66.0</v>
      </c>
      <c r="H48" s="703">
        <v>45695.0</v>
      </c>
      <c r="I48" s="696" t="s">
        <v>2213</v>
      </c>
      <c r="J48" s="696" t="s">
        <v>2214</v>
      </c>
      <c r="K48" s="704" t="str">
        <f t="array" ref="K48">xlookup(D48,FEBRUARY!F:F, FEBRUARY!L:L)</f>
        <v>LIFETIME MEMBER</v>
      </c>
    </row>
    <row r="49">
      <c r="A49" s="696">
        <v>40.0</v>
      </c>
      <c r="B49" s="696">
        <v>9223.0</v>
      </c>
      <c r="C49" s="696">
        <v>1923.0</v>
      </c>
      <c r="D49" s="696" t="s">
        <v>1513</v>
      </c>
      <c r="E49" s="696" t="s">
        <v>2146</v>
      </c>
      <c r="F49" s="696" t="s">
        <v>2141</v>
      </c>
      <c r="G49" s="696">
        <v>6.0</v>
      </c>
      <c r="H49" s="703">
        <v>45695.0</v>
      </c>
      <c r="I49" s="696" t="s">
        <v>2215</v>
      </c>
      <c r="J49" s="696" t="s">
        <v>2216</v>
      </c>
      <c r="K49" s="704" t="str">
        <f t="array" ref="K49">xlookup(D49,FEBRUARY!F:F, FEBRUARY!L:L)</f>
        <v>FORMAL-PRIVATE</v>
      </c>
    </row>
    <row r="50">
      <c r="A50" s="696">
        <v>41.0</v>
      </c>
      <c r="B50" s="696">
        <v>12077.0</v>
      </c>
      <c r="C50" s="696">
        <v>1924.0</v>
      </c>
      <c r="D50" s="696" t="s">
        <v>1663</v>
      </c>
      <c r="E50" s="696" t="s">
        <v>2140</v>
      </c>
      <c r="F50" s="696" t="s">
        <v>2149</v>
      </c>
      <c r="G50" s="696">
        <v>55.0</v>
      </c>
      <c r="H50" s="703">
        <v>45695.0</v>
      </c>
      <c r="I50" s="696" t="s">
        <v>2217</v>
      </c>
      <c r="J50" s="696" t="s">
        <v>2218</v>
      </c>
      <c r="K50" s="704" t="str">
        <f t="array" ref="K50">xlookup(D50,FEBRUARY!F:F, FEBRUARY!L:L)</f>
        <v>SELF EARNING INDIVIDUAL</v>
      </c>
    </row>
    <row r="51">
      <c r="A51" s="705">
        <v>42.0</v>
      </c>
      <c r="B51" s="705">
        <v>12095.0</v>
      </c>
      <c r="C51" s="705">
        <v>1925.0</v>
      </c>
      <c r="D51" s="705" t="s">
        <v>2219</v>
      </c>
      <c r="E51" s="705" t="s">
        <v>2140</v>
      </c>
      <c r="F51" s="705" t="s">
        <v>2149</v>
      </c>
      <c r="G51" s="705">
        <v>67.0</v>
      </c>
      <c r="H51" s="706">
        <v>45695.0</v>
      </c>
      <c r="I51" s="705" t="s">
        <v>2220</v>
      </c>
      <c r="J51" s="705" t="s">
        <v>2221</v>
      </c>
      <c r="K51" s="707" t="str">
        <f t="array" ref="K51">xlookup(D51, MARCH!F:F, MARCH!L:L)</f>
        <v>SENIOR CITIZEN</v>
      </c>
      <c r="L51" s="707"/>
      <c r="M51" s="707"/>
    </row>
    <row r="52">
      <c r="A52" s="696">
        <v>43.0</v>
      </c>
      <c r="B52" s="696">
        <v>9331.0</v>
      </c>
      <c r="C52" s="696">
        <v>1926.0</v>
      </c>
      <c r="D52" s="696" t="s">
        <v>1523</v>
      </c>
      <c r="E52" s="696" t="s">
        <v>2146</v>
      </c>
      <c r="F52" s="696" t="s">
        <v>2149</v>
      </c>
      <c r="G52" s="696">
        <v>75.0</v>
      </c>
      <c r="H52" s="703">
        <v>45695.0</v>
      </c>
      <c r="I52" s="696" t="s">
        <v>2222</v>
      </c>
      <c r="J52" s="696" t="s">
        <v>2223</v>
      </c>
      <c r="K52" s="704" t="str">
        <f t="array" ref="K52">xlookup(D52,FEBRUARY!F:F, FEBRUARY!L:L)</f>
        <v>SENIOR CITIZEN</v>
      </c>
    </row>
    <row r="53">
      <c r="A53" s="696">
        <v>44.0</v>
      </c>
      <c r="B53" s="696">
        <v>12097.0</v>
      </c>
      <c r="C53" s="696">
        <v>1927.0</v>
      </c>
      <c r="D53" s="696" t="s">
        <v>1518</v>
      </c>
      <c r="E53" s="696" t="s">
        <v>2146</v>
      </c>
      <c r="F53" s="696" t="s">
        <v>2141</v>
      </c>
      <c r="G53" s="696">
        <v>7.0</v>
      </c>
      <c r="H53" s="703">
        <v>45696.0</v>
      </c>
      <c r="I53" s="696" t="s">
        <v>2224</v>
      </c>
      <c r="J53" s="696" t="s">
        <v>2176</v>
      </c>
      <c r="K53" s="704" t="str">
        <f t="array" ref="K53">xlookup(D53,FEBRUARY!F:F, FEBRUARY!L:L)</f>
        <v>FORMAL-PRIVATE</v>
      </c>
    </row>
    <row r="54">
      <c r="A54" s="696">
        <v>45.0</v>
      </c>
      <c r="B54" s="696">
        <v>3371.0</v>
      </c>
      <c r="C54" s="696">
        <v>1928.0</v>
      </c>
      <c r="D54" s="696" t="s">
        <v>1557</v>
      </c>
      <c r="E54" s="696" t="s">
        <v>2146</v>
      </c>
      <c r="F54" s="696" t="s">
        <v>2141</v>
      </c>
      <c r="G54" s="696">
        <v>74.0</v>
      </c>
      <c r="H54" s="703">
        <v>45697.0</v>
      </c>
      <c r="I54" s="696" t="s">
        <v>2225</v>
      </c>
      <c r="J54" s="696" t="s">
        <v>2172</v>
      </c>
      <c r="K54" s="704" t="str">
        <f t="array" ref="K54">xlookup(D54,FEBRUARY!F:F, FEBRUARY!L:L)</f>
        <v>SENIOR CITIZEN</v>
      </c>
    </row>
    <row r="55">
      <c r="A55" s="696">
        <v>46.0</v>
      </c>
      <c r="B55" s="696">
        <v>12138.0</v>
      </c>
      <c r="C55" s="696">
        <v>1929.0</v>
      </c>
      <c r="D55" s="696" t="s">
        <v>1623</v>
      </c>
      <c r="E55" s="696" t="s">
        <v>2140</v>
      </c>
      <c r="F55" s="696" t="s">
        <v>2149</v>
      </c>
      <c r="G55" s="696">
        <v>59.0</v>
      </c>
      <c r="H55" s="703">
        <v>45697.0</v>
      </c>
      <c r="I55" s="696" t="s">
        <v>2226</v>
      </c>
      <c r="J55" s="696" t="s">
        <v>2227</v>
      </c>
      <c r="K55" s="704" t="str">
        <f t="array" ref="K55">xlookup(D55,FEBRUARY!F:F, FEBRUARY!L:L)</f>
        <v>SENIOR CITIZEN</v>
      </c>
    </row>
    <row r="56">
      <c r="A56" s="696">
        <v>47.0</v>
      </c>
      <c r="B56" s="696">
        <v>12144.0</v>
      </c>
      <c r="C56" s="696">
        <v>1930.0</v>
      </c>
      <c r="D56" s="696" t="s">
        <v>1568</v>
      </c>
      <c r="E56" s="696" t="s">
        <v>2140</v>
      </c>
      <c r="F56" s="696" t="s">
        <v>2149</v>
      </c>
      <c r="G56" s="696">
        <v>13.0</v>
      </c>
      <c r="H56" s="703">
        <v>45697.0</v>
      </c>
      <c r="I56" s="696" t="s">
        <v>2228</v>
      </c>
      <c r="J56" s="696" t="s">
        <v>2212</v>
      </c>
      <c r="K56" s="704" t="str">
        <f t="array" ref="K56">xlookup(D56,FEBRUARY!F:F, FEBRUARY!L:L)</f>
        <v>DIRECT CONTRIBUTOR - FILIPINOS WITH DUAL CITIZENSHIP/ LIVING ABROAD</v>
      </c>
    </row>
    <row r="57">
      <c r="A57" s="696">
        <v>48.0</v>
      </c>
      <c r="B57" s="696">
        <v>12146.0</v>
      </c>
      <c r="C57" s="696">
        <v>1931.0</v>
      </c>
      <c r="D57" s="696" t="s">
        <v>1584</v>
      </c>
      <c r="E57" s="696" t="s">
        <v>2140</v>
      </c>
      <c r="F57" s="696" t="s">
        <v>2141</v>
      </c>
      <c r="G57" s="696">
        <v>29.0</v>
      </c>
      <c r="H57" s="703">
        <v>45698.0</v>
      </c>
      <c r="I57" s="696" t="s">
        <v>2229</v>
      </c>
      <c r="J57" s="696" t="s">
        <v>2230</v>
      </c>
      <c r="K57" s="704" t="str">
        <f t="array" ref="K57">xlookup(D57,FEBRUARY!F:F, FEBRUARY!L:L)</f>
        <v>FORMAL-PRIVATE</v>
      </c>
    </row>
    <row r="58">
      <c r="A58" s="696">
        <v>49.0</v>
      </c>
      <c r="B58" s="696">
        <v>12154.0</v>
      </c>
      <c r="C58" s="696">
        <v>1932.0</v>
      </c>
      <c r="D58" s="696" t="s">
        <v>1677</v>
      </c>
      <c r="E58" s="696" t="s">
        <v>2146</v>
      </c>
      <c r="F58" s="696" t="s">
        <v>2149</v>
      </c>
      <c r="G58" s="696">
        <v>67.0</v>
      </c>
      <c r="H58" s="703">
        <v>45698.0</v>
      </c>
      <c r="I58" s="696" t="s">
        <v>2231</v>
      </c>
      <c r="J58" s="696" t="s">
        <v>2232</v>
      </c>
      <c r="K58" s="704" t="str">
        <f t="array" ref="K58">xlookup(D58,FEBRUARY!F:F, FEBRUARY!L:L)</f>
        <v>SENIOR CITIZEN</v>
      </c>
    </row>
    <row r="59">
      <c r="A59" s="696">
        <v>50.0</v>
      </c>
      <c r="B59" s="696">
        <v>4033.0</v>
      </c>
      <c r="C59" s="696">
        <v>1933.0</v>
      </c>
      <c r="D59" s="696" t="s">
        <v>1573</v>
      </c>
      <c r="E59" s="696" t="s">
        <v>2146</v>
      </c>
      <c r="F59" s="696" t="s">
        <v>2141</v>
      </c>
      <c r="G59" s="696">
        <v>59.0</v>
      </c>
      <c r="H59" s="703">
        <v>45698.0</v>
      </c>
      <c r="I59" s="696" t="s">
        <v>2233</v>
      </c>
      <c r="J59" s="696" t="s">
        <v>2153</v>
      </c>
      <c r="K59" s="704" t="str">
        <f t="array" ref="K59">xlookup(D59,FEBRUARY!F:F, FEBRUARY!L:L)</f>
        <v>INFORMAL ECONOMY- INFORMAL SECTOR</v>
      </c>
    </row>
    <row r="60">
      <c r="A60" s="696">
        <v>51.0</v>
      </c>
      <c r="B60" s="696">
        <v>12173.0</v>
      </c>
      <c r="C60" s="696">
        <v>1934.0</v>
      </c>
      <c r="D60" s="696" t="s">
        <v>1629</v>
      </c>
      <c r="E60" s="696" t="s">
        <v>2140</v>
      </c>
      <c r="F60" s="696" t="s">
        <v>2149</v>
      </c>
      <c r="G60" s="696">
        <v>9.0</v>
      </c>
      <c r="H60" s="703">
        <v>45698.0</v>
      </c>
      <c r="I60" s="696" t="s">
        <v>2234</v>
      </c>
      <c r="J60" s="696" t="s">
        <v>2235</v>
      </c>
      <c r="K60" s="704" t="str">
        <f t="array" ref="K60">xlookup(D60,FEBRUARY!F:F, FEBRUARY!L:L)</f>
        <v>FORMAL-PRIVATE</v>
      </c>
    </row>
    <row r="61">
      <c r="A61" s="696">
        <v>52.0</v>
      </c>
      <c r="B61" s="696">
        <v>12172.0</v>
      </c>
      <c r="C61" s="696">
        <v>1935.0</v>
      </c>
      <c r="D61" s="696" t="s">
        <v>1650</v>
      </c>
      <c r="E61" s="696" t="s">
        <v>2146</v>
      </c>
      <c r="F61" s="696" t="s">
        <v>2141</v>
      </c>
      <c r="G61" s="696">
        <v>5.0</v>
      </c>
      <c r="H61" s="703">
        <v>45698.0</v>
      </c>
      <c r="I61" s="696" t="s">
        <v>2236</v>
      </c>
      <c r="J61" s="696" t="s">
        <v>2237</v>
      </c>
      <c r="K61" s="704" t="str">
        <f t="array" ref="K61">xlookup(D61,FEBRUARY!F:F, FEBRUARY!L:L)</f>
        <v>FORMAL-PRIVATE</v>
      </c>
    </row>
    <row r="62">
      <c r="A62" s="696">
        <v>53.0</v>
      </c>
      <c r="B62" s="696">
        <v>12181.0</v>
      </c>
      <c r="C62" s="696">
        <v>1936.0</v>
      </c>
      <c r="D62" s="696" t="s">
        <v>1642</v>
      </c>
      <c r="E62" s="696" t="s">
        <v>2146</v>
      </c>
      <c r="F62" s="696" t="s">
        <v>2141</v>
      </c>
      <c r="G62" s="696">
        <v>11.0</v>
      </c>
      <c r="H62" s="703">
        <v>45698.0</v>
      </c>
      <c r="I62" s="696" t="s">
        <v>2238</v>
      </c>
      <c r="J62" s="696" t="s">
        <v>2176</v>
      </c>
      <c r="K62" s="704" t="str">
        <f t="array" ref="K62">xlookup(D62,FEBRUARY!F:F, FEBRUARY!L:L)</f>
        <v>SELF EARNING INDIVIDUAL</v>
      </c>
    </row>
    <row r="63">
      <c r="A63" s="696">
        <v>54.0</v>
      </c>
      <c r="B63" s="696">
        <v>12184.0</v>
      </c>
      <c r="C63" s="696">
        <v>1937.0</v>
      </c>
      <c r="D63" s="696" t="s">
        <v>1698</v>
      </c>
      <c r="E63" s="696" t="s">
        <v>2146</v>
      </c>
      <c r="F63" s="696" t="s">
        <v>2149</v>
      </c>
      <c r="G63" s="696">
        <v>23.0</v>
      </c>
      <c r="H63" s="703">
        <v>45698.0</v>
      </c>
      <c r="I63" s="696" t="s">
        <v>2239</v>
      </c>
      <c r="J63" s="696" t="s">
        <v>2204</v>
      </c>
      <c r="K63" s="704" t="str">
        <f t="array" ref="K63">xlookup(D63,FEBRUARY!F:F, FEBRUARY!L:L)</f>
        <v>FORMAL-PRIVATE</v>
      </c>
    </row>
    <row r="64">
      <c r="A64" s="696">
        <v>55.0</v>
      </c>
      <c r="B64" s="696">
        <v>12183.0</v>
      </c>
      <c r="C64" s="696">
        <v>1938.0</v>
      </c>
      <c r="D64" s="696" t="s">
        <v>1725</v>
      </c>
      <c r="E64" s="696" t="s">
        <v>2140</v>
      </c>
      <c r="F64" s="696" t="s">
        <v>2149</v>
      </c>
      <c r="G64" s="696">
        <v>30.0</v>
      </c>
      <c r="H64" s="703">
        <v>45699.0</v>
      </c>
      <c r="I64" s="696" t="s">
        <v>2240</v>
      </c>
      <c r="J64" s="696" t="s">
        <v>2221</v>
      </c>
      <c r="K64" s="704" t="str">
        <f t="array" ref="K64">xlookup(D64,FEBRUARY!F:F, FEBRUARY!L:L)</f>
        <v>INFORMAL ECONOMY- INFORMAL SECTOR</v>
      </c>
    </row>
    <row r="65">
      <c r="A65" s="696">
        <v>56.0</v>
      </c>
      <c r="B65" s="696">
        <v>12187.0</v>
      </c>
      <c r="C65" s="696">
        <v>1939.0</v>
      </c>
      <c r="D65" s="696" t="s">
        <v>1754</v>
      </c>
      <c r="E65" s="696" t="s">
        <v>2140</v>
      </c>
      <c r="F65" s="696" t="s">
        <v>2141</v>
      </c>
      <c r="G65" s="696">
        <v>33.0</v>
      </c>
      <c r="H65" s="703">
        <v>45699.0</v>
      </c>
      <c r="I65" s="696" t="s">
        <v>2241</v>
      </c>
      <c r="J65" s="696" t="s">
        <v>2242</v>
      </c>
      <c r="K65" s="704" t="str">
        <f t="array" ref="K65">xlookup(D65,FEBRUARY!F:F, FEBRUARY!L:L)</f>
        <v>FORMAL-PRIVATE</v>
      </c>
    </row>
    <row r="66">
      <c r="A66" s="696">
        <v>57.0</v>
      </c>
      <c r="B66" s="696">
        <v>1898.0</v>
      </c>
      <c r="C66" s="696">
        <v>1940.0</v>
      </c>
      <c r="D66" s="696" t="s">
        <v>1610</v>
      </c>
      <c r="E66" s="696" t="s">
        <v>2146</v>
      </c>
      <c r="F66" s="696" t="s">
        <v>2149</v>
      </c>
      <c r="G66" s="696">
        <v>6.0</v>
      </c>
      <c r="H66" s="703">
        <v>45699.0</v>
      </c>
      <c r="I66" s="696" t="s">
        <v>2243</v>
      </c>
      <c r="J66" s="696" t="s">
        <v>2244</v>
      </c>
      <c r="K66" s="704" t="str">
        <f t="array" ref="K66">xlookup(D66,FEBRUARY!F:F, FEBRUARY!L:L)</f>
        <v>FORMAL-PRIVATE</v>
      </c>
    </row>
    <row r="67">
      <c r="A67" s="696">
        <v>58.0</v>
      </c>
      <c r="B67" s="696">
        <v>12196.0</v>
      </c>
      <c r="C67" s="696">
        <v>1941.0</v>
      </c>
      <c r="D67" s="696" t="s">
        <v>1657</v>
      </c>
      <c r="E67" s="696" t="s">
        <v>2146</v>
      </c>
      <c r="F67" s="696" t="s">
        <v>2149</v>
      </c>
      <c r="G67" s="696">
        <v>16.0</v>
      </c>
      <c r="H67" s="703">
        <v>45699.0</v>
      </c>
      <c r="I67" s="696" t="s">
        <v>2245</v>
      </c>
      <c r="J67" s="696" t="s">
        <v>2235</v>
      </c>
      <c r="K67" s="704" t="str">
        <f t="array" ref="K67">xlookup(D67,FEBRUARY!F:F, FEBRUARY!L:L)</f>
        <v>FORMAL-PRIVATE</v>
      </c>
    </row>
    <row r="68">
      <c r="A68" s="696">
        <v>59.0</v>
      </c>
      <c r="B68" s="696">
        <v>3153.0</v>
      </c>
      <c r="C68" s="696">
        <v>1942.0</v>
      </c>
      <c r="D68" s="696" t="s">
        <v>1635</v>
      </c>
      <c r="E68" s="696" t="s">
        <v>2146</v>
      </c>
      <c r="F68" s="696" t="s">
        <v>2141</v>
      </c>
      <c r="G68" s="696">
        <v>3.0</v>
      </c>
      <c r="H68" s="703">
        <v>45699.0</v>
      </c>
      <c r="I68" s="696" t="s">
        <v>2246</v>
      </c>
      <c r="J68" s="696" t="s">
        <v>2247</v>
      </c>
      <c r="K68" s="704" t="str">
        <f t="array" ref="K68">xlookup(D68,FEBRUARY!F:F, FEBRUARY!L:L)</f>
        <v>FORMAL-PRIVATE</v>
      </c>
    </row>
    <row r="69">
      <c r="A69" s="696">
        <v>60.0</v>
      </c>
      <c r="B69" s="696">
        <v>12126.0</v>
      </c>
      <c r="C69" s="696">
        <v>1943.0</v>
      </c>
      <c r="D69" s="696" t="s">
        <v>1722</v>
      </c>
      <c r="E69" s="696" t="s">
        <v>2146</v>
      </c>
      <c r="F69" s="696" t="s">
        <v>2141</v>
      </c>
      <c r="G69" s="696">
        <v>0.0</v>
      </c>
      <c r="H69" s="703">
        <v>45699.0</v>
      </c>
      <c r="I69" s="696" t="s">
        <v>2248</v>
      </c>
      <c r="J69" s="696" t="s">
        <v>2160</v>
      </c>
      <c r="K69" s="704" t="str">
        <f t="array" ref="K69">xlookup(D69,FEBRUARY!F:F, FEBRUARY!L:L)</f>
        <v>FORMAL-PRIVATE</v>
      </c>
    </row>
    <row r="70">
      <c r="A70" s="696">
        <v>61.0</v>
      </c>
      <c r="B70" s="696">
        <v>12236.0</v>
      </c>
      <c r="C70" s="696">
        <v>1944.0</v>
      </c>
      <c r="D70" s="696" t="s">
        <v>1671</v>
      </c>
      <c r="E70" s="696" t="s">
        <v>2140</v>
      </c>
      <c r="F70" s="696" t="s">
        <v>2141</v>
      </c>
      <c r="G70" s="696">
        <v>6.0</v>
      </c>
      <c r="H70" s="703">
        <v>45700.0</v>
      </c>
      <c r="I70" s="696" t="s">
        <v>2249</v>
      </c>
      <c r="J70" s="696" t="s">
        <v>2250</v>
      </c>
      <c r="K70" s="704" t="str">
        <f t="array" ref="K70">xlookup(D70,FEBRUARY!F:F, FEBRUARY!L:L)</f>
        <v>FORMAL-PRIVATE</v>
      </c>
    </row>
    <row r="71">
      <c r="A71" s="700">
        <v>62.0</v>
      </c>
      <c r="B71" s="700">
        <v>12231.0</v>
      </c>
      <c r="C71" s="700">
        <v>1945.0</v>
      </c>
      <c r="D71" s="700" t="s">
        <v>2251</v>
      </c>
      <c r="E71" s="700" t="s">
        <v>2140</v>
      </c>
      <c r="F71" s="700" t="s">
        <v>2149</v>
      </c>
      <c r="G71" s="700">
        <v>1.0</v>
      </c>
      <c r="H71" s="701">
        <v>45700.0</v>
      </c>
      <c r="I71" s="700" t="s">
        <v>2252</v>
      </c>
      <c r="J71" s="700" t="s">
        <v>2253</v>
      </c>
      <c r="K71" s="702" t="str">
        <f t="array" ref="K71">xlookup(D71,FEBRUARY!F:F, FEBRUARY!L:L)</f>
        <v>#N/A</v>
      </c>
      <c r="L71" s="702"/>
      <c r="M71" s="702"/>
    </row>
    <row r="72">
      <c r="A72" s="696">
        <v>63.0</v>
      </c>
      <c r="B72" s="696">
        <v>12245.0</v>
      </c>
      <c r="C72" s="696">
        <v>1946.0</v>
      </c>
      <c r="D72" s="696" t="s">
        <v>1714</v>
      </c>
      <c r="E72" s="696" t="s">
        <v>2140</v>
      </c>
      <c r="F72" s="696" t="s">
        <v>2141</v>
      </c>
      <c r="G72" s="696">
        <v>24.0</v>
      </c>
      <c r="H72" s="703">
        <v>45700.0</v>
      </c>
      <c r="I72" s="696" t="s">
        <v>2254</v>
      </c>
      <c r="J72" s="696" t="s">
        <v>2255</v>
      </c>
      <c r="K72" s="704" t="str">
        <f t="array" ref="K72">xlookup(D72,FEBRUARY!F:F, FEBRUARY!L:L)</f>
        <v>FORMAL-PRIVATE</v>
      </c>
    </row>
    <row r="73">
      <c r="A73" s="696">
        <v>64.0</v>
      </c>
      <c r="B73" s="696">
        <v>12254.0</v>
      </c>
      <c r="C73" s="696">
        <v>1947.0</v>
      </c>
      <c r="D73" s="696" t="s">
        <v>1669</v>
      </c>
      <c r="E73" s="696" t="s">
        <v>2146</v>
      </c>
      <c r="F73" s="696" t="s">
        <v>2141</v>
      </c>
      <c r="G73" s="696">
        <v>27.0</v>
      </c>
      <c r="H73" s="703">
        <v>45700.0</v>
      </c>
      <c r="I73" s="696" t="s">
        <v>2256</v>
      </c>
      <c r="J73" s="696" t="s">
        <v>2153</v>
      </c>
      <c r="K73" s="704" t="str">
        <f t="array" ref="K73">xlookup(D73,FEBRUARY!F:F, FEBRUARY!L:L)</f>
        <v>FORMAL-PRIVATE</v>
      </c>
    </row>
    <row r="74">
      <c r="A74" s="696">
        <v>65.0</v>
      </c>
      <c r="B74" s="696">
        <v>6099.0</v>
      </c>
      <c r="C74" s="696">
        <v>1948.0</v>
      </c>
      <c r="D74" s="696" t="s">
        <v>1760</v>
      </c>
      <c r="E74" s="696" t="s">
        <v>2146</v>
      </c>
      <c r="F74" s="696" t="s">
        <v>2141</v>
      </c>
      <c r="G74" s="696">
        <v>80.0</v>
      </c>
      <c r="H74" s="703">
        <v>45700.0</v>
      </c>
      <c r="I74" s="696" t="s">
        <v>2257</v>
      </c>
      <c r="J74" s="696" t="s">
        <v>2179</v>
      </c>
      <c r="K74" s="704" t="str">
        <f t="array" ref="K74">xlookup(D74,FEBRUARY!F:F, FEBRUARY!L:L)</f>
        <v>SENIOR CITIZEN</v>
      </c>
    </row>
    <row r="75">
      <c r="A75" s="696">
        <v>66.0</v>
      </c>
      <c r="B75" s="696">
        <v>11481.0</v>
      </c>
      <c r="C75" s="696">
        <v>1949.0</v>
      </c>
      <c r="D75" s="696" t="s">
        <v>1324</v>
      </c>
      <c r="E75" s="696" t="s">
        <v>2146</v>
      </c>
      <c r="F75" s="696" t="s">
        <v>2141</v>
      </c>
      <c r="G75" s="696">
        <v>18.0</v>
      </c>
      <c r="H75" s="703">
        <v>45700.0</v>
      </c>
      <c r="I75" s="696" t="s">
        <v>2258</v>
      </c>
      <c r="J75" s="696" t="s">
        <v>2170</v>
      </c>
      <c r="K75" s="704" t="str">
        <f t="array" ref="K75">xlookup(D75,FEBRUARY!F:F, FEBRUARY!L:L)</f>
        <v>INFORMAL ECONOMY- INFORMAL SECTOR</v>
      </c>
    </row>
    <row r="76">
      <c r="A76" s="696">
        <v>67.0</v>
      </c>
      <c r="B76" s="696">
        <v>12287.0</v>
      </c>
      <c r="C76" s="696">
        <v>1950.0</v>
      </c>
      <c r="D76" s="696" t="s">
        <v>1707</v>
      </c>
      <c r="E76" s="696" t="s">
        <v>2146</v>
      </c>
      <c r="F76" s="696" t="s">
        <v>2141</v>
      </c>
      <c r="G76" s="696">
        <v>68.0</v>
      </c>
      <c r="H76" s="703">
        <v>45701.0</v>
      </c>
      <c r="I76" s="696" t="s">
        <v>2259</v>
      </c>
      <c r="J76" s="696" t="s">
        <v>2260</v>
      </c>
      <c r="K76" s="704" t="str">
        <f t="array" ref="K76">xlookup(D76,FEBRUARY!F:F, FEBRUARY!L:L)</f>
        <v>SENIOR CITIZEN</v>
      </c>
    </row>
    <row r="77">
      <c r="A77" s="700">
        <v>68.0</v>
      </c>
      <c r="B77" s="700">
        <v>12281.0</v>
      </c>
      <c r="C77" s="700">
        <v>1951.0</v>
      </c>
      <c r="D77" s="700" t="s">
        <v>2261</v>
      </c>
      <c r="E77" s="700" t="s">
        <v>2140</v>
      </c>
      <c r="F77" s="700" t="s">
        <v>2149</v>
      </c>
      <c r="G77" s="700">
        <v>18.0</v>
      </c>
      <c r="H77" s="701">
        <v>45701.0</v>
      </c>
      <c r="I77" s="700" t="s">
        <v>2262</v>
      </c>
      <c r="J77" s="700" t="s">
        <v>2263</v>
      </c>
      <c r="K77" s="702" t="str">
        <f t="array" ref="K77">xlookup(D77,FEBRUARY!F:F, FEBRUARY!L:L)</f>
        <v>#N/A</v>
      </c>
      <c r="L77" s="702"/>
      <c r="M77" s="702"/>
    </row>
    <row r="78">
      <c r="A78" s="700">
        <v>69.0</v>
      </c>
      <c r="B78" s="700">
        <v>12283.0</v>
      </c>
      <c r="C78" s="700">
        <v>1952.0</v>
      </c>
      <c r="D78" s="700" t="s">
        <v>2264</v>
      </c>
      <c r="E78" s="700" t="s">
        <v>2140</v>
      </c>
      <c r="F78" s="700" t="s">
        <v>2149</v>
      </c>
      <c r="G78" s="700">
        <v>16.0</v>
      </c>
      <c r="H78" s="701">
        <v>45701.0</v>
      </c>
      <c r="I78" s="700" t="s">
        <v>2265</v>
      </c>
      <c r="J78" s="700" t="s">
        <v>2266</v>
      </c>
      <c r="K78" s="702" t="str">
        <f t="array" ref="K78">xlookup(D78,FEBRUARY!F:F, FEBRUARY!L:L)</f>
        <v>#N/A</v>
      </c>
      <c r="L78" s="702"/>
      <c r="M78" s="702"/>
    </row>
    <row r="79">
      <c r="A79" s="696">
        <v>70.0</v>
      </c>
      <c r="B79" s="696">
        <v>12289.0</v>
      </c>
      <c r="C79" s="696">
        <v>1953.0</v>
      </c>
      <c r="D79" s="696" t="s">
        <v>1685</v>
      </c>
      <c r="E79" s="696" t="s">
        <v>2146</v>
      </c>
      <c r="F79" s="696" t="s">
        <v>2141</v>
      </c>
      <c r="G79" s="696">
        <v>46.0</v>
      </c>
      <c r="H79" s="703">
        <v>45701.0</v>
      </c>
      <c r="I79" s="696" t="s">
        <v>2267</v>
      </c>
      <c r="J79" s="696" t="s">
        <v>2268</v>
      </c>
      <c r="K79" s="704" t="str">
        <f t="array" ref="K79">xlookup(D79,FEBRUARY!F:F, FEBRUARY!L:L)</f>
        <v>FORMAL-PRIVATE</v>
      </c>
    </row>
    <row r="80">
      <c r="A80" s="696">
        <v>71.0</v>
      </c>
      <c r="B80" s="696">
        <v>12304.0</v>
      </c>
      <c r="C80" s="696">
        <v>1954.0</v>
      </c>
      <c r="D80" s="696" t="s">
        <v>1733</v>
      </c>
      <c r="E80" s="696" t="s">
        <v>2146</v>
      </c>
      <c r="F80" s="696" t="s">
        <v>2141</v>
      </c>
      <c r="G80" s="696">
        <v>27.0</v>
      </c>
      <c r="H80" s="703">
        <v>45702.0</v>
      </c>
      <c r="I80" s="696" t="s">
        <v>2269</v>
      </c>
      <c r="J80" s="696" t="s">
        <v>2270</v>
      </c>
      <c r="K80" s="704" t="str">
        <f t="array" ref="K80">xlookup(D80,FEBRUARY!F:F, FEBRUARY!L:L)</f>
        <v>FORMAL-PRIVATE</v>
      </c>
    </row>
    <row r="81">
      <c r="A81" s="696">
        <v>72.0</v>
      </c>
      <c r="B81" s="696">
        <v>12299.0</v>
      </c>
      <c r="C81" s="696">
        <v>1955.0</v>
      </c>
      <c r="D81" s="696" t="s">
        <v>1702</v>
      </c>
      <c r="E81" s="696" t="s">
        <v>2140</v>
      </c>
      <c r="F81" s="696" t="s">
        <v>2141</v>
      </c>
      <c r="G81" s="696">
        <v>76.0</v>
      </c>
      <c r="H81" s="703">
        <v>45702.0</v>
      </c>
      <c r="I81" s="696" t="s">
        <v>2271</v>
      </c>
      <c r="J81" s="696" t="s">
        <v>2218</v>
      </c>
      <c r="K81" s="704" t="str">
        <f t="array" ref="K81">xlookup(D81,FEBRUARY!F:F, FEBRUARY!L:L)</f>
        <v>SENIOR CITIZEN</v>
      </c>
    </row>
    <row r="82">
      <c r="A82" s="696">
        <v>73.0</v>
      </c>
      <c r="B82" s="696">
        <v>10574.0</v>
      </c>
      <c r="C82" s="696">
        <v>1956.0</v>
      </c>
      <c r="D82" s="696" t="s">
        <v>1862</v>
      </c>
      <c r="E82" s="696" t="s">
        <v>2146</v>
      </c>
      <c r="F82" s="696" t="s">
        <v>2141</v>
      </c>
      <c r="G82" s="696">
        <v>72.0</v>
      </c>
      <c r="H82" s="703">
        <v>45702.0</v>
      </c>
      <c r="I82" s="696" t="s">
        <v>2272</v>
      </c>
      <c r="J82" s="696" t="s">
        <v>2273</v>
      </c>
      <c r="K82" s="704" t="str">
        <f t="array" ref="K82">xlookup(D82,FEBRUARY!F:F, FEBRUARY!L:L)</f>
        <v>SENIOR CITIZEN</v>
      </c>
    </row>
    <row r="83">
      <c r="A83" s="696">
        <v>74.0</v>
      </c>
      <c r="B83" s="696">
        <v>12312.0</v>
      </c>
      <c r="C83" s="696">
        <v>1957.0</v>
      </c>
      <c r="D83" s="696" t="s">
        <v>1744</v>
      </c>
      <c r="E83" s="696" t="s">
        <v>2140</v>
      </c>
      <c r="F83" s="696" t="s">
        <v>2149</v>
      </c>
      <c r="G83" s="696">
        <v>1.0</v>
      </c>
      <c r="H83" s="703">
        <v>45702.0</v>
      </c>
      <c r="I83" s="696" t="s">
        <v>2274</v>
      </c>
      <c r="J83" s="696" t="s">
        <v>2212</v>
      </c>
      <c r="K83" s="704" t="str">
        <f t="array" ref="K83">xlookup(D83,FEBRUARY!F:F, FEBRUARY!L:L)</f>
        <v>FORMAL-PRIVATE</v>
      </c>
    </row>
    <row r="84">
      <c r="A84" s="696">
        <v>75.0</v>
      </c>
      <c r="B84" s="696">
        <v>12315.0</v>
      </c>
      <c r="C84" s="696">
        <v>1958.0</v>
      </c>
      <c r="D84" s="696" t="s">
        <v>1740</v>
      </c>
      <c r="E84" s="696" t="s">
        <v>2146</v>
      </c>
      <c r="F84" s="696" t="s">
        <v>2141</v>
      </c>
      <c r="G84" s="696">
        <v>0.0</v>
      </c>
      <c r="H84" s="703">
        <v>45702.0</v>
      </c>
      <c r="I84" s="696" t="s">
        <v>2275</v>
      </c>
      <c r="J84" s="696" t="s">
        <v>2160</v>
      </c>
      <c r="K84" s="704" t="str">
        <f t="array" ref="K84">xlookup(D84,FEBRUARY!F:F, FEBRUARY!L:L)</f>
        <v>FORMAL-PRIVATE</v>
      </c>
    </row>
    <row r="85">
      <c r="A85" s="696">
        <v>76.0</v>
      </c>
      <c r="B85" s="696">
        <v>5192.0</v>
      </c>
      <c r="C85" s="696">
        <v>1959.0</v>
      </c>
      <c r="D85" s="696" t="s">
        <v>1796</v>
      </c>
      <c r="E85" s="696" t="s">
        <v>2146</v>
      </c>
      <c r="F85" s="696" t="s">
        <v>2141</v>
      </c>
      <c r="G85" s="696">
        <v>77.0</v>
      </c>
      <c r="H85" s="703">
        <v>45703.0</v>
      </c>
      <c r="I85" s="696" t="s">
        <v>2276</v>
      </c>
      <c r="J85" s="696" t="s">
        <v>2255</v>
      </c>
      <c r="K85" s="704" t="str">
        <f t="array" ref="K85">xlookup(D85,FEBRUARY!F:F, FEBRUARY!L:L)</f>
        <v>SENIOR CITIZEN</v>
      </c>
    </row>
    <row r="86">
      <c r="A86" s="696">
        <v>77.0</v>
      </c>
      <c r="B86" s="696">
        <v>12324.0</v>
      </c>
      <c r="C86" s="696">
        <v>1960.0</v>
      </c>
      <c r="D86" s="696" t="s">
        <v>2064</v>
      </c>
      <c r="E86" s="696" t="s">
        <v>2146</v>
      </c>
      <c r="F86" s="696" t="s">
        <v>2141</v>
      </c>
      <c r="G86" s="696">
        <v>63.0</v>
      </c>
      <c r="H86" s="703">
        <v>45703.0</v>
      </c>
      <c r="I86" s="696" t="s">
        <v>2277</v>
      </c>
      <c r="J86" s="696" t="s">
        <v>2278</v>
      </c>
      <c r="K86" s="704" t="str">
        <f t="array" ref="K86">xlookup(D86,FEBRUARY!F:F, FEBRUARY!L:L)</f>
        <v>SENIOR CITIZEN</v>
      </c>
    </row>
    <row r="87">
      <c r="A87" s="696">
        <v>78.0</v>
      </c>
      <c r="B87" s="696">
        <v>12343.0</v>
      </c>
      <c r="C87" s="696">
        <v>1961.0</v>
      </c>
      <c r="D87" s="696" t="s">
        <v>1765</v>
      </c>
      <c r="E87" s="696" t="s">
        <v>2140</v>
      </c>
      <c r="F87" s="696" t="s">
        <v>2149</v>
      </c>
      <c r="G87" s="696">
        <v>17.0</v>
      </c>
      <c r="H87" s="703">
        <v>45704.0</v>
      </c>
      <c r="I87" s="696" t="s">
        <v>2279</v>
      </c>
      <c r="J87" s="696" t="s">
        <v>2266</v>
      </c>
      <c r="K87" s="704" t="str">
        <f t="array" ref="K87">xlookup(D87,FEBRUARY!F:F, FEBRUARY!L:L)</f>
        <v>FORMAL-GOVERNMENT</v>
      </c>
    </row>
    <row r="88">
      <c r="A88" s="696">
        <v>79.0</v>
      </c>
      <c r="B88" s="696">
        <v>12292.0</v>
      </c>
      <c r="C88" s="696">
        <v>1962.0</v>
      </c>
      <c r="D88" s="696" t="s">
        <v>1780</v>
      </c>
      <c r="E88" s="696" t="s">
        <v>2140</v>
      </c>
      <c r="F88" s="696" t="s">
        <v>2149</v>
      </c>
      <c r="G88" s="696">
        <v>9.0</v>
      </c>
      <c r="H88" s="703">
        <v>45704.0</v>
      </c>
      <c r="I88" s="696" t="s">
        <v>2280</v>
      </c>
      <c r="J88" s="696" t="s">
        <v>2281</v>
      </c>
      <c r="K88" s="704" t="str">
        <f t="array" ref="K88">xlookup(D88,FEBRUARY!F:F, FEBRUARY!L:L)</f>
        <v>FORMAL-PRIVATE</v>
      </c>
    </row>
    <row r="89">
      <c r="A89" s="696">
        <v>80.0</v>
      </c>
      <c r="B89" s="696">
        <v>5860.0</v>
      </c>
      <c r="C89" s="696">
        <v>1963.0</v>
      </c>
      <c r="D89" s="696" t="s">
        <v>1791</v>
      </c>
      <c r="E89" s="696" t="s">
        <v>2146</v>
      </c>
      <c r="F89" s="696" t="s">
        <v>2141</v>
      </c>
      <c r="G89" s="696">
        <v>75.0</v>
      </c>
      <c r="H89" s="703">
        <v>45704.0</v>
      </c>
      <c r="I89" s="696" t="s">
        <v>2282</v>
      </c>
      <c r="J89" s="696" t="s">
        <v>2255</v>
      </c>
      <c r="K89" s="704" t="str">
        <f t="array" ref="K89">xlookup(D89,FEBRUARY!F:F, FEBRUARY!L:L)</f>
        <v>SENIOR CITIZEN</v>
      </c>
    </row>
    <row r="90">
      <c r="A90" s="696">
        <v>81.0</v>
      </c>
      <c r="B90" s="696">
        <v>12354.0</v>
      </c>
      <c r="C90" s="696">
        <v>1964.0</v>
      </c>
      <c r="D90" s="696" t="s">
        <v>1748</v>
      </c>
      <c r="E90" s="696" t="s">
        <v>2140</v>
      </c>
      <c r="F90" s="696" t="s">
        <v>2149</v>
      </c>
      <c r="G90" s="696">
        <v>51.0</v>
      </c>
      <c r="H90" s="703">
        <v>45704.0</v>
      </c>
      <c r="I90" s="696" t="s">
        <v>2283</v>
      </c>
      <c r="J90" s="696" t="s">
        <v>2284</v>
      </c>
      <c r="K90" s="704" t="str">
        <f t="array" ref="K90">xlookup(D90,FEBRUARY!F:F, FEBRUARY!L:L)</f>
        <v>FORMAL-PRIVATE</v>
      </c>
    </row>
    <row r="91">
      <c r="A91" s="696">
        <v>82.0</v>
      </c>
      <c r="B91" s="696">
        <v>12384.0</v>
      </c>
      <c r="C91" s="696">
        <v>1965.0</v>
      </c>
      <c r="D91" s="696" t="s">
        <v>1898</v>
      </c>
      <c r="E91" s="696" t="s">
        <v>2140</v>
      </c>
      <c r="F91" s="696" t="s">
        <v>2149</v>
      </c>
      <c r="G91" s="696">
        <v>68.0</v>
      </c>
      <c r="H91" s="703">
        <v>45705.0</v>
      </c>
      <c r="I91" s="696" t="s">
        <v>2285</v>
      </c>
      <c r="J91" s="696" t="s">
        <v>2143</v>
      </c>
      <c r="K91" s="704" t="str">
        <f t="array" ref="K91">xlookup(D91,FEBRUARY!F:F, FEBRUARY!L:L)</f>
        <v>SENIOR CITIZEN</v>
      </c>
    </row>
    <row r="92">
      <c r="A92" s="696">
        <v>83.0</v>
      </c>
      <c r="B92" s="696">
        <v>12391.0</v>
      </c>
      <c r="C92" s="696">
        <v>1966.0</v>
      </c>
      <c r="D92" s="696" t="s">
        <v>1806</v>
      </c>
      <c r="E92" s="696" t="s">
        <v>2146</v>
      </c>
      <c r="F92" s="696" t="s">
        <v>2149</v>
      </c>
      <c r="G92" s="696">
        <v>27.0</v>
      </c>
      <c r="H92" s="703">
        <v>45705.0</v>
      </c>
      <c r="I92" s="696" t="s">
        <v>2286</v>
      </c>
      <c r="J92" s="696" t="s">
        <v>2179</v>
      </c>
      <c r="K92" s="704" t="str">
        <f t="array" ref="K92">xlookup(D92,FEBRUARY!F:F, FEBRUARY!L:L)</f>
        <v>FORMAL-PRIVATE</v>
      </c>
    </row>
    <row r="93">
      <c r="A93" s="696">
        <v>84.0</v>
      </c>
      <c r="B93" s="696">
        <v>12392.0</v>
      </c>
      <c r="C93" s="696">
        <v>1967.0</v>
      </c>
      <c r="D93" s="696" t="s">
        <v>1810</v>
      </c>
      <c r="E93" s="696" t="s">
        <v>2140</v>
      </c>
      <c r="F93" s="696" t="s">
        <v>2141</v>
      </c>
      <c r="G93" s="696">
        <v>17.0</v>
      </c>
      <c r="H93" s="703">
        <v>45706.0</v>
      </c>
      <c r="I93" s="696" t="s">
        <v>2287</v>
      </c>
      <c r="J93" s="696" t="s">
        <v>2247</v>
      </c>
      <c r="K93" s="704" t="str">
        <f t="array" ref="K93">xlookup(D93,FEBRUARY!F:F, FEBRUARY!L:L)</f>
        <v>FORMAL-PRIVATE</v>
      </c>
    </row>
    <row r="94">
      <c r="A94" s="696">
        <v>85.0</v>
      </c>
      <c r="B94" s="696">
        <v>9363.0</v>
      </c>
      <c r="C94" s="696">
        <v>1968.0</v>
      </c>
      <c r="D94" s="696" t="s">
        <v>1813</v>
      </c>
      <c r="E94" s="696" t="s">
        <v>2146</v>
      </c>
      <c r="F94" s="696" t="s">
        <v>2141</v>
      </c>
      <c r="G94" s="696">
        <v>2.0</v>
      </c>
      <c r="H94" s="703">
        <v>45706.0</v>
      </c>
      <c r="I94" s="696" t="s">
        <v>2288</v>
      </c>
      <c r="J94" s="696" t="s">
        <v>2176</v>
      </c>
      <c r="K94" s="704" t="str">
        <f t="array" ref="K94">xlookup(D94,FEBRUARY!F:F, FEBRUARY!L:L)</f>
        <v>FORMAL-PRIVATE</v>
      </c>
    </row>
    <row r="95">
      <c r="A95" s="696">
        <v>86.0</v>
      </c>
      <c r="B95" s="696">
        <v>12388.0</v>
      </c>
      <c r="C95" s="696">
        <v>1969.0</v>
      </c>
      <c r="D95" s="696" t="s">
        <v>1774</v>
      </c>
      <c r="E95" s="696" t="s">
        <v>2140</v>
      </c>
      <c r="F95" s="696" t="s">
        <v>2141</v>
      </c>
      <c r="G95" s="696">
        <v>31.0</v>
      </c>
      <c r="H95" s="703">
        <v>45706.0</v>
      </c>
      <c r="I95" s="696" t="s">
        <v>2289</v>
      </c>
      <c r="J95" s="696" t="s">
        <v>2260</v>
      </c>
      <c r="K95" s="704" t="str">
        <f t="array" ref="K95">xlookup(D95,FEBRUARY!F:F, FEBRUARY!L:L)</f>
        <v>FORMAL-PRIVATE</v>
      </c>
    </row>
    <row r="96">
      <c r="A96" s="696">
        <v>87.0</v>
      </c>
      <c r="B96" s="696">
        <v>12408.0</v>
      </c>
      <c r="C96" s="696">
        <v>1970.0</v>
      </c>
      <c r="D96" s="696" t="s">
        <v>1822</v>
      </c>
      <c r="E96" s="696" t="s">
        <v>2146</v>
      </c>
      <c r="F96" s="696" t="s">
        <v>2141</v>
      </c>
      <c r="G96" s="696">
        <v>81.0</v>
      </c>
      <c r="H96" s="703">
        <v>45706.0</v>
      </c>
      <c r="I96" s="696" t="s">
        <v>2290</v>
      </c>
      <c r="J96" s="696" t="s">
        <v>2214</v>
      </c>
      <c r="K96" s="704" t="str">
        <f t="array" ref="K96">xlookup(D96,FEBRUARY!F:F, FEBRUARY!L:L)</f>
        <v>SENIOR CITIZEN</v>
      </c>
    </row>
    <row r="97">
      <c r="A97" s="696">
        <v>88.0</v>
      </c>
      <c r="B97" s="696">
        <v>12385.0</v>
      </c>
      <c r="C97" s="696">
        <v>1971.0</v>
      </c>
      <c r="D97" s="696" t="s">
        <v>1816</v>
      </c>
      <c r="E97" s="696" t="s">
        <v>2146</v>
      </c>
      <c r="F97" s="696" t="s">
        <v>2141</v>
      </c>
      <c r="G97" s="696">
        <v>9.0</v>
      </c>
      <c r="H97" s="703">
        <v>45706.0</v>
      </c>
      <c r="I97" s="696" t="s">
        <v>2291</v>
      </c>
      <c r="J97" s="696" t="s">
        <v>2292</v>
      </c>
      <c r="K97" s="704" t="str">
        <f t="array" ref="K97">xlookup(D97,FEBRUARY!F:F, FEBRUARY!L:L)</f>
        <v>FORMAL-PRIVATE</v>
      </c>
    </row>
    <row r="98">
      <c r="A98" s="696">
        <v>89.0</v>
      </c>
      <c r="B98" s="696">
        <v>2387.0</v>
      </c>
      <c r="C98" s="696">
        <v>1972.0</v>
      </c>
      <c r="D98" s="696" t="s">
        <v>1835</v>
      </c>
      <c r="E98" s="696" t="s">
        <v>2146</v>
      </c>
      <c r="F98" s="696" t="s">
        <v>2141</v>
      </c>
      <c r="G98" s="696">
        <v>1.0</v>
      </c>
      <c r="H98" s="703">
        <v>45706.0</v>
      </c>
      <c r="I98" s="696" t="s">
        <v>2293</v>
      </c>
      <c r="J98" s="696" t="s">
        <v>2176</v>
      </c>
      <c r="K98" s="704" t="str">
        <f t="array" ref="K98">xlookup(D98,FEBRUARY!F:F, FEBRUARY!L:L)</f>
        <v>FORMAL-PRIVATE</v>
      </c>
    </row>
    <row r="99">
      <c r="A99" s="696">
        <v>90.0</v>
      </c>
      <c r="B99" s="696">
        <v>10225.0</v>
      </c>
      <c r="C99" s="696">
        <v>1973.0</v>
      </c>
      <c r="D99" s="696" t="s">
        <v>1800</v>
      </c>
      <c r="E99" s="696" t="s">
        <v>2146</v>
      </c>
      <c r="F99" s="696" t="s">
        <v>2141</v>
      </c>
      <c r="G99" s="696">
        <v>49.0</v>
      </c>
      <c r="H99" s="703">
        <v>45706.0</v>
      </c>
      <c r="I99" s="696" t="s">
        <v>2294</v>
      </c>
      <c r="J99" s="696" t="s">
        <v>2232</v>
      </c>
      <c r="K99" s="704" t="str">
        <f t="array" ref="K99">xlookup(D99,FEBRUARY!F:F, FEBRUARY!L:L)</f>
        <v>SELF EARNING INDIVIDUAL</v>
      </c>
    </row>
    <row r="100">
      <c r="A100" s="696">
        <v>91.0</v>
      </c>
      <c r="B100" s="696">
        <v>12421.0</v>
      </c>
      <c r="C100" s="696">
        <v>1974.0</v>
      </c>
      <c r="D100" s="696" t="s">
        <v>1912</v>
      </c>
      <c r="E100" s="696" t="s">
        <v>2146</v>
      </c>
      <c r="F100" s="696" t="s">
        <v>2149</v>
      </c>
      <c r="G100" s="696">
        <v>0.0</v>
      </c>
      <c r="H100" s="703">
        <v>45706.0</v>
      </c>
      <c r="I100" s="696" t="s">
        <v>2295</v>
      </c>
      <c r="J100" s="696" t="s">
        <v>2202</v>
      </c>
      <c r="K100" s="704" t="str">
        <f t="array" ref="K100">xlookup(D100,FEBRUARY!F:F, FEBRUARY!L:L)</f>
        <v>FORMAL-GOVERNMENT</v>
      </c>
    </row>
    <row r="101">
      <c r="A101" s="700">
        <v>92.0</v>
      </c>
      <c r="B101" s="700">
        <v>12420.0</v>
      </c>
      <c r="C101" s="700">
        <v>1975.0</v>
      </c>
      <c r="D101" s="700" t="s">
        <v>2296</v>
      </c>
      <c r="E101" s="700" t="s">
        <v>2140</v>
      </c>
      <c r="F101" s="700" t="s">
        <v>2141</v>
      </c>
      <c r="G101" s="700">
        <v>55.0</v>
      </c>
      <c r="H101" s="701">
        <v>45707.0</v>
      </c>
      <c r="I101" s="700" t="s">
        <v>2297</v>
      </c>
      <c r="J101" s="700" t="s">
        <v>2278</v>
      </c>
      <c r="K101" s="702" t="str">
        <f t="array" ref="K101">xlookup(D101,FEBRUARY!F:F, FEBRUARY!L:L)</f>
        <v>#N/A</v>
      </c>
      <c r="L101" s="702"/>
      <c r="M101" s="702"/>
    </row>
    <row r="102">
      <c r="A102" s="696">
        <v>93.0</v>
      </c>
      <c r="B102" s="696">
        <v>12425.0</v>
      </c>
      <c r="C102" s="696">
        <v>1976.0</v>
      </c>
      <c r="D102" s="696" t="s">
        <v>1841</v>
      </c>
      <c r="E102" s="696" t="s">
        <v>2140</v>
      </c>
      <c r="F102" s="696" t="s">
        <v>2149</v>
      </c>
      <c r="G102" s="696">
        <v>68.0</v>
      </c>
      <c r="H102" s="703">
        <v>45707.0</v>
      </c>
      <c r="I102" s="696" t="s">
        <v>2298</v>
      </c>
      <c r="J102" s="696" t="s">
        <v>2299</v>
      </c>
      <c r="K102" s="704" t="str">
        <f t="array" ref="K102">xlookup(D102,FEBRUARY!F:F, FEBRUARY!L:L)</f>
        <v>SENIOR CITIZEN</v>
      </c>
    </row>
    <row r="103">
      <c r="A103" s="700">
        <v>94.0</v>
      </c>
      <c r="B103" s="700">
        <v>12465.0</v>
      </c>
      <c r="C103" s="700">
        <v>1977.0</v>
      </c>
      <c r="D103" s="700" t="s">
        <v>2300</v>
      </c>
      <c r="E103" s="700" t="s">
        <v>2146</v>
      </c>
      <c r="F103" s="700" t="s">
        <v>2141</v>
      </c>
      <c r="G103" s="700">
        <v>54.0</v>
      </c>
      <c r="H103" s="701">
        <v>45708.0</v>
      </c>
      <c r="I103" s="700" t="s">
        <v>2301</v>
      </c>
      <c r="J103" s="700" t="s">
        <v>2162</v>
      </c>
      <c r="K103" s="702" t="str">
        <f t="array" ref="K103">xlookup(D103,FEBRUARY!F:F, FEBRUARY!L:L)</f>
        <v>#N/A</v>
      </c>
      <c r="L103" s="702"/>
      <c r="M103" s="702"/>
    </row>
    <row r="104">
      <c r="A104" s="696">
        <v>95.0</v>
      </c>
      <c r="B104" s="696">
        <v>12469.0</v>
      </c>
      <c r="C104" s="696">
        <v>1978.0</v>
      </c>
      <c r="D104" s="696" t="s">
        <v>1886</v>
      </c>
      <c r="E104" s="696" t="s">
        <v>2146</v>
      </c>
      <c r="F104" s="696" t="s">
        <v>2149</v>
      </c>
      <c r="G104" s="696">
        <v>10.0</v>
      </c>
      <c r="H104" s="703">
        <v>45708.0</v>
      </c>
      <c r="I104" s="696" t="s">
        <v>2302</v>
      </c>
      <c r="J104" s="696" t="s">
        <v>2237</v>
      </c>
      <c r="K104" s="704" t="str">
        <f t="array" ref="K104">xlookup(D104,FEBRUARY!F:F, FEBRUARY!L:L)</f>
        <v>FORMAL-PRIVATE</v>
      </c>
    </row>
    <row r="105">
      <c r="A105" s="696">
        <v>96.0</v>
      </c>
      <c r="B105" s="696">
        <v>12479.0</v>
      </c>
      <c r="C105" s="696">
        <v>1979.0</v>
      </c>
      <c r="D105" s="696" t="s">
        <v>1852</v>
      </c>
      <c r="E105" s="696" t="s">
        <v>2146</v>
      </c>
      <c r="F105" s="696" t="s">
        <v>2149</v>
      </c>
      <c r="G105" s="696">
        <v>34.0</v>
      </c>
      <c r="H105" s="703">
        <v>45708.0</v>
      </c>
      <c r="I105" s="696" t="s">
        <v>2303</v>
      </c>
      <c r="J105" s="696" t="s">
        <v>2255</v>
      </c>
      <c r="K105" s="704" t="str">
        <f t="array" ref="K105">xlookup(D105,FEBRUARY!F:F, FEBRUARY!L:L)</f>
        <v>FORMAL-PRIVATE</v>
      </c>
    </row>
    <row r="106">
      <c r="A106" s="696">
        <v>97.0</v>
      </c>
      <c r="B106" s="696">
        <v>12461.0</v>
      </c>
      <c r="C106" s="696">
        <v>1980.0</v>
      </c>
      <c r="D106" s="696" t="s">
        <v>1945</v>
      </c>
      <c r="E106" s="696" t="s">
        <v>2140</v>
      </c>
      <c r="F106" s="696" t="s">
        <v>2141</v>
      </c>
      <c r="G106" s="696">
        <v>63.0</v>
      </c>
      <c r="H106" s="703">
        <v>45708.0</v>
      </c>
      <c r="I106" s="696" t="s">
        <v>2304</v>
      </c>
      <c r="J106" s="696" t="s">
        <v>2305</v>
      </c>
      <c r="K106" s="704" t="str">
        <f t="array" ref="K106">xlookup(D106,FEBRUARY!F:F, FEBRUARY!L:L)</f>
        <v>SENIOR CITIZEN</v>
      </c>
    </row>
    <row r="107">
      <c r="A107" s="696">
        <v>98.0</v>
      </c>
      <c r="B107" s="696">
        <v>12471.0</v>
      </c>
      <c r="C107" s="696">
        <v>1981.0</v>
      </c>
      <c r="D107" s="696" t="s">
        <v>1829</v>
      </c>
      <c r="E107" s="696" t="s">
        <v>2140</v>
      </c>
      <c r="F107" s="696" t="s">
        <v>2149</v>
      </c>
      <c r="G107" s="696">
        <v>1.0</v>
      </c>
      <c r="H107" s="703">
        <v>45708.0</v>
      </c>
      <c r="I107" s="696" t="s">
        <v>2306</v>
      </c>
      <c r="J107" s="696" t="s">
        <v>2183</v>
      </c>
      <c r="K107" s="704" t="str">
        <f t="array" ref="K107">xlookup(D107,FEBRUARY!F:F, FEBRUARY!L:L)</f>
        <v>FORMAL-PRIVATE</v>
      </c>
    </row>
    <row r="108">
      <c r="A108" s="696">
        <v>99.0</v>
      </c>
      <c r="B108" s="696">
        <v>12484.0</v>
      </c>
      <c r="C108" s="696">
        <v>1982.0</v>
      </c>
      <c r="D108" s="696" t="s">
        <v>1880</v>
      </c>
      <c r="E108" s="696" t="s">
        <v>2146</v>
      </c>
      <c r="F108" s="696" t="s">
        <v>2149</v>
      </c>
      <c r="G108" s="696">
        <v>3.0</v>
      </c>
      <c r="H108" s="703">
        <v>45708.0</v>
      </c>
      <c r="I108" s="696" t="s">
        <v>2307</v>
      </c>
      <c r="J108" s="696" t="s">
        <v>2237</v>
      </c>
      <c r="K108" s="704" t="str">
        <f t="array" ref="K108">xlookup(D108,FEBRUARY!F:F, FEBRUARY!L:L)</f>
        <v>INFORMAL ECONOMY- INFORMAL SECTOR</v>
      </c>
    </row>
    <row r="109">
      <c r="A109" s="696">
        <v>100.0</v>
      </c>
      <c r="B109" s="696">
        <v>12486.0</v>
      </c>
      <c r="C109" s="696">
        <v>1983.0</v>
      </c>
      <c r="D109" s="696" t="s">
        <v>1848</v>
      </c>
      <c r="E109" s="696" t="s">
        <v>2140</v>
      </c>
      <c r="F109" s="696" t="s">
        <v>2141</v>
      </c>
      <c r="G109" s="696">
        <v>75.0</v>
      </c>
      <c r="H109" s="703">
        <v>45708.0</v>
      </c>
      <c r="I109" s="696" t="s">
        <v>2308</v>
      </c>
      <c r="J109" s="696" t="s">
        <v>2218</v>
      </c>
      <c r="K109" s="704" t="str">
        <f t="array" ref="K109">xlookup(D109,FEBRUARY!F:F, FEBRUARY!L:L)</f>
        <v>SENIOR CITIZEN</v>
      </c>
    </row>
    <row r="110">
      <c r="A110" s="696">
        <v>101.0</v>
      </c>
      <c r="B110" s="696">
        <v>12493.0</v>
      </c>
      <c r="C110" s="696">
        <v>1984.0</v>
      </c>
      <c r="D110" s="696" t="s">
        <v>1856</v>
      </c>
      <c r="E110" s="696" t="s">
        <v>2140</v>
      </c>
      <c r="F110" s="696" t="s">
        <v>2149</v>
      </c>
      <c r="G110" s="696">
        <v>2.0</v>
      </c>
      <c r="H110" s="703">
        <v>45709.0</v>
      </c>
      <c r="I110" s="696" t="s">
        <v>2309</v>
      </c>
      <c r="J110" s="696" t="s">
        <v>2216</v>
      </c>
      <c r="K110" s="704" t="str">
        <f t="array" ref="K110">xlookup(D110,FEBRUARY!F:F, FEBRUARY!L:L)</f>
        <v>INFORMAL ECONOMY- INFORMAL SECTOR</v>
      </c>
    </row>
    <row r="111">
      <c r="A111" s="700">
        <v>102.0</v>
      </c>
      <c r="B111" s="700">
        <v>12501.0</v>
      </c>
      <c r="C111" s="700">
        <v>1985.0</v>
      </c>
      <c r="D111" s="700" t="s">
        <v>2310</v>
      </c>
      <c r="E111" s="700" t="s">
        <v>2140</v>
      </c>
      <c r="F111" s="700" t="s">
        <v>2141</v>
      </c>
      <c r="G111" s="700">
        <v>42.0</v>
      </c>
      <c r="H111" s="701">
        <v>45709.0</v>
      </c>
      <c r="I111" s="700" t="s">
        <v>2311</v>
      </c>
      <c r="J111" s="700" t="s">
        <v>2223</v>
      </c>
      <c r="K111" s="702" t="str">
        <f t="array" ref="K111">xlookup(D111,FEBRUARY!F:F, FEBRUARY!L:L)</f>
        <v>#N/A</v>
      </c>
      <c r="L111" s="702"/>
      <c r="M111" s="702"/>
    </row>
    <row r="112">
      <c r="A112" s="696">
        <v>103.0</v>
      </c>
      <c r="B112" s="696">
        <v>12509.0</v>
      </c>
      <c r="C112" s="696">
        <v>1986.0</v>
      </c>
      <c r="D112" s="696" t="s">
        <v>1981</v>
      </c>
      <c r="E112" s="696" t="s">
        <v>2146</v>
      </c>
      <c r="F112" s="696" t="s">
        <v>2149</v>
      </c>
      <c r="G112" s="696">
        <v>28.0</v>
      </c>
      <c r="H112" s="703">
        <v>45709.0</v>
      </c>
      <c r="I112" s="696" t="s">
        <v>2312</v>
      </c>
      <c r="J112" s="696" t="s">
        <v>2221</v>
      </c>
      <c r="K112" s="704" t="str">
        <f t="array" ref="K112">xlookup(D112,FEBRUARY!F:F, FEBRUARY!L:L)</f>
        <v>FORMAL-PRIVATE</v>
      </c>
    </row>
    <row r="113">
      <c r="A113" s="696">
        <v>104.0</v>
      </c>
      <c r="B113" s="696">
        <v>12514.0</v>
      </c>
      <c r="C113" s="696">
        <v>1987.0</v>
      </c>
      <c r="D113" s="696" t="s">
        <v>1951</v>
      </c>
      <c r="E113" s="696" t="s">
        <v>2146</v>
      </c>
      <c r="F113" s="696" t="s">
        <v>2141</v>
      </c>
      <c r="G113" s="696">
        <v>5.0</v>
      </c>
      <c r="H113" s="703">
        <v>45709.0</v>
      </c>
      <c r="I113" s="696" t="s">
        <v>2313</v>
      </c>
      <c r="J113" s="696" t="s">
        <v>2253</v>
      </c>
      <c r="K113" s="704" t="str">
        <f t="array" ref="K113">xlookup(D113,FEBRUARY!F:F, FEBRUARY!L:L)</f>
        <v>INDIRECT CONTRIBUTOR</v>
      </c>
    </row>
    <row r="114">
      <c r="A114" s="696">
        <v>105.0</v>
      </c>
      <c r="B114" s="696">
        <v>12515.0</v>
      </c>
      <c r="C114" s="696">
        <v>1988.0</v>
      </c>
      <c r="D114" s="696" t="s">
        <v>1956</v>
      </c>
      <c r="E114" s="696" t="s">
        <v>2146</v>
      </c>
      <c r="F114" s="696" t="s">
        <v>2141</v>
      </c>
      <c r="G114" s="696">
        <v>10.0</v>
      </c>
      <c r="H114" s="703">
        <v>45709.0</v>
      </c>
      <c r="I114" s="696" t="s">
        <v>2313</v>
      </c>
      <c r="J114" s="696" t="s">
        <v>2253</v>
      </c>
      <c r="K114" s="704" t="str">
        <f t="array" ref="K114">xlookup(D114,FEBRUARY!F:F, FEBRUARY!L:L)</f>
        <v>INDIRECT CONTRIBUTOR</v>
      </c>
    </row>
    <row r="115">
      <c r="A115" s="696">
        <v>106.0</v>
      </c>
      <c r="B115" s="696">
        <v>12516.0</v>
      </c>
      <c r="C115" s="696">
        <v>1989.0</v>
      </c>
      <c r="D115" s="696" t="s">
        <v>1892</v>
      </c>
      <c r="E115" s="696" t="s">
        <v>2140</v>
      </c>
      <c r="F115" s="696" t="s">
        <v>2149</v>
      </c>
      <c r="G115" s="696">
        <v>7.0</v>
      </c>
      <c r="H115" s="703">
        <v>45710.0</v>
      </c>
      <c r="I115" s="696" t="s">
        <v>2314</v>
      </c>
      <c r="J115" s="696" t="s">
        <v>2176</v>
      </c>
      <c r="K115" s="704" t="str">
        <f t="array" ref="K115">xlookup(D115,FEBRUARY!F:F, FEBRUARY!L:L)</f>
        <v>FORMAL-PRIVATE</v>
      </c>
    </row>
    <row r="116">
      <c r="A116" s="696">
        <v>107.0</v>
      </c>
      <c r="B116" s="696">
        <v>9516.0</v>
      </c>
      <c r="C116" s="696">
        <v>1990.0</v>
      </c>
      <c r="D116" s="696" t="s">
        <v>1970</v>
      </c>
      <c r="E116" s="696" t="s">
        <v>2140</v>
      </c>
      <c r="F116" s="696" t="s">
        <v>2149</v>
      </c>
      <c r="G116" s="696">
        <v>51.0</v>
      </c>
      <c r="H116" s="703">
        <v>45710.0</v>
      </c>
      <c r="I116" s="696" t="s">
        <v>2315</v>
      </c>
      <c r="J116" s="696" t="s">
        <v>2162</v>
      </c>
      <c r="K116" s="704" t="str">
        <f t="array" ref="K116">xlookup(D116,FEBRUARY!F:F, FEBRUARY!L:L)</f>
        <v>FORMAL-PRIVATE</v>
      </c>
    </row>
    <row r="117">
      <c r="A117" s="696">
        <v>108.0</v>
      </c>
      <c r="B117" s="696">
        <v>12527.0</v>
      </c>
      <c r="C117" s="696">
        <v>1991.0</v>
      </c>
      <c r="D117" s="696" t="s">
        <v>2049</v>
      </c>
      <c r="E117" s="696" t="s">
        <v>2140</v>
      </c>
      <c r="F117" s="696" t="s">
        <v>2149</v>
      </c>
      <c r="G117" s="696">
        <v>28.0</v>
      </c>
      <c r="H117" s="703">
        <v>45710.0</v>
      </c>
      <c r="I117" s="696" t="s">
        <v>2316</v>
      </c>
      <c r="J117" s="696" t="s">
        <v>2317</v>
      </c>
      <c r="K117" s="704" t="str">
        <f t="array" ref="K117">xlookup(D117,FEBRUARY!F:F, FEBRUARY!L:L)</f>
        <v>MIGRANT WORKER</v>
      </c>
    </row>
    <row r="118">
      <c r="A118" s="696">
        <v>109.0</v>
      </c>
      <c r="B118" s="696">
        <v>12533.0</v>
      </c>
      <c r="C118" s="696">
        <v>1992.0</v>
      </c>
      <c r="D118" s="696" t="s">
        <v>2004</v>
      </c>
      <c r="E118" s="696" t="s">
        <v>2146</v>
      </c>
      <c r="F118" s="696" t="s">
        <v>2141</v>
      </c>
      <c r="G118" s="696">
        <v>13.0</v>
      </c>
      <c r="H118" s="703">
        <v>45710.0</v>
      </c>
      <c r="I118" s="696" t="s">
        <v>2318</v>
      </c>
      <c r="J118" s="696" t="s">
        <v>2250</v>
      </c>
      <c r="K118" s="704" t="str">
        <f t="array" ref="K118">xlookup(D118,FEBRUARY!F:F, FEBRUARY!L:L)</f>
        <v>FORMAL-GOVERNMENT</v>
      </c>
    </row>
    <row r="119">
      <c r="A119" s="696">
        <v>110.0</v>
      </c>
      <c r="B119" s="696">
        <v>12347.0</v>
      </c>
      <c r="C119" s="696">
        <v>1993.0</v>
      </c>
      <c r="D119" s="696" t="s">
        <v>1939</v>
      </c>
      <c r="E119" s="696" t="s">
        <v>2146</v>
      </c>
      <c r="F119" s="696" t="s">
        <v>2149</v>
      </c>
      <c r="G119" s="696">
        <v>57.0</v>
      </c>
      <c r="H119" s="703">
        <v>45710.0</v>
      </c>
      <c r="I119" s="696" t="s">
        <v>2319</v>
      </c>
      <c r="J119" s="696" t="s">
        <v>2223</v>
      </c>
      <c r="K119" s="704" t="str">
        <f t="array" ref="K119">xlookup(D119,FEBRUARY!F:F, FEBRUARY!L:L)</f>
        <v>INFORMAL ECONOMY- INFORMAL SECTOR</v>
      </c>
    </row>
    <row r="120">
      <c r="A120" s="696">
        <v>111.0</v>
      </c>
      <c r="B120" s="696">
        <v>12200.0</v>
      </c>
      <c r="C120" s="696">
        <v>1994.0</v>
      </c>
      <c r="D120" s="696" t="s">
        <v>1936</v>
      </c>
      <c r="E120" s="696" t="s">
        <v>2146</v>
      </c>
      <c r="F120" s="696" t="s">
        <v>2141</v>
      </c>
      <c r="G120" s="696">
        <v>23.0</v>
      </c>
      <c r="H120" s="703">
        <v>45710.0</v>
      </c>
      <c r="I120" s="696" t="s">
        <v>2320</v>
      </c>
      <c r="J120" s="696" t="s">
        <v>2278</v>
      </c>
      <c r="K120" s="704" t="str">
        <f t="array" ref="K120">xlookup(D120,FEBRUARY!F:F, FEBRUARY!L:L)</f>
        <v>FORMAL-PRIVATE</v>
      </c>
    </row>
    <row r="121">
      <c r="A121" s="700">
        <v>112.0</v>
      </c>
      <c r="B121" s="700">
        <v>12542.0</v>
      </c>
      <c r="C121" s="700">
        <v>1995.0</v>
      </c>
      <c r="D121" s="700" t="s">
        <v>2321</v>
      </c>
      <c r="E121" s="700" t="s">
        <v>2140</v>
      </c>
      <c r="F121" s="700" t="s">
        <v>2149</v>
      </c>
      <c r="G121" s="700">
        <v>45.0</v>
      </c>
      <c r="H121" s="701">
        <v>45711.0</v>
      </c>
      <c r="I121" s="700" t="s">
        <v>2322</v>
      </c>
      <c r="J121" s="700" t="s">
        <v>2164</v>
      </c>
      <c r="K121" s="702" t="str">
        <f t="array" ref="K121">xlookup(D121,FEBRUARY!F:F, FEBRUARY!L:L)</f>
        <v>#N/A</v>
      </c>
      <c r="L121" s="702"/>
      <c r="M121" s="702"/>
    </row>
    <row r="122" ht="16.5" customHeight="1">
      <c r="A122" s="696">
        <v>113.0</v>
      </c>
      <c r="B122" s="696">
        <v>12543.0</v>
      </c>
      <c r="C122" s="696">
        <v>1996.0</v>
      </c>
      <c r="D122" s="696" t="s">
        <v>1964</v>
      </c>
      <c r="E122" s="696" t="s">
        <v>2146</v>
      </c>
      <c r="F122" s="696" t="s">
        <v>2141</v>
      </c>
      <c r="G122" s="696">
        <v>88.0</v>
      </c>
      <c r="H122" s="703">
        <v>45711.0</v>
      </c>
      <c r="I122" s="696" t="s">
        <v>2323</v>
      </c>
      <c r="J122" s="696" t="s">
        <v>2179</v>
      </c>
      <c r="K122" s="704" t="str">
        <f t="array" ref="K122">xlookup(D122,FEBRUARY!F:F, FEBRUARY!L:L)</f>
        <v>SENIOR CITIZEN</v>
      </c>
    </row>
    <row r="123">
      <c r="A123" s="700">
        <v>114.0</v>
      </c>
      <c r="B123" s="700">
        <v>12549.0</v>
      </c>
      <c r="C123" s="700">
        <v>1997.0</v>
      </c>
      <c r="D123" s="700" t="s">
        <v>2070</v>
      </c>
      <c r="E123" s="700" t="s">
        <v>2146</v>
      </c>
      <c r="F123" s="700" t="s">
        <v>2141</v>
      </c>
      <c r="G123" s="700">
        <v>76.0</v>
      </c>
      <c r="H123" s="701">
        <v>45711.0</v>
      </c>
      <c r="I123" s="700" t="s">
        <v>2324</v>
      </c>
      <c r="J123" s="700" t="s">
        <v>2179</v>
      </c>
      <c r="K123" s="702" t="str">
        <f t="array" ref="K123">xlookup(D123,FEBRUARY!F:F, FEBRUARY!L:L)</f>
        <v>SENIOR CITIZEN</v>
      </c>
      <c r="L123" s="702"/>
      <c r="M123" s="702"/>
    </row>
    <row r="124">
      <c r="A124" s="696">
        <v>115.0</v>
      </c>
      <c r="B124" s="696">
        <v>12556.0</v>
      </c>
      <c r="C124" s="696">
        <v>1998.0</v>
      </c>
      <c r="D124" s="696" t="s">
        <v>2038</v>
      </c>
      <c r="E124" s="696" t="s">
        <v>2140</v>
      </c>
      <c r="F124" s="696" t="s">
        <v>2149</v>
      </c>
      <c r="G124" s="696">
        <v>6.0</v>
      </c>
      <c r="H124" s="703">
        <v>45711.0</v>
      </c>
      <c r="I124" s="696" t="s">
        <v>2325</v>
      </c>
      <c r="J124" s="696" t="s">
        <v>2185</v>
      </c>
      <c r="K124" s="704" t="str">
        <f t="array" ref="K124">xlookup(D124,FEBRUARY!F:F, FEBRUARY!L:L)</f>
        <v>FORMAL-PRIVATE</v>
      </c>
    </row>
    <row r="125">
      <c r="A125" s="696">
        <v>116.0</v>
      </c>
      <c r="B125" s="696">
        <v>7715.0</v>
      </c>
      <c r="C125" s="696">
        <v>1999.0</v>
      </c>
      <c r="D125" s="696" t="s">
        <v>1376</v>
      </c>
      <c r="E125" s="696" t="s">
        <v>2146</v>
      </c>
      <c r="F125" s="696" t="s">
        <v>2141</v>
      </c>
      <c r="G125" s="696">
        <v>39.0</v>
      </c>
      <c r="H125" s="703">
        <v>45712.0</v>
      </c>
      <c r="I125" s="696" t="s">
        <v>2163</v>
      </c>
      <c r="J125" s="696" t="s">
        <v>2164</v>
      </c>
      <c r="K125" s="704" t="str">
        <f t="array" ref="K125">xlookup(D125,FEBRUARY!F:F, FEBRUARY!L:L)</f>
        <v>PWD</v>
      </c>
    </row>
    <row r="126">
      <c r="A126" s="696">
        <v>117.0</v>
      </c>
      <c r="B126" s="696">
        <v>11392.0</v>
      </c>
      <c r="C126" s="696">
        <v>2000.0</v>
      </c>
      <c r="D126" s="696" t="s">
        <v>877</v>
      </c>
      <c r="E126" s="696" t="s">
        <v>2146</v>
      </c>
      <c r="F126" s="696" t="s">
        <v>2141</v>
      </c>
      <c r="G126" s="696">
        <v>47.0</v>
      </c>
      <c r="H126" s="703">
        <v>45712.0</v>
      </c>
      <c r="I126" s="696" t="s">
        <v>2326</v>
      </c>
      <c r="J126" s="696" t="s">
        <v>2327</v>
      </c>
      <c r="K126" s="704" t="str">
        <f t="array" ref="K126">xlookup(D126,FEBRUARY!F:F, FEBRUARY!L:L)</f>
        <v>FORMAL-PRIVATE</v>
      </c>
    </row>
    <row r="127">
      <c r="A127" s="700">
        <v>118.0</v>
      </c>
      <c r="B127" s="700">
        <v>12581.0</v>
      </c>
      <c r="C127" s="700">
        <v>2001.0</v>
      </c>
      <c r="D127" s="700" t="s">
        <v>2328</v>
      </c>
      <c r="E127" s="700" t="s">
        <v>2146</v>
      </c>
      <c r="F127" s="700" t="s">
        <v>2141</v>
      </c>
      <c r="G127" s="700">
        <v>0.0</v>
      </c>
      <c r="H127" s="701">
        <v>45712.0</v>
      </c>
      <c r="I127" s="700" t="s">
        <v>2329</v>
      </c>
      <c r="J127" s="700" t="s">
        <v>2176</v>
      </c>
      <c r="K127" s="702" t="str">
        <f t="array" ref="K127">xlookup(D127,FEBRUARY!F:F, FEBRUARY!L:L)</f>
        <v>#N/A</v>
      </c>
      <c r="L127" s="702"/>
      <c r="M127" s="702"/>
    </row>
    <row r="128">
      <c r="A128" s="696">
        <v>119.0</v>
      </c>
      <c r="B128" s="696">
        <v>12371.0</v>
      </c>
      <c r="C128" s="696">
        <v>2002.0</v>
      </c>
      <c r="D128" s="696" t="s">
        <v>2017</v>
      </c>
      <c r="E128" s="696" t="s">
        <v>2146</v>
      </c>
      <c r="F128" s="696" t="s">
        <v>2141</v>
      </c>
      <c r="G128" s="696">
        <v>37.0</v>
      </c>
      <c r="H128" s="703">
        <v>45712.0</v>
      </c>
      <c r="I128" s="696" t="s">
        <v>2330</v>
      </c>
      <c r="J128" s="696" t="s">
        <v>2155</v>
      </c>
      <c r="K128" s="704" t="str">
        <f t="array" ref="K128">xlookup(D128,FEBRUARY!F:F, FEBRUARY!L:L)</f>
        <v>FORMAL-PRIVATE</v>
      </c>
    </row>
    <row r="129">
      <c r="A129" s="696">
        <v>120.0</v>
      </c>
      <c r="B129" s="696">
        <v>12567.0</v>
      </c>
      <c r="C129" s="696">
        <v>2003.0</v>
      </c>
      <c r="D129" s="696" t="s">
        <v>2060</v>
      </c>
      <c r="E129" s="696" t="s">
        <v>2146</v>
      </c>
      <c r="F129" s="696" t="s">
        <v>2149</v>
      </c>
      <c r="G129" s="696">
        <v>3.0</v>
      </c>
      <c r="H129" s="703">
        <v>45712.0</v>
      </c>
      <c r="I129" s="696" t="s">
        <v>2331</v>
      </c>
      <c r="J129" s="696" t="s">
        <v>2247</v>
      </c>
      <c r="K129" s="704" t="str">
        <f t="array" ref="K129">xlookup(D129,FEBRUARY!F:F, FEBRUARY!L:L)</f>
        <v>FORMAL-PRIVATE</v>
      </c>
    </row>
    <row r="130">
      <c r="A130" s="696">
        <v>121.0</v>
      </c>
      <c r="B130" s="696">
        <v>5842.0</v>
      </c>
      <c r="C130" s="696">
        <v>2004.0</v>
      </c>
      <c r="D130" s="696" t="s">
        <v>1958</v>
      </c>
      <c r="E130" s="696" t="s">
        <v>2146</v>
      </c>
      <c r="F130" s="696" t="s">
        <v>2141</v>
      </c>
      <c r="G130" s="696">
        <v>72.0</v>
      </c>
      <c r="H130" s="703">
        <v>45712.0</v>
      </c>
      <c r="I130" s="696" t="s">
        <v>2332</v>
      </c>
      <c r="J130" s="696" t="s">
        <v>2214</v>
      </c>
      <c r="K130" s="704" t="str">
        <f t="array" ref="K130">xlookup(D130,FEBRUARY!F:F, FEBRUARY!L:L)</f>
        <v>SENIOR CITIZEN</v>
      </c>
    </row>
    <row r="131">
      <c r="A131" s="696">
        <v>122.0</v>
      </c>
      <c r="B131" s="696">
        <v>12596.0</v>
      </c>
      <c r="C131" s="696">
        <v>2005.0</v>
      </c>
      <c r="D131" s="696" t="s">
        <v>2098</v>
      </c>
      <c r="E131" s="696" t="s">
        <v>2146</v>
      </c>
      <c r="F131" s="696" t="s">
        <v>2149</v>
      </c>
      <c r="G131" s="696">
        <v>48.0</v>
      </c>
      <c r="H131" s="703">
        <v>45712.0</v>
      </c>
      <c r="I131" s="696" t="s">
        <v>2333</v>
      </c>
      <c r="J131" s="696" t="s">
        <v>2179</v>
      </c>
      <c r="K131" s="704" t="str">
        <f t="array" ref="K131">xlookup(D131,FEBRUARY!F:F, FEBRUARY!L:L)</f>
        <v>SELF EARNING INDIVIDUAL</v>
      </c>
    </row>
    <row r="132">
      <c r="A132" s="696">
        <v>123.0</v>
      </c>
      <c r="B132" s="696">
        <v>12597.0</v>
      </c>
      <c r="C132" s="696">
        <v>2006.0</v>
      </c>
      <c r="D132" s="696" t="s">
        <v>2105</v>
      </c>
      <c r="E132" s="696" t="s">
        <v>2146</v>
      </c>
      <c r="F132" s="696" t="s">
        <v>2149</v>
      </c>
      <c r="G132" s="696">
        <v>59.0</v>
      </c>
      <c r="H132" s="703">
        <v>45712.0</v>
      </c>
      <c r="I132" s="696" t="s">
        <v>2334</v>
      </c>
      <c r="J132" s="696" t="s">
        <v>2179</v>
      </c>
      <c r="K132" s="704" t="str">
        <f t="array" ref="K132">xlookup(D132,FEBRUARY!F:F, FEBRUARY!L:L)</f>
        <v>SELF EARNING INDIVIDUAL</v>
      </c>
    </row>
    <row r="133">
      <c r="A133" s="696">
        <v>124.0</v>
      </c>
      <c r="B133" s="696">
        <v>12592.0</v>
      </c>
      <c r="C133" s="696">
        <v>2007.0</v>
      </c>
      <c r="D133" s="696" t="s">
        <v>2081</v>
      </c>
      <c r="E133" s="696" t="s">
        <v>2146</v>
      </c>
      <c r="F133" s="696" t="s">
        <v>2149</v>
      </c>
      <c r="G133" s="696">
        <v>1.0</v>
      </c>
      <c r="H133" s="703">
        <v>45712.0</v>
      </c>
      <c r="I133" s="696" t="s">
        <v>2335</v>
      </c>
      <c r="J133" s="696" t="s">
        <v>2336</v>
      </c>
      <c r="K133" s="704" t="str">
        <f t="array" ref="K133">xlookup(D133,FEBRUARY!F:F, FEBRUARY!L:L)</f>
        <v>SELF EARNING INDIVIDUAL</v>
      </c>
    </row>
    <row r="134">
      <c r="A134" s="700">
        <v>125.0</v>
      </c>
      <c r="B134" s="700">
        <v>12598.0</v>
      </c>
      <c r="C134" s="700">
        <v>2008.0</v>
      </c>
      <c r="D134" s="700" t="s">
        <v>2337</v>
      </c>
      <c r="E134" s="700" t="s">
        <v>2140</v>
      </c>
      <c r="F134" s="700" t="s">
        <v>2149</v>
      </c>
      <c r="G134" s="700">
        <v>1.0</v>
      </c>
      <c r="H134" s="701">
        <v>45712.0</v>
      </c>
      <c r="I134" s="700" t="s">
        <v>2338</v>
      </c>
      <c r="J134" s="700" t="s">
        <v>2339</v>
      </c>
      <c r="K134" s="702" t="str">
        <f t="array" ref="K134">xlookup(D134,FEBRUARY!F:F, FEBRUARY!L:L)</f>
        <v>#N/A</v>
      </c>
      <c r="L134" s="702"/>
      <c r="M134" s="702"/>
    </row>
    <row r="135">
      <c r="A135" s="700">
        <v>126.0</v>
      </c>
      <c r="B135" s="700">
        <v>5871.0</v>
      </c>
      <c r="C135" s="700">
        <v>2009.0</v>
      </c>
      <c r="D135" s="700" t="s">
        <v>2340</v>
      </c>
      <c r="E135" s="700" t="s">
        <v>2146</v>
      </c>
      <c r="F135" s="700" t="s">
        <v>2141</v>
      </c>
      <c r="G135" s="700">
        <v>5.0</v>
      </c>
      <c r="H135" s="701">
        <v>45712.0</v>
      </c>
      <c r="I135" s="700" t="s">
        <v>2341</v>
      </c>
      <c r="J135" s="700" t="s">
        <v>2160</v>
      </c>
      <c r="K135" s="702" t="str">
        <f t="array" ref="K135">xlookup(D135,FEBRUARY!F:F, FEBRUARY!L:L)</f>
        <v>#N/A</v>
      </c>
      <c r="L135" s="702"/>
      <c r="M135" s="702"/>
    </row>
    <row r="136">
      <c r="A136" s="696">
        <v>127.0</v>
      </c>
      <c r="B136" s="696">
        <v>12607.0</v>
      </c>
      <c r="C136" s="696">
        <v>2010.0</v>
      </c>
      <c r="D136" s="696" t="s">
        <v>2027</v>
      </c>
      <c r="E136" s="696" t="s">
        <v>2146</v>
      </c>
      <c r="F136" s="696" t="s">
        <v>2149</v>
      </c>
      <c r="G136" s="696">
        <v>0.0</v>
      </c>
      <c r="H136" s="703">
        <v>45713.0</v>
      </c>
      <c r="I136" s="696" t="s">
        <v>2342</v>
      </c>
      <c r="J136" s="696" t="s">
        <v>2244</v>
      </c>
      <c r="K136" s="704" t="str">
        <f t="array" ref="K136">xlookup(D136,FEBRUARY!F:F, FEBRUARY!L:L)</f>
        <v>FORMAL-PRIVATE</v>
      </c>
    </row>
    <row r="137">
      <c r="A137" s="696">
        <v>128.0</v>
      </c>
      <c r="B137" s="696">
        <v>12606.0</v>
      </c>
      <c r="C137" s="696">
        <v>2011.0</v>
      </c>
      <c r="D137" s="696" t="s">
        <v>2044</v>
      </c>
      <c r="E137" s="696" t="s">
        <v>2140</v>
      </c>
      <c r="F137" s="696" t="s">
        <v>2141</v>
      </c>
      <c r="G137" s="696">
        <v>2.0</v>
      </c>
      <c r="H137" s="703">
        <v>45713.0</v>
      </c>
      <c r="I137" s="696" t="s">
        <v>2343</v>
      </c>
      <c r="J137" s="696" t="s">
        <v>2344</v>
      </c>
      <c r="K137" s="704" t="str">
        <f t="array" ref="K137">xlookup(D137,FEBRUARY!F:F, FEBRUARY!L:L)</f>
        <v>FORMAL-PRIVATE</v>
      </c>
    </row>
    <row r="138">
      <c r="A138" s="696">
        <v>130.0</v>
      </c>
      <c r="B138" s="696">
        <v>10797.0</v>
      </c>
      <c r="C138" s="696">
        <v>2013.0</v>
      </c>
      <c r="D138" s="696" t="s">
        <v>1988</v>
      </c>
      <c r="E138" s="696" t="s">
        <v>2146</v>
      </c>
      <c r="F138" s="696" t="s">
        <v>2149</v>
      </c>
      <c r="G138" s="696">
        <v>31.0</v>
      </c>
      <c r="H138" s="703">
        <v>45713.0</v>
      </c>
      <c r="I138" s="696" t="s">
        <v>2345</v>
      </c>
      <c r="J138" s="696" t="s">
        <v>2162</v>
      </c>
      <c r="K138" s="704" t="str">
        <f t="array" ref="K138">xlookup(D138,FEBRUARY!F:F, FEBRUARY!L:L)</f>
        <v>FORMAL-PRIVATE</v>
      </c>
    </row>
    <row r="139">
      <c r="A139" s="708">
        <v>131.0</v>
      </c>
      <c r="B139" s="708">
        <v>11466.0</v>
      </c>
      <c r="C139" s="708">
        <v>2014.0</v>
      </c>
      <c r="D139" s="708" t="s">
        <v>2346</v>
      </c>
      <c r="E139" s="708" t="s">
        <v>2146</v>
      </c>
      <c r="F139" s="708" t="s">
        <v>2149</v>
      </c>
      <c r="G139" s="708">
        <v>54.0</v>
      </c>
      <c r="H139" s="709">
        <v>45713.0</v>
      </c>
      <c r="I139" s="708" t="s">
        <v>2347</v>
      </c>
      <c r="J139" s="708" t="s">
        <v>2179</v>
      </c>
      <c r="K139" s="710" t="str">
        <f t="array" ref="K139">xlookup(D139,MARCH!F:F, MARCH!L:L)</f>
        <v>PWD</v>
      </c>
      <c r="L139" s="710"/>
      <c r="M139" s="710"/>
    </row>
    <row r="140">
      <c r="A140" s="696">
        <v>132.0</v>
      </c>
      <c r="B140" s="696">
        <v>12629.0</v>
      </c>
      <c r="C140" s="696">
        <v>2015.0</v>
      </c>
      <c r="D140" s="696" t="s">
        <v>2033</v>
      </c>
      <c r="E140" s="696" t="s">
        <v>2146</v>
      </c>
      <c r="F140" s="696" t="s">
        <v>2141</v>
      </c>
      <c r="G140" s="696">
        <v>17.0</v>
      </c>
      <c r="H140" s="703">
        <v>45713.0</v>
      </c>
      <c r="I140" s="696" t="s">
        <v>2348</v>
      </c>
      <c r="J140" s="696" t="s">
        <v>2189</v>
      </c>
      <c r="K140" s="704" t="str">
        <f t="array" ref="K140">xlookup(D140,FEBRUARY!F:F, FEBRUARY!L:L)</f>
        <v>FORMAL-PRIVATE</v>
      </c>
    </row>
    <row r="141">
      <c r="A141" s="700">
        <v>133.0</v>
      </c>
      <c r="B141" s="700">
        <v>12634.0</v>
      </c>
      <c r="C141" s="700">
        <v>2016.0</v>
      </c>
      <c r="D141" s="700" t="s">
        <v>2349</v>
      </c>
      <c r="E141" s="700" t="s">
        <v>2140</v>
      </c>
      <c r="F141" s="700" t="s">
        <v>2141</v>
      </c>
      <c r="G141" s="700">
        <v>12.0</v>
      </c>
      <c r="H141" s="701">
        <v>45714.0</v>
      </c>
      <c r="I141" s="700" t="s">
        <v>2350</v>
      </c>
      <c r="J141" s="700" t="s">
        <v>2160</v>
      </c>
      <c r="K141" s="702" t="str">
        <f t="array" ref="K141">xlookup(D141,FEBRUARY!F:F, FEBRUARY!L:L)</f>
        <v>#N/A</v>
      </c>
      <c r="L141" s="702"/>
      <c r="M141" s="702"/>
    </row>
    <row r="142">
      <c r="A142" s="696">
        <v>134.0</v>
      </c>
      <c r="B142" s="696">
        <v>12665.0</v>
      </c>
      <c r="C142" s="696">
        <v>2017.0</v>
      </c>
      <c r="D142" s="696" t="s">
        <v>2109</v>
      </c>
      <c r="E142" s="696" t="s">
        <v>2146</v>
      </c>
      <c r="F142" s="696" t="s">
        <v>2149</v>
      </c>
      <c r="G142" s="696">
        <v>0.0</v>
      </c>
      <c r="H142" s="703">
        <v>45714.0</v>
      </c>
      <c r="I142" s="696" t="s">
        <v>2351</v>
      </c>
      <c r="J142" s="696" t="s">
        <v>2176</v>
      </c>
      <c r="K142" s="704" t="str">
        <f t="array" ref="K142">xlookup(D142,FEBRUARY!F:F, FEBRUARY!L:L)</f>
        <v>FORMAL-PRIVATE</v>
      </c>
    </row>
    <row r="143">
      <c r="A143" s="705">
        <v>135.0</v>
      </c>
      <c r="B143" s="705">
        <v>11198.0</v>
      </c>
      <c r="C143" s="705">
        <v>2018.0</v>
      </c>
      <c r="D143" s="705" t="s">
        <v>2352</v>
      </c>
      <c r="E143" s="705" t="s">
        <v>2146</v>
      </c>
      <c r="F143" s="705" t="s">
        <v>2141</v>
      </c>
      <c r="G143" s="705">
        <v>40.0</v>
      </c>
      <c r="H143" s="706">
        <v>45714.0</v>
      </c>
      <c r="I143" s="705" t="s">
        <v>2353</v>
      </c>
      <c r="J143" s="705" t="s">
        <v>2270</v>
      </c>
      <c r="K143" s="707" t="str">
        <f t="array" ref="K143">xlookup(D143,MARCH!F:F, MARCH!L:L)</f>
        <v>SELF EARNING INDIVIDUAL</v>
      </c>
      <c r="L143" s="707"/>
      <c r="M143" s="707"/>
    </row>
    <row r="144">
      <c r="A144" s="705">
        <v>136.0</v>
      </c>
      <c r="B144" s="705">
        <v>12657.0</v>
      </c>
      <c r="C144" s="705">
        <v>2019.0</v>
      </c>
      <c r="D144" s="705" t="s">
        <v>2354</v>
      </c>
      <c r="E144" s="705" t="s">
        <v>2140</v>
      </c>
      <c r="F144" s="705" t="s">
        <v>2141</v>
      </c>
      <c r="G144" s="705">
        <v>86.0</v>
      </c>
      <c r="H144" s="706">
        <v>45714.0</v>
      </c>
      <c r="I144" s="705" t="s">
        <v>2355</v>
      </c>
      <c r="J144" s="705" t="s">
        <v>2255</v>
      </c>
      <c r="K144" s="707" t="str">
        <f t="array" ref="K144">xlookup(D144,MARCH!F:F, MARCH!L:L)</f>
        <v>SENIOR CITIZEN</v>
      </c>
      <c r="L144" s="707"/>
      <c r="M144" s="707"/>
    </row>
    <row r="145">
      <c r="A145" s="696">
        <v>137.0</v>
      </c>
      <c r="B145" s="696">
        <v>12653.0</v>
      </c>
      <c r="C145" s="696">
        <v>2020.0</v>
      </c>
      <c r="D145" s="696" t="s">
        <v>2087</v>
      </c>
      <c r="E145" s="696" t="s">
        <v>2146</v>
      </c>
      <c r="F145" s="696" t="s">
        <v>2149</v>
      </c>
      <c r="G145" s="696">
        <v>12.0</v>
      </c>
      <c r="H145" s="703">
        <v>45714.0</v>
      </c>
      <c r="I145" s="696" t="s">
        <v>2356</v>
      </c>
      <c r="J145" s="696" t="s">
        <v>2357</v>
      </c>
      <c r="K145" s="704" t="str">
        <f t="array" ref="K145">xlookup(D145,FEBRUARY!F:F, FEBRUARY!L:L)</f>
        <v>FORMAL-PRIVATE</v>
      </c>
    </row>
    <row r="146">
      <c r="A146" s="705">
        <v>138.0</v>
      </c>
      <c r="B146" s="705">
        <v>12671.0</v>
      </c>
      <c r="C146" s="705">
        <v>2021.0</v>
      </c>
      <c r="D146" s="705" t="s">
        <v>2358</v>
      </c>
      <c r="E146" s="705" t="s">
        <v>2146</v>
      </c>
      <c r="F146" s="705" t="s">
        <v>2141</v>
      </c>
      <c r="G146" s="705">
        <v>56.0</v>
      </c>
      <c r="H146" s="706">
        <v>45715.0</v>
      </c>
      <c r="I146" s="705" t="s">
        <v>2359</v>
      </c>
      <c r="J146" s="705" t="s">
        <v>2360</v>
      </c>
      <c r="K146" s="707" t="str">
        <f t="array" ref="K146">xlookup(D146,MARCH!F:F, MARCH!L:L)</f>
        <v>SELF EARNING INDIVIDUAL</v>
      </c>
      <c r="L146" s="707"/>
      <c r="M146" s="707"/>
    </row>
    <row r="147">
      <c r="A147" s="705">
        <v>139.0</v>
      </c>
      <c r="B147" s="705">
        <v>12684.0</v>
      </c>
      <c r="C147" s="705">
        <v>2022.0</v>
      </c>
      <c r="D147" s="705" t="s">
        <v>2361</v>
      </c>
      <c r="E147" s="705" t="s">
        <v>2146</v>
      </c>
      <c r="F147" s="705" t="s">
        <v>2149</v>
      </c>
      <c r="G147" s="705">
        <v>80.0</v>
      </c>
      <c r="H147" s="706">
        <v>45715.0</v>
      </c>
      <c r="I147" s="705" t="s">
        <v>2362</v>
      </c>
      <c r="J147" s="705" t="s">
        <v>2255</v>
      </c>
      <c r="K147" s="707" t="str">
        <f t="array" ref="K147">xlookup(D147,MARCH!F:F, MARCH!L:L)</f>
        <v>SENIOR CITIZEN</v>
      </c>
      <c r="L147" s="707"/>
      <c r="M147" s="707"/>
    </row>
    <row r="148">
      <c r="A148" s="705">
        <v>140.0</v>
      </c>
      <c r="B148" s="705">
        <v>12697.0</v>
      </c>
      <c r="C148" s="705">
        <v>2023.0</v>
      </c>
      <c r="D148" s="705" t="s">
        <v>2363</v>
      </c>
      <c r="E148" s="705" t="s">
        <v>2146</v>
      </c>
      <c r="F148" s="705" t="s">
        <v>2149</v>
      </c>
      <c r="G148" s="705">
        <v>62.0</v>
      </c>
      <c r="H148" s="706">
        <v>45715.0</v>
      </c>
      <c r="I148" s="705" t="s">
        <v>2364</v>
      </c>
      <c r="J148" s="705" t="s">
        <v>2204</v>
      </c>
      <c r="K148" s="707" t="str">
        <f t="array" ref="K148">xlookup(D148,MARCH!F:F, MARCH!L:L)</f>
        <v>SENIOR CITIZEN</v>
      </c>
      <c r="L148" s="707"/>
      <c r="M148" s="707"/>
    </row>
    <row r="149">
      <c r="A149" s="700">
        <v>141.0</v>
      </c>
      <c r="B149" s="700">
        <v>12710.0</v>
      </c>
      <c r="C149" s="700">
        <v>2024.0</v>
      </c>
      <c r="D149" s="700" t="s">
        <v>2365</v>
      </c>
      <c r="E149" s="700" t="s">
        <v>2140</v>
      </c>
      <c r="F149" s="700" t="s">
        <v>2141</v>
      </c>
      <c r="G149" s="700">
        <v>70.0</v>
      </c>
      <c r="H149" s="701">
        <v>45715.0</v>
      </c>
      <c r="I149" s="700" t="s">
        <v>2366</v>
      </c>
      <c r="J149" s="700" t="s">
        <v>2227</v>
      </c>
      <c r="K149" s="702" t="str">
        <f t="array" ref="K149">xlookup(D149,MARCH!F:F, MARCH!L:L)</f>
        <v>#N/A</v>
      </c>
      <c r="L149" s="702"/>
      <c r="M149" s="702"/>
    </row>
    <row r="150">
      <c r="A150" s="705">
        <v>142.0</v>
      </c>
      <c r="B150" s="705">
        <v>2447.0</v>
      </c>
      <c r="C150" s="705">
        <v>2025.0</v>
      </c>
      <c r="D150" s="705" t="s">
        <v>2367</v>
      </c>
      <c r="E150" s="705" t="s">
        <v>2146</v>
      </c>
      <c r="F150" s="705" t="s">
        <v>2149</v>
      </c>
      <c r="G150" s="705">
        <v>1.0</v>
      </c>
      <c r="H150" s="706">
        <v>45715.0</v>
      </c>
      <c r="I150" s="705" t="s">
        <v>2368</v>
      </c>
      <c r="J150" s="705" t="s">
        <v>2189</v>
      </c>
      <c r="K150" s="707" t="str">
        <f t="array" ref="K150">xlookup(D150,MARCH!F:F, MARCH!L:L)</f>
        <v>FORMAL-PRIVATE</v>
      </c>
      <c r="L150" s="707"/>
      <c r="M150" s="707"/>
    </row>
    <row r="151">
      <c r="A151" s="700">
        <v>143.0</v>
      </c>
      <c r="B151" s="700">
        <v>12715.0</v>
      </c>
      <c r="C151" s="700">
        <v>2026.0</v>
      </c>
      <c r="D151" s="700" t="s">
        <v>2369</v>
      </c>
      <c r="E151" s="700" t="s">
        <v>2140</v>
      </c>
      <c r="F151" s="700" t="s">
        <v>2149</v>
      </c>
      <c r="G151" s="700">
        <v>22.0</v>
      </c>
      <c r="H151" s="701">
        <v>45716.0</v>
      </c>
      <c r="I151" s="700" t="s">
        <v>2370</v>
      </c>
      <c r="J151" s="700" t="s">
        <v>2371</v>
      </c>
      <c r="K151" s="702" t="str">
        <f t="array" ref="K151">xlookup(D151,MARCH!F:F, MARCH!L:L)</f>
        <v>#N/A</v>
      </c>
      <c r="L151" s="702"/>
      <c r="M151" s="702"/>
    </row>
    <row r="152">
      <c r="A152" s="705">
        <v>144.0</v>
      </c>
      <c r="B152" s="705">
        <v>12737.0</v>
      </c>
      <c r="C152" s="705">
        <v>2027.0</v>
      </c>
      <c r="D152" s="705" t="s">
        <v>2372</v>
      </c>
      <c r="E152" s="705" t="s">
        <v>2146</v>
      </c>
      <c r="F152" s="705" t="s">
        <v>2149</v>
      </c>
      <c r="G152" s="705">
        <v>26.0</v>
      </c>
      <c r="H152" s="706">
        <v>45716.0</v>
      </c>
      <c r="I152" s="705" t="s">
        <v>2373</v>
      </c>
      <c r="J152" s="705" t="s">
        <v>2179</v>
      </c>
      <c r="K152" s="707" t="str">
        <f t="array" ref="K152">xlookup(D152,MARCH!F:F, MARCH!L:L)</f>
        <v>FORMAL-PRIVATE</v>
      </c>
      <c r="L152" s="707"/>
      <c r="M152" s="707"/>
    </row>
    <row r="153">
      <c r="A153" s="705">
        <v>145.0</v>
      </c>
      <c r="B153" s="705">
        <v>12740.0</v>
      </c>
      <c r="C153" s="705">
        <v>2028.0</v>
      </c>
      <c r="D153" s="705" t="s">
        <v>2374</v>
      </c>
      <c r="E153" s="705" t="s">
        <v>2146</v>
      </c>
      <c r="F153" s="705" t="s">
        <v>2141</v>
      </c>
      <c r="G153" s="705">
        <v>29.0</v>
      </c>
      <c r="H153" s="706">
        <v>45716.0</v>
      </c>
      <c r="I153" s="705" t="s">
        <v>2375</v>
      </c>
      <c r="J153" s="705" t="s">
        <v>2162</v>
      </c>
      <c r="K153" s="707" t="str">
        <f t="array" ref="K153">xlookup(D153,MARCH!F:F, MARCH!L:L)</f>
        <v>FORMAL-PRIVATE</v>
      </c>
      <c r="L153" s="707"/>
      <c r="M153" s="707"/>
    </row>
    <row r="154">
      <c r="A154" s="705">
        <v>146.0</v>
      </c>
      <c r="B154" s="705">
        <v>12721.0</v>
      </c>
      <c r="C154" s="705">
        <v>2029.0</v>
      </c>
      <c r="D154" s="705" t="s">
        <v>2376</v>
      </c>
      <c r="E154" s="705" t="s">
        <v>2140</v>
      </c>
      <c r="F154" s="705" t="s">
        <v>2149</v>
      </c>
      <c r="G154" s="705">
        <v>54.0</v>
      </c>
      <c r="H154" s="706">
        <v>45716.0</v>
      </c>
      <c r="I154" s="705" t="s">
        <v>2377</v>
      </c>
      <c r="J154" s="705" t="s">
        <v>2181</v>
      </c>
      <c r="K154" s="707" t="str">
        <f t="array" ref="K154">xlookup(D154,MARCH!F:F, MARCH!L:L)</f>
        <v>FORMAL-PRIVATE</v>
      </c>
      <c r="L154" s="707"/>
      <c r="M154" s="707"/>
    </row>
    <row r="155">
      <c r="A155" s="705">
        <v>147.0</v>
      </c>
      <c r="B155" s="705">
        <v>12727.0</v>
      </c>
      <c r="C155" s="705">
        <v>2030.0</v>
      </c>
      <c r="D155" s="705" t="s">
        <v>2378</v>
      </c>
      <c r="E155" s="705" t="s">
        <v>2146</v>
      </c>
      <c r="F155" s="705" t="s">
        <v>2149</v>
      </c>
      <c r="G155" s="705">
        <v>28.0</v>
      </c>
      <c r="H155" s="706">
        <v>45716.0</v>
      </c>
      <c r="I155" s="705" t="s">
        <v>2379</v>
      </c>
      <c r="J155" s="705" t="s">
        <v>2179</v>
      </c>
      <c r="K155" s="707" t="str">
        <f t="array" ref="K155">xlookup(D155,MARCH!F:F, MARCH!L:L)</f>
        <v>FORMAL-PRIVATE</v>
      </c>
      <c r="L155" s="707"/>
      <c r="M155" s="707"/>
    </row>
    <row r="156">
      <c r="A156" s="705">
        <v>148.0</v>
      </c>
      <c r="B156" s="705">
        <v>12650.0</v>
      </c>
      <c r="C156" s="705">
        <v>2031.0</v>
      </c>
      <c r="D156" s="705" t="s">
        <v>2380</v>
      </c>
      <c r="E156" s="705" t="s">
        <v>2146</v>
      </c>
      <c r="F156" s="705" t="s">
        <v>2149</v>
      </c>
      <c r="G156" s="705">
        <v>8.0</v>
      </c>
      <c r="H156" s="706">
        <v>45716.0</v>
      </c>
      <c r="I156" s="705" t="s">
        <v>2381</v>
      </c>
      <c r="J156" s="705" t="s">
        <v>2176</v>
      </c>
      <c r="K156" s="707" t="str">
        <f t="array" ref="K156">xlookup(D156,MARCH!F:F, MARCH!L:L)</f>
        <v>FORMAL-PRIVATE</v>
      </c>
      <c r="L156" s="707"/>
      <c r="M156" s="707"/>
    </row>
    <row r="157">
      <c r="A157" s="700">
        <v>149.0</v>
      </c>
      <c r="B157" s="700">
        <v>12083.0</v>
      </c>
      <c r="C157" s="700">
        <v>4517.0</v>
      </c>
      <c r="D157" s="700" t="s">
        <v>2382</v>
      </c>
      <c r="E157" s="700" t="s">
        <v>2146</v>
      </c>
      <c r="F157" s="700" t="s">
        <v>2149</v>
      </c>
      <c r="G157" s="700">
        <v>38.0</v>
      </c>
      <c r="H157" s="701">
        <v>45695.0</v>
      </c>
      <c r="I157" s="700" t="s">
        <v>2383</v>
      </c>
      <c r="J157" s="700" t="s">
        <v>2299</v>
      </c>
      <c r="K157" s="702" t="str">
        <f t="array" ref="K157">xlookup(D157,MARCH!F:F, MARCH!L:L)</f>
        <v>#N/A</v>
      </c>
      <c r="L157" s="702"/>
      <c r="M157" s="702"/>
    </row>
    <row r="158">
      <c r="A158" s="688"/>
      <c r="B158" s="688"/>
      <c r="C158" s="688"/>
      <c r="D158" s="688"/>
      <c r="E158" s="688"/>
      <c r="F158" s="688"/>
      <c r="G158" s="688"/>
      <c r="H158" s="688"/>
      <c r="I158" s="688"/>
      <c r="J158" s="688"/>
    </row>
  </sheetData>
  <mergeCells count="6">
    <mergeCell ref="A2:E2"/>
    <mergeCell ref="A3:E4"/>
    <mergeCell ref="I3:I4"/>
    <mergeCell ref="J3:J4"/>
    <mergeCell ref="A6:E6"/>
    <mergeCell ref="A7:D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1" t="s">
        <v>65</v>
      </c>
      <c r="B1" s="712"/>
      <c r="C1" s="712"/>
      <c r="D1" s="712"/>
      <c r="E1" s="712"/>
      <c r="F1" s="712"/>
      <c r="G1" s="712"/>
      <c r="H1" s="712"/>
      <c r="I1" s="712"/>
      <c r="J1" s="712"/>
      <c r="K1" s="712"/>
      <c r="L1" s="712"/>
      <c r="M1" s="712"/>
      <c r="N1" s="712"/>
      <c r="O1" s="712"/>
      <c r="P1" s="712"/>
      <c r="Q1" s="712"/>
      <c r="R1" s="712"/>
      <c r="S1" s="712"/>
      <c r="T1" s="713"/>
    </row>
    <row r="2">
      <c r="A2" s="714" t="s">
        <v>2384</v>
      </c>
      <c r="B2" s="715" t="s">
        <v>2385</v>
      </c>
      <c r="C2" s="715" t="s">
        <v>2386</v>
      </c>
      <c r="D2" s="715" t="s">
        <v>2387</v>
      </c>
      <c r="E2" s="715" t="s">
        <v>2388</v>
      </c>
      <c r="F2" s="715" t="s">
        <v>2389</v>
      </c>
      <c r="G2" s="715" t="s">
        <v>24</v>
      </c>
      <c r="H2" s="715" t="s">
        <v>2390</v>
      </c>
      <c r="I2" s="715" t="s">
        <v>2391</v>
      </c>
      <c r="J2" s="715" t="s">
        <v>2392</v>
      </c>
      <c r="K2" s="715" t="s">
        <v>2</v>
      </c>
      <c r="L2" s="715" t="s">
        <v>2393</v>
      </c>
      <c r="M2" s="715" t="s">
        <v>2394</v>
      </c>
      <c r="N2" s="715" t="s">
        <v>2395</v>
      </c>
      <c r="O2" s="715" t="s">
        <v>2396</v>
      </c>
      <c r="P2" s="715" t="s">
        <v>2397</v>
      </c>
      <c r="Q2" s="715" t="s">
        <v>2398</v>
      </c>
      <c r="R2" s="715" t="s">
        <v>1283</v>
      </c>
      <c r="S2" s="715" t="s">
        <v>2399</v>
      </c>
      <c r="T2" s="716"/>
    </row>
    <row r="3">
      <c r="A3" s="717" t="s">
        <v>2400</v>
      </c>
      <c r="B3" s="718">
        <v>406.0</v>
      </c>
      <c r="C3" s="718">
        <v>1870.0</v>
      </c>
      <c r="D3" s="719">
        <v>65380.01</v>
      </c>
      <c r="E3" s="720"/>
      <c r="F3" s="719">
        <v>19500.0</v>
      </c>
      <c r="G3" s="720"/>
      <c r="H3" s="720"/>
      <c r="I3" s="719">
        <v>20000.0</v>
      </c>
      <c r="J3" s="721">
        <v>25880.01</v>
      </c>
      <c r="K3" s="718" t="s">
        <v>2401</v>
      </c>
      <c r="L3" s="722">
        <v>0.6541666666666667</v>
      </c>
      <c r="M3" s="723">
        <v>45659.0</v>
      </c>
      <c r="N3" s="722">
        <v>0.5902777777777778</v>
      </c>
      <c r="O3" s="724" t="s">
        <v>1293</v>
      </c>
      <c r="P3" s="718">
        <v>11800.0</v>
      </c>
      <c r="Q3" s="718">
        <v>200.0</v>
      </c>
      <c r="R3" s="725"/>
      <c r="S3" s="726" t="s">
        <v>2402</v>
      </c>
      <c r="T3" s="727"/>
    </row>
    <row r="4">
      <c r="A4" s="728" t="s">
        <v>2403</v>
      </c>
      <c r="B4" s="729">
        <v>422.0</v>
      </c>
      <c r="C4" s="729">
        <v>1872.0</v>
      </c>
      <c r="D4" s="730">
        <v>54721.02</v>
      </c>
      <c r="E4" s="731"/>
      <c r="F4" s="730">
        <v>7800.0</v>
      </c>
      <c r="G4" s="730">
        <v>42554.93</v>
      </c>
      <c r="H4" s="731"/>
      <c r="I4" s="731"/>
      <c r="J4" s="732">
        <v>4366.09</v>
      </c>
      <c r="K4" s="729" t="s">
        <v>2404</v>
      </c>
      <c r="L4" s="733">
        <v>0.5229166666666667</v>
      </c>
      <c r="M4" s="734">
        <v>45659.0</v>
      </c>
      <c r="N4" s="733">
        <v>0.9979166666666667</v>
      </c>
      <c r="O4" s="735" t="s">
        <v>2405</v>
      </c>
      <c r="P4" s="729">
        <v>6000.0</v>
      </c>
      <c r="Q4" s="729">
        <v>200.0</v>
      </c>
      <c r="R4" s="736"/>
      <c r="S4" s="737" t="s">
        <v>2406</v>
      </c>
      <c r="T4" s="727"/>
    </row>
    <row r="5">
      <c r="A5" s="728" t="s">
        <v>2407</v>
      </c>
      <c r="B5" s="729">
        <v>402.0</v>
      </c>
      <c r="C5" s="729">
        <v>1880.0</v>
      </c>
      <c r="D5" s="730">
        <v>17370.33</v>
      </c>
      <c r="E5" s="731"/>
      <c r="F5" s="731"/>
      <c r="G5" s="731"/>
      <c r="H5" s="731"/>
      <c r="I5" s="730">
        <v>50000.0</v>
      </c>
      <c r="J5" s="732">
        <v>-32629.67</v>
      </c>
      <c r="K5" s="729" t="s">
        <v>2408</v>
      </c>
      <c r="L5" s="733">
        <v>0.5965277777777778</v>
      </c>
      <c r="M5" s="734">
        <v>45659.0</v>
      </c>
      <c r="N5" s="733">
        <v>0.5</v>
      </c>
      <c r="O5" s="735" t="s">
        <v>2409</v>
      </c>
      <c r="P5" s="729">
        <v>1000.0</v>
      </c>
      <c r="Q5" s="729">
        <v>200.0</v>
      </c>
      <c r="R5" s="736"/>
      <c r="S5" s="737" t="s">
        <v>2406</v>
      </c>
      <c r="T5" s="738"/>
    </row>
    <row r="6">
      <c r="A6" s="728" t="s">
        <v>2410</v>
      </c>
      <c r="B6" s="729">
        <v>418.0</v>
      </c>
      <c r="C6" s="729">
        <v>1832.0</v>
      </c>
      <c r="D6" s="730">
        <v>314344.28</v>
      </c>
      <c r="E6" s="731"/>
      <c r="F6" s="730">
        <v>17550.0</v>
      </c>
      <c r="G6" s="731"/>
      <c r="H6" s="730">
        <v>60000.0</v>
      </c>
      <c r="I6" s="730">
        <v>139572.87</v>
      </c>
      <c r="J6" s="732">
        <v>97221.41</v>
      </c>
      <c r="K6" s="729" t="s">
        <v>2411</v>
      </c>
      <c r="L6" s="733">
        <v>0.36041666666666666</v>
      </c>
      <c r="M6" s="734">
        <v>45659.0</v>
      </c>
      <c r="N6" s="731"/>
      <c r="O6" s="735" t="s">
        <v>2412</v>
      </c>
      <c r="P6" s="729" t="s">
        <v>2413</v>
      </c>
      <c r="Q6" s="729" t="s">
        <v>2414</v>
      </c>
      <c r="R6" s="739" t="s">
        <v>1905</v>
      </c>
      <c r="S6" s="737" t="s">
        <v>2406</v>
      </c>
      <c r="T6" s="738"/>
    </row>
    <row r="7">
      <c r="A7" s="728" t="s">
        <v>2415</v>
      </c>
      <c r="B7" s="729">
        <v>412.0</v>
      </c>
      <c r="C7" s="729">
        <v>1846.0</v>
      </c>
      <c r="D7" s="730">
        <v>802703.64</v>
      </c>
      <c r="E7" s="730">
        <v>160540.85</v>
      </c>
      <c r="F7" s="730">
        <v>41145.0</v>
      </c>
      <c r="G7" s="731"/>
      <c r="H7" s="731"/>
      <c r="I7" s="730">
        <v>505326.37</v>
      </c>
      <c r="J7" s="732">
        <v>95691.42</v>
      </c>
      <c r="K7" s="729" t="s">
        <v>2416</v>
      </c>
      <c r="L7" s="733">
        <v>0.5131944444444444</v>
      </c>
      <c r="M7" s="734">
        <v>45690.0</v>
      </c>
      <c r="N7" s="733">
        <v>0.6861111111111111</v>
      </c>
      <c r="O7" s="735" t="s">
        <v>2417</v>
      </c>
      <c r="P7" s="729" t="s">
        <v>2418</v>
      </c>
      <c r="Q7" s="729" t="s">
        <v>2419</v>
      </c>
      <c r="R7" s="736"/>
      <c r="S7" s="737" t="s">
        <v>2406</v>
      </c>
      <c r="T7" s="738"/>
    </row>
    <row r="8">
      <c r="A8" s="728" t="s">
        <v>2420</v>
      </c>
      <c r="B8" s="729">
        <v>5.0</v>
      </c>
      <c r="C8" s="729">
        <v>1879.0</v>
      </c>
      <c r="D8" s="730">
        <v>51944.43</v>
      </c>
      <c r="E8" s="731"/>
      <c r="F8" s="730">
        <v>29250.0</v>
      </c>
      <c r="G8" s="730">
        <v>21023.97</v>
      </c>
      <c r="H8" s="731"/>
      <c r="I8" s="730">
        <v>1670.46</v>
      </c>
      <c r="J8" s="740" t="s">
        <v>62</v>
      </c>
      <c r="K8" s="729" t="s">
        <v>2421</v>
      </c>
      <c r="L8" s="741">
        <v>0.6368055555555555</v>
      </c>
      <c r="M8" s="734">
        <v>45690.0</v>
      </c>
      <c r="N8" s="741">
        <v>0.5229166666666667</v>
      </c>
      <c r="O8" s="742" t="s">
        <v>2422</v>
      </c>
      <c r="P8" s="729">
        <v>4800.0</v>
      </c>
      <c r="Q8" s="731"/>
      <c r="R8" s="739" t="s">
        <v>2423</v>
      </c>
      <c r="S8" s="737" t="s">
        <v>2406</v>
      </c>
      <c r="T8" s="738"/>
    </row>
    <row r="9">
      <c r="A9" s="728" t="s">
        <v>2424</v>
      </c>
      <c r="B9" s="729">
        <v>63.0</v>
      </c>
      <c r="C9" s="729">
        <v>1883.0</v>
      </c>
      <c r="D9" s="730">
        <v>80423.2</v>
      </c>
      <c r="E9" s="730">
        <v>16084.61</v>
      </c>
      <c r="F9" s="730">
        <v>19110.0</v>
      </c>
      <c r="G9" s="731"/>
      <c r="H9" s="731"/>
      <c r="I9" s="730">
        <v>30000.0</v>
      </c>
      <c r="J9" s="732">
        <v>15228.59</v>
      </c>
      <c r="K9" s="734">
        <v>45659.0</v>
      </c>
      <c r="L9" s="741">
        <v>0.03888888888888889</v>
      </c>
      <c r="M9" s="734">
        <v>45690.0</v>
      </c>
      <c r="N9" s="741">
        <v>0.6326388888888889</v>
      </c>
      <c r="O9" s="742" t="s">
        <v>2425</v>
      </c>
      <c r="P9" s="729">
        <v>8000.0</v>
      </c>
      <c r="Q9" s="729">
        <v>200.0</v>
      </c>
      <c r="R9" s="739" t="s">
        <v>1905</v>
      </c>
      <c r="S9" s="737" t="s">
        <v>2402</v>
      </c>
      <c r="T9" s="738"/>
    </row>
    <row r="10">
      <c r="A10" s="728" t="s">
        <v>2426</v>
      </c>
      <c r="B10" s="742">
        <v>7.0</v>
      </c>
      <c r="C10" s="729">
        <v>1881.0</v>
      </c>
      <c r="D10" s="730">
        <v>55829.88</v>
      </c>
      <c r="E10" s="731"/>
      <c r="F10" s="731"/>
      <c r="G10" s="731"/>
      <c r="H10" s="731"/>
      <c r="I10" s="730">
        <v>20000.0</v>
      </c>
      <c r="J10" s="732">
        <v>35829.88</v>
      </c>
      <c r="K10" s="742" t="s">
        <v>2408</v>
      </c>
      <c r="L10" s="741">
        <v>0.8479166666666667</v>
      </c>
      <c r="M10" s="743">
        <v>45718.0</v>
      </c>
      <c r="N10" s="741">
        <v>0.3333333333333333</v>
      </c>
      <c r="O10" s="744" t="s">
        <v>2427</v>
      </c>
      <c r="P10" s="745">
        <v>7500.0</v>
      </c>
      <c r="Q10" s="746">
        <v>200.0</v>
      </c>
      <c r="R10" s="736"/>
      <c r="S10" s="746" t="s">
        <v>2406</v>
      </c>
      <c r="T10" s="738"/>
    </row>
    <row r="11">
      <c r="A11" s="728" t="s">
        <v>2428</v>
      </c>
      <c r="B11" s="729">
        <v>3.0</v>
      </c>
      <c r="C11" s="729">
        <v>1893.0</v>
      </c>
      <c r="D11" s="730">
        <v>34278.4</v>
      </c>
      <c r="E11" s="731"/>
      <c r="F11" s="730">
        <v>13650.0</v>
      </c>
      <c r="G11" s="731"/>
      <c r="H11" s="731"/>
      <c r="I11" s="730">
        <v>20000.0</v>
      </c>
      <c r="J11" s="740">
        <v>628.4</v>
      </c>
      <c r="K11" s="743">
        <v>45690.0</v>
      </c>
      <c r="L11" s="741">
        <v>0.5763888888888888</v>
      </c>
      <c r="M11" s="743">
        <v>45718.0</v>
      </c>
      <c r="N11" s="741">
        <v>0.73125</v>
      </c>
      <c r="O11" s="744" t="s">
        <v>2429</v>
      </c>
      <c r="P11" s="745">
        <v>4000.0</v>
      </c>
      <c r="Q11" s="746">
        <v>200.0</v>
      </c>
      <c r="R11" s="747"/>
      <c r="S11" s="748" t="s">
        <v>2402</v>
      </c>
      <c r="T11" s="738"/>
    </row>
    <row r="12">
      <c r="A12" s="728" t="s">
        <v>2430</v>
      </c>
      <c r="B12" s="729">
        <v>56.0</v>
      </c>
      <c r="C12" s="729">
        <v>1897.0</v>
      </c>
      <c r="D12" s="730">
        <v>27789.49</v>
      </c>
      <c r="E12" s="731"/>
      <c r="F12" s="731"/>
      <c r="G12" s="731"/>
      <c r="H12" s="731"/>
      <c r="I12" s="730">
        <v>20000.0</v>
      </c>
      <c r="J12" s="732">
        <v>7789.49</v>
      </c>
      <c r="K12" s="734">
        <v>45718.0</v>
      </c>
      <c r="L12" s="741">
        <v>0.6180555555555556</v>
      </c>
      <c r="M12" s="734">
        <v>45718.0</v>
      </c>
      <c r="N12" s="741">
        <v>0.7743055555555556</v>
      </c>
      <c r="O12" s="744" t="s">
        <v>2431</v>
      </c>
      <c r="P12" s="745">
        <v>5000.0</v>
      </c>
      <c r="Q12" s="746">
        <v>200.0</v>
      </c>
      <c r="R12" s="747"/>
      <c r="S12" s="748" t="s">
        <v>2406</v>
      </c>
      <c r="T12" s="738"/>
    </row>
    <row r="13">
      <c r="A13" s="728" t="s">
        <v>2432</v>
      </c>
      <c r="B13" s="729">
        <v>18.0</v>
      </c>
      <c r="C13" s="729">
        <v>1824.0</v>
      </c>
      <c r="D13" s="730">
        <v>616172.16</v>
      </c>
      <c r="E13" s="731"/>
      <c r="F13" s="730">
        <v>27690.0</v>
      </c>
      <c r="G13" s="731"/>
      <c r="H13" s="731"/>
      <c r="I13" s="730">
        <v>451371.69</v>
      </c>
      <c r="J13" s="732">
        <v>137110.47</v>
      </c>
      <c r="K13" s="729" t="s">
        <v>2433</v>
      </c>
      <c r="L13" s="741">
        <v>0.46805555555555556</v>
      </c>
      <c r="M13" s="734">
        <v>45718.0</v>
      </c>
      <c r="N13" s="741">
        <v>0.7743055555555556</v>
      </c>
      <c r="O13" s="744" t="s">
        <v>2434</v>
      </c>
      <c r="P13" s="746" t="s">
        <v>2435</v>
      </c>
      <c r="Q13" s="746" t="s">
        <v>2436</v>
      </c>
      <c r="R13" s="747"/>
      <c r="S13" s="748" t="s">
        <v>2406</v>
      </c>
      <c r="T13" s="738"/>
    </row>
    <row r="14">
      <c r="A14" s="728" t="s">
        <v>1329</v>
      </c>
      <c r="B14" s="729">
        <v>414.0</v>
      </c>
      <c r="C14" s="729">
        <v>1885.0</v>
      </c>
      <c r="D14" s="730">
        <v>168505.52</v>
      </c>
      <c r="E14" s="731"/>
      <c r="F14" s="730">
        <v>20553.0</v>
      </c>
      <c r="G14" s="731"/>
      <c r="H14" s="731"/>
      <c r="I14" s="730">
        <v>63921.47</v>
      </c>
      <c r="J14" s="732">
        <v>84031.05</v>
      </c>
      <c r="K14" s="734">
        <v>45659.0</v>
      </c>
      <c r="L14" s="741">
        <v>0.69375</v>
      </c>
      <c r="M14" s="734">
        <v>45749.0</v>
      </c>
      <c r="N14" s="741">
        <v>0.69375</v>
      </c>
      <c r="O14" s="744" t="s">
        <v>2437</v>
      </c>
      <c r="P14" s="746" t="s">
        <v>2438</v>
      </c>
      <c r="Q14" s="746" t="s">
        <v>2439</v>
      </c>
      <c r="R14" s="747"/>
      <c r="S14" s="748" t="s">
        <v>2406</v>
      </c>
      <c r="T14" s="738"/>
    </row>
    <row r="15">
      <c r="A15" s="749" t="s">
        <v>2440</v>
      </c>
      <c r="B15" s="740">
        <v>411.0</v>
      </c>
      <c r="C15" s="740">
        <v>1894.0</v>
      </c>
      <c r="D15" s="732">
        <v>50547.09</v>
      </c>
      <c r="E15" s="750"/>
      <c r="F15" s="732">
        <v>17160.0</v>
      </c>
      <c r="G15" s="750"/>
      <c r="H15" s="732">
        <v>1354.87</v>
      </c>
      <c r="I15" s="732">
        <v>7000.0</v>
      </c>
      <c r="J15" s="732">
        <v>25032.22</v>
      </c>
      <c r="K15" s="751">
        <v>45690.0</v>
      </c>
      <c r="L15" s="752">
        <v>0.8222222222222222</v>
      </c>
      <c r="M15" s="751">
        <v>45749.0</v>
      </c>
      <c r="N15" s="752">
        <v>0.8388888888888889</v>
      </c>
      <c r="O15" s="744" t="s">
        <v>2441</v>
      </c>
      <c r="P15" s="746" t="s">
        <v>2442</v>
      </c>
      <c r="Q15" s="746" t="s">
        <v>2443</v>
      </c>
      <c r="R15" s="753"/>
      <c r="S15" s="754" t="s">
        <v>2406</v>
      </c>
      <c r="T15" s="738"/>
    </row>
    <row r="16">
      <c r="A16" s="749" t="s">
        <v>2444</v>
      </c>
      <c r="B16" s="740">
        <v>405.0</v>
      </c>
      <c r="C16" s="740">
        <v>1877.0</v>
      </c>
      <c r="D16" s="732">
        <v>136209.03</v>
      </c>
      <c r="E16" s="732">
        <v>27241.83</v>
      </c>
      <c r="F16" s="750"/>
      <c r="G16" s="750"/>
      <c r="H16" s="750"/>
      <c r="I16" s="732">
        <v>38174.23</v>
      </c>
      <c r="J16" s="732">
        <v>70792.97</v>
      </c>
      <c r="K16" s="740" t="s">
        <v>2421</v>
      </c>
      <c r="L16" s="752">
        <v>0.2902777777777778</v>
      </c>
      <c r="M16" s="751">
        <v>45749.0</v>
      </c>
      <c r="N16" s="752">
        <v>0.29930555555555555</v>
      </c>
      <c r="O16" s="744" t="s">
        <v>2445</v>
      </c>
      <c r="P16" s="746" t="s">
        <v>2446</v>
      </c>
      <c r="Q16" s="746" t="s">
        <v>2443</v>
      </c>
      <c r="R16" s="753"/>
      <c r="S16" s="755"/>
      <c r="T16" s="738"/>
    </row>
    <row r="17">
      <c r="A17" s="749" t="s">
        <v>1353</v>
      </c>
      <c r="B17" s="740">
        <v>402.0</v>
      </c>
      <c r="C17" s="740">
        <v>1889.0</v>
      </c>
      <c r="D17" s="732">
        <v>170213.02</v>
      </c>
      <c r="E17" s="756"/>
      <c r="F17" s="732">
        <v>84875.0</v>
      </c>
      <c r="G17" s="750"/>
      <c r="H17" s="750"/>
      <c r="I17" s="732">
        <v>30000.0</v>
      </c>
      <c r="J17" s="732">
        <v>55338.02</v>
      </c>
      <c r="K17" s="751">
        <v>45690.0</v>
      </c>
      <c r="L17" s="752">
        <v>0.10208333333333333</v>
      </c>
      <c r="M17" s="751">
        <v>45749.0</v>
      </c>
      <c r="N17" s="752">
        <v>0.7652777777777777</v>
      </c>
      <c r="O17" s="744" t="s">
        <v>2447</v>
      </c>
      <c r="P17" s="746" t="s">
        <v>2448</v>
      </c>
      <c r="Q17" s="746" t="s">
        <v>2449</v>
      </c>
      <c r="R17" s="753"/>
      <c r="S17" s="754" t="s">
        <v>2402</v>
      </c>
      <c r="T17" s="738"/>
    </row>
    <row r="18">
      <c r="A18" s="749" t="s">
        <v>1346</v>
      </c>
      <c r="B18" s="740">
        <v>406.0</v>
      </c>
      <c r="C18" s="740">
        <v>1888.0</v>
      </c>
      <c r="D18" s="732">
        <v>154035.89</v>
      </c>
      <c r="E18" s="756"/>
      <c r="F18" s="732">
        <v>37050.0</v>
      </c>
      <c r="G18" s="750"/>
      <c r="H18" s="750"/>
      <c r="I18" s="732">
        <v>60000.0</v>
      </c>
      <c r="J18" s="732">
        <v>56985.89</v>
      </c>
      <c r="K18" s="751">
        <v>45659.0</v>
      </c>
      <c r="L18" s="752">
        <v>0.8958333333333334</v>
      </c>
      <c r="M18" s="751">
        <v>45749.0</v>
      </c>
      <c r="N18" s="752">
        <v>0.9381944444444444</v>
      </c>
      <c r="O18" s="744" t="s">
        <v>2450</v>
      </c>
      <c r="P18" s="746" t="s">
        <v>2451</v>
      </c>
      <c r="Q18" s="746" t="s">
        <v>2452</v>
      </c>
      <c r="R18" s="753"/>
      <c r="S18" s="754" t="s">
        <v>2406</v>
      </c>
      <c r="T18" s="738"/>
    </row>
    <row r="19">
      <c r="A19" s="749" t="s">
        <v>676</v>
      </c>
      <c r="B19" s="740">
        <v>419.0</v>
      </c>
      <c r="C19" s="740">
        <v>1886.0</v>
      </c>
      <c r="D19" s="732">
        <v>64506.89</v>
      </c>
      <c r="E19" s="732">
        <v>12901.41</v>
      </c>
      <c r="F19" s="732">
        <v>16575.0</v>
      </c>
      <c r="G19" s="750"/>
      <c r="H19" s="750"/>
      <c r="I19" s="732">
        <v>20000.0</v>
      </c>
      <c r="J19" s="732">
        <v>15030.48</v>
      </c>
      <c r="K19" s="751">
        <v>45659.0</v>
      </c>
      <c r="L19" s="752">
        <v>0.7090277777777778</v>
      </c>
      <c r="M19" s="751">
        <v>45749.0</v>
      </c>
      <c r="N19" s="752">
        <v>0.6208333333333333</v>
      </c>
      <c r="O19" s="744" t="s">
        <v>676</v>
      </c>
      <c r="P19" s="745">
        <v>8800.0</v>
      </c>
      <c r="Q19" s="746">
        <v>200.0</v>
      </c>
      <c r="R19" s="753"/>
      <c r="S19" s="754" t="s">
        <v>2402</v>
      </c>
      <c r="T19" s="738"/>
    </row>
    <row r="20">
      <c r="A20" s="749" t="s">
        <v>2453</v>
      </c>
      <c r="B20" s="740">
        <v>413.0</v>
      </c>
      <c r="C20" s="740">
        <v>1878.0</v>
      </c>
      <c r="D20" s="732">
        <v>68422.57</v>
      </c>
      <c r="E20" s="750"/>
      <c r="F20" s="732">
        <v>19500.0</v>
      </c>
      <c r="G20" s="732">
        <v>48635.07</v>
      </c>
      <c r="H20" s="750"/>
      <c r="I20" s="750"/>
      <c r="J20" s="740">
        <v>287.5</v>
      </c>
      <c r="K20" s="740" t="s">
        <v>2421</v>
      </c>
      <c r="L20" s="752">
        <v>0.5354166666666667</v>
      </c>
      <c r="M20" s="751">
        <v>45749.0</v>
      </c>
      <c r="N20" s="752">
        <v>0.5354166666666667</v>
      </c>
      <c r="O20" s="744" t="s">
        <v>2454</v>
      </c>
      <c r="P20" s="745">
        <v>5850.0</v>
      </c>
      <c r="Q20" s="757"/>
      <c r="R20" s="753"/>
      <c r="S20" s="754" t="s">
        <v>2406</v>
      </c>
      <c r="T20" s="738"/>
    </row>
    <row r="21">
      <c r="A21" s="749" t="s">
        <v>2455</v>
      </c>
      <c r="B21" s="758">
        <v>407.0</v>
      </c>
      <c r="C21" s="740">
        <v>1882.0</v>
      </c>
      <c r="D21" s="732">
        <v>116524.51</v>
      </c>
      <c r="E21" s="750"/>
      <c r="F21" s="750"/>
      <c r="G21" s="750"/>
      <c r="H21" s="750"/>
      <c r="I21" s="732">
        <v>74538.53</v>
      </c>
      <c r="J21" s="732">
        <v>41985.98</v>
      </c>
      <c r="K21" s="751">
        <v>45659.0</v>
      </c>
      <c r="L21" s="752">
        <v>0.022916666666666665</v>
      </c>
      <c r="M21" s="751">
        <v>45779.0</v>
      </c>
      <c r="N21" s="752">
        <v>0.6277777777777778</v>
      </c>
      <c r="O21" s="744" t="s">
        <v>2456</v>
      </c>
      <c r="P21" s="746">
        <v>11000.0</v>
      </c>
      <c r="Q21" s="746">
        <v>200.0</v>
      </c>
      <c r="R21" s="753"/>
      <c r="S21" s="754" t="s">
        <v>2402</v>
      </c>
      <c r="T21" s="738"/>
    </row>
    <row r="22">
      <c r="A22" s="728" t="s">
        <v>2457</v>
      </c>
      <c r="B22" s="729">
        <v>416.0</v>
      </c>
      <c r="C22" s="729">
        <v>1892.0</v>
      </c>
      <c r="D22" s="730">
        <v>83561.26</v>
      </c>
      <c r="E22" s="730">
        <v>16712.24</v>
      </c>
      <c r="F22" s="730">
        <v>22035.0</v>
      </c>
      <c r="G22" s="731"/>
      <c r="H22" s="731"/>
      <c r="I22" s="730">
        <v>28649.24</v>
      </c>
      <c r="J22" s="732">
        <v>16164.78</v>
      </c>
      <c r="K22" s="734">
        <v>45690.0</v>
      </c>
      <c r="L22" s="741">
        <v>0.5708333333333333</v>
      </c>
      <c r="M22" s="734">
        <v>45779.0</v>
      </c>
      <c r="N22" s="741">
        <v>0.5993055555555555</v>
      </c>
      <c r="O22" s="744" t="s">
        <v>2458</v>
      </c>
      <c r="P22" s="746" t="s">
        <v>2459</v>
      </c>
      <c r="Q22" s="746" t="s">
        <v>2460</v>
      </c>
      <c r="R22" s="747"/>
      <c r="S22" s="754" t="s">
        <v>2406</v>
      </c>
      <c r="T22" s="738"/>
    </row>
    <row r="23">
      <c r="A23" s="728" t="s">
        <v>2461</v>
      </c>
      <c r="B23" s="742">
        <v>415.0</v>
      </c>
      <c r="C23" s="729">
        <v>1891.0</v>
      </c>
      <c r="D23" s="730">
        <v>235486.48</v>
      </c>
      <c r="E23" s="731"/>
      <c r="F23" s="730">
        <v>60450.0</v>
      </c>
      <c r="G23" s="730">
        <v>174748.98</v>
      </c>
      <c r="H23" s="731"/>
      <c r="I23" s="729">
        <v>287.5</v>
      </c>
      <c r="J23" s="740" t="s">
        <v>62</v>
      </c>
      <c r="K23" s="734">
        <v>45690.0</v>
      </c>
      <c r="L23" s="741">
        <v>0.5013888888888889</v>
      </c>
      <c r="M23" s="734">
        <v>45779.0</v>
      </c>
      <c r="N23" s="741">
        <v>0.4756944444444444</v>
      </c>
      <c r="O23" s="744" t="s">
        <v>2462</v>
      </c>
      <c r="P23" s="746" t="s">
        <v>2463</v>
      </c>
      <c r="Q23" s="757"/>
      <c r="R23" s="737" t="s">
        <v>2423</v>
      </c>
      <c r="S23" s="748" t="s">
        <v>2406</v>
      </c>
      <c r="T23" s="738"/>
    </row>
    <row r="24">
      <c r="A24" s="728" t="s">
        <v>2464</v>
      </c>
      <c r="B24" s="742">
        <v>404.0</v>
      </c>
      <c r="C24" s="729">
        <v>1887.0</v>
      </c>
      <c r="D24" s="730">
        <v>264147.77</v>
      </c>
      <c r="E24" s="731"/>
      <c r="F24" s="730">
        <v>80000.0</v>
      </c>
      <c r="G24" s="731"/>
      <c r="H24" s="731"/>
      <c r="I24" s="730">
        <v>112482.84</v>
      </c>
      <c r="J24" s="732">
        <v>71664.93</v>
      </c>
      <c r="K24" s="734">
        <v>45659.0</v>
      </c>
      <c r="L24" s="741">
        <v>0.7416666666666667</v>
      </c>
      <c r="M24" s="734">
        <v>45749.0</v>
      </c>
      <c r="N24" s="741">
        <v>0.5673611111111111</v>
      </c>
      <c r="O24" s="744" t="s">
        <v>2465</v>
      </c>
      <c r="P24" s="746" t="s">
        <v>2466</v>
      </c>
      <c r="Q24" s="759" t="s">
        <v>2467</v>
      </c>
      <c r="R24" s="760"/>
      <c r="S24" s="754" t="s">
        <v>2402</v>
      </c>
      <c r="T24" s="738"/>
    </row>
    <row r="25">
      <c r="A25" s="728" t="s">
        <v>1390</v>
      </c>
      <c r="B25" s="742">
        <v>409.0</v>
      </c>
      <c r="C25" s="729">
        <v>1895.0</v>
      </c>
      <c r="D25" s="730">
        <v>80172.72</v>
      </c>
      <c r="E25" s="731"/>
      <c r="F25" s="730">
        <v>14625.0</v>
      </c>
      <c r="G25" s="730">
        <v>61433.96</v>
      </c>
      <c r="H25" s="731"/>
      <c r="I25" s="731"/>
      <c r="J25" s="732">
        <v>4113.76</v>
      </c>
      <c r="K25" s="734">
        <v>45690.0</v>
      </c>
      <c r="L25" s="741">
        <v>0.9208333333333333</v>
      </c>
      <c r="M25" s="734">
        <v>45779.0</v>
      </c>
      <c r="N25" s="741">
        <v>0.7569444444444444</v>
      </c>
      <c r="O25" s="744" t="s">
        <v>2468</v>
      </c>
      <c r="P25" s="746" t="s">
        <v>2469</v>
      </c>
      <c r="Q25" s="761"/>
      <c r="R25" s="737" t="s">
        <v>2470</v>
      </c>
      <c r="S25" s="754" t="s">
        <v>2402</v>
      </c>
      <c r="T25" s="738"/>
    </row>
    <row r="26">
      <c r="A26" s="728" t="s">
        <v>2471</v>
      </c>
      <c r="B26" s="729">
        <v>431.0</v>
      </c>
      <c r="C26" s="729">
        <v>1899.0</v>
      </c>
      <c r="D26" s="730">
        <v>57132.38</v>
      </c>
      <c r="E26" s="731"/>
      <c r="F26" s="730">
        <v>28665.0</v>
      </c>
      <c r="G26" s="731"/>
      <c r="H26" s="731"/>
      <c r="I26" s="730">
        <v>20000.0</v>
      </c>
      <c r="J26" s="732">
        <v>8467.38</v>
      </c>
      <c r="K26" s="734">
        <v>45718.0</v>
      </c>
      <c r="L26" s="741">
        <v>0.6847222222222222</v>
      </c>
      <c r="M26" s="734">
        <v>45840.0</v>
      </c>
      <c r="N26" s="741">
        <v>0.6111111111111112</v>
      </c>
      <c r="O26" s="744" t="s">
        <v>2472</v>
      </c>
      <c r="P26" s="746">
        <v>10500.0</v>
      </c>
      <c r="Q26" s="746">
        <v>200.0</v>
      </c>
      <c r="R26" s="747"/>
      <c r="S26" s="754" t="s">
        <v>2406</v>
      </c>
      <c r="T26" s="738"/>
    </row>
    <row r="27">
      <c r="A27" s="728" t="s">
        <v>2473</v>
      </c>
      <c r="B27" s="729">
        <v>401.0</v>
      </c>
      <c r="C27" s="729">
        <v>1909.0</v>
      </c>
      <c r="D27" s="730">
        <v>43322.97</v>
      </c>
      <c r="E27" s="731"/>
      <c r="F27" s="730">
        <v>16185.0</v>
      </c>
      <c r="G27" s="731"/>
      <c r="H27" s="731"/>
      <c r="I27" s="730">
        <v>20000.0</v>
      </c>
      <c r="J27" s="732">
        <v>7137.97</v>
      </c>
      <c r="K27" s="734">
        <v>45779.0</v>
      </c>
      <c r="L27" s="741">
        <v>0.5340277777777778</v>
      </c>
      <c r="M27" s="734">
        <v>45840.0</v>
      </c>
      <c r="N27" s="741">
        <v>0.5652777777777778</v>
      </c>
      <c r="O27" s="744" t="s">
        <v>2474</v>
      </c>
      <c r="P27" s="746" t="s">
        <v>2475</v>
      </c>
      <c r="Q27" s="746" t="s">
        <v>2443</v>
      </c>
      <c r="R27" s="747"/>
      <c r="S27" s="754" t="s">
        <v>2406</v>
      </c>
      <c r="T27" s="738"/>
    </row>
    <row r="28">
      <c r="A28" s="728" t="s">
        <v>2476</v>
      </c>
      <c r="B28" s="729">
        <v>413.0</v>
      </c>
      <c r="C28" s="729">
        <v>1901.0</v>
      </c>
      <c r="D28" s="730">
        <v>91612.79</v>
      </c>
      <c r="E28" s="730">
        <v>18322.5</v>
      </c>
      <c r="F28" s="730">
        <v>29250.0</v>
      </c>
      <c r="G28" s="731"/>
      <c r="H28" s="731"/>
      <c r="I28" s="730">
        <v>20000.0</v>
      </c>
      <c r="J28" s="732">
        <v>24040.29</v>
      </c>
      <c r="K28" s="734">
        <v>45749.0</v>
      </c>
      <c r="L28" s="741">
        <v>0.6736111111111112</v>
      </c>
      <c r="M28" s="734">
        <v>45840.0</v>
      </c>
      <c r="N28" s="741">
        <v>0.6256944444444444</v>
      </c>
      <c r="O28" s="744" t="s">
        <v>436</v>
      </c>
      <c r="P28" s="745">
        <v>8800.0</v>
      </c>
      <c r="Q28" s="746">
        <v>200.0</v>
      </c>
      <c r="R28" s="747"/>
      <c r="S28" s="754" t="s">
        <v>2402</v>
      </c>
      <c r="T28" s="738"/>
    </row>
    <row r="29">
      <c r="A29" s="728" t="s">
        <v>2477</v>
      </c>
      <c r="B29" s="729">
        <v>411.0</v>
      </c>
      <c r="C29" s="729">
        <v>1905.0</v>
      </c>
      <c r="D29" s="730">
        <v>34520.78</v>
      </c>
      <c r="E29" s="731"/>
      <c r="F29" s="730">
        <v>7800.0</v>
      </c>
      <c r="G29" s="730">
        <v>26297.2</v>
      </c>
      <c r="H29" s="731"/>
      <c r="I29" s="731"/>
      <c r="J29" s="740">
        <v>423.58</v>
      </c>
      <c r="K29" s="734">
        <v>45779.0</v>
      </c>
      <c r="L29" s="733">
        <v>0.8256944444444444</v>
      </c>
      <c r="M29" s="734">
        <v>45840.0</v>
      </c>
      <c r="N29" s="733">
        <v>0.6756944444444445</v>
      </c>
      <c r="O29" s="744" t="s">
        <v>2478</v>
      </c>
      <c r="P29" s="746">
        <v>3600.0</v>
      </c>
      <c r="Q29" s="757"/>
      <c r="R29" s="737" t="s">
        <v>2423</v>
      </c>
      <c r="S29" s="754" t="s">
        <v>2402</v>
      </c>
      <c r="T29" s="738"/>
    </row>
    <row r="30">
      <c r="A30" s="728" t="s">
        <v>2479</v>
      </c>
      <c r="B30" s="729">
        <v>402.0</v>
      </c>
      <c r="C30" s="729">
        <v>1903.0</v>
      </c>
      <c r="D30" s="730">
        <v>42190.17</v>
      </c>
      <c r="E30" s="730">
        <v>8438.03</v>
      </c>
      <c r="F30" s="730">
        <v>7800.0</v>
      </c>
      <c r="G30" s="730">
        <v>25026.06</v>
      </c>
      <c r="H30" s="731"/>
      <c r="I30" s="731"/>
      <c r="J30" s="740">
        <v>926.08</v>
      </c>
      <c r="K30" s="734">
        <v>45749.0</v>
      </c>
      <c r="L30" s="733">
        <v>0.8916666666666667</v>
      </c>
      <c r="M30" s="734">
        <v>45840.0</v>
      </c>
      <c r="N30" s="733">
        <v>0.8</v>
      </c>
      <c r="O30" s="744" t="s">
        <v>2480</v>
      </c>
      <c r="P30" s="746">
        <v>972.0</v>
      </c>
      <c r="Q30" s="757"/>
      <c r="R30" s="737" t="s">
        <v>2481</v>
      </c>
      <c r="S30" s="754" t="s">
        <v>2406</v>
      </c>
      <c r="T30" s="738"/>
    </row>
    <row r="31">
      <c r="A31" s="728" t="s">
        <v>2482</v>
      </c>
      <c r="B31" s="729">
        <v>434.0</v>
      </c>
      <c r="C31" s="729">
        <v>1914.0</v>
      </c>
      <c r="D31" s="730">
        <v>105713.69</v>
      </c>
      <c r="E31" s="731"/>
      <c r="F31" s="730">
        <v>42900.0</v>
      </c>
      <c r="G31" s="730">
        <v>62256.06</v>
      </c>
      <c r="H31" s="731"/>
      <c r="I31" s="731"/>
      <c r="J31" s="740">
        <v>557.63</v>
      </c>
      <c r="K31" s="734">
        <v>45810.0</v>
      </c>
      <c r="L31" s="733">
        <v>0.5722222222222222</v>
      </c>
      <c r="M31" s="734">
        <v>45871.0</v>
      </c>
      <c r="N31" s="733">
        <v>0.5881944444444445</v>
      </c>
      <c r="O31" s="762" t="s">
        <v>2483</v>
      </c>
      <c r="P31" s="746" t="s">
        <v>2484</v>
      </c>
      <c r="Q31" s="757"/>
      <c r="R31" s="763" t="s">
        <v>2485</v>
      </c>
      <c r="S31" s="748" t="s">
        <v>2406</v>
      </c>
      <c r="T31" s="738"/>
    </row>
    <row r="32">
      <c r="A32" s="728" t="s">
        <v>2486</v>
      </c>
      <c r="B32" s="742">
        <v>408.0</v>
      </c>
      <c r="C32" s="729">
        <v>1902.0</v>
      </c>
      <c r="D32" s="730">
        <v>46730.19</v>
      </c>
      <c r="E32" s="730">
        <v>9346.04</v>
      </c>
      <c r="F32" s="730">
        <v>14625.0</v>
      </c>
      <c r="G32" s="730">
        <v>22759.15</v>
      </c>
      <c r="H32" s="731"/>
      <c r="I32" s="731"/>
      <c r="J32" s="740" t="s">
        <v>62</v>
      </c>
      <c r="K32" s="734">
        <v>45749.0</v>
      </c>
      <c r="L32" s="741">
        <v>0.8</v>
      </c>
      <c r="M32" s="734">
        <v>45871.0</v>
      </c>
      <c r="N32" s="741">
        <v>0.6611111111111111</v>
      </c>
      <c r="O32" s="744" t="s">
        <v>2487</v>
      </c>
      <c r="P32" s="745">
        <v>6000.0</v>
      </c>
      <c r="Q32" s="757"/>
      <c r="R32" s="737" t="s">
        <v>2423</v>
      </c>
      <c r="S32" s="754" t="s">
        <v>2406</v>
      </c>
      <c r="T32" s="738"/>
    </row>
    <row r="33">
      <c r="A33" s="728" t="s">
        <v>2488</v>
      </c>
      <c r="B33" s="729">
        <v>401.0</v>
      </c>
      <c r="C33" s="729">
        <v>1910.0</v>
      </c>
      <c r="D33" s="730">
        <v>56879.17</v>
      </c>
      <c r="E33" s="731"/>
      <c r="F33" s="730">
        <v>31545.5</v>
      </c>
      <c r="G33" s="731"/>
      <c r="H33" s="730">
        <v>5036.84</v>
      </c>
      <c r="I33" s="731"/>
      <c r="J33" s="732">
        <v>20296.83</v>
      </c>
      <c r="K33" s="734">
        <v>45779.0</v>
      </c>
      <c r="L33" s="741">
        <v>0.044444444444444446</v>
      </c>
      <c r="M33" s="734">
        <v>45871.0</v>
      </c>
      <c r="N33" s="764"/>
      <c r="O33" s="744" t="s">
        <v>2489</v>
      </c>
      <c r="P33" s="746">
        <v>11170.0</v>
      </c>
      <c r="Q33" s="757"/>
      <c r="R33" s="737" t="s">
        <v>2490</v>
      </c>
      <c r="S33" s="754" t="s">
        <v>2406</v>
      </c>
      <c r="T33" s="738"/>
    </row>
    <row r="34">
      <c r="A34" s="728" t="s">
        <v>2491</v>
      </c>
      <c r="B34" s="729">
        <v>401.0</v>
      </c>
      <c r="C34" s="729">
        <v>1906.0</v>
      </c>
      <c r="D34" s="730">
        <v>147715.31</v>
      </c>
      <c r="E34" s="731"/>
      <c r="F34" s="730">
        <v>44850.0</v>
      </c>
      <c r="G34" s="731"/>
      <c r="H34" s="730">
        <v>6958.56</v>
      </c>
      <c r="I34" s="730">
        <v>50000.0</v>
      </c>
      <c r="J34" s="732">
        <v>45906.75</v>
      </c>
      <c r="K34" s="734">
        <v>45779.0</v>
      </c>
      <c r="L34" s="741">
        <v>0.44513888888888886</v>
      </c>
      <c r="M34" s="734">
        <v>45871.0</v>
      </c>
      <c r="N34" s="764"/>
      <c r="O34" s="744" t="s">
        <v>2492</v>
      </c>
      <c r="P34" s="746" t="s">
        <v>2493</v>
      </c>
      <c r="Q34" s="746" t="s">
        <v>2494</v>
      </c>
      <c r="R34" s="747"/>
      <c r="S34" s="748" t="s">
        <v>2406</v>
      </c>
      <c r="T34" s="738"/>
    </row>
    <row r="35">
      <c r="A35" s="728" t="s">
        <v>2495</v>
      </c>
      <c r="B35" s="729">
        <v>439.0</v>
      </c>
      <c r="C35" s="729">
        <v>1907.0</v>
      </c>
      <c r="D35" s="730">
        <v>271894.28</v>
      </c>
      <c r="E35" s="730">
        <v>54378.86</v>
      </c>
      <c r="F35" s="730">
        <v>22448.0</v>
      </c>
      <c r="G35" s="731"/>
      <c r="H35" s="731"/>
      <c r="I35" s="730">
        <v>148156.5</v>
      </c>
      <c r="J35" s="732">
        <v>46910.92</v>
      </c>
      <c r="K35" s="734">
        <v>45779.0</v>
      </c>
      <c r="L35" s="741">
        <v>0.4965277777777778</v>
      </c>
      <c r="M35" s="734">
        <v>45902.0</v>
      </c>
      <c r="N35" s="741">
        <v>0.6555555555555556</v>
      </c>
      <c r="O35" s="744" t="s">
        <v>2496</v>
      </c>
      <c r="P35" s="745">
        <v>17900.0</v>
      </c>
      <c r="Q35" s="746">
        <v>200.0</v>
      </c>
      <c r="R35" s="747"/>
      <c r="S35" s="748" t="s">
        <v>2497</v>
      </c>
      <c r="T35" s="738"/>
    </row>
    <row r="36">
      <c r="A36" s="728" t="s">
        <v>2498</v>
      </c>
      <c r="B36" s="729">
        <v>430.0</v>
      </c>
      <c r="C36" s="729">
        <v>1919.0</v>
      </c>
      <c r="D36" s="730">
        <v>186544.49</v>
      </c>
      <c r="E36" s="731"/>
      <c r="F36" s="730">
        <v>46800.0</v>
      </c>
      <c r="G36" s="730">
        <v>136894.38</v>
      </c>
      <c r="H36" s="731"/>
      <c r="I36" s="731"/>
      <c r="J36" s="732">
        <v>2850.11</v>
      </c>
      <c r="K36" s="734">
        <v>45810.0</v>
      </c>
      <c r="L36" s="741">
        <v>0.9708333333333333</v>
      </c>
      <c r="M36" s="734">
        <v>45902.0</v>
      </c>
      <c r="N36" s="741">
        <v>0.6659722222222222</v>
      </c>
      <c r="O36" s="744" t="s">
        <v>2499</v>
      </c>
      <c r="P36" s="765" t="s">
        <v>2500</v>
      </c>
      <c r="Q36" s="757"/>
      <c r="R36" s="737" t="s">
        <v>2481</v>
      </c>
      <c r="S36" s="748" t="s">
        <v>2406</v>
      </c>
      <c r="T36" s="738"/>
    </row>
    <row r="37">
      <c r="A37" s="728" t="s">
        <v>2501</v>
      </c>
      <c r="B37" s="729">
        <v>403.0</v>
      </c>
      <c r="C37" s="729">
        <v>1896.0</v>
      </c>
      <c r="D37" s="730">
        <v>328350.91</v>
      </c>
      <c r="E37" s="730">
        <v>65670.18</v>
      </c>
      <c r="F37" s="730">
        <v>29250.0</v>
      </c>
      <c r="G37" s="731"/>
      <c r="H37" s="731"/>
      <c r="I37" s="730">
        <v>191502.33</v>
      </c>
      <c r="J37" s="732">
        <v>41928.4</v>
      </c>
      <c r="K37" s="734">
        <v>45690.0</v>
      </c>
      <c r="L37" s="733">
        <v>0.9597222222222223</v>
      </c>
      <c r="M37" s="734">
        <v>45902.0</v>
      </c>
      <c r="N37" s="733">
        <v>0.8006944444444445</v>
      </c>
      <c r="O37" s="762" t="s">
        <v>2502</v>
      </c>
      <c r="P37" s="746" t="s">
        <v>2503</v>
      </c>
      <c r="Q37" s="746" t="s">
        <v>2443</v>
      </c>
      <c r="R37" s="747"/>
      <c r="S37" s="748" t="s">
        <v>2406</v>
      </c>
      <c r="T37" s="738"/>
    </row>
    <row r="38">
      <c r="A38" s="728" t="s">
        <v>2504</v>
      </c>
      <c r="B38" s="729">
        <v>414.0</v>
      </c>
      <c r="C38" s="729">
        <v>1923.0</v>
      </c>
      <c r="D38" s="730">
        <v>41930.29</v>
      </c>
      <c r="E38" s="731"/>
      <c r="F38" s="730">
        <v>29250.0</v>
      </c>
      <c r="G38" s="730">
        <v>11146.67</v>
      </c>
      <c r="H38" s="731"/>
      <c r="I38" s="731"/>
      <c r="J38" s="732">
        <v>1533.62</v>
      </c>
      <c r="K38" s="734">
        <v>45840.0</v>
      </c>
      <c r="L38" s="733">
        <v>0.8284722222222223</v>
      </c>
      <c r="M38" s="734">
        <v>45902.0</v>
      </c>
      <c r="N38" s="733">
        <v>0.8006944444444445</v>
      </c>
      <c r="O38" s="762" t="s">
        <v>2505</v>
      </c>
      <c r="P38" s="745">
        <v>3600.0</v>
      </c>
      <c r="Q38" s="757"/>
      <c r="R38" s="737" t="s">
        <v>2506</v>
      </c>
      <c r="S38" s="748" t="s">
        <v>2406</v>
      </c>
      <c r="T38" s="738"/>
    </row>
    <row r="39">
      <c r="A39" s="728" t="s">
        <v>2507</v>
      </c>
      <c r="B39" s="729">
        <v>409.0</v>
      </c>
      <c r="C39" s="729">
        <v>1921.0</v>
      </c>
      <c r="D39" s="730">
        <v>116978.8</v>
      </c>
      <c r="E39" s="730">
        <v>23395.69</v>
      </c>
      <c r="F39" s="730">
        <v>23205.0</v>
      </c>
      <c r="G39" s="730">
        <v>65186.56</v>
      </c>
      <c r="H39" s="731"/>
      <c r="I39" s="731"/>
      <c r="J39" s="732">
        <v>5191.55</v>
      </c>
      <c r="K39" s="734">
        <v>45840.0</v>
      </c>
      <c r="L39" s="733">
        <v>0.5638888888888889</v>
      </c>
      <c r="M39" s="734">
        <v>45902.0</v>
      </c>
      <c r="N39" s="733">
        <v>0.8451388888888889</v>
      </c>
      <c r="O39" s="762" t="s">
        <v>2508</v>
      </c>
      <c r="P39" s="746" t="s">
        <v>2509</v>
      </c>
      <c r="Q39" s="746">
        <v>300.0</v>
      </c>
      <c r="R39" s="737" t="s">
        <v>2423</v>
      </c>
      <c r="S39" s="748" t="s">
        <v>2497</v>
      </c>
      <c r="T39" s="738"/>
    </row>
    <row r="40">
      <c r="A40" s="728" t="s">
        <v>2510</v>
      </c>
      <c r="B40" s="729">
        <v>402.0</v>
      </c>
      <c r="C40" s="729">
        <v>1904.0</v>
      </c>
      <c r="D40" s="730">
        <v>106025.91</v>
      </c>
      <c r="E40" s="730">
        <v>21205.21</v>
      </c>
      <c r="F40" s="730">
        <v>19695.0</v>
      </c>
      <c r="G40" s="730">
        <v>65125.7</v>
      </c>
      <c r="H40" s="731"/>
      <c r="I40" s="731"/>
      <c r="J40" s="740">
        <v>0.0</v>
      </c>
      <c r="K40" s="734">
        <v>45779.0</v>
      </c>
      <c r="L40" s="733">
        <v>0.16527777777777777</v>
      </c>
      <c r="M40" s="734">
        <v>45902.0</v>
      </c>
      <c r="N40" s="733">
        <v>0.6222222222222222</v>
      </c>
      <c r="O40" s="762" t="s">
        <v>2511</v>
      </c>
      <c r="P40" s="746" t="s">
        <v>2512</v>
      </c>
      <c r="Q40" s="757"/>
      <c r="R40" s="737" t="s">
        <v>2506</v>
      </c>
      <c r="S40" s="748" t="s">
        <v>2497</v>
      </c>
      <c r="T40" s="738"/>
    </row>
    <row r="41">
      <c r="A41" s="728" t="s">
        <v>2513</v>
      </c>
      <c r="B41" s="729">
        <v>435.0</v>
      </c>
      <c r="C41" s="729">
        <v>1917.0</v>
      </c>
      <c r="D41" s="730">
        <v>55327.74</v>
      </c>
      <c r="E41" s="731"/>
      <c r="F41" s="730">
        <v>29250.0</v>
      </c>
      <c r="G41" s="730">
        <v>25682.24</v>
      </c>
      <c r="H41" s="731"/>
      <c r="I41" s="731"/>
      <c r="J41" s="740">
        <v>395.5</v>
      </c>
      <c r="K41" s="734">
        <v>45810.0</v>
      </c>
      <c r="L41" s="733">
        <v>0.8541666666666666</v>
      </c>
      <c r="M41" s="734">
        <v>45902.0</v>
      </c>
      <c r="N41" s="733">
        <v>0.5833333333333334</v>
      </c>
      <c r="O41" s="762" t="s">
        <v>2487</v>
      </c>
      <c r="P41" s="745">
        <v>4800.0</v>
      </c>
      <c r="Q41" s="757"/>
      <c r="R41" s="737" t="s">
        <v>2423</v>
      </c>
      <c r="S41" s="748" t="s">
        <v>2406</v>
      </c>
      <c r="T41" s="738"/>
    </row>
    <row r="42">
      <c r="A42" s="728" t="s">
        <v>2514</v>
      </c>
      <c r="B42" s="729">
        <v>441.0</v>
      </c>
      <c r="C42" s="729">
        <v>1915.0</v>
      </c>
      <c r="D42" s="730">
        <v>77714.78</v>
      </c>
      <c r="E42" s="731"/>
      <c r="F42" s="730">
        <v>21450.0</v>
      </c>
      <c r="G42" s="730">
        <v>54010.1</v>
      </c>
      <c r="H42" s="731"/>
      <c r="I42" s="731"/>
      <c r="J42" s="732">
        <v>2254.68</v>
      </c>
      <c r="K42" s="734">
        <v>45810.0</v>
      </c>
      <c r="L42" s="733">
        <v>0.5965277777777778</v>
      </c>
      <c r="M42" s="734">
        <v>45902.0</v>
      </c>
      <c r="N42" s="733">
        <v>0.5298611111111111</v>
      </c>
      <c r="O42" s="744" t="s">
        <v>2515</v>
      </c>
      <c r="P42" s="746" t="s">
        <v>2516</v>
      </c>
      <c r="Q42" s="757"/>
      <c r="R42" s="737" t="s">
        <v>2481</v>
      </c>
      <c r="S42" s="748" t="s">
        <v>2497</v>
      </c>
      <c r="T42" s="738"/>
    </row>
    <row r="43">
      <c r="A43" s="728" t="s">
        <v>2517</v>
      </c>
      <c r="B43" s="729">
        <v>429.0</v>
      </c>
      <c r="C43" s="729">
        <v>1920.0</v>
      </c>
      <c r="D43" s="730">
        <v>27432.89</v>
      </c>
      <c r="E43" s="731"/>
      <c r="F43" s="730">
        <v>7800.0</v>
      </c>
      <c r="G43" s="730">
        <v>19632.89</v>
      </c>
      <c r="H43" s="731"/>
      <c r="I43" s="731"/>
      <c r="J43" s="740" t="s">
        <v>62</v>
      </c>
      <c r="K43" s="734">
        <v>45840.0</v>
      </c>
      <c r="L43" s="733">
        <v>0.5097222222222222</v>
      </c>
      <c r="M43" s="734">
        <v>45902.0</v>
      </c>
      <c r="N43" s="733">
        <v>0.9979166666666667</v>
      </c>
      <c r="O43" s="744" t="s">
        <v>2518</v>
      </c>
      <c r="P43" s="745">
        <v>3600.0</v>
      </c>
      <c r="Q43" s="757"/>
      <c r="R43" s="737" t="s">
        <v>2423</v>
      </c>
      <c r="S43" s="748" t="s">
        <v>2497</v>
      </c>
      <c r="T43" s="738"/>
    </row>
    <row r="44">
      <c r="A44" s="728" t="s">
        <v>2519</v>
      </c>
      <c r="B44" s="729" t="s">
        <v>2520</v>
      </c>
      <c r="C44" s="729">
        <v>1890.0</v>
      </c>
      <c r="D44" s="730">
        <v>240726.54</v>
      </c>
      <c r="E44" s="731"/>
      <c r="F44" s="731"/>
      <c r="G44" s="730">
        <v>145701.65</v>
      </c>
      <c r="H44" s="731"/>
      <c r="I44" s="731"/>
      <c r="J44" s="732">
        <v>95024.89</v>
      </c>
      <c r="K44" s="734">
        <v>45690.0</v>
      </c>
      <c r="L44" s="741">
        <v>0.11180555555555556</v>
      </c>
      <c r="M44" s="734">
        <v>45840.0</v>
      </c>
      <c r="N44" s="741">
        <v>0.7020833333333333</v>
      </c>
      <c r="O44" s="744" t="s">
        <v>2521</v>
      </c>
      <c r="P44" s="746" t="s">
        <v>2522</v>
      </c>
      <c r="Q44" s="746" t="s">
        <v>2443</v>
      </c>
      <c r="R44" s="747"/>
      <c r="S44" s="748" t="s">
        <v>2406</v>
      </c>
      <c r="T44" s="738"/>
    </row>
    <row r="45">
      <c r="A45" s="728" t="s">
        <v>2523</v>
      </c>
      <c r="B45" s="729">
        <v>405.0</v>
      </c>
      <c r="C45" s="729">
        <v>1927.0</v>
      </c>
      <c r="D45" s="730">
        <v>40440.19</v>
      </c>
      <c r="E45" s="731"/>
      <c r="F45" s="730">
        <v>29250.0</v>
      </c>
      <c r="G45" s="730">
        <v>10145.61</v>
      </c>
      <c r="H45" s="731"/>
      <c r="I45" s="730">
        <v>1044.58</v>
      </c>
      <c r="J45" s="740">
        <v>0.0</v>
      </c>
      <c r="K45" s="734">
        <v>45871.0</v>
      </c>
      <c r="L45" s="741">
        <v>0.022222222222222223</v>
      </c>
      <c r="M45" s="734">
        <v>45932.0</v>
      </c>
      <c r="N45" s="741">
        <v>0.5777777777777777</v>
      </c>
      <c r="O45" s="744" t="s">
        <v>2405</v>
      </c>
      <c r="P45" s="746">
        <v>3600.0</v>
      </c>
      <c r="Q45" s="757"/>
      <c r="R45" s="737" t="s">
        <v>2481</v>
      </c>
      <c r="S45" s="748" t="s">
        <v>2406</v>
      </c>
      <c r="T45" s="738"/>
    </row>
    <row r="46">
      <c r="A46" s="728" t="s">
        <v>2524</v>
      </c>
      <c r="B46" s="729">
        <v>437.0</v>
      </c>
      <c r="C46" s="729">
        <v>1913.0</v>
      </c>
      <c r="D46" s="730">
        <v>90653.07</v>
      </c>
      <c r="E46" s="731"/>
      <c r="F46" s="730">
        <v>14625.0</v>
      </c>
      <c r="G46" s="730">
        <v>75112.32</v>
      </c>
      <c r="H46" s="731"/>
      <c r="I46" s="729">
        <v>915.75</v>
      </c>
      <c r="J46" s="740" t="s">
        <v>62</v>
      </c>
      <c r="K46" s="734">
        <v>45779.0</v>
      </c>
      <c r="L46" s="741">
        <v>0.9305555555555556</v>
      </c>
      <c r="M46" s="734">
        <v>45932.0</v>
      </c>
      <c r="N46" s="741">
        <v>0.7027777777777777</v>
      </c>
      <c r="O46" s="744" t="s">
        <v>2525</v>
      </c>
      <c r="P46" s="746" t="s">
        <v>2526</v>
      </c>
      <c r="Q46" s="757"/>
      <c r="R46" s="737" t="s">
        <v>2481</v>
      </c>
      <c r="S46" s="748" t="s">
        <v>2406</v>
      </c>
      <c r="T46" s="738"/>
    </row>
    <row r="47">
      <c r="A47" s="728" t="s">
        <v>2527</v>
      </c>
      <c r="B47" s="729">
        <v>412.0</v>
      </c>
      <c r="C47" s="729">
        <v>1898.0</v>
      </c>
      <c r="D47" s="730">
        <v>100596.74</v>
      </c>
      <c r="E47" s="731"/>
      <c r="F47" s="730">
        <v>29250.0</v>
      </c>
      <c r="G47" s="730">
        <v>66174.36</v>
      </c>
      <c r="H47" s="731"/>
      <c r="I47" s="730">
        <v>5172.38</v>
      </c>
      <c r="J47" s="740" t="s">
        <v>62</v>
      </c>
      <c r="K47" s="734">
        <v>45718.0</v>
      </c>
      <c r="L47" s="741">
        <v>0.6319444444444444</v>
      </c>
      <c r="M47" s="734">
        <v>45932.0</v>
      </c>
      <c r="N47" s="741">
        <v>0.6</v>
      </c>
      <c r="O47" s="744" t="s">
        <v>2405</v>
      </c>
      <c r="P47" s="746">
        <v>8800.0</v>
      </c>
      <c r="Q47" s="757"/>
      <c r="R47" s="737" t="s">
        <v>2506</v>
      </c>
      <c r="S47" s="748" t="s">
        <v>2406</v>
      </c>
      <c r="T47" s="738"/>
    </row>
    <row r="48">
      <c r="A48" s="728" t="s">
        <v>2528</v>
      </c>
      <c r="B48" s="729">
        <v>423.0</v>
      </c>
      <c r="C48" s="729">
        <v>1916.0</v>
      </c>
      <c r="D48" s="730">
        <v>136451.43</v>
      </c>
      <c r="E48" s="730">
        <v>27290.23</v>
      </c>
      <c r="F48" s="730">
        <v>28275.0</v>
      </c>
      <c r="G48" s="731"/>
      <c r="H48" s="731"/>
      <c r="I48" s="730">
        <v>77474.46</v>
      </c>
      <c r="J48" s="732">
        <v>3411.74</v>
      </c>
      <c r="K48" s="734">
        <v>45810.0</v>
      </c>
      <c r="L48" s="741">
        <v>0.6180555555555556</v>
      </c>
      <c r="M48" s="734">
        <v>45932.0</v>
      </c>
      <c r="N48" s="741">
        <v>0.7020833333333333</v>
      </c>
      <c r="O48" s="744" t="s">
        <v>2529</v>
      </c>
      <c r="P48" s="746" t="s">
        <v>2530</v>
      </c>
      <c r="Q48" s="746" t="s">
        <v>2443</v>
      </c>
      <c r="R48" s="747"/>
      <c r="S48" s="748" t="s">
        <v>2406</v>
      </c>
      <c r="T48" s="738"/>
    </row>
    <row r="49">
      <c r="A49" s="728" t="s">
        <v>2531</v>
      </c>
      <c r="B49" s="729">
        <v>411.0</v>
      </c>
      <c r="C49" s="729">
        <v>1926.0</v>
      </c>
      <c r="D49" s="730">
        <v>56743.58</v>
      </c>
      <c r="E49" s="730">
        <v>11348.72</v>
      </c>
      <c r="F49" s="730">
        <v>14235.0</v>
      </c>
      <c r="G49" s="731"/>
      <c r="H49" s="731"/>
      <c r="I49" s="730">
        <v>20000.0</v>
      </c>
      <c r="J49" s="732">
        <v>11159.86</v>
      </c>
      <c r="K49" s="734">
        <v>45840.0</v>
      </c>
      <c r="L49" s="733">
        <v>0.9944444444444445</v>
      </c>
      <c r="M49" s="734">
        <v>45932.0</v>
      </c>
      <c r="N49" s="733">
        <v>0.6708333333333333</v>
      </c>
      <c r="O49" s="762" t="s">
        <v>2532</v>
      </c>
      <c r="P49" s="746" t="s">
        <v>2533</v>
      </c>
      <c r="Q49" s="746" t="s">
        <v>2414</v>
      </c>
      <c r="R49" s="747"/>
      <c r="S49" s="748" t="s">
        <v>2406</v>
      </c>
      <c r="T49" s="738"/>
    </row>
    <row r="50">
      <c r="A50" s="728" t="s">
        <v>2534</v>
      </c>
      <c r="B50" s="729">
        <v>433.0</v>
      </c>
      <c r="C50" s="729">
        <v>1900.0</v>
      </c>
      <c r="D50" s="730">
        <v>141608.13</v>
      </c>
      <c r="E50" s="730">
        <v>28321.64</v>
      </c>
      <c r="F50" s="730">
        <v>29250.0</v>
      </c>
      <c r="G50" s="731"/>
      <c r="H50" s="731"/>
      <c r="I50" s="730">
        <v>49423.08</v>
      </c>
      <c r="J50" s="732">
        <v>34613.41</v>
      </c>
      <c r="K50" s="734">
        <v>45718.0</v>
      </c>
      <c r="L50" s="733">
        <v>0.7854166666666667</v>
      </c>
      <c r="M50" s="734">
        <v>45932.0</v>
      </c>
      <c r="N50" s="733">
        <v>0.7020833333333333</v>
      </c>
      <c r="O50" s="762" t="s">
        <v>2535</v>
      </c>
      <c r="P50" s="746">
        <v>16200.0</v>
      </c>
      <c r="Q50" s="746">
        <v>200.0</v>
      </c>
      <c r="R50" s="747"/>
      <c r="S50" s="748" t="s">
        <v>2497</v>
      </c>
      <c r="T50" s="738"/>
    </row>
    <row r="51">
      <c r="A51" s="728" t="s">
        <v>1557</v>
      </c>
      <c r="B51" s="729">
        <v>407.0</v>
      </c>
      <c r="C51" s="729">
        <v>1928.0</v>
      </c>
      <c r="D51" s="730">
        <v>76954.49</v>
      </c>
      <c r="E51" s="730">
        <v>15390.92</v>
      </c>
      <c r="F51" s="730">
        <v>17550.0</v>
      </c>
      <c r="G51" s="731"/>
      <c r="H51" s="731"/>
      <c r="I51" s="730">
        <v>35000.0</v>
      </c>
      <c r="J51" s="732">
        <v>9013.57</v>
      </c>
      <c r="K51" s="734">
        <v>45902.0</v>
      </c>
      <c r="L51" s="733">
        <v>0.06875</v>
      </c>
      <c r="M51" s="734">
        <v>45963.0</v>
      </c>
      <c r="N51" s="733">
        <v>0.6375</v>
      </c>
      <c r="O51" s="744" t="s">
        <v>2536</v>
      </c>
      <c r="P51" s="746" t="s">
        <v>2537</v>
      </c>
      <c r="Q51" s="746" t="s">
        <v>2443</v>
      </c>
      <c r="R51" s="747"/>
      <c r="S51" s="748" t="s">
        <v>2406</v>
      </c>
      <c r="T51" s="738"/>
    </row>
    <row r="52">
      <c r="A52" s="728" t="s">
        <v>1578</v>
      </c>
      <c r="B52" s="729">
        <v>432.0</v>
      </c>
      <c r="C52" s="729">
        <v>1912.0</v>
      </c>
      <c r="D52" s="730">
        <v>113470.02</v>
      </c>
      <c r="E52" s="731"/>
      <c r="F52" s="730">
        <v>19500.0</v>
      </c>
      <c r="G52" s="731"/>
      <c r="H52" s="731"/>
      <c r="I52" s="730">
        <v>49630.27</v>
      </c>
      <c r="J52" s="732">
        <v>44339.75</v>
      </c>
      <c r="K52" s="734">
        <v>45779.0</v>
      </c>
      <c r="L52" s="733">
        <v>0.8229166666666666</v>
      </c>
      <c r="M52" s="734">
        <v>45963.0</v>
      </c>
      <c r="N52" s="733">
        <v>0.73125</v>
      </c>
      <c r="O52" s="744" t="s">
        <v>2538</v>
      </c>
      <c r="P52" s="746" t="s">
        <v>2539</v>
      </c>
      <c r="Q52" s="746" t="s">
        <v>2460</v>
      </c>
      <c r="R52" s="747"/>
      <c r="S52" s="748" t="s">
        <v>2406</v>
      </c>
      <c r="T52" s="738"/>
    </row>
    <row r="53">
      <c r="A53" s="749" t="s">
        <v>2540</v>
      </c>
      <c r="B53" s="740">
        <v>401.0</v>
      </c>
      <c r="C53" s="740">
        <v>1931.0</v>
      </c>
      <c r="D53" s="732">
        <v>29139.23</v>
      </c>
      <c r="E53" s="750"/>
      <c r="F53" s="732">
        <v>13260.0</v>
      </c>
      <c r="G53" s="750"/>
      <c r="H53" s="750"/>
      <c r="I53" s="732">
        <v>100000.0</v>
      </c>
      <c r="J53" s="732">
        <v>-84120.77</v>
      </c>
      <c r="K53" s="751">
        <v>45932.0</v>
      </c>
      <c r="L53" s="766">
        <v>0.18263888888888888</v>
      </c>
      <c r="M53" s="734">
        <v>45963.0</v>
      </c>
      <c r="N53" s="766">
        <v>0.7333333333333333</v>
      </c>
      <c r="O53" s="744" t="s">
        <v>319</v>
      </c>
      <c r="P53" s="746">
        <v>3000.0</v>
      </c>
      <c r="Q53" s="746">
        <v>200.0</v>
      </c>
      <c r="R53" s="753"/>
      <c r="S53" s="748" t="s">
        <v>2402</v>
      </c>
      <c r="T53" s="767"/>
    </row>
    <row r="54">
      <c r="A54" s="749" t="s">
        <v>2541</v>
      </c>
      <c r="B54" s="740">
        <v>401.0</v>
      </c>
      <c r="C54" s="740">
        <v>1933.0</v>
      </c>
      <c r="D54" s="732">
        <v>38302.12</v>
      </c>
      <c r="E54" s="750"/>
      <c r="F54" s="732">
        <v>17550.0</v>
      </c>
      <c r="G54" s="732">
        <v>14149.07</v>
      </c>
      <c r="H54" s="750"/>
      <c r="I54" s="750"/>
      <c r="J54" s="732">
        <v>6603.05</v>
      </c>
      <c r="K54" s="751">
        <v>45932.0</v>
      </c>
      <c r="L54" s="766">
        <v>0.7027777777777777</v>
      </c>
      <c r="M54" s="734">
        <v>45963.0</v>
      </c>
      <c r="N54" s="766">
        <v>0.7520833333333333</v>
      </c>
      <c r="O54" s="762" t="s">
        <v>2542</v>
      </c>
      <c r="P54" s="746" t="s">
        <v>2543</v>
      </c>
      <c r="Q54" s="746">
        <v>200.0</v>
      </c>
      <c r="R54" s="753"/>
      <c r="S54" s="748" t="s">
        <v>2406</v>
      </c>
      <c r="T54" s="767"/>
    </row>
    <row r="55">
      <c r="A55" s="768" t="s">
        <v>2544</v>
      </c>
      <c r="B55" s="740">
        <v>434.0</v>
      </c>
      <c r="C55" s="740">
        <v>1929.0</v>
      </c>
      <c r="D55" s="732">
        <v>99917.37</v>
      </c>
      <c r="E55" s="750"/>
      <c r="F55" s="732">
        <v>29250.0</v>
      </c>
      <c r="G55" s="750"/>
      <c r="H55" s="750"/>
      <c r="I55" s="732">
        <v>38421.4</v>
      </c>
      <c r="J55" s="732">
        <v>32245.97</v>
      </c>
      <c r="K55" s="751">
        <v>45902.0</v>
      </c>
      <c r="L55" s="752">
        <v>0.6923611111111111</v>
      </c>
      <c r="M55" s="734">
        <v>45993.0</v>
      </c>
      <c r="N55" s="752">
        <v>0.6784722222222223</v>
      </c>
      <c r="O55" s="744" t="s">
        <v>2545</v>
      </c>
      <c r="P55" s="746" t="s">
        <v>2546</v>
      </c>
      <c r="Q55" s="769" t="s">
        <v>2443</v>
      </c>
      <c r="R55" s="753"/>
      <c r="S55" s="748" t="s">
        <v>2497</v>
      </c>
      <c r="T55" s="767"/>
    </row>
    <row r="56">
      <c r="A56" s="749" t="s">
        <v>2547</v>
      </c>
      <c r="B56" s="740">
        <v>436.0</v>
      </c>
      <c r="C56" s="740">
        <v>1911.0</v>
      </c>
      <c r="D56" s="732">
        <v>80289.69</v>
      </c>
      <c r="E56" s="750"/>
      <c r="F56" s="732">
        <v>29250.0</v>
      </c>
      <c r="G56" s="732">
        <v>47781.9</v>
      </c>
      <c r="H56" s="767"/>
      <c r="I56" s="767"/>
      <c r="J56" s="770">
        <v>3257.79</v>
      </c>
      <c r="K56" s="751">
        <v>45779.0</v>
      </c>
      <c r="L56" s="752">
        <v>0.6006944444444444</v>
      </c>
      <c r="M56" s="734">
        <v>45993.0</v>
      </c>
      <c r="N56" s="766">
        <v>0.6986111111111111</v>
      </c>
      <c r="O56" s="744" t="s">
        <v>2405</v>
      </c>
      <c r="P56" s="746">
        <v>9600.0</v>
      </c>
      <c r="Q56" s="757"/>
      <c r="R56" s="771" t="s">
        <v>2485</v>
      </c>
      <c r="S56" s="754" t="s">
        <v>2406</v>
      </c>
      <c r="T56" s="767"/>
    </row>
    <row r="57">
      <c r="A57" s="749" t="s">
        <v>2548</v>
      </c>
      <c r="B57" s="740">
        <v>406.0</v>
      </c>
      <c r="C57" s="740">
        <v>1908.0</v>
      </c>
      <c r="D57" s="732">
        <v>73669.27</v>
      </c>
      <c r="E57" s="750"/>
      <c r="F57" s="732">
        <v>19500.0</v>
      </c>
      <c r="G57" s="750"/>
      <c r="H57" s="772"/>
      <c r="I57" s="721">
        <v>20000.0</v>
      </c>
      <c r="J57" s="732">
        <v>34169.27</v>
      </c>
      <c r="K57" s="751">
        <v>45779.0</v>
      </c>
      <c r="L57" s="752">
        <v>0.5180555555555556</v>
      </c>
      <c r="M57" s="734">
        <v>45993.0</v>
      </c>
      <c r="N57" s="752">
        <v>0.6326388888888889</v>
      </c>
      <c r="O57" s="744" t="s">
        <v>1609</v>
      </c>
      <c r="P57" s="745">
        <v>17000.0</v>
      </c>
      <c r="Q57" s="746">
        <v>200.0</v>
      </c>
      <c r="R57" s="753"/>
      <c r="S57" s="754" t="s">
        <v>2497</v>
      </c>
      <c r="T57" s="767"/>
    </row>
    <row r="58">
      <c r="A58" s="749" t="s">
        <v>2549</v>
      </c>
      <c r="B58" s="740">
        <v>439.0</v>
      </c>
      <c r="C58" s="740">
        <v>1940.0</v>
      </c>
      <c r="D58" s="732">
        <v>31840.19</v>
      </c>
      <c r="E58" s="750"/>
      <c r="F58" s="732">
        <v>13650.0</v>
      </c>
      <c r="G58" s="750"/>
      <c r="H58" s="750"/>
      <c r="I58" s="732">
        <v>20000.0</v>
      </c>
      <c r="J58" s="732">
        <v>-1809.81</v>
      </c>
      <c r="K58" s="751">
        <v>45963.0</v>
      </c>
      <c r="L58" s="752">
        <v>0.4236111111111111</v>
      </c>
      <c r="M58" s="734">
        <v>45993.0</v>
      </c>
      <c r="N58" s="752">
        <v>0.6006944444444444</v>
      </c>
      <c r="O58" s="744" t="s">
        <v>2550</v>
      </c>
      <c r="P58" s="746" t="s">
        <v>2551</v>
      </c>
      <c r="Q58" s="746" t="s">
        <v>2443</v>
      </c>
      <c r="R58" s="753"/>
      <c r="S58" s="754" t="s">
        <v>2406</v>
      </c>
      <c r="T58" s="767"/>
    </row>
    <row r="59">
      <c r="A59" s="749" t="s">
        <v>2552</v>
      </c>
      <c r="B59" s="758">
        <v>410.0</v>
      </c>
      <c r="C59" s="740">
        <v>1884.0</v>
      </c>
      <c r="D59" s="732">
        <v>429830.61</v>
      </c>
      <c r="E59" s="773">
        <v>85966.2</v>
      </c>
      <c r="F59" s="732">
        <v>76000.0</v>
      </c>
      <c r="G59" s="750"/>
      <c r="H59" s="750"/>
      <c r="I59" s="732">
        <v>182181.75</v>
      </c>
      <c r="J59" s="732">
        <v>85682.66</v>
      </c>
      <c r="K59" s="751">
        <v>45659.0</v>
      </c>
      <c r="L59" s="752">
        <v>0.4361111111111111</v>
      </c>
      <c r="M59" s="729" t="s">
        <v>2553</v>
      </c>
      <c r="N59" s="752">
        <v>0.9055555555555556</v>
      </c>
      <c r="O59" s="744" t="s">
        <v>2554</v>
      </c>
      <c r="P59" s="746" t="s">
        <v>2555</v>
      </c>
      <c r="Q59" s="746" t="s">
        <v>2556</v>
      </c>
      <c r="R59" s="753"/>
      <c r="S59" s="754" t="s">
        <v>2406</v>
      </c>
      <c r="T59" s="767"/>
    </row>
    <row r="60">
      <c r="A60" s="749" t="s">
        <v>2557</v>
      </c>
      <c r="B60" s="758">
        <v>412.0</v>
      </c>
      <c r="C60" s="740">
        <v>1942.0</v>
      </c>
      <c r="D60" s="732">
        <v>40322.01</v>
      </c>
      <c r="E60" s="750"/>
      <c r="F60" s="732">
        <v>14625.0</v>
      </c>
      <c r="G60" s="732">
        <v>21502.92</v>
      </c>
      <c r="H60" s="750"/>
      <c r="I60" s="750"/>
      <c r="J60" s="732">
        <v>4194.09</v>
      </c>
      <c r="K60" s="751">
        <v>45963.0</v>
      </c>
      <c r="L60" s="766">
        <v>0.4791666666666667</v>
      </c>
      <c r="M60" s="729" t="s">
        <v>2553</v>
      </c>
      <c r="N60" s="766">
        <v>0.5708333333333333</v>
      </c>
      <c r="O60" s="744" t="s">
        <v>2558</v>
      </c>
      <c r="P60" s="745">
        <v>1950.0</v>
      </c>
      <c r="Q60" s="757"/>
      <c r="R60" s="771" t="s">
        <v>2559</v>
      </c>
      <c r="S60" s="754" t="s">
        <v>2406</v>
      </c>
      <c r="T60" s="767"/>
    </row>
    <row r="61">
      <c r="A61" s="749" t="s">
        <v>2560</v>
      </c>
      <c r="B61" s="740">
        <v>431.0</v>
      </c>
      <c r="C61" s="740">
        <v>1934.0</v>
      </c>
      <c r="D61" s="732">
        <v>55516.71</v>
      </c>
      <c r="E61" s="750"/>
      <c r="F61" s="732">
        <v>7800.0</v>
      </c>
      <c r="G61" s="750"/>
      <c r="H61" s="750"/>
      <c r="I61" s="732">
        <v>20000.0</v>
      </c>
      <c r="J61" s="732">
        <v>27716.71</v>
      </c>
      <c r="K61" s="751">
        <v>45932.0</v>
      </c>
      <c r="L61" s="766">
        <v>0.7111111111111111</v>
      </c>
      <c r="M61" s="729" t="s">
        <v>2553</v>
      </c>
      <c r="N61" s="766">
        <v>0.6868055555555556</v>
      </c>
      <c r="O61" s="762" t="s">
        <v>2561</v>
      </c>
      <c r="P61" s="746" t="s">
        <v>2562</v>
      </c>
      <c r="Q61" s="746" t="s">
        <v>2443</v>
      </c>
      <c r="R61" s="753"/>
      <c r="S61" s="754" t="s">
        <v>2497</v>
      </c>
      <c r="T61" s="767"/>
    </row>
    <row r="62">
      <c r="A62" s="749" t="s">
        <v>2563</v>
      </c>
      <c r="B62" s="740">
        <v>430.0</v>
      </c>
      <c r="C62" s="740">
        <v>1935.0</v>
      </c>
      <c r="D62" s="732">
        <v>43442.44</v>
      </c>
      <c r="E62" s="750"/>
      <c r="F62" s="732">
        <v>7800.0</v>
      </c>
      <c r="G62" s="732">
        <v>34418.94</v>
      </c>
      <c r="H62" s="750"/>
      <c r="I62" s="732">
        <v>1223.5</v>
      </c>
      <c r="J62" s="740" t="s">
        <v>62</v>
      </c>
      <c r="K62" s="751">
        <v>45932.0</v>
      </c>
      <c r="L62" s="752">
        <v>0.8243055555555555</v>
      </c>
      <c r="M62" s="729" t="s">
        <v>2553</v>
      </c>
      <c r="N62" s="752">
        <v>0.6826388888888889</v>
      </c>
      <c r="O62" s="744" t="s">
        <v>2564</v>
      </c>
      <c r="P62" s="746">
        <v>4800.0</v>
      </c>
      <c r="Q62" s="757"/>
      <c r="R62" s="771" t="s">
        <v>2506</v>
      </c>
      <c r="S62" s="754" t="s">
        <v>2406</v>
      </c>
      <c r="T62" s="767"/>
    </row>
    <row r="63">
      <c r="A63" s="749" t="s">
        <v>2565</v>
      </c>
      <c r="B63" s="740">
        <v>440.0</v>
      </c>
      <c r="C63" s="740">
        <v>1936.0</v>
      </c>
      <c r="D63" s="732">
        <v>58312.73</v>
      </c>
      <c r="E63" s="750"/>
      <c r="F63" s="732">
        <v>19500.0</v>
      </c>
      <c r="G63" s="750"/>
      <c r="H63" s="750"/>
      <c r="I63" s="740">
        <v>20000.0</v>
      </c>
      <c r="J63" s="732">
        <v>18812.73</v>
      </c>
      <c r="K63" s="751">
        <v>45932.0</v>
      </c>
      <c r="L63" s="752">
        <v>0.8277777777777777</v>
      </c>
      <c r="M63" s="729" t="s">
        <v>2553</v>
      </c>
      <c r="N63" s="752">
        <v>0.6104166666666667</v>
      </c>
      <c r="O63" s="744" t="s">
        <v>2405</v>
      </c>
      <c r="P63" s="746">
        <v>10000.0</v>
      </c>
      <c r="Q63" s="746">
        <v>200.0</v>
      </c>
      <c r="R63" s="753"/>
      <c r="S63" s="754" t="s">
        <v>2406</v>
      </c>
      <c r="T63" s="767"/>
    </row>
    <row r="64">
      <c r="A64" s="749" t="s">
        <v>2566</v>
      </c>
      <c r="B64" s="740">
        <v>435.0</v>
      </c>
      <c r="C64" s="740">
        <v>1945.0</v>
      </c>
      <c r="D64" s="732">
        <v>29266.06</v>
      </c>
      <c r="E64" s="750"/>
      <c r="F64" s="750"/>
      <c r="G64" s="750"/>
      <c r="H64" s="750"/>
      <c r="I64" s="732">
        <v>20000.0</v>
      </c>
      <c r="J64" s="732">
        <v>9266.06</v>
      </c>
      <c r="K64" s="751">
        <v>45993.0</v>
      </c>
      <c r="L64" s="752">
        <v>0.8277777777777777</v>
      </c>
      <c r="M64" s="729" t="s">
        <v>2553</v>
      </c>
      <c r="N64" s="774"/>
      <c r="O64" s="744" t="s">
        <v>2427</v>
      </c>
      <c r="P64" s="745">
        <v>4400.0</v>
      </c>
      <c r="Q64" s="746">
        <v>200.0</v>
      </c>
      <c r="R64" s="771" t="s">
        <v>1905</v>
      </c>
      <c r="S64" s="754" t="s">
        <v>2567</v>
      </c>
      <c r="T64" s="767"/>
    </row>
    <row r="65">
      <c r="A65" s="749" t="s">
        <v>2568</v>
      </c>
      <c r="B65" s="740">
        <v>402.0</v>
      </c>
      <c r="C65" s="740">
        <v>1951.0</v>
      </c>
      <c r="D65" s="732">
        <v>38104.52</v>
      </c>
      <c r="E65" s="750"/>
      <c r="F65" s="750"/>
      <c r="G65" s="750"/>
      <c r="H65" s="750"/>
      <c r="I65" s="732">
        <v>20000.0</v>
      </c>
      <c r="J65" s="732">
        <v>18104.52</v>
      </c>
      <c r="K65" s="740" t="s">
        <v>2569</v>
      </c>
      <c r="L65" s="752">
        <v>0.7722222222222223</v>
      </c>
      <c r="M65" s="740" t="s">
        <v>2570</v>
      </c>
      <c r="N65" s="752">
        <v>0.7291666666666666</v>
      </c>
      <c r="O65" s="744" t="s">
        <v>2571</v>
      </c>
      <c r="P65" s="746" t="s">
        <v>2572</v>
      </c>
      <c r="Q65" s="746" t="s">
        <v>2443</v>
      </c>
      <c r="R65" s="753"/>
      <c r="S65" s="754" t="s">
        <v>2497</v>
      </c>
      <c r="T65" s="767"/>
    </row>
    <row r="66">
      <c r="A66" s="749" t="s">
        <v>2573</v>
      </c>
      <c r="B66" s="740">
        <v>414.0</v>
      </c>
      <c r="C66" s="740">
        <v>1947.0</v>
      </c>
      <c r="D66" s="732">
        <v>38768.74</v>
      </c>
      <c r="E66" s="750"/>
      <c r="F66" s="732">
        <v>12870.0</v>
      </c>
      <c r="G66" s="750"/>
      <c r="H66" s="750"/>
      <c r="I66" s="732">
        <v>20000.0</v>
      </c>
      <c r="J66" s="732">
        <v>5898.74</v>
      </c>
      <c r="K66" s="751">
        <v>45993.0</v>
      </c>
      <c r="L66" s="752">
        <v>0.7388888888888889</v>
      </c>
      <c r="M66" s="740" t="s">
        <v>2570</v>
      </c>
      <c r="N66" s="766">
        <v>0.7326388888888888</v>
      </c>
      <c r="O66" s="744" t="s">
        <v>2574</v>
      </c>
      <c r="P66" s="746" t="s">
        <v>2575</v>
      </c>
      <c r="Q66" s="746" t="s">
        <v>2443</v>
      </c>
      <c r="R66" s="753"/>
      <c r="S66" s="754" t="s">
        <v>2406</v>
      </c>
      <c r="T66" s="767"/>
    </row>
    <row r="67">
      <c r="A67" s="749" t="s">
        <v>2576</v>
      </c>
      <c r="B67" s="740">
        <v>402.0</v>
      </c>
      <c r="C67" s="740">
        <v>1952.0</v>
      </c>
      <c r="D67" s="732">
        <v>31973.48</v>
      </c>
      <c r="E67" s="750"/>
      <c r="F67" s="750"/>
      <c r="G67" s="750"/>
      <c r="H67" s="750"/>
      <c r="I67" s="732">
        <v>20000.0</v>
      </c>
      <c r="J67" s="732">
        <v>11973.48</v>
      </c>
      <c r="K67" s="740" t="s">
        <v>2553</v>
      </c>
      <c r="L67" s="752">
        <v>0.7875</v>
      </c>
      <c r="M67" s="740" t="s">
        <v>2570</v>
      </c>
      <c r="N67" s="766">
        <v>0.6222222222222222</v>
      </c>
      <c r="O67" s="744" t="s">
        <v>2577</v>
      </c>
      <c r="P67" s="745">
        <v>3000.0</v>
      </c>
      <c r="Q67" s="746">
        <v>200.0</v>
      </c>
      <c r="R67" s="753"/>
      <c r="S67" s="754" t="s">
        <v>2497</v>
      </c>
      <c r="T67" s="767"/>
    </row>
    <row r="68">
      <c r="A68" s="749" t="s">
        <v>2578</v>
      </c>
      <c r="B68" s="740">
        <v>404.0</v>
      </c>
      <c r="C68" s="740">
        <v>1924.0</v>
      </c>
      <c r="D68" s="732">
        <v>236085.08</v>
      </c>
      <c r="E68" s="732">
        <v>47012.0</v>
      </c>
      <c r="F68" s="732">
        <v>80000.0</v>
      </c>
      <c r="G68" s="750"/>
      <c r="H68" s="750"/>
      <c r="I68" s="732">
        <v>108048.22</v>
      </c>
      <c r="J68" s="732">
        <v>1024.86</v>
      </c>
      <c r="K68" s="751">
        <v>45840.0</v>
      </c>
      <c r="L68" s="752">
        <v>0.8298611111111112</v>
      </c>
      <c r="M68" s="740" t="s">
        <v>2570</v>
      </c>
      <c r="N68" s="766">
        <v>0.6569444444444444</v>
      </c>
      <c r="O68" s="744" t="s">
        <v>452</v>
      </c>
      <c r="P68" s="746">
        <v>24500.0</v>
      </c>
      <c r="Q68" s="746">
        <v>200.0</v>
      </c>
      <c r="R68" s="753"/>
      <c r="S68" s="754" t="s">
        <v>2497</v>
      </c>
      <c r="T68" s="767"/>
    </row>
    <row r="69">
      <c r="A69" s="749" t="s">
        <v>2579</v>
      </c>
      <c r="B69" s="740">
        <v>411.0</v>
      </c>
      <c r="C69" s="740">
        <v>1941.0</v>
      </c>
      <c r="D69" s="732">
        <v>61169.13</v>
      </c>
      <c r="E69" s="750"/>
      <c r="F69" s="732">
        <v>7800.0</v>
      </c>
      <c r="G69" s="732">
        <v>52324.55</v>
      </c>
      <c r="H69" s="750"/>
      <c r="I69" s="750"/>
      <c r="J69" s="732">
        <v>1044.58</v>
      </c>
      <c r="K69" s="751">
        <v>45963.0</v>
      </c>
      <c r="L69" s="752">
        <v>0.4736111111111111</v>
      </c>
      <c r="M69" s="740" t="s">
        <v>2570</v>
      </c>
      <c r="N69" s="766">
        <v>0.51875</v>
      </c>
      <c r="O69" s="744" t="s">
        <v>2580</v>
      </c>
      <c r="P69" s="745">
        <v>4800.0</v>
      </c>
      <c r="Q69" s="757"/>
      <c r="R69" s="771" t="s">
        <v>2481</v>
      </c>
      <c r="S69" s="754" t="s">
        <v>2406</v>
      </c>
      <c r="T69" s="767"/>
    </row>
    <row r="70">
      <c r="A70" s="749" t="s">
        <v>2581</v>
      </c>
      <c r="B70" s="740">
        <v>408.0</v>
      </c>
      <c r="C70" s="740">
        <v>1932.0</v>
      </c>
      <c r="D70" s="732">
        <v>265919.23</v>
      </c>
      <c r="E70" s="732">
        <v>53183.86</v>
      </c>
      <c r="F70" s="732">
        <v>23439.0</v>
      </c>
      <c r="G70" s="750"/>
      <c r="H70" s="750"/>
      <c r="I70" s="732">
        <v>93694.26</v>
      </c>
      <c r="J70" s="732">
        <v>95602.11</v>
      </c>
      <c r="K70" s="751">
        <v>45932.0</v>
      </c>
      <c r="L70" s="766">
        <v>0.42083333333333334</v>
      </c>
      <c r="M70" s="740" t="s">
        <v>2582</v>
      </c>
      <c r="N70" s="766">
        <v>0.6666666666666666</v>
      </c>
      <c r="O70" s="762" t="s">
        <v>2583</v>
      </c>
      <c r="P70" s="746" t="s">
        <v>2584</v>
      </c>
      <c r="Q70" s="746" t="s">
        <v>2585</v>
      </c>
      <c r="R70" s="753"/>
      <c r="S70" s="754" t="s">
        <v>2406</v>
      </c>
      <c r="T70" s="767"/>
    </row>
    <row r="71">
      <c r="A71" s="749" t="s">
        <v>2586</v>
      </c>
      <c r="B71" s="740">
        <v>412.0</v>
      </c>
      <c r="C71" s="740">
        <v>1953.0</v>
      </c>
      <c r="D71" s="732">
        <v>66496.01</v>
      </c>
      <c r="E71" s="732">
        <v>13299.22</v>
      </c>
      <c r="F71" s="732">
        <v>21450.0</v>
      </c>
      <c r="G71" s="732">
        <v>31393.13</v>
      </c>
      <c r="H71" s="750"/>
      <c r="I71" s="750"/>
      <c r="J71" s="740">
        <v>353.66</v>
      </c>
      <c r="K71" s="740" t="s">
        <v>2553</v>
      </c>
      <c r="L71" s="766">
        <v>0.9243055555555556</v>
      </c>
      <c r="M71" s="740" t="s">
        <v>2582</v>
      </c>
      <c r="N71" s="766">
        <v>0.5951388888888889</v>
      </c>
      <c r="O71" s="762" t="s">
        <v>2587</v>
      </c>
      <c r="P71" s="746" t="s">
        <v>2588</v>
      </c>
      <c r="Q71" s="757"/>
      <c r="R71" s="771" t="s">
        <v>2423</v>
      </c>
      <c r="S71" s="754" t="s">
        <v>2406</v>
      </c>
      <c r="T71" s="767"/>
    </row>
    <row r="72">
      <c r="A72" s="749" t="s">
        <v>2589</v>
      </c>
      <c r="B72" s="740">
        <v>409.0</v>
      </c>
      <c r="C72" s="740">
        <v>1944.0</v>
      </c>
      <c r="D72" s="732">
        <v>69978.33</v>
      </c>
      <c r="E72" s="750"/>
      <c r="F72" s="732">
        <v>29250.0</v>
      </c>
      <c r="G72" s="732">
        <v>32918.21</v>
      </c>
      <c r="H72" s="750"/>
      <c r="I72" s="732">
        <v>7810.12</v>
      </c>
      <c r="J72" s="740" t="s">
        <v>62</v>
      </c>
      <c r="K72" s="751">
        <v>45993.0</v>
      </c>
      <c r="L72" s="766">
        <v>0.4965277777777778</v>
      </c>
      <c r="M72" s="740" t="s">
        <v>2582</v>
      </c>
      <c r="N72" s="766">
        <v>0.5569444444444445</v>
      </c>
      <c r="O72" s="762" t="s">
        <v>2422</v>
      </c>
      <c r="P72" s="745">
        <v>4800.0</v>
      </c>
      <c r="Q72" s="757"/>
      <c r="R72" s="771" t="s">
        <v>2506</v>
      </c>
      <c r="S72" s="754" t="s">
        <v>2497</v>
      </c>
      <c r="T72" s="767"/>
    </row>
    <row r="73">
      <c r="A73" s="749" t="s">
        <v>2590</v>
      </c>
      <c r="B73" s="740">
        <v>406.0</v>
      </c>
      <c r="C73" s="740">
        <v>1955.0</v>
      </c>
      <c r="D73" s="732">
        <v>61813.67</v>
      </c>
      <c r="E73" s="732">
        <v>12362.69</v>
      </c>
      <c r="F73" s="732">
        <v>17550.0</v>
      </c>
      <c r="G73" s="750"/>
      <c r="H73" s="750"/>
      <c r="I73" s="732">
        <v>20000.0</v>
      </c>
      <c r="J73" s="732">
        <v>11900.98</v>
      </c>
      <c r="K73" s="740" t="s">
        <v>2570</v>
      </c>
      <c r="L73" s="752">
        <v>0.5909722222222222</v>
      </c>
      <c r="M73" s="740" t="s">
        <v>2591</v>
      </c>
      <c r="N73" s="766">
        <v>0.6326388888888889</v>
      </c>
      <c r="O73" s="744" t="s">
        <v>452</v>
      </c>
      <c r="P73" s="746">
        <v>6600.0</v>
      </c>
      <c r="Q73" s="746">
        <v>200.0</v>
      </c>
      <c r="R73" s="753"/>
      <c r="S73" s="754" t="s">
        <v>2402</v>
      </c>
      <c r="T73" s="767"/>
    </row>
    <row r="74">
      <c r="A74" s="749" t="s">
        <v>1714</v>
      </c>
      <c r="B74" s="740">
        <v>422.0</v>
      </c>
      <c r="C74" s="740">
        <v>1946.0</v>
      </c>
      <c r="D74" s="732">
        <v>152988.72</v>
      </c>
      <c r="E74" s="750"/>
      <c r="F74" s="732">
        <v>27690.0</v>
      </c>
      <c r="G74" s="732">
        <v>80000.0</v>
      </c>
      <c r="H74" s="750"/>
      <c r="I74" s="750"/>
      <c r="J74" s="732">
        <v>45298.72</v>
      </c>
      <c r="K74" s="751">
        <v>45993.0</v>
      </c>
      <c r="L74" s="752">
        <v>0.7270833333333333</v>
      </c>
      <c r="M74" s="740" t="s">
        <v>2591</v>
      </c>
      <c r="N74" s="752">
        <v>0.6333333333333333</v>
      </c>
      <c r="O74" s="744" t="s">
        <v>2592</v>
      </c>
      <c r="P74" s="746" t="s">
        <v>2593</v>
      </c>
      <c r="Q74" s="746">
        <v>200.0</v>
      </c>
      <c r="R74" s="740" t="s">
        <v>2506</v>
      </c>
      <c r="S74" s="754" t="s">
        <v>2402</v>
      </c>
      <c r="T74" s="767"/>
    </row>
    <row r="75">
      <c r="A75" s="749" t="s">
        <v>2594</v>
      </c>
      <c r="B75" s="740">
        <v>407.0</v>
      </c>
      <c r="C75" s="740">
        <v>1938.0</v>
      </c>
      <c r="D75" s="732">
        <v>274094.24</v>
      </c>
      <c r="E75" s="750"/>
      <c r="F75" s="732">
        <v>90100.0</v>
      </c>
      <c r="G75" s="750"/>
      <c r="H75" s="750"/>
      <c r="I75" s="732">
        <v>153887.9</v>
      </c>
      <c r="J75" s="732">
        <v>30106.34</v>
      </c>
      <c r="K75" s="751">
        <v>45963.0</v>
      </c>
      <c r="L75" s="752">
        <v>0.002777777777777778</v>
      </c>
      <c r="M75" s="740" t="s">
        <v>2591</v>
      </c>
      <c r="N75" s="752">
        <v>0.5027777777777778</v>
      </c>
      <c r="O75" s="744" t="s">
        <v>2595</v>
      </c>
      <c r="P75" s="775" t="s">
        <v>2596</v>
      </c>
      <c r="Q75" s="776" t="s">
        <v>2414</v>
      </c>
      <c r="R75" s="777"/>
      <c r="S75" s="754" t="s">
        <v>2402</v>
      </c>
      <c r="T75" s="767"/>
    </row>
    <row r="76">
      <c r="A76" s="749" t="s">
        <v>1698</v>
      </c>
      <c r="B76" s="740">
        <v>402.0</v>
      </c>
      <c r="C76" s="740">
        <v>1937.0</v>
      </c>
      <c r="D76" s="732">
        <v>77337.98</v>
      </c>
      <c r="E76" s="750"/>
      <c r="F76" s="732">
        <v>19500.0</v>
      </c>
      <c r="G76" s="732">
        <v>57587.98</v>
      </c>
      <c r="H76" s="750"/>
      <c r="I76" s="750"/>
      <c r="J76" s="740">
        <v>250.0</v>
      </c>
      <c r="K76" s="778">
        <v>45932.0</v>
      </c>
      <c r="L76" s="752">
        <v>0.8416666666666667</v>
      </c>
      <c r="M76" s="740" t="s">
        <v>2591</v>
      </c>
      <c r="N76" s="774"/>
      <c r="O76" s="744" t="s">
        <v>2597</v>
      </c>
      <c r="P76" s="779">
        <v>6300.0</v>
      </c>
      <c r="Q76" s="761"/>
      <c r="R76" s="771" t="s">
        <v>2423</v>
      </c>
      <c r="S76" s="754" t="s">
        <v>2406</v>
      </c>
      <c r="T76" s="767"/>
    </row>
    <row r="77">
      <c r="A77" s="749" t="s">
        <v>2598</v>
      </c>
      <c r="B77" s="740">
        <v>405.0</v>
      </c>
      <c r="C77" s="740">
        <v>1943.0</v>
      </c>
      <c r="D77" s="732">
        <v>67039.23</v>
      </c>
      <c r="E77" s="750"/>
      <c r="F77" s="732">
        <v>29250.0</v>
      </c>
      <c r="G77" s="750"/>
      <c r="H77" s="750"/>
      <c r="I77" s="732">
        <v>20000.0</v>
      </c>
      <c r="J77" s="732">
        <v>17789.23</v>
      </c>
      <c r="K77" s="751">
        <v>45963.0</v>
      </c>
      <c r="L77" s="752">
        <v>0.6798611111111111</v>
      </c>
      <c r="M77" s="740" t="s">
        <v>2599</v>
      </c>
      <c r="N77" s="752">
        <v>0.5305555555555556</v>
      </c>
      <c r="O77" s="744" t="s">
        <v>2472</v>
      </c>
      <c r="P77" s="746">
        <v>13500.0</v>
      </c>
      <c r="Q77" s="746">
        <v>200.0</v>
      </c>
      <c r="R77" s="753"/>
      <c r="S77" s="754" t="s">
        <v>2406</v>
      </c>
      <c r="T77" s="767"/>
    </row>
    <row r="78">
      <c r="A78" s="749" t="s">
        <v>2600</v>
      </c>
      <c r="B78" s="740" t="s">
        <v>2520</v>
      </c>
      <c r="C78" s="740">
        <v>1958.0</v>
      </c>
      <c r="D78" s="732">
        <v>45918.89</v>
      </c>
      <c r="E78" s="750"/>
      <c r="F78" s="732">
        <v>23887.5</v>
      </c>
      <c r="G78" s="750"/>
      <c r="H78" s="732">
        <v>3411.59</v>
      </c>
      <c r="I78" s="750"/>
      <c r="J78" s="732">
        <v>18619.8</v>
      </c>
      <c r="K78" s="740" t="s">
        <v>2570</v>
      </c>
      <c r="L78" s="752">
        <v>0.9416666666666667</v>
      </c>
      <c r="M78" s="740" t="s">
        <v>2599</v>
      </c>
      <c r="N78" s="752">
        <v>0.16458333333333333</v>
      </c>
      <c r="O78" s="744" t="s">
        <v>2472</v>
      </c>
      <c r="P78" s="746">
        <v>14425.0</v>
      </c>
      <c r="Q78" s="746">
        <v>200.0</v>
      </c>
      <c r="R78" s="753"/>
      <c r="S78" s="754" t="s">
        <v>2406</v>
      </c>
      <c r="T78" s="767"/>
    </row>
    <row r="79">
      <c r="A79" s="749" t="s">
        <v>2601</v>
      </c>
      <c r="B79" s="740">
        <v>401.0</v>
      </c>
      <c r="C79" s="740">
        <v>1954.0</v>
      </c>
      <c r="D79" s="732">
        <v>154377.34</v>
      </c>
      <c r="E79" s="750"/>
      <c r="F79" s="732">
        <v>37050.0</v>
      </c>
      <c r="G79" s="750"/>
      <c r="H79" s="732">
        <v>8325.34</v>
      </c>
      <c r="I79" s="732">
        <v>33000.0</v>
      </c>
      <c r="J79" s="732">
        <v>76002.0</v>
      </c>
      <c r="K79" s="740" t="s">
        <v>2570</v>
      </c>
      <c r="L79" s="752">
        <v>0.5791666666666667</v>
      </c>
      <c r="M79" s="740" t="s">
        <v>2599</v>
      </c>
      <c r="N79" s="752">
        <v>0.6652777777777777</v>
      </c>
      <c r="O79" s="744" t="s">
        <v>2602</v>
      </c>
      <c r="P79" s="746" t="s">
        <v>2603</v>
      </c>
      <c r="Q79" s="746" t="s">
        <v>2604</v>
      </c>
      <c r="R79" s="753"/>
      <c r="S79" s="754" t="s">
        <v>2406</v>
      </c>
      <c r="T79" s="767"/>
    </row>
    <row r="80">
      <c r="A80" s="749" t="s">
        <v>2605</v>
      </c>
      <c r="B80" s="758">
        <v>411.0</v>
      </c>
      <c r="C80" s="740">
        <v>1957.0</v>
      </c>
      <c r="D80" s="732">
        <v>55043.97</v>
      </c>
      <c r="E80" s="750"/>
      <c r="F80" s="732">
        <v>29250.0</v>
      </c>
      <c r="G80" s="732">
        <v>25370.39</v>
      </c>
      <c r="H80" s="750"/>
      <c r="I80" s="750"/>
      <c r="J80" s="740">
        <v>423.58</v>
      </c>
      <c r="K80" s="740" t="s">
        <v>2570</v>
      </c>
      <c r="L80" s="752">
        <v>0.7416666666666667</v>
      </c>
      <c r="M80" s="740" t="s">
        <v>2599</v>
      </c>
      <c r="N80" s="752">
        <v>0.7576388888888889</v>
      </c>
      <c r="O80" s="744" t="s">
        <v>2518</v>
      </c>
      <c r="P80" s="745">
        <v>4800.0</v>
      </c>
      <c r="Q80" s="757"/>
      <c r="R80" s="771" t="s">
        <v>2423</v>
      </c>
      <c r="S80" s="754" t="s">
        <v>2567</v>
      </c>
      <c r="T80" s="767"/>
    </row>
    <row r="81">
      <c r="A81" s="749" t="s">
        <v>2606</v>
      </c>
      <c r="B81" s="758">
        <v>402.0</v>
      </c>
      <c r="C81" s="740">
        <v>1964.0</v>
      </c>
      <c r="D81" s="732">
        <v>114648.12</v>
      </c>
      <c r="E81" s="750"/>
      <c r="F81" s="732">
        <v>18720.0</v>
      </c>
      <c r="G81" s="750"/>
      <c r="H81" s="750"/>
      <c r="I81" s="732">
        <v>52462.97</v>
      </c>
      <c r="J81" s="732">
        <v>43465.15</v>
      </c>
      <c r="K81" s="740" t="s">
        <v>2591</v>
      </c>
      <c r="L81" s="752">
        <v>0.9402777777777778</v>
      </c>
      <c r="M81" s="740" t="s">
        <v>2607</v>
      </c>
      <c r="N81" s="752">
        <v>0.7222222222222222</v>
      </c>
      <c r="O81" s="744" t="s">
        <v>2608</v>
      </c>
      <c r="P81" s="746" t="s">
        <v>2609</v>
      </c>
      <c r="Q81" s="746" t="s">
        <v>2610</v>
      </c>
      <c r="R81" s="753"/>
      <c r="S81" s="754" t="s">
        <v>2497</v>
      </c>
      <c r="T81" s="767"/>
    </row>
    <row r="82">
      <c r="A82" s="749" t="s">
        <v>2611</v>
      </c>
      <c r="B82" s="740">
        <v>401.0</v>
      </c>
      <c r="C82" s="740">
        <v>1939.0</v>
      </c>
      <c r="D82" s="732">
        <v>284445.07</v>
      </c>
      <c r="E82" s="750"/>
      <c r="F82" s="732">
        <v>90675.0</v>
      </c>
      <c r="G82" s="732">
        <v>156000.0</v>
      </c>
      <c r="H82" s="732">
        <v>40000.0</v>
      </c>
      <c r="I82" s="750"/>
      <c r="J82" s="732">
        <v>-2229.93</v>
      </c>
      <c r="K82" s="751">
        <v>45963.0</v>
      </c>
      <c r="L82" s="752">
        <v>0.13472222222222222</v>
      </c>
      <c r="M82" s="740" t="s">
        <v>2607</v>
      </c>
      <c r="N82" s="774"/>
      <c r="O82" s="744" t="s">
        <v>2612</v>
      </c>
      <c r="P82" s="746" t="s">
        <v>2613</v>
      </c>
      <c r="Q82" s="757"/>
      <c r="R82" s="771" t="s">
        <v>2423</v>
      </c>
      <c r="S82" s="754" t="s">
        <v>2497</v>
      </c>
      <c r="T82" s="767"/>
    </row>
    <row r="83">
      <c r="A83" s="749" t="s">
        <v>2614</v>
      </c>
      <c r="B83" s="740">
        <v>418.0</v>
      </c>
      <c r="C83" s="740">
        <v>1961.0</v>
      </c>
      <c r="D83" s="732">
        <v>92098.74</v>
      </c>
      <c r="E83" s="750"/>
      <c r="F83" s="732">
        <v>10725.0</v>
      </c>
      <c r="G83" s="750"/>
      <c r="H83" s="750"/>
      <c r="I83" s="732">
        <v>30000.0</v>
      </c>
      <c r="J83" s="732">
        <v>51373.74</v>
      </c>
      <c r="K83" s="740" t="s">
        <v>2591</v>
      </c>
      <c r="L83" s="752">
        <v>0.009027777777777777</v>
      </c>
      <c r="M83" s="740" t="s">
        <v>2615</v>
      </c>
      <c r="N83" s="774"/>
      <c r="O83" s="744" t="s">
        <v>2616</v>
      </c>
      <c r="P83" s="746" t="s">
        <v>2617</v>
      </c>
      <c r="Q83" s="746" t="s">
        <v>2443</v>
      </c>
      <c r="R83" s="753"/>
      <c r="S83" s="754" t="s">
        <v>2402</v>
      </c>
      <c r="T83" s="767"/>
    </row>
    <row r="84">
      <c r="A84" s="749" t="s">
        <v>2618</v>
      </c>
      <c r="B84" s="740">
        <v>413.0</v>
      </c>
      <c r="C84" s="740">
        <v>1948.0</v>
      </c>
      <c r="D84" s="732">
        <v>225713.45</v>
      </c>
      <c r="E84" s="732">
        <v>45142.75</v>
      </c>
      <c r="F84" s="732">
        <v>28275.0</v>
      </c>
      <c r="G84" s="750"/>
      <c r="H84" s="750"/>
      <c r="I84" s="732">
        <v>40894.25</v>
      </c>
      <c r="J84" s="732">
        <v>111401.45</v>
      </c>
      <c r="K84" s="751">
        <v>45993.0</v>
      </c>
      <c r="L84" s="752">
        <v>0.7791666666666667</v>
      </c>
      <c r="M84" s="740" t="s">
        <v>2615</v>
      </c>
      <c r="N84" s="752">
        <v>0.6854166666666667</v>
      </c>
      <c r="O84" s="744" t="s">
        <v>2619</v>
      </c>
      <c r="P84" s="746" t="s">
        <v>2620</v>
      </c>
      <c r="Q84" s="746" t="s">
        <v>2621</v>
      </c>
      <c r="R84" s="753"/>
      <c r="S84" s="754" t="s">
        <v>2406</v>
      </c>
      <c r="T84" s="767"/>
    </row>
    <row r="85">
      <c r="A85" s="749" t="s">
        <v>2622</v>
      </c>
      <c r="B85" s="740">
        <v>409.0</v>
      </c>
      <c r="C85" s="740">
        <v>1962.0</v>
      </c>
      <c r="D85" s="732">
        <v>61467.2</v>
      </c>
      <c r="E85" s="750"/>
      <c r="F85" s="732">
        <v>14625.0</v>
      </c>
      <c r="G85" s="750"/>
      <c r="H85" s="750"/>
      <c r="I85" s="732">
        <v>20000.0</v>
      </c>
      <c r="J85" s="732">
        <v>26842.2</v>
      </c>
      <c r="K85" s="740" t="s">
        <v>2591</v>
      </c>
      <c r="L85" s="752">
        <v>0.6659722222222222</v>
      </c>
      <c r="M85" s="740" t="s">
        <v>2623</v>
      </c>
      <c r="N85" s="774"/>
      <c r="O85" s="744" t="s">
        <v>1784</v>
      </c>
      <c r="P85" s="746">
        <v>12650.0</v>
      </c>
      <c r="Q85" s="746">
        <v>200.0</v>
      </c>
      <c r="R85" s="753"/>
      <c r="S85" s="754" t="s">
        <v>2402</v>
      </c>
      <c r="T85" s="767"/>
    </row>
    <row r="86">
      <c r="A86" s="749" t="s">
        <v>1775</v>
      </c>
      <c r="B86" s="740">
        <v>401.0</v>
      </c>
      <c r="C86" s="740">
        <v>1969.0</v>
      </c>
      <c r="D86" s="732">
        <v>163020.19</v>
      </c>
      <c r="E86" s="750"/>
      <c r="F86" s="732">
        <v>46800.0</v>
      </c>
      <c r="G86" s="732">
        <v>68500.0</v>
      </c>
      <c r="H86" s="750"/>
      <c r="I86" s="750"/>
      <c r="J86" s="732">
        <v>47720.19</v>
      </c>
      <c r="K86" s="758" t="s">
        <v>2607</v>
      </c>
      <c r="L86" s="752">
        <v>0.18125</v>
      </c>
      <c r="M86" s="740" t="s">
        <v>2623</v>
      </c>
      <c r="N86" s="752">
        <v>0.6680555555555555</v>
      </c>
      <c r="O86" s="744" t="s">
        <v>2624</v>
      </c>
      <c r="P86" s="746" t="s">
        <v>2625</v>
      </c>
      <c r="Q86" s="757"/>
      <c r="R86" s="771" t="s">
        <v>2423</v>
      </c>
      <c r="S86" s="754" t="s">
        <v>2402</v>
      </c>
      <c r="T86" s="767"/>
    </row>
    <row r="87">
      <c r="A87" s="749" t="s">
        <v>2626</v>
      </c>
      <c r="B87" s="740">
        <v>412.0</v>
      </c>
      <c r="C87" s="740">
        <v>1971.0</v>
      </c>
      <c r="D87" s="732">
        <v>30153.13</v>
      </c>
      <c r="E87" s="750"/>
      <c r="F87" s="732">
        <v>7800.0</v>
      </c>
      <c r="G87" s="732">
        <v>21886.08</v>
      </c>
      <c r="H87" s="750"/>
      <c r="I87" s="740">
        <v>467.05</v>
      </c>
      <c r="J87" s="740">
        <v>0.0</v>
      </c>
      <c r="K87" s="758" t="s">
        <v>2607</v>
      </c>
      <c r="L87" s="752">
        <v>0.6798611111111111</v>
      </c>
      <c r="M87" s="740" t="s">
        <v>2627</v>
      </c>
      <c r="N87" s="752">
        <v>0.7375</v>
      </c>
      <c r="O87" s="744" t="s">
        <v>2628</v>
      </c>
      <c r="P87" s="745">
        <v>4200.0</v>
      </c>
      <c r="Q87" s="757"/>
      <c r="R87" s="771" t="s">
        <v>2629</v>
      </c>
      <c r="S87" s="754" t="s">
        <v>2406</v>
      </c>
      <c r="T87" s="767"/>
    </row>
    <row r="88">
      <c r="A88" s="749" t="s">
        <v>2630</v>
      </c>
      <c r="B88" s="740">
        <v>414.0</v>
      </c>
      <c r="C88" s="740">
        <v>1968.0</v>
      </c>
      <c r="D88" s="732">
        <v>56860.07</v>
      </c>
      <c r="E88" s="750"/>
      <c r="F88" s="732">
        <v>29250.0</v>
      </c>
      <c r="G88" s="732">
        <v>23759.19</v>
      </c>
      <c r="H88" s="750"/>
      <c r="I88" s="732">
        <v>3850.88</v>
      </c>
      <c r="J88" s="740" t="s">
        <v>62</v>
      </c>
      <c r="K88" s="758" t="s">
        <v>2607</v>
      </c>
      <c r="L88" s="752">
        <v>0.1763888888888889</v>
      </c>
      <c r="M88" s="740" t="s">
        <v>2627</v>
      </c>
      <c r="N88" s="752">
        <v>0.7208333333333333</v>
      </c>
      <c r="O88" s="744" t="s">
        <v>2405</v>
      </c>
      <c r="P88" s="746">
        <v>4800.0</v>
      </c>
      <c r="Q88" s="746">
        <v>0.0</v>
      </c>
      <c r="R88" s="771" t="s">
        <v>2481</v>
      </c>
      <c r="S88" s="754" t="s">
        <v>2631</v>
      </c>
      <c r="T88" s="767"/>
    </row>
    <row r="89">
      <c r="A89" s="749" t="s">
        <v>2632</v>
      </c>
      <c r="B89" s="740">
        <v>422.0</v>
      </c>
      <c r="C89" s="740">
        <v>1975.0</v>
      </c>
      <c r="D89" s="732">
        <v>121397.46</v>
      </c>
      <c r="E89" s="750"/>
      <c r="F89" s="750"/>
      <c r="G89" s="750"/>
      <c r="H89" s="750"/>
      <c r="I89" s="732">
        <v>87571.56</v>
      </c>
      <c r="J89" s="732">
        <v>33825.9</v>
      </c>
      <c r="K89" s="740" t="s">
        <v>2615</v>
      </c>
      <c r="L89" s="752">
        <v>0.2638888888888889</v>
      </c>
      <c r="M89" s="740" t="s">
        <v>2627</v>
      </c>
      <c r="N89" s="752">
        <v>0.6569444444444444</v>
      </c>
      <c r="O89" s="744" t="s">
        <v>2633</v>
      </c>
      <c r="P89" s="746" t="s">
        <v>2634</v>
      </c>
      <c r="Q89" s="746" t="s">
        <v>2443</v>
      </c>
      <c r="R89" s="753"/>
      <c r="S89" s="754" t="s">
        <v>2497</v>
      </c>
      <c r="T89" s="767"/>
    </row>
    <row r="90">
      <c r="A90" s="749" t="s">
        <v>2635</v>
      </c>
      <c r="B90" s="740">
        <v>411.0</v>
      </c>
      <c r="C90" s="740">
        <v>1966.0</v>
      </c>
      <c r="D90" s="732">
        <v>44737.22</v>
      </c>
      <c r="E90" s="750"/>
      <c r="F90" s="732">
        <v>7800.0</v>
      </c>
      <c r="G90" s="732">
        <v>36028.72</v>
      </c>
      <c r="H90" s="750"/>
      <c r="I90" s="740">
        <v>908.5</v>
      </c>
      <c r="J90" s="740" t="s">
        <v>62</v>
      </c>
      <c r="K90" s="740" t="s">
        <v>2599</v>
      </c>
      <c r="L90" s="752">
        <v>0.9013888888888889</v>
      </c>
      <c r="M90" s="740" t="s">
        <v>2627</v>
      </c>
      <c r="N90" s="752">
        <v>0.5854166666666667</v>
      </c>
      <c r="O90" s="744" t="s">
        <v>1763</v>
      </c>
      <c r="P90" s="746">
        <v>5500.0</v>
      </c>
      <c r="Q90" s="757"/>
      <c r="R90" s="771" t="s">
        <v>2506</v>
      </c>
      <c r="S90" s="754" t="s">
        <v>2406</v>
      </c>
      <c r="T90" s="767"/>
    </row>
    <row r="91">
      <c r="A91" s="749" t="s">
        <v>2636</v>
      </c>
      <c r="B91" s="740">
        <v>407.0</v>
      </c>
      <c r="C91" s="740">
        <v>1967.0</v>
      </c>
      <c r="D91" s="732">
        <v>58431.66</v>
      </c>
      <c r="E91" s="750"/>
      <c r="F91" s="732">
        <v>19500.0</v>
      </c>
      <c r="G91" s="750"/>
      <c r="H91" s="750"/>
      <c r="I91" s="732">
        <v>10000.0</v>
      </c>
      <c r="J91" s="732">
        <v>28931.66</v>
      </c>
      <c r="K91" s="758" t="s">
        <v>2607</v>
      </c>
      <c r="L91" s="752">
        <v>0.11388888888888889</v>
      </c>
      <c r="M91" s="740" t="s">
        <v>2627</v>
      </c>
      <c r="N91" s="752">
        <v>0.5548611111111111</v>
      </c>
      <c r="O91" s="744" t="s">
        <v>2454</v>
      </c>
      <c r="P91" s="745">
        <v>10120.0</v>
      </c>
      <c r="Q91" s="746">
        <v>200.0</v>
      </c>
      <c r="R91" s="753"/>
      <c r="S91" s="754" t="s">
        <v>2497</v>
      </c>
      <c r="T91" s="767"/>
    </row>
    <row r="92">
      <c r="A92" s="749" t="s">
        <v>2637</v>
      </c>
      <c r="B92" s="740">
        <v>410.0</v>
      </c>
      <c r="C92" s="740">
        <v>1963.0</v>
      </c>
      <c r="D92" s="732">
        <v>105990.31</v>
      </c>
      <c r="E92" s="732">
        <v>21198.02</v>
      </c>
      <c r="F92" s="732">
        <v>22035.0</v>
      </c>
      <c r="G92" s="750"/>
      <c r="H92" s="750"/>
      <c r="I92" s="732">
        <v>26452.56</v>
      </c>
      <c r="J92" s="732">
        <v>36304.73</v>
      </c>
      <c r="K92" s="740" t="s">
        <v>2591</v>
      </c>
      <c r="L92" s="766">
        <v>0.8756944444444444</v>
      </c>
      <c r="M92" s="740" t="s">
        <v>2627</v>
      </c>
      <c r="N92" s="766">
        <v>0.6756944444444445</v>
      </c>
      <c r="O92" s="762" t="s">
        <v>2638</v>
      </c>
      <c r="P92" s="745">
        <v>17500.0</v>
      </c>
      <c r="Q92" s="746">
        <v>200.0</v>
      </c>
      <c r="R92" s="753"/>
      <c r="S92" s="754" t="s">
        <v>2406</v>
      </c>
      <c r="T92" s="767"/>
    </row>
    <row r="93">
      <c r="A93" s="749" t="s">
        <v>2639</v>
      </c>
      <c r="B93" s="740">
        <v>419.0</v>
      </c>
      <c r="C93" s="740">
        <v>1959.0</v>
      </c>
      <c r="D93" s="732">
        <v>170003.9</v>
      </c>
      <c r="E93" s="732">
        <v>34000.69</v>
      </c>
      <c r="F93" s="732">
        <v>29250.0</v>
      </c>
      <c r="G93" s="750"/>
      <c r="H93" s="750"/>
      <c r="I93" s="732">
        <v>100000.0</v>
      </c>
      <c r="J93" s="732">
        <v>6753.21</v>
      </c>
      <c r="K93" s="740" t="s">
        <v>2582</v>
      </c>
      <c r="L93" s="766">
        <v>0.47152777777777777</v>
      </c>
      <c r="M93" s="740" t="s">
        <v>2627</v>
      </c>
      <c r="N93" s="766">
        <v>0.5555555555555556</v>
      </c>
      <c r="O93" s="744" t="s">
        <v>2638</v>
      </c>
      <c r="P93" s="745">
        <v>19500.0</v>
      </c>
      <c r="Q93" s="746">
        <v>200.0</v>
      </c>
      <c r="R93" s="753"/>
      <c r="S93" s="754" t="s">
        <v>2406</v>
      </c>
      <c r="T93" s="767"/>
    </row>
    <row r="94">
      <c r="A94" s="749" t="s">
        <v>2640</v>
      </c>
      <c r="B94" s="740">
        <v>401.0</v>
      </c>
      <c r="C94" s="740">
        <v>1973.0</v>
      </c>
      <c r="D94" s="732">
        <v>123338.72</v>
      </c>
      <c r="E94" s="750"/>
      <c r="F94" s="732">
        <v>42900.0</v>
      </c>
      <c r="G94" s="750"/>
      <c r="H94" s="750"/>
      <c r="I94" s="732">
        <v>50176.48</v>
      </c>
      <c r="J94" s="732">
        <v>30262.24</v>
      </c>
      <c r="K94" s="758" t="s">
        <v>2607</v>
      </c>
      <c r="L94" s="766">
        <v>0.8381944444444445</v>
      </c>
      <c r="M94" s="740" t="s">
        <v>2627</v>
      </c>
      <c r="N94" s="766">
        <v>0.6847222222222222</v>
      </c>
      <c r="O94" s="744" t="s">
        <v>2641</v>
      </c>
      <c r="P94" s="746" t="s">
        <v>2642</v>
      </c>
      <c r="Q94" s="746" t="s">
        <v>2467</v>
      </c>
      <c r="R94" s="753"/>
      <c r="S94" s="754" t="s">
        <v>2406</v>
      </c>
      <c r="T94" s="767"/>
    </row>
    <row r="95">
      <c r="A95" s="749" t="s">
        <v>2300</v>
      </c>
      <c r="B95" s="740">
        <v>413.0</v>
      </c>
      <c r="C95" s="740">
        <v>1977.0</v>
      </c>
      <c r="D95" s="732">
        <v>215448.45</v>
      </c>
      <c r="E95" s="750"/>
      <c r="F95" s="750"/>
      <c r="G95" s="750"/>
      <c r="H95" s="750"/>
      <c r="I95" s="732">
        <v>81758.58</v>
      </c>
      <c r="J95" s="732">
        <v>133689.87</v>
      </c>
      <c r="K95" s="740" t="s">
        <v>2623</v>
      </c>
      <c r="L95" s="766">
        <v>0.48819444444444443</v>
      </c>
      <c r="M95" s="740" t="s">
        <v>2643</v>
      </c>
      <c r="N95" s="766">
        <v>0.6013888888888889</v>
      </c>
      <c r="O95" s="762" t="s">
        <v>2644</v>
      </c>
      <c r="P95" s="746" t="s">
        <v>2645</v>
      </c>
      <c r="Q95" s="746" t="s">
        <v>2646</v>
      </c>
      <c r="R95" s="753"/>
      <c r="S95" s="754" t="s">
        <v>2406</v>
      </c>
      <c r="T95" s="767"/>
    </row>
    <row r="96">
      <c r="A96" s="749" t="s">
        <v>2647</v>
      </c>
      <c r="B96" s="740">
        <v>417.0</v>
      </c>
      <c r="C96" s="740">
        <v>1970.0</v>
      </c>
      <c r="D96" s="732">
        <v>214307.57</v>
      </c>
      <c r="E96" s="732">
        <v>42861.53</v>
      </c>
      <c r="F96" s="732">
        <v>24960.0</v>
      </c>
      <c r="G96" s="750"/>
      <c r="H96" s="750"/>
      <c r="I96" s="732">
        <v>140897.69</v>
      </c>
      <c r="J96" s="732">
        <v>5588.35</v>
      </c>
      <c r="K96" s="740" t="s">
        <v>2607</v>
      </c>
      <c r="L96" s="766">
        <v>0.5993055555555555</v>
      </c>
      <c r="M96" s="740" t="s">
        <v>2643</v>
      </c>
      <c r="N96" s="766">
        <v>0.6208333333333333</v>
      </c>
      <c r="O96" s="762" t="s">
        <v>2648</v>
      </c>
      <c r="P96" s="746" t="s">
        <v>2649</v>
      </c>
      <c r="Q96" s="769" t="s">
        <v>2414</v>
      </c>
      <c r="R96" s="753"/>
      <c r="S96" s="754" t="s">
        <v>2406</v>
      </c>
      <c r="T96" s="767"/>
    </row>
    <row r="97">
      <c r="A97" s="749" t="s">
        <v>2650</v>
      </c>
      <c r="B97" s="740">
        <v>418.0</v>
      </c>
      <c r="C97" s="740">
        <v>1981.0</v>
      </c>
      <c r="D97" s="732">
        <v>30003.1</v>
      </c>
      <c r="E97" s="750"/>
      <c r="F97" s="732">
        <v>7800.0</v>
      </c>
      <c r="G97" s="732">
        <v>21872.47</v>
      </c>
      <c r="H97" s="750"/>
      <c r="I97" s="740">
        <v>330.63</v>
      </c>
      <c r="J97" s="740">
        <v>0.0</v>
      </c>
      <c r="K97" s="740" t="s">
        <v>2623</v>
      </c>
      <c r="L97" s="766">
        <v>0.7458333333333333</v>
      </c>
      <c r="M97" s="740" t="s">
        <v>2643</v>
      </c>
      <c r="N97" s="766">
        <v>0.68125</v>
      </c>
      <c r="O97" s="762" t="s">
        <v>2487</v>
      </c>
      <c r="P97" s="746">
        <v>3600.0</v>
      </c>
      <c r="Q97" s="757"/>
      <c r="R97" s="771" t="s">
        <v>2423</v>
      </c>
      <c r="S97" s="754" t="s">
        <v>2402</v>
      </c>
      <c r="T97" s="767"/>
    </row>
    <row r="98">
      <c r="A98" s="749" t="s">
        <v>1835</v>
      </c>
      <c r="B98" s="740">
        <v>415.0</v>
      </c>
      <c r="C98" s="740">
        <v>1972.0</v>
      </c>
      <c r="D98" s="732">
        <v>50965.4</v>
      </c>
      <c r="E98" s="750"/>
      <c r="F98" s="732">
        <v>14625.0</v>
      </c>
      <c r="G98" s="732">
        <v>35707.61</v>
      </c>
      <c r="H98" s="750"/>
      <c r="I98" s="740">
        <v>632.79</v>
      </c>
      <c r="J98" s="740">
        <v>0.0</v>
      </c>
      <c r="K98" s="740" t="s">
        <v>2607</v>
      </c>
      <c r="L98" s="752">
        <v>0.7256944444444444</v>
      </c>
      <c r="M98" s="740" t="s">
        <v>2643</v>
      </c>
      <c r="N98" s="752">
        <v>0.6597222222222222</v>
      </c>
      <c r="O98" s="744" t="s">
        <v>2405</v>
      </c>
      <c r="P98" s="746">
        <v>6000.0</v>
      </c>
      <c r="Q98" s="757"/>
      <c r="R98" s="771" t="s">
        <v>2485</v>
      </c>
      <c r="S98" s="754" t="s">
        <v>2406</v>
      </c>
      <c r="T98" s="767"/>
    </row>
    <row r="99">
      <c r="A99" s="749" t="s">
        <v>2651</v>
      </c>
      <c r="B99" s="740">
        <v>404.0</v>
      </c>
      <c r="C99" s="740">
        <v>1976.0</v>
      </c>
      <c r="D99" s="732">
        <v>201608.88</v>
      </c>
      <c r="E99" s="732">
        <v>40321.84</v>
      </c>
      <c r="F99" s="732">
        <v>23790.0</v>
      </c>
      <c r="G99" s="750"/>
      <c r="H99" s="750"/>
      <c r="I99" s="732">
        <v>113683.37</v>
      </c>
      <c r="J99" s="732">
        <v>23813.67</v>
      </c>
      <c r="K99" s="740" t="s">
        <v>2615</v>
      </c>
      <c r="L99" s="752">
        <v>0.575</v>
      </c>
      <c r="M99" s="740" t="s">
        <v>2643</v>
      </c>
      <c r="N99" s="752">
        <v>0.6951388888888889</v>
      </c>
      <c r="O99" s="744" t="s">
        <v>2652</v>
      </c>
      <c r="P99" s="746">
        <v>20000.0</v>
      </c>
      <c r="Q99" s="746">
        <v>200.0</v>
      </c>
      <c r="R99" s="753"/>
      <c r="S99" s="754" t="s">
        <v>2402</v>
      </c>
      <c r="T99" s="767"/>
    </row>
    <row r="100">
      <c r="A100" s="749" t="s">
        <v>2653</v>
      </c>
      <c r="B100" s="740">
        <v>409.0</v>
      </c>
      <c r="C100" s="740">
        <v>1983.0</v>
      </c>
      <c r="D100" s="732">
        <v>103197.26</v>
      </c>
      <c r="E100" s="732">
        <v>20639.44</v>
      </c>
      <c r="F100" s="732">
        <v>17550.0</v>
      </c>
      <c r="G100" s="750"/>
      <c r="H100" s="750"/>
      <c r="I100" s="732">
        <v>50000.0</v>
      </c>
      <c r="J100" s="732">
        <v>15007.82</v>
      </c>
      <c r="K100" s="740" t="s">
        <v>2623</v>
      </c>
      <c r="L100" s="752">
        <v>0.95625</v>
      </c>
      <c r="M100" s="740" t="s">
        <v>2654</v>
      </c>
      <c r="N100" s="752">
        <v>0.5770833333333333</v>
      </c>
      <c r="O100" s="744" t="s">
        <v>452</v>
      </c>
      <c r="P100" s="746">
        <v>15410.0</v>
      </c>
      <c r="Q100" s="746">
        <v>200.0</v>
      </c>
      <c r="R100" s="753"/>
      <c r="S100" s="754" t="s">
        <v>2402</v>
      </c>
      <c r="T100" s="767"/>
    </row>
    <row r="101">
      <c r="A101" s="749" t="s">
        <v>2655</v>
      </c>
      <c r="B101" s="740">
        <v>405.0</v>
      </c>
      <c r="C101" s="740">
        <v>1979.0</v>
      </c>
      <c r="D101" s="732">
        <v>53082.64</v>
      </c>
      <c r="E101" s="732">
        <v>10616.55</v>
      </c>
      <c r="F101" s="732">
        <v>7800.0</v>
      </c>
      <c r="G101" s="732">
        <v>34190.04</v>
      </c>
      <c r="H101" s="750"/>
      <c r="I101" s="740">
        <v>476.05</v>
      </c>
      <c r="J101" s="740">
        <v>0.0</v>
      </c>
      <c r="K101" s="740" t="s">
        <v>2623</v>
      </c>
      <c r="L101" s="752">
        <v>0.6</v>
      </c>
      <c r="M101" s="740" t="s">
        <v>2654</v>
      </c>
      <c r="N101" s="752">
        <v>0.5354166666666667</v>
      </c>
      <c r="O101" s="744" t="s">
        <v>2638</v>
      </c>
      <c r="P101" s="746">
        <v>4800.0</v>
      </c>
      <c r="Q101" s="757"/>
      <c r="R101" s="771" t="s">
        <v>2423</v>
      </c>
      <c r="S101" s="754" t="s">
        <v>2656</v>
      </c>
      <c r="T101" s="767"/>
    </row>
    <row r="102">
      <c r="A102" s="749" t="s">
        <v>2657</v>
      </c>
      <c r="B102" s="740">
        <v>421.0</v>
      </c>
      <c r="C102" s="740">
        <v>1956.0</v>
      </c>
      <c r="D102" s="732">
        <v>445353.34</v>
      </c>
      <c r="E102" s="732">
        <v>89070.75</v>
      </c>
      <c r="F102" s="732">
        <v>27690.0</v>
      </c>
      <c r="G102" s="750"/>
      <c r="H102" s="750"/>
      <c r="I102" s="732">
        <v>139651.67</v>
      </c>
      <c r="J102" s="732">
        <v>188940.92</v>
      </c>
      <c r="K102" s="740" t="s">
        <v>2570</v>
      </c>
      <c r="L102" s="766">
        <v>0.7402777777777778</v>
      </c>
      <c r="M102" s="740" t="s">
        <v>2654</v>
      </c>
      <c r="N102" s="766">
        <v>0.7513888888888889</v>
      </c>
      <c r="O102" s="762" t="s">
        <v>2658</v>
      </c>
      <c r="P102" s="746" t="s">
        <v>2659</v>
      </c>
      <c r="Q102" s="746" t="s">
        <v>2660</v>
      </c>
      <c r="R102" s="753"/>
      <c r="S102" s="754" t="s">
        <v>2406</v>
      </c>
      <c r="T102" s="767"/>
    </row>
    <row r="103">
      <c r="A103" s="749" t="s">
        <v>2661</v>
      </c>
      <c r="B103" s="740">
        <v>439.0</v>
      </c>
      <c r="C103" s="740">
        <v>1984.0</v>
      </c>
      <c r="D103" s="732">
        <v>40993.33</v>
      </c>
      <c r="E103" s="750"/>
      <c r="F103" s="732">
        <v>11700.0</v>
      </c>
      <c r="G103" s="750"/>
      <c r="H103" s="750"/>
      <c r="I103" s="732">
        <v>20000.0</v>
      </c>
      <c r="J103" s="732">
        <v>9293.33</v>
      </c>
      <c r="K103" s="740" t="s">
        <v>2627</v>
      </c>
      <c r="L103" s="766">
        <v>0.4826388888888889</v>
      </c>
      <c r="M103" s="740" t="s">
        <v>2654</v>
      </c>
      <c r="N103" s="766">
        <v>0.74375</v>
      </c>
      <c r="O103" s="762" t="s">
        <v>2662</v>
      </c>
      <c r="P103" s="746">
        <v>7590.0</v>
      </c>
      <c r="Q103" s="746">
        <v>200.0</v>
      </c>
      <c r="R103" s="753"/>
      <c r="S103" s="754" t="s">
        <v>2663</v>
      </c>
      <c r="T103" s="767"/>
    </row>
    <row r="104">
      <c r="A104" s="749" t="s">
        <v>2664</v>
      </c>
      <c r="B104" s="740">
        <v>440.0</v>
      </c>
      <c r="C104" s="740">
        <v>1982.0</v>
      </c>
      <c r="D104" s="732">
        <v>96804.78</v>
      </c>
      <c r="E104" s="732">
        <v>19360.99</v>
      </c>
      <c r="F104" s="732">
        <v>18720.0</v>
      </c>
      <c r="G104" s="750"/>
      <c r="H104" s="750"/>
      <c r="I104" s="732">
        <v>65671.58</v>
      </c>
      <c r="J104" s="732">
        <v>-6947.79</v>
      </c>
      <c r="K104" s="740" t="s">
        <v>2623</v>
      </c>
      <c r="L104" s="766">
        <v>0.9527777777777777</v>
      </c>
      <c r="M104" s="740" t="s">
        <v>2665</v>
      </c>
      <c r="N104" s="766">
        <v>0.5875</v>
      </c>
      <c r="O104" s="762" t="s">
        <v>2564</v>
      </c>
      <c r="P104" s="745">
        <v>9000.0</v>
      </c>
      <c r="Q104" s="746">
        <v>200.0</v>
      </c>
      <c r="R104" s="753"/>
      <c r="S104" s="754" t="s">
        <v>2406</v>
      </c>
      <c r="T104" s="767"/>
    </row>
    <row r="105">
      <c r="A105" s="749" t="s">
        <v>2666</v>
      </c>
      <c r="B105" s="740">
        <v>406.0</v>
      </c>
      <c r="C105" s="740">
        <v>1978.0</v>
      </c>
      <c r="D105" s="732">
        <v>77031.41</v>
      </c>
      <c r="E105" s="750"/>
      <c r="F105" s="732">
        <v>19500.0</v>
      </c>
      <c r="G105" s="750"/>
      <c r="H105" s="750"/>
      <c r="I105" s="732">
        <v>22170.12</v>
      </c>
      <c r="J105" s="732">
        <v>35361.29</v>
      </c>
      <c r="K105" s="740" t="s">
        <v>2665</v>
      </c>
      <c r="L105" s="766">
        <v>0.5729166666666666</v>
      </c>
      <c r="M105" s="740" t="s">
        <v>2665</v>
      </c>
      <c r="N105" s="766">
        <v>0.65</v>
      </c>
      <c r="O105" s="762" t="s">
        <v>2564</v>
      </c>
      <c r="P105" s="746">
        <v>12000.0</v>
      </c>
      <c r="Q105" s="746">
        <v>200.0</v>
      </c>
      <c r="R105" s="753"/>
      <c r="S105" s="754" t="s">
        <v>2406</v>
      </c>
      <c r="T105" s="767"/>
    </row>
    <row r="106">
      <c r="A106" s="749" t="s">
        <v>2667</v>
      </c>
      <c r="B106" s="740">
        <v>435.0</v>
      </c>
      <c r="C106" s="740">
        <v>1989.0</v>
      </c>
      <c r="D106" s="732">
        <v>69354.18</v>
      </c>
      <c r="E106" s="750"/>
      <c r="F106" s="732">
        <v>22488.0</v>
      </c>
      <c r="G106" s="732">
        <v>45522.68</v>
      </c>
      <c r="H106" s="750"/>
      <c r="I106" s="750"/>
      <c r="J106" s="732">
        <v>1343.5</v>
      </c>
      <c r="K106" s="740" t="s">
        <v>2643</v>
      </c>
      <c r="L106" s="766">
        <v>0.04861111111111111</v>
      </c>
      <c r="M106" s="740" t="s">
        <v>2665</v>
      </c>
      <c r="N106" s="766">
        <v>0.7798611111111111</v>
      </c>
      <c r="O106" s="762" t="s">
        <v>2405</v>
      </c>
      <c r="P106" s="746">
        <v>3600.0</v>
      </c>
      <c r="Q106" s="757"/>
      <c r="R106" s="771" t="s">
        <v>2506</v>
      </c>
      <c r="S106" s="754" t="s">
        <v>2663</v>
      </c>
      <c r="T106" s="767"/>
    </row>
    <row r="107">
      <c r="A107" s="749" t="s">
        <v>2668</v>
      </c>
      <c r="B107" s="740">
        <v>407.0</v>
      </c>
      <c r="C107" s="740">
        <v>1985.0</v>
      </c>
      <c r="D107" s="732">
        <v>96539.27</v>
      </c>
      <c r="E107" s="732">
        <v>19307.88</v>
      </c>
      <c r="F107" s="732">
        <v>17550.0</v>
      </c>
      <c r="G107" s="732">
        <v>50040.39</v>
      </c>
      <c r="H107" s="750"/>
      <c r="I107" s="750"/>
      <c r="J107" s="732">
        <v>9641.0</v>
      </c>
      <c r="K107" s="740" t="s">
        <v>2627</v>
      </c>
      <c r="L107" s="766">
        <v>0.7368055555555556</v>
      </c>
      <c r="M107" s="740" t="s">
        <v>2665</v>
      </c>
      <c r="N107" s="766">
        <v>0.7048611111111112</v>
      </c>
      <c r="O107" s="762" t="s">
        <v>2669</v>
      </c>
      <c r="P107" s="746" t="s">
        <v>2670</v>
      </c>
      <c r="Q107" s="746" t="s">
        <v>2671</v>
      </c>
      <c r="R107" s="771" t="s">
        <v>2485</v>
      </c>
      <c r="S107" s="754" t="s">
        <v>2663</v>
      </c>
      <c r="T107" s="767"/>
    </row>
    <row r="108">
      <c r="A108" s="749" t="s">
        <v>2672</v>
      </c>
      <c r="B108" s="740">
        <v>402.0</v>
      </c>
      <c r="C108" s="740">
        <v>1965.0</v>
      </c>
      <c r="D108" s="732">
        <v>284038.74</v>
      </c>
      <c r="E108" s="732">
        <v>56807.78</v>
      </c>
      <c r="F108" s="732">
        <v>23634.0</v>
      </c>
      <c r="G108" s="750"/>
      <c r="H108" s="750"/>
      <c r="I108" s="732">
        <v>95114.48</v>
      </c>
      <c r="J108" s="732">
        <v>108482.48</v>
      </c>
      <c r="K108" s="740" t="s">
        <v>2599</v>
      </c>
      <c r="L108" s="752">
        <v>0.7145833333333333</v>
      </c>
      <c r="M108" s="740" t="s">
        <v>2665</v>
      </c>
      <c r="N108" s="774"/>
      <c r="O108" s="744" t="s">
        <v>2673</v>
      </c>
      <c r="P108" s="746" t="s">
        <v>2674</v>
      </c>
      <c r="Q108" s="746" t="s">
        <v>2675</v>
      </c>
      <c r="R108" s="753"/>
      <c r="S108" s="754" t="s">
        <v>2402</v>
      </c>
      <c r="T108" s="767"/>
    </row>
    <row r="109">
      <c r="A109" s="749" t="s">
        <v>2676</v>
      </c>
      <c r="B109" s="740">
        <v>401.0</v>
      </c>
      <c r="C109" s="740">
        <v>1994.0</v>
      </c>
      <c r="D109" s="732">
        <v>46469.24</v>
      </c>
      <c r="E109" s="750"/>
      <c r="F109" s="732">
        <v>19500.0</v>
      </c>
      <c r="G109" s="732">
        <v>26648.66</v>
      </c>
      <c r="H109" s="750"/>
      <c r="I109" s="740">
        <v>320.58</v>
      </c>
      <c r="J109" s="740">
        <v>0.0</v>
      </c>
      <c r="K109" s="740" t="s">
        <v>2643</v>
      </c>
      <c r="L109" s="752">
        <v>0.9368055555555556</v>
      </c>
      <c r="M109" s="740" t="s">
        <v>2677</v>
      </c>
      <c r="N109" s="752">
        <v>0.6465277777777778</v>
      </c>
      <c r="O109" s="744" t="s">
        <v>2678</v>
      </c>
      <c r="P109" s="746">
        <v>4200.0</v>
      </c>
      <c r="Q109" s="757"/>
      <c r="R109" s="771" t="s">
        <v>2423</v>
      </c>
      <c r="S109" s="754" t="s">
        <v>2406</v>
      </c>
      <c r="T109" s="767"/>
    </row>
    <row r="110">
      <c r="A110" s="749" t="s">
        <v>2679</v>
      </c>
      <c r="B110" s="740">
        <v>416.0</v>
      </c>
      <c r="C110" s="740">
        <v>1974.0</v>
      </c>
      <c r="D110" s="732">
        <v>88871.59</v>
      </c>
      <c r="E110" s="750"/>
      <c r="F110" s="732">
        <v>29250.0</v>
      </c>
      <c r="G110" s="750"/>
      <c r="H110" s="750"/>
      <c r="I110" s="732">
        <v>10472.53</v>
      </c>
      <c r="J110" s="732">
        <v>49149.06</v>
      </c>
      <c r="K110" s="740" t="s">
        <v>2607</v>
      </c>
      <c r="L110" s="752">
        <v>0.93125</v>
      </c>
      <c r="M110" s="740" t="s">
        <v>2677</v>
      </c>
      <c r="N110" s="752">
        <v>0.6090277777777777</v>
      </c>
      <c r="O110" s="744" t="s">
        <v>2680</v>
      </c>
      <c r="P110" s="745">
        <v>17170.0</v>
      </c>
      <c r="Q110" s="757"/>
      <c r="R110" s="771" t="s">
        <v>2681</v>
      </c>
      <c r="S110" s="754" t="s">
        <v>2406</v>
      </c>
      <c r="T110" s="767"/>
    </row>
    <row r="111">
      <c r="A111" s="749" t="s">
        <v>2682</v>
      </c>
      <c r="B111" s="740">
        <v>440.0</v>
      </c>
      <c r="C111" s="740">
        <v>2008.0</v>
      </c>
      <c r="D111" s="732">
        <v>23987.75</v>
      </c>
      <c r="E111" s="750"/>
      <c r="F111" s="750"/>
      <c r="G111" s="750"/>
      <c r="H111" s="750"/>
      <c r="I111" s="732">
        <v>20000.0</v>
      </c>
      <c r="J111" s="732">
        <v>3987.75</v>
      </c>
      <c r="K111" s="740" t="s">
        <v>2665</v>
      </c>
      <c r="L111" s="752">
        <v>0.9881944444444445</v>
      </c>
      <c r="M111" s="740" t="s">
        <v>2677</v>
      </c>
      <c r="N111" s="752">
        <v>0.8631944444444445</v>
      </c>
      <c r="O111" s="744" t="s">
        <v>2683</v>
      </c>
      <c r="P111" s="746">
        <v>4140.0</v>
      </c>
      <c r="Q111" s="746">
        <v>200.0</v>
      </c>
      <c r="R111" s="753"/>
      <c r="S111" s="754" t="s">
        <v>2402</v>
      </c>
      <c r="T111" s="767"/>
    </row>
    <row r="112">
      <c r="A112" s="749" t="s">
        <v>2684</v>
      </c>
      <c r="B112" s="740">
        <v>434.0</v>
      </c>
      <c r="C112" s="740">
        <v>1993.0</v>
      </c>
      <c r="D112" s="732">
        <v>102031.81</v>
      </c>
      <c r="E112" s="732">
        <v>20406.4</v>
      </c>
      <c r="F112" s="732">
        <v>24960.0</v>
      </c>
      <c r="G112" s="750"/>
      <c r="H112" s="750"/>
      <c r="I112" s="732">
        <v>21432.8</v>
      </c>
      <c r="J112" s="732">
        <v>35232.61</v>
      </c>
      <c r="K112" s="740" t="s">
        <v>2643</v>
      </c>
      <c r="L112" s="752">
        <v>0.9152777777777777</v>
      </c>
      <c r="M112" s="740" t="s">
        <v>2677</v>
      </c>
      <c r="N112" s="752">
        <v>0.8631944444444445</v>
      </c>
      <c r="O112" s="744" t="s">
        <v>2685</v>
      </c>
      <c r="P112" s="746" t="s">
        <v>2686</v>
      </c>
      <c r="Q112" s="746" t="s">
        <v>2414</v>
      </c>
      <c r="R112" s="753"/>
      <c r="S112" s="754" t="s">
        <v>2406</v>
      </c>
      <c r="T112" s="767"/>
    </row>
    <row r="113">
      <c r="A113" s="749" t="s">
        <v>1945</v>
      </c>
      <c r="B113" s="740">
        <v>426.0</v>
      </c>
      <c r="C113" s="740">
        <v>1980.0</v>
      </c>
      <c r="D113" s="732">
        <v>362831.4</v>
      </c>
      <c r="E113" s="732">
        <v>75566.34</v>
      </c>
      <c r="F113" s="732">
        <v>24570.0</v>
      </c>
      <c r="G113" s="750"/>
      <c r="H113" s="732">
        <v>130000.0</v>
      </c>
      <c r="I113" s="732">
        <v>148452.69</v>
      </c>
      <c r="J113" s="732">
        <v>-15757.63</v>
      </c>
      <c r="K113" s="740" t="s">
        <v>2623</v>
      </c>
      <c r="L113" s="752">
        <v>0.7076388888888889</v>
      </c>
      <c r="M113" s="758" t="s">
        <v>2677</v>
      </c>
      <c r="N113" s="752">
        <v>0.7263888888888889</v>
      </c>
      <c r="O113" s="744" t="s">
        <v>2687</v>
      </c>
      <c r="P113" s="746" t="s">
        <v>2688</v>
      </c>
      <c r="Q113" s="746" t="s">
        <v>2689</v>
      </c>
      <c r="R113" s="753"/>
      <c r="S113" s="755"/>
      <c r="T113" s="767"/>
    </row>
    <row r="114">
      <c r="A114" s="749" t="s">
        <v>2690</v>
      </c>
      <c r="B114" s="758">
        <v>402.0</v>
      </c>
      <c r="C114" s="740">
        <v>1988.0</v>
      </c>
      <c r="D114" s="732">
        <v>55745.79</v>
      </c>
      <c r="E114" s="750"/>
      <c r="F114" s="732">
        <v>29250.0</v>
      </c>
      <c r="G114" s="732">
        <v>26245.79</v>
      </c>
      <c r="H114" s="750"/>
      <c r="I114" s="740">
        <v>250.0</v>
      </c>
      <c r="J114" s="740" t="s">
        <v>62</v>
      </c>
      <c r="K114" s="758" t="s">
        <v>2627</v>
      </c>
      <c r="L114" s="752">
        <v>0.9694444444444444</v>
      </c>
      <c r="M114" s="758" t="s">
        <v>2677</v>
      </c>
      <c r="N114" s="752">
        <v>0.8236111111111111</v>
      </c>
      <c r="O114" s="744" t="s">
        <v>2427</v>
      </c>
      <c r="P114" s="746">
        <v>4500.0</v>
      </c>
      <c r="Q114" s="757"/>
      <c r="R114" s="771" t="s">
        <v>2423</v>
      </c>
      <c r="S114" s="754" t="s">
        <v>2406</v>
      </c>
      <c r="T114" s="767"/>
    </row>
    <row r="115">
      <c r="A115" s="749" t="s">
        <v>2691</v>
      </c>
      <c r="B115" s="740">
        <v>402.0</v>
      </c>
      <c r="C115" s="740">
        <v>1987.0</v>
      </c>
      <c r="D115" s="732">
        <v>54200.56</v>
      </c>
      <c r="E115" s="750"/>
      <c r="F115" s="732">
        <v>29250.0</v>
      </c>
      <c r="G115" s="732">
        <v>24564.48</v>
      </c>
      <c r="H115" s="750"/>
      <c r="I115" s="740">
        <v>386.08</v>
      </c>
      <c r="J115" s="740">
        <v>0.0</v>
      </c>
      <c r="K115" s="740" t="s">
        <v>2627</v>
      </c>
      <c r="L115" s="752">
        <v>0.9645833333333333</v>
      </c>
      <c r="M115" s="758" t="s">
        <v>2677</v>
      </c>
      <c r="N115" s="752">
        <v>0.9645833333333333</v>
      </c>
      <c r="O115" s="744" t="s">
        <v>2427</v>
      </c>
      <c r="P115" s="746">
        <v>4500.0</v>
      </c>
      <c r="Q115" s="757"/>
      <c r="R115" s="771" t="s">
        <v>2423</v>
      </c>
      <c r="S115" s="754" t="s">
        <v>2406</v>
      </c>
      <c r="T115" s="767"/>
    </row>
    <row r="116">
      <c r="A116" s="749" t="s">
        <v>2457</v>
      </c>
      <c r="B116" s="740">
        <v>404.0</v>
      </c>
      <c r="C116" s="740">
        <v>1999.0</v>
      </c>
      <c r="D116" s="732">
        <v>188379.31</v>
      </c>
      <c r="E116" s="732">
        <v>37675.92</v>
      </c>
      <c r="F116" s="732">
        <v>80000.0</v>
      </c>
      <c r="G116" s="750"/>
      <c r="H116" s="750"/>
      <c r="I116" s="732">
        <v>137132.77</v>
      </c>
      <c r="J116" s="732">
        <v>-66429.38</v>
      </c>
      <c r="K116" s="740" t="s">
        <v>2665</v>
      </c>
      <c r="L116" s="752">
        <v>0.044444444444444446</v>
      </c>
      <c r="M116" s="758" t="s">
        <v>2677</v>
      </c>
      <c r="N116" s="752">
        <v>0.35347222222222224</v>
      </c>
      <c r="O116" s="744" t="s">
        <v>2692</v>
      </c>
      <c r="P116" s="746" t="s">
        <v>2693</v>
      </c>
      <c r="Q116" s="746" t="s">
        <v>2414</v>
      </c>
      <c r="R116" s="753"/>
      <c r="S116" s="754" t="s">
        <v>2406</v>
      </c>
      <c r="T116" s="767"/>
    </row>
    <row r="117">
      <c r="A117" s="749" t="s">
        <v>2694</v>
      </c>
      <c r="B117" s="740">
        <v>401.0</v>
      </c>
      <c r="C117" s="740">
        <v>2004.0</v>
      </c>
      <c r="D117" s="732">
        <v>50696.41</v>
      </c>
      <c r="E117" s="732">
        <v>9507.5</v>
      </c>
      <c r="F117" s="732">
        <v>17550.0</v>
      </c>
      <c r="G117" s="750"/>
      <c r="H117" s="750"/>
      <c r="I117" s="750"/>
      <c r="J117" s="732">
        <v>23638.91</v>
      </c>
      <c r="K117" s="740" t="s">
        <v>2677</v>
      </c>
      <c r="L117" s="752">
        <v>0.7791666666666667</v>
      </c>
      <c r="M117" s="758" t="s">
        <v>2677</v>
      </c>
      <c r="N117" s="752">
        <v>0.825</v>
      </c>
      <c r="O117" s="744" t="s">
        <v>2695</v>
      </c>
      <c r="P117" s="746">
        <v>100.0</v>
      </c>
      <c r="Q117" s="746">
        <v>200.0</v>
      </c>
      <c r="R117" s="753"/>
      <c r="S117" s="754" t="s">
        <v>2406</v>
      </c>
      <c r="T117" s="767"/>
    </row>
    <row r="118">
      <c r="A118" s="749" t="s">
        <v>2696</v>
      </c>
      <c r="B118" s="740">
        <v>433.0</v>
      </c>
      <c r="C118" s="740">
        <v>1996.0</v>
      </c>
      <c r="D118" s="732">
        <v>58084.42</v>
      </c>
      <c r="E118" s="732">
        <v>11616.88</v>
      </c>
      <c r="F118" s="732">
        <v>17550.0</v>
      </c>
      <c r="G118" s="750"/>
      <c r="H118" s="750"/>
      <c r="I118" s="732">
        <v>20000.0</v>
      </c>
      <c r="J118" s="732">
        <v>8917.54</v>
      </c>
      <c r="K118" s="740" t="s">
        <v>2654</v>
      </c>
      <c r="L118" s="752">
        <v>0.19166666666666668</v>
      </c>
      <c r="M118" s="758" t="s">
        <v>2697</v>
      </c>
      <c r="N118" s="752">
        <v>0.5638888888888889</v>
      </c>
      <c r="O118" s="744" t="s">
        <v>2535</v>
      </c>
      <c r="P118" s="746">
        <v>10120.0</v>
      </c>
      <c r="Q118" s="746">
        <v>200.0</v>
      </c>
      <c r="R118" s="753"/>
      <c r="S118" s="754" t="s">
        <v>2406</v>
      </c>
      <c r="T118" s="767"/>
    </row>
    <row r="119">
      <c r="A119" s="749" t="s">
        <v>2698</v>
      </c>
      <c r="B119" s="740">
        <v>427.0</v>
      </c>
      <c r="C119" s="740">
        <v>1990.0</v>
      </c>
      <c r="D119" s="732">
        <v>336447.35</v>
      </c>
      <c r="E119" s="750"/>
      <c r="F119" s="732">
        <v>60450.0</v>
      </c>
      <c r="G119" s="732">
        <v>209461.7</v>
      </c>
      <c r="H119" s="750"/>
      <c r="I119" s="732">
        <v>66535.65</v>
      </c>
      <c r="J119" s="740" t="s">
        <v>62</v>
      </c>
      <c r="K119" s="740" t="s">
        <v>2643</v>
      </c>
      <c r="L119" s="752">
        <v>0.3736111111111111</v>
      </c>
      <c r="M119" s="740" t="s">
        <v>2697</v>
      </c>
      <c r="N119" s="752">
        <v>0.5013888888888889</v>
      </c>
      <c r="O119" s="744" t="s">
        <v>2699</v>
      </c>
      <c r="P119" s="746" t="s">
        <v>2700</v>
      </c>
      <c r="Q119" s="757"/>
      <c r="R119" s="771" t="s">
        <v>2701</v>
      </c>
      <c r="S119" s="754" t="s">
        <v>2402</v>
      </c>
      <c r="T119" s="767"/>
    </row>
    <row r="120">
      <c r="A120" s="749" t="s">
        <v>2702</v>
      </c>
      <c r="B120" s="740">
        <v>437.0</v>
      </c>
      <c r="C120" s="740">
        <v>1986.0</v>
      </c>
      <c r="D120" s="732">
        <v>72254.88</v>
      </c>
      <c r="E120" s="750"/>
      <c r="F120" s="732">
        <v>7800.0</v>
      </c>
      <c r="G120" s="750"/>
      <c r="H120" s="750"/>
      <c r="I120" s="732">
        <v>65000.0</v>
      </c>
      <c r="J120" s="740">
        <v>-545.12</v>
      </c>
      <c r="K120" s="740" t="s">
        <v>2627</v>
      </c>
      <c r="L120" s="752">
        <v>0.7715277777777778</v>
      </c>
      <c r="M120" s="740" t="s">
        <v>2697</v>
      </c>
      <c r="N120" s="752">
        <v>0.6819444444444445</v>
      </c>
      <c r="O120" s="744" t="s">
        <v>2703</v>
      </c>
      <c r="P120" s="746">
        <v>300.0</v>
      </c>
      <c r="Q120" s="746">
        <v>200.0</v>
      </c>
      <c r="R120" s="753"/>
      <c r="S120" s="754" t="s">
        <v>2406</v>
      </c>
      <c r="T120" s="767"/>
    </row>
    <row r="121">
      <c r="A121" s="749" t="s">
        <v>2704</v>
      </c>
      <c r="B121" s="740">
        <v>436.0</v>
      </c>
      <c r="C121" s="740">
        <v>1992.0</v>
      </c>
      <c r="D121" s="732">
        <v>68435.09</v>
      </c>
      <c r="E121" s="750"/>
      <c r="F121" s="732">
        <v>19500.0</v>
      </c>
      <c r="G121" s="750"/>
      <c r="H121" s="732">
        <v>21189.22</v>
      </c>
      <c r="I121" s="732">
        <v>20000.0</v>
      </c>
      <c r="J121" s="732">
        <v>7745.87</v>
      </c>
      <c r="K121" s="740" t="s">
        <v>2643</v>
      </c>
      <c r="L121" s="752">
        <v>0.6256944444444444</v>
      </c>
      <c r="M121" s="740" t="s">
        <v>2705</v>
      </c>
      <c r="N121" s="752">
        <v>0.55625</v>
      </c>
      <c r="O121" s="744" t="s">
        <v>2422</v>
      </c>
      <c r="P121" s="746">
        <v>7800.0</v>
      </c>
      <c r="Q121" s="746">
        <v>200.0</v>
      </c>
      <c r="R121" s="753"/>
      <c r="S121" s="754" t="s">
        <v>2406</v>
      </c>
      <c r="T121" s="767"/>
    </row>
    <row r="122">
      <c r="A122" s="749" t="s">
        <v>2706</v>
      </c>
      <c r="B122" s="740">
        <v>405.0</v>
      </c>
      <c r="C122" s="740">
        <v>2000.0</v>
      </c>
      <c r="D122" s="732">
        <v>84599.15</v>
      </c>
      <c r="E122" s="750"/>
      <c r="F122" s="732">
        <v>14235.0</v>
      </c>
      <c r="G122" s="732">
        <v>70076.65</v>
      </c>
      <c r="H122" s="750"/>
      <c r="I122" s="740">
        <v>287.5</v>
      </c>
      <c r="J122" s="740" t="s">
        <v>62</v>
      </c>
      <c r="K122" s="740" t="s">
        <v>2665</v>
      </c>
      <c r="L122" s="766">
        <v>0.36180555555555555</v>
      </c>
      <c r="M122" s="740" t="s">
        <v>2705</v>
      </c>
      <c r="N122" s="766">
        <v>0.6256944444444444</v>
      </c>
      <c r="O122" s="762" t="s">
        <v>2707</v>
      </c>
      <c r="P122" s="746" t="s">
        <v>2708</v>
      </c>
      <c r="Q122" s="757"/>
      <c r="R122" s="771" t="s">
        <v>2423</v>
      </c>
      <c r="S122" s="754" t="s">
        <v>2406</v>
      </c>
      <c r="T122" s="767"/>
    </row>
    <row r="123">
      <c r="A123" s="749" t="s">
        <v>2709</v>
      </c>
      <c r="B123" s="740">
        <v>440.0</v>
      </c>
      <c r="C123" s="740">
        <v>2013.0</v>
      </c>
      <c r="D123" s="732">
        <v>101067.27</v>
      </c>
      <c r="E123" s="750"/>
      <c r="F123" s="732">
        <v>23634.0</v>
      </c>
      <c r="G123" s="732">
        <v>77162.23</v>
      </c>
      <c r="H123" s="750"/>
      <c r="I123" s="740">
        <v>271.04</v>
      </c>
      <c r="J123" s="740">
        <v>0.0</v>
      </c>
      <c r="K123" s="740" t="s">
        <v>2677</v>
      </c>
      <c r="L123" s="766">
        <v>0.775</v>
      </c>
      <c r="M123" s="740" t="s">
        <v>2705</v>
      </c>
      <c r="N123" s="766">
        <v>0.6604166666666667</v>
      </c>
      <c r="O123" s="744" t="s">
        <v>2483</v>
      </c>
      <c r="P123" s="746" t="s">
        <v>2710</v>
      </c>
      <c r="Q123" s="757"/>
      <c r="R123" s="771" t="s">
        <v>2423</v>
      </c>
      <c r="S123" s="754" t="s">
        <v>2406</v>
      </c>
      <c r="T123" s="767"/>
    </row>
    <row r="124">
      <c r="A124" s="749" t="s">
        <v>2711</v>
      </c>
      <c r="B124" s="740">
        <v>409.0</v>
      </c>
      <c r="C124" s="740">
        <v>2001.0</v>
      </c>
      <c r="D124" s="732">
        <v>57603.0</v>
      </c>
      <c r="E124" s="750"/>
      <c r="F124" s="750"/>
      <c r="G124" s="750"/>
      <c r="H124" s="750"/>
      <c r="I124" s="750"/>
      <c r="J124" s="732">
        <v>57603.0</v>
      </c>
      <c r="K124" s="740" t="s">
        <v>2665</v>
      </c>
      <c r="L124" s="766">
        <v>0.6173611111111111</v>
      </c>
      <c r="M124" s="740" t="s">
        <v>2705</v>
      </c>
      <c r="N124" s="766">
        <v>0.8111111111111111</v>
      </c>
      <c r="O124" s="744" t="s">
        <v>2405</v>
      </c>
      <c r="P124" s="780">
        <v>15000.0</v>
      </c>
      <c r="Q124" s="746">
        <v>200.0</v>
      </c>
      <c r="R124" s="753"/>
      <c r="S124" s="754" t="s">
        <v>2406</v>
      </c>
      <c r="T124" s="767"/>
    </row>
    <row r="125">
      <c r="A125" s="749" t="s">
        <v>2712</v>
      </c>
      <c r="B125" s="740">
        <v>412.0</v>
      </c>
      <c r="C125" s="740">
        <v>2015.0</v>
      </c>
      <c r="D125" s="732">
        <v>32654.28</v>
      </c>
      <c r="E125" s="750"/>
      <c r="F125" s="732">
        <v>11700.0</v>
      </c>
      <c r="G125" s="750"/>
      <c r="H125" s="732">
        <v>9280.13</v>
      </c>
      <c r="I125" s="732">
        <v>20000.0</v>
      </c>
      <c r="J125" s="732">
        <v>-8325.85</v>
      </c>
      <c r="K125" s="740" t="s">
        <v>2677</v>
      </c>
      <c r="L125" s="766">
        <v>0.8881944444444444</v>
      </c>
      <c r="M125" s="740" t="s">
        <v>2705</v>
      </c>
      <c r="N125" s="766">
        <v>0.70625</v>
      </c>
      <c r="O125" s="744" t="s">
        <v>2713</v>
      </c>
      <c r="P125" s="780">
        <v>2000.0</v>
      </c>
      <c r="Q125" s="746">
        <v>200.0</v>
      </c>
      <c r="R125" s="753"/>
      <c r="S125" s="754" t="s">
        <v>2406</v>
      </c>
      <c r="T125" s="767"/>
    </row>
    <row r="126">
      <c r="A126" s="749" t="s">
        <v>2714</v>
      </c>
      <c r="B126" s="740">
        <v>443.0</v>
      </c>
      <c r="C126" s="740">
        <v>2002.0</v>
      </c>
      <c r="D126" s="732">
        <v>361012.29</v>
      </c>
      <c r="E126" s="750"/>
      <c r="F126" s="732">
        <v>37050.0</v>
      </c>
      <c r="G126" s="750"/>
      <c r="H126" s="750"/>
      <c r="I126" s="732">
        <v>131486.38</v>
      </c>
      <c r="J126" s="732">
        <v>192475.91</v>
      </c>
      <c r="K126" s="740" t="s">
        <v>2665</v>
      </c>
      <c r="L126" s="766">
        <v>0.6354166666666666</v>
      </c>
      <c r="M126" s="740" t="s">
        <v>2705</v>
      </c>
      <c r="N126" s="766">
        <v>0.7020833333333333</v>
      </c>
      <c r="O126" s="744" t="s">
        <v>2715</v>
      </c>
      <c r="P126" s="746" t="s">
        <v>2716</v>
      </c>
      <c r="Q126" s="746" t="s">
        <v>2494</v>
      </c>
      <c r="R126" s="753"/>
      <c r="S126" s="754" t="s">
        <v>2406</v>
      </c>
      <c r="T126" s="767"/>
    </row>
    <row r="127">
      <c r="A127" s="749" t="s">
        <v>2717</v>
      </c>
      <c r="B127" s="740" t="s">
        <v>2520</v>
      </c>
      <c r="C127" s="740">
        <v>2010.0</v>
      </c>
      <c r="D127" s="732">
        <v>42440.74</v>
      </c>
      <c r="E127" s="750"/>
      <c r="F127" s="732">
        <v>5752.5</v>
      </c>
      <c r="G127" s="750"/>
      <c r="H127" s="750"/>
      <c r="I127" s="750"/>
      <c r="J127" s="732">
        <v>36688.24</v>
      </c>
      <c r="K127" s="740" t="s">
        <v>2677</v>
      </c>
      <c r="L127" s="766">
        <v>0.35694444444444445</v>
      </c>
      <c r="M127" s="740" t="s">
        <v>2705</v>
      </c>
      <c r="N127" s="766">
        <v>0.7027777777777777</v>
      </c>
      <c r="O127" s="762" t="s">
        <v>2718</v>
      </c>
      <c r="P127" s="746" t="s">
        <v>2719</v>
      </c>
      <c r="Q127" s="746" t="s">
        <v>2443</v>
      </c>
      <c r="R127" s="753"/>
      <c r="S127" s="754" t="s">
        <v>2406</v>
      </c>
      <c r="T127" s="767"/>
    </row>
    <row r="128">
      <c r="A128" s="749" t="s">
        <v>2720</v>
      </c>
      <c r="B128" s="740">
        <v>430.0</v>
      </c>
      <c r="C128" s="740">
        <v>2011.0</v>
      </c>
      <c r="D128" s="732">
        <v>32927.37</v>
      </c>
      <c r="E128" s="750"/>
      <c r="F128" s="732">
        <v>19500.0</v>
      </c>
      <c r="G128" s="732">
        <v>12279.94</v>
      </c>
      <c r="H128" s="750"/>
      <c r="I128" s="750"/>
      <c r="J128" s="732">
        <v>1147.43</v>
      </c>
      <c r="K128" s="740" t="s">
        <v>2677</v>
      </c>
      <c r="L128" s="766">
        <v>0.39444444444444443</v>
      </c>
      <c r="M128" s="740" t="s">
        <v>2705</v>
      </c>
      <c r="N128" s="766">
        <v>0.7104166666666667</v>
      </c>
      <c r="O128" s="762" t="s">
        <v>2721</v>
      </c>
      <c r="P128" s="746">
        <v>3600.0</v>
      </c>
      <c r="Q128" s="746">
        <v>200.0</v>
      </c>
      <c r="R128" s="753"/>
      <c r="S128" s="754" t="s">
        <v>2497</v>
      </c>
      <c r="T128" s="767"/>
    </row>
    <row r="129">
      <c r="A129" s="749" t="s">
        <v>2722</v>
      </c>
      <c r="B129" s="740">
        <v>426.0</v>
      </c>
      <c r="C129" s="740">
        <v>1998.0</v>
      </c>
      <c r="D129" s="732">
        <v>92381.32</v>
      </c>
      <c r="E129" s="750"/>
      <c r="F129" s="732">
        <v>29250.0</v>
      </c>
      <c r="G129" s="732">
        <v>61808.82</v>
      </c>
      <c r="H129" s="750"/>
      <c r="I129" s="750"/>
      <c r="J129" s="732">
        <v>1322.5</v>
      </c>
      <c r="K129" s="740" t="s">
        <v>2654</v>
      </c>
      <c r="L129" s="766">
        <v>0.8555555555555555</v>
      </c>
      <c r="M129" s="740" t="s">
        <v>2705</v>
      </c>
      <c r="N129" s="766">
        <v>0.8555555555555555</v>
      </c>
      <c r="O129" s="762" t="s">
        <v>2480</v>
      </c>
      <c r="P129" s="746">
        <v>6000.0</v>
      </c>
      <c r="Q129" s="757"/>
      <c r="R129" s="771" t="s">
        <v>2423</v>
      </c>
      <c r="S129" s="754" t="s">
        <v>2497</v>
      </c>
      <c r="T129" s="767"/>
    </row>
    <row r="130">
      <c r="A130" s="749" t="s">
        <v>2723</v>
      </c>
      <c r="B130" s="740">
        <v>425.0</v>
      </c>
      <c r="C130" s="740">
        <v>1991.0</v>
      </c>
      <c r="D130" s="732">
        <v>85162.49</v>
      </c>
      <c r="E130" s="750"/>
      <c r="F130" s="732">
        <v>27690.0</v>
      </c>
      <c r="G130" s="732">
        <v>41272.56</v>
      </c>
      <c r="H130" s="750"/>
      <c r="I130" s="732">
        <v>16199.93</v>
      </c>
      <c r="J130" s="740" t="s">
        <v>62</v>
      </c>
      <c r="K130" s="740" t="s">
        <v>2643</v>
      </c>
      <c r="L130" s="766">
        <v>0.575</v>
      </c>
      <c r="M130" s="740" t="s">
        <v>2705</v>
      </c>
      <c r="N130" s="766">
        <v>0.7611111111111111</v>
      </c>
      <c r="O130" s="762" t="s">
        <v>2724</v>
      </c>
      <c r="P130" s="746" t="s">
        <v>2725</v>
      </c>
      <c r="Q130" s="769">
        <v>300.0</v>
      </c>
      <c r="R130" s="771" t="s">
        <v>2726</v>
      </c>
      <c r="S130" s="754" t="s">
        <v>2497</v>
      </c>
      <c r="T130" s="767"/>
    </row>
    <row r="131">
      <c r="A131" s="749" t="s">
        <v>2727</v>
      </c>
      <c r="B131" s="740">
        <v>401.0</v>
      </c>
      <c r="C131" s="740">
        <v>1960.0</v>
      </c>
      <c r="D131" s="732">
        <v>334726.03</v>
      </c>
      <c r="E131" s="781">
        <v>66945.29</v>
      </c>
      <c r="F131" s="732">
        <v>23010.0</v>
      </c>
      <c r="G131" s="732">
        <v>145000.0</v>
      </c>
      <c r="H131" s="750"/>
      <c r="I131" s="732">
        <v>84130.89</v>
      </c>
      <c r="J131" s="732">
        <v>15639.85</v>
      </c>
      <c r="K131" s="740" t="s">
        <v>2582</v>
      </c>
      <c r="L131" s="752">
        <v>0.5548611111111111</v>
      </c>
      <c r="M131" s="740" t="s">
        <v>2705</v>
      </c>
      <c r="N131" s="752">
        <v>0.8201388888888889</v>
      </c>
      <c r="O131" s="744" t="s">
        <v>2728</v>
      </c>
      <c r="P131" s="746" t="s">
        <v>2729</v>
      </c>
      <c r="Q131" s="746">
        <v>200.0</v>
      </c>
      <c r="R131" s="771" t="s">
        <v>2423</v>
      </c>
      <c r="S131" s="754" t="s">
        <v>2406</v>
      </c>
      <c r="T131" s="767"/>
    </row>
    <row r="132">
      <c r="A132" s="749" t="s">
        <v>2730</v>
      </c>
      <c r="B132" s="740">
        <v>432.0</v>
      </c>
      <c r="C132" s="740">
        <v>2003.0</v>
      </c>
      <c r="D132" s="732">
        <v>53069.29</v>
      </c>
      <c r="E132" s="774"/>
      <c r="F132" s="732">
        <v>11700.0</v>
      </c>
      <c r="G132" s="732">
        <v>37273.29</v>
      </c>
      <c r="H132" s="750"/>
      <c r="I132" s="732">
        <v>4096.0</v>
      </c>
      <c r="J132" s="740" t="s">
        <v>62</v>
      </c>
      <c r="K132" s="740" t="s">
        <v>2665</v>
      </c>
      <c r="L132" s="752">
        <v>0.6506944444444445</v>
      </c>
      <c r="M132" s="740" t="s">
        <v>2705</v>
      </c>
      <c r="N132" s="752">
        <v>0.7722222222222223</v>
      </c>
      <c r="O132" s="744" t="s">
        <v>2454</v>
      </c>
      <c r="P132" s="746">
        <v>2600.0</v>
      </c>
      <c r="Q132" s="757"/>
      <c r="R132" s="771" t="s">
        <v>2701</v>
      </c>
      <c r="S132" s="754" t="s">
        <v>2406</v>
      </c>
      <c r="T132" s="767"/>
    </row>
    <row r="133">
      <c r="A133" s="749" t="s">
        <v>2731</v>
      </c>
      <c r="B133" s="740">
        <v>413.0</v>
      </c>
      <c r="C133" s="740">
        <v>2020.0</v>
      </c>
      <c r="D133" s="732">
        <v>96882.73</v>
      </c>
      <c r="E133" s="750"/>
      <c r="F133" s="732">
        <v>2457.0</v>
      </c>
      <c r="G133" s="750"/>
      <c r="H133" s="750"/>
      <c r="I133" s="732">
        <v>30000.0</v>
      </c>
      <c r="J133" s="732">
        <v>64425.73</v>
      </c>
      <c r="K133" s="740" t="s">
        <v>2697</v>
      </c>
      <c r="L133" s="752">
        <v>0.8909722222222223</v>
      </c>
      <c r="M133" s="740" t="s">
        <v>2732</v>
      </c>
      <c r="N133" s="774"/>
      <c r="O133" s="744" t="s">
        <v>2733</v>
      </c>
      <c r="P133" s="746" t="s">
        <v>2734</v>
      </c>
      <c r="Q133" s="746" t="s">
        <v>2735</v>
      </c>
      <c r="R133" s="753"/>
      <c r="S133" s="754" t="s">
        <v>2406</v>
      </c>
      <c r="T133" s="767"/>
    </row>
    <row r="134">
      <c r="A134" s="749" t="s">
        <v>2736</v>
      </c>
      <c r="B134" s="740">
        <v>435.0</v>
      </c>
      <c r="C134" s="740">
        <v>2005.0</v>
      </c>
      <c r="D134" s="732">
        <v>93307.15</v>
      </c>
      <c r="E134" s="750"/>
      <c r="F134" s="732">
        <v>76000.0</v>
      </c>
      <c r="G134" s="750"/>
      <c r="H134" s="750"/>
      <c r="I134" s="732">
        <v>53170.28</v>
      </c>
      <c r="J134" s="732">
        <v>-35863.13</v>
      </c>
      <c r="K134" s="740" t="s">
        <v>2665</v>
      </c>
      <c r="L134" s="752">
        <v>0.7993055555555556</v>
      </c>
      <c r="M134" s="740" t="s">
        <v>2732</v>
      </c>
      <c r="N134" s="752">
        <v>0.6152777777777778</v>
      </c>
      <c r="O134" s="744" t="s">
        <v>1763</v>
      </c>
      <c r="P134" s="746">
        <v>12650.0</v>
      </c>
      <c r="Q134" s="746">
        <v>200.0</v>
      </c>
      <c r="R134" s="753"/>
      <c r="S134" s="754" t="s">
        <v>2406</v>
      </c>
      <c r="T134" s="767"/>
    </row>
    <row r="135">
      <c r="A135" s="749" t="s">
        <v>2737</v>
      </c>
      <c r="B135" s="758">
        <v>407.0</v>
      </c>
      <c r="C135" s="740">
        <v>2006.0</v>
      </c>
      <c r="D135" s="732">
        <v>73204.75</v>
      </c>
      <c r="E135" s="750"/>
      <c r="F135" s="732">
        <v>7800.0</v>
      </c>
      <c r="G135" s="750"/>
      <c r="H135" s="750"/>
      <c r="I135" s="732">
        <v>20264.01</v>
      </c>
      <c r="J135" s="732">
        <v>45140.74</v>
      </c>
      <c r="K135" s="740" t="s">
        <v>2665</v>
      </c>
      <c r="L135" s="752">
        <v>0.8194444444444444</v>
      </c>
      <c r="M135" s="740" t="s">
        <v>2732</v>
      </c>
      <c r="N135" s="774"/>
      <c r="O135" s="744" t="s">
        <v>1763</v>
      </c>
      <c r="P135" s="746">
        <v>12650.0</v>
      </c>
      <c r="Q135" s="746">
        <v>200.0</v>
      </c>
      <c r="R135" s="753"/>
      <c r="S135" s="754" t="s">
        <v>2406</v>
      </c>
      <c r="T135" s="767"/>
    </row>
    <row r="136">
      <c r="A136" s="749" t="s">
        <v>2738</v>
      </c>
      <c r="B136" s="740">
        <v>414.0</v>
      </c>
      <c r="C136" s="740">
        <v>2017.0</v>
      </c>
      <c r="D136" s="732">
        <v>40214.99</v>
      </c>
      <c r="E136" s="750"/>
      <c r="F136" s="732">
        <v>11700.0</v>
      </c>
      <c r="G136" s="750"/>
      <c r="H136" s="750"/>
      <c r="I136" s="732">
        <v>25000.0</v>
      </c>
      <c r="J136" s="732">
        <v>3514.99</v>
      </c>
      <c r="K136" s="740" t="s">
        <v>2697</v>
      </c>
      <c r="L136" s="752">
        <v>0.7194444444444444</v>
      </c>
      <c r="M136" s="740" t="s">
        <v>2732</v>
      </c>
      <c r="N136" s="774"/>
      <c r="O136" s="744" t="s">
        <v>2405</v>
      </c>
      <c r="P136" s="757"/>
      <c r="Q136" s="757"/>
      <c r="R136" s="753"/>
      <c r="S136" s="755"/>
      <c r="T136" s="767"/>
    </row>
    <row r="137">
      <c r="A137" s="749" t="s">
        <v>2739</v>
      </c>
      <c r="B137" s="740" t="s">
        <v>2740</v>
      </c>
      <c r="C137" s="740">
        <v>1997.0</v>
      </c>
      <c r="D137" s="732">
        <v>457736.57</v>
      </c>
      <c r="E137" s="732">
        <v>91547.35</v>
      </c>
      <c r="F137" s="732">
        <v>80000.0</v>
      </c>
      <c r="G137" s="750"/>
      <c r="H137" s="750"/>
      <c r="I137" s="732">
        <v>58630.36</v>
      </c>
      <c r="J137" s="732">
        <v>227558.86</v>
      </c>
      <c r="K137" s="740" t="s">
        <v>2654</v>
      </c>
      <c r="L137" s="752">
        <v>0.7361111111111112</v>
      </c>
      <c r="M137" s="740" t="s">
        <v>2705</v>
      </c>
      <c r="N137" s="752">
        <v>0.4583333333333333</v>
      </c>
      <c r="O137" s="744" t="s">
        <v>2741</v>
      </c>
      <c r="P137" s="746" t="s">
        <v>2742</v>
      </c>
      <c r="Q137" s="746" t="s">
        <v>2443</v>
      </c>
      <c r="R137" s="753"/>
      <c r="S137" s="754" t="s">
        <v>2406</v>
      </c>
      <c r="T137" s="767"/>
    </row>
    <row r="138">
      <c r="A138" s="782"/>
      <c r="B138" s="750"/>
      <c r="C138" s="750"/>
      <c r="D138" s="750"/>
      <c r="E138" s="750"/>
      <c r="F138" s="750"/>
      <c r="G138" s="750"/>
      <c r="H138" s="750"/>
      <c r="I138" s="750"/>
      <c r="J138" s="740" t="s">
        <v>62</v>
      </c>
      <c r="K138" s="750"/>
      <c r="L138" s="750"/>
      <c r="M138" s="750"/>
      <c r="N138" s="750"/>
      <c r="O138" s="783"/>
      <c r="P138" s="757"/>
      <c r="Q138" s="757"/>
      <c r="R138" s="753"/>
      <c r="S138" s="755"/>
      <c r="T138" s="767"/>
    </row>
    <row r="139">
      <c r="A139" s="782"/>
      <c r="B139" s="750"/>
      <c r="C139" s="750"/>
      <c r="D139" s="750"/>
      <c r="E139" s="750"/>
      <c r="F139" s="750"/>
      <c r="G139" s="750"/>
      <c r="H139" s="750"/>
      <c r="I139" s="750"/>
      <c r="J139" s="740" t="s">
        <v>62</v>
      </c>
      <c r="K139" s="750"/>
      <c r="L139" s="750"/>
      <c r="M139" s="750"/>
      <c r="N139" s="750"/>
      <c r="O139" s="783"/>
      <c r="P139" s="757"/>
      <c r="Q139" s="757"/>
      <c r="R139" s="753"/>
      <c r="S139" s="755"/>
      <c r="T139" s="767"/>
    </row>
    <row r="140">
      <c r="A140" s="782"/>
      <c r="B140" s="750"/>
      <c r="C140" s="750"/>
      <c r="D140" s="750"/>
      <c r="E140" s="750"/>
      <c r="F140" s="750"/>
      <c r="G140" s="750"/>
      <c r="H140" s="750"/>
      <c r="I140" s="750"/>
      <c r="J140" s="740" t="s">
        <v>62</v>
      </c>
      <c r="K140" s="750"/>
      <c r="L140" s="750"/>
      <c r="M140" s="750"/>
      <c r="N140" s="750"/>
      <c r="O140" s="783"/>
      <c r="P140" s="757"/>
      <c r="Q140" s="757"/>
      <c r="R140" s="753"/>
      <c r="S140" s="755"/>
      <c r="T140" s="767"/>
    </row>
    <row r="141">
      <c r="A141" s="782"/>
      <c r="B141" s="750"/>
      <c r="C141" s="750"/>
      <c r="D141" s="750"/>
      <c r="E141" s="750"/>
      <c r="F141" s="750"/>
      <c r="G141" s="750"/>
      <c r="H141" s="750"/>
      <c r="I141" s="750"/>
      <c r="J141" s="740" t="s">
        <v>62</v>
      </c>
      <c r="K141" s="750"/>
      <c r="L141" s="750"/>
      <c r="M141" s="750"/>
      <c r="N141" s="750"/>
      <c r="O141" s="783"/>
      <c r="P141" s="757"/>
      <c r="Q141" s="757"/>
      <c r="R141" s="753"/>
      <c r="S141" s="755"/>
      <c r="T141" s="767"/>
    </row>
    <row r="142">
      <c r="A142" s="782"/>
      <c r="B142" s="750"/>
      <c r="C142" s="750"/>
      <c r="D142" s="750"/>
      <c r="E142" s="750"/>
      <c r="F142" s="750"/>
      <c r="G142" s="750"/>
      <c r="H142" s="750"/>
      <c r="I142" s="750"/>
      <c r="J142" s="740" t="s">
        <v>62</v>
      </c>
      <c r="K142" s="750"/>
      <c r="L142" s="750"/>
      <c r="M142" s="750"/>
      <c r="N142" s="750"/>
      <c r="O142" s="783"/>
      <c r="P142" s="757"/>
      <c r="Q142" s="757"/>
      <c r="R142" s="753"/>
      <c r="S142" s="755"/>
      <c r="T142" s="767"/>
    </row>
    <row r="143">
      <c r="A143" s="782"/>
      <c r="B143" s="750"/>
      <c r="C143" s="750"/>
      <c r="D143" s="750"/>
      <c r="E143" s="750"/>
      <c r="F143" s="750"/>
      <c r="G143" s="750"/>
      <c r="H143" s="750"/>
      <c r="I143" s="750"/>
      <c r="J143" s="740" t="s">
        <v>62</v>
      </c>
      <c r="K143" s="750"/>
      <c r="L143" s="750"/>
      <c r="M143" s="750"/>
      <c r="N143" s="750"/>
      <c r="O143" s="783"/>
      <c r="P143" s="757"/>
      <c r="Q143" s="757"/>
      <c r="R143" s="753"/>
      <c r="S143" s="755"/>
      <c r="T143" s="767"/>
    </row>
    <row r="144">
      <c r="A144" s="782"/>
      <c r="B144" s="750"/>
      <c r="C144" s="750"/>
      <c r="D144" s="750"/>
      <c r="E144" s="750"/>
      <c r="F144" s="750"/>
      <c r="G144" s="750"/>
      <c r="H144" s="750"/>
      <c r="I144" s="750"/>
      <c r="J144" s="740" t="s">
        <v>62</v>
      </c>
      <c r="K144" s="750"/>
      <c r="L144" s="750"/>
      <c r="M144" s="750"/>
      <c r="N144" s="750"/>
      <c r="O144" s="783"/>
      <c r="P144" s="757"/>
      <c r="Q144" s="757"/>
      <c r="R144" s="753"/>
      <c r="S144" s="755"/>
      <c r="T144" s="767"/>
    </row>
    <row r="145">
      <c r="A145" s="782"/>
      <c r="B145" s="750"/>
      <c r="C145" s="750"/>
      <c r="D145" s="750"/>
      <c r="E145" s="750"/>
      <c r="F145" s="750"/>
      <c r="G145" s="750"/>
      <c r="H145" s="750"/>
      <c r="I145" s="750"/>
      <c r="J145" s="740" t="s">
        <v>62</v>
      </c>
      <c r="K145" s="750"/>
      <c r="L145" s="750"/>
      <c r="M145" s="750"/>
      <c r="N145" s="750"/>
      <c r="O145" s="783"/>
      <c r="P145" s="757"/>
      <c r="Q145" s="757"/>
      <c r="R145" s="753"/>
      <c r="S145" s="755"/>
      <c r="T145" s="767"/>
    </row>
    <row r="146">
      <c r="A146" s="782"/>
      <c r="B146" s="750"/>
      <c r="C146" s="750"/>
      <c r="D146" s="750"/>
      <c r="E146" s="750"/>
      <c r="F146" s="750"/>
      <c r="G146" s="750"/>
      <c r="H146" s="750"/>
      <c r="I146" s="750"/>
      <c r="J146" s="740" t="s">
        <v>62</v>
      </c>
      <c r="K146" s="750"/>
      <c r="L146" s="750"/>
      <c r="M146" s="750"/>
      <c r="N146" s="750"/>
      <c r="O146" s="783"/>
      <c r="P146" s="757"/>
      <c r="Q146" s="757"/>
      <c r="R146" s="753"/>
      <c r="S146" s="755"/>
      <c r="T146" s="767"/>
    </row>
    <row r="147">
      <c r="A147" s="782"/>
      <c r="B147" s="750"/>
      <c r="C147" s="750"/>
      <c r="D147" s="750"/>
      <c r="E147" s="750"/>
      <c r="F147" s="750"/>
      <c r="G147" s="750"/>
      <c r="H147" s="750"/>
      <c r="I147" s="750"/>
      <c r="J147" s="740" t="s">
        <v>62</v>
      </c>
      <c r="K147" s="750"/>
      <c r="L147" s="750"/>
      <c r="M147" s="750"/>
      <c r="N147" s="750"/>
      <c r="O147" s="783"/>
      <c r="P147" s="757"/>
      <c r="Q147" s="757"/>
      <c r="R147" s="753"/>
      <c r="S147" s="755"/>
      <c r="T147" s="767"/>
    </row>
    <row r="148">
      <c r="A148" s="782"/>
      <c r="B148" s="750"/>
      <c r="C148" s="750"/>
      <c r="D148" s="750"/>
      <c r="E148" s="750"/>
      <c r="F148" s="750"/>
      <c r="G148" s="750"/>
      <c r="H148" s="750"/>
      <c r="I148" s="750"/>
      <c r="J148" s="740" t="s">
        <v>62</v>
      </c>
      <c r="K148" s="750"/>
      <c r="L148" s="750"/>
      <c r="M148" s="750"/>
      <c r="N148" s="750"/>
      <c r="O148" s="783"/>
      <c r="P148" s="757"/>
      <c r="Q148" s="757"/>
      <c r="R148" s="753"/>
      <c r="S148" s="755"/>
      <c r="T148" s="767"/>
    </row>
    <row r="149">
      <c r="A149" s="782"/>
      <c r="B149" s="750"/>
      <c r="C149" s="750"/>
      <c r="D149" s="750"/>
      <c r="E149" s="750"/>
      <c r="F149" s="750"/>
      <c r="G149" s="750"/>
      <c r="H149" s="750"/>
      <c r="I149" s="750"/>
      <c r="J149" s="740" t="s">
        <v>62</v>
      </c>
      <c r="K149" s="750"/>
      <c r="L149" s="750"/>
      <c r="M149" s="750"/>
      <c r="N149" s="750"/>
      <c r="O149" s="783"/>
      <c r="P149" s="757"/>
      <c r="Q149" s="757"/>
      <c r="R149" s="753"/>
      <c r="S149" s="755"/>
      <c r="T149" s="767"/>
    </row>
    <row r="150">
      <c r="A150" s="782"/>
      <c r="B150" s="750"/>
      <c r="C150" s="750"/>
      <c r="D150" s="750"/>
      <c r="E150" s="750"/>
      <c r="F150" s="750"/>
      <c r="G150" s="750"/>
      <c r="H150" s="750"/>
      <c r="I150" s="750"/>
      <c r="J150" s="740" t="s">
        <v>62</v>
      </c>
      <c r="K150" s="750"/>
      <c r="L150" s="750"/>
      <c r="M150" s="750"/>
      <c r="N150" s="750"/>
      <c r="O150" s="783"/>
      <c r="P150" s="757"/>
      <c r="Q150" s="757"/>
      <c r="R150" s="753"/>
      <c r="S150" s="755"/>
      <c r="T150" s="767"/>
    </row>
    <row r="151">
      <c r="A151" s="782"/>
      <c r="B151" s="750"/>
      <c r="C151" s="750"/>
      <c r="D151" s="750"/>
      <c r="E151" s="750"/>
      <c r="F151" s="750"/>
      <c r="G151" s="750"/>
      <c r="H151" s="750"/>
      <c r="I151" s="750"/>
      <c r="J151" s="740" t="s">
        <v>62</v>
      </c>
      <c r="K151" s="750"/>
      <c r="L151" s="750"/>
      <c r="M151" s="750"/>
      <c r="N151" s="750"/>
      <c r="O151" s="783"/>
      <c r="P151" s="757"/>
      <c r="Q151" s="757"/>
      <c r="R151" s="753"/>
      <c r="S151" s="755"/>
      <c r="T151" s="767"/>
    </row>
    <row r="152">
      <c r="A152" s="782"/>
      <c r="B152" s="750"/>
      <c r="C152" s="750"/>
      <c r="D152" s="750"/>
      <c r="E152" s="750"/>
      <c r="F152" s="750"/>
      <c r="G152" s="750"/>
      <c r="H152" s="750"/>
      <c r="I152" s="750"/>
      <c r="J152" s="740" t="s">
        <v>62</v>
      </c>
      <c r="K152" s="750"/>
      <c r="L152" s="750"/>
      <c r="M152" s="750"/>
      <c r="N152" s="750"/>
      <c r="O152" s="783"/>
      <c r="P152" s="757"/>
      <c r="Q152" s="757"/>
      <c r="R152" s="753"/>
      <c r="S152" s="755"/>
      <c r="T152" s="767"/>
    </row>
    <row r="153">
      <c r="A153" s="782"/>
      <c r="B153" s="750"/>
      <c r="C153" s="750"/>
      <c r="D153" s="750"/>
      <c r="E153" s="750"/>
      <c r="F153" s="750"/>
      <c r="G153" s="750"/>
      <c r="H153" s="750"/>
      <c r="I153" s="750"/>
      <c r="J153" s="740" t="s">
        <v>62</v>
      </c>
      <c r="K153" s="750"/>
      <c r="L153" s="750"/>
      <c r="M153" s="750"/>
      <c r="N153" s="750"/>
      <c r="O153" s="783"/>
      <c r="P153" s="757"/>
      <c r="Q153" s="757"/>
      <c r="R153" s="753"/>
      <c r="S153" s="755"/>
      <c r="T153" s="767"/>
    </row>
    <row r="154">
      <c r="A154" s="782"/>
      <c r="B154" s="750"/>
      <c r="C154" s="750"/>
      <c r="D154" s="750"/>
      <c r="E154" s="750"/>
      <c r="F154" s="750"/>
      <c r="G154" s="750"/>
      <c r="H154" s="750"/>
      <c r="I154" s="750"/>
      <c r="J154" s="740" t="s">
        <v>62</v>
      </c>
      <c r="K154" s="750"/>
      <c r="L154" s="750"/>
      <c r="M154" s="750"/>
      <c r="N154" s="750"/>
      <c r="O154" s="783"/>
      <c r="P154" s="757"/>
      <c r="Q154" s="757"/>
      <c r="R154" s="753"/>
      <c r="S154" s="755"/>
      <c r="T154" s="767"/>
    </row>
    <row r="155">
      <c r="A155" s="782"/>
      <c r="B155" s="750"/>
      <c r="C155" s="750"/>
      <c r="D155" s="750"/>
      <c r="E155" s="750"/>
      <c r="F155" s="750"/>
      <c r="G155" s="750"/>
      <c r="H155" s="750"/>
      <c r="I155" s="750"/>
      <c r="J155" s="740" t="s">
        <v>62</v>
      </c>
      <c r="K155" s="750"/>
      <c r="L155" s="750"/>
      <c r="M155" s="750"/>
      <c r="N155" s="750"/>
      <c r="O155" s="783"/>
      <c r="P155" s="757"/>
      <c r="Q155" s="757"/>
      <c r="R155" s="753"/>
      <c r="S155" s="755"/>
      <c r="T155" s="767"/>
    </row>
    <row r="156">
      <c r="A156" s="782"/>
      <c r="B156" s="750"/>
      <c r="C156" s="750"/>
      <c r="D156" s="750"/>
      <c r="E156" s="750"/>
      <c r="F156" s="750"/>
      <c r="G156" s="750"/>
      <c r="H156" s="750"/>
      <c r="I156" s="750"/>
      <c r="J156" s="740" t="s">
        <v>62</v>
      </c>
      <c r="K156" s="750"/>
      <c r="L156" s="750"/>
      <c r="M156" s="750"/>
      <c r="N156" s="750"/>
      <c r="O156" s="783"/>
      <c r="P156" s="757"/>
      <c r="Q156" s="757"/>
      <c r="R156" s="753"/>
      <c r="S156" s="755"/>
      <c r="T156" s="767"/>
    </row>
    <row r="157">
      <c r="A157" s="782"/>
      <c r="B157" s="750"/>
      <c r="C157" s="750"/>
      <c r="D157" s="750"/>
      <c r="E157" s="750"/>
      <c r="F157" s="750"/>
      <c r="G157" s="750"/>
      <c r="H157" s="750"/>
      <c r="I157" s="750"/>
      <c r="J157" s="740" t="s">
        <v>62</v>
      </c>
      <c r="K157" s="750"/>
      <c r="L157" s="750"/>
      <c r="M157" s="750"/>
      <c r="N157" s="750"/>
      <c r="O157" s="783"/>
      <c r="P157" s="757"/>
      <c r="Q157" s="757"/>
      <c r="R157" s="753"/>
      <c r="S157" s="755"/>
      <c r="T157" s="767"/>
    </row>
    <row r="158">
      <c r="A158" s="782"/>
      <c r="B158" s="750"/>
      <c r="C158" s="750"/>
      <c r="D158" s="750"/>
      <c r="E158" s="750"/>
      <c r="F158" s="750"/>
      <c r="G158" s="750"/>
      <c r="H158" s="750"/>
      <c r="I158" s="750"/>
      <c r="J158" s="740" t="s">
        <v>62</v>
      </c>
      <c r="K158" s="750"/>
      <c r="L158" s="750"/>
      <c r="M158" s="750"/>
      <c r="N158" s="750"/>
      <c r="O158" s="783"/>
      <c r="P158" s="757"/>
      <c r="Q158" s="757"/>
      <c r="R158" s="753"/>
      <c r="S158" s="755"/>
      <c r="T158" s="767"/>
    </row>
    <row r="159">
      <c r="A159" s="782"/>
      <c r="B159" s="750"/>
      <c r="C159" s="750"/>
      <c r="D159" s="750"/>
      <c r="E159" s="750"/>
      <c r="F159" s="750"/>
      <c r="G159" s="750"/>
      <c r="H159" s="750"/>
      <c r="I159" s="750"/>
      <c r="J159" s="740" t="s">
        <v>62</v>
      </c>
      <c r="K159" s="750"/>
      <c r="L159" s="750"/>
      <c r="M159" s="750"/>
      <c r="N159" s="750"/>
      <c r="O159" s="783"/>
      <c r="P159" s="757"/>
      <c r="Q159" s="757"/>
      <c r="R159" s="753"/>
      <c r="S159" s="755"/>
      <c r="T159" s="767"/>
    </row>
    <row r="160">
      <c r="A160" s="782"/>
      <c r="B160" s="750"/>
      <c r="C160" s="750"/>
      <c r="D160" s="750"/>
      <c r="E160" s="750"/>
      <c r="F160" s="750"/>
      <c r="G160" s="750"/>
      <c r="H160" s="750"/>
      <c r="I160" s="750"/>
      <c r="J160" s="740" t="s">
        <v>62</v>
      </c>
      <c r="K160" s="750"/>
      <c r="L160" s="750"/>
      <c r="M160" s="750"/>
      <c r="N160" s="750"/>
      <c r="O160" s="783"/>
      <c r="P160" s="757"/>
      <c r="Q160" s="757"/>
      <c r="R160" s="753"/>
      <c r="S160" s="755"/>
      <c r="T160" s="767"/>
    </row>
    <row r="161">
      <c r="A161" s="782"/>
      <c r="B161" s="750"/>
      <c r="C161" s="750"/>
      <c r="D161" s="750"/>
      <c r="E161" s="750"/>
      <c r="F161" s="750"/>
      <c r="G161" s="750"/>
      <c r="H161" s="750"/>
      <c r="I161" s="750"/>
      <c r="J161" s="740" t="s">
        <v>62</v>
      </c>
      <c r="K161" s="750"/>
      <c r="L161" s="750"/>
      <c r="M161" s="750"/>
      <c r="N161" s="750"/>
      <c r="O161" s="783"/>
      <c r="P161" s="757"/>
      <c r="Q161" s="757"/>
      <c r="R161" s="753"/>
      <c r="S161" s="755"/>
      <c r="T161" s="767"/>
    </row>
    <row r="162">
      <c r="A162" s="782"/>
      <c r="B162" s="750"/>
      <c r="C162" s="750"/>
      <c r="D162" s="750"/>
      <c r="E162" s="750"/>
      <c r="F162" s="750"/>
      <c r="G162" s="750"/>
      <c r="H162" s="750"/>
      <c r="I162" s="750"/>
      <c r="J162" s="740" t="s">
        <v>62</v>
      </c>
      <c r="K162" s="750"/>
      <c r="L162" s="750"/>
      <c r="M162" s="750"/>
      <c r="N162" s="750"/>
      <c r="O162" s="783"/>
      <c r="P162" s="757"/>
      <c r="Q162" s="757"/>
      <c r="R162" s="753"/>
      <c r="S162" s="755"/>
      <c r="T162" s="767"/>
    </row>
    <row r="163">
      <c r="A163" s="782"/>
      <c r="B163" s="750"/>
      <c r="C163" s="750"/>
      <c r="D163" s="750"/>
      <c r="E163" s="750"/>
      <c r="F163" s="750"/>
      <c r="G163" s="750"/>
      <c r="H163" s="750"/>
      <c r="I163" s="750"/>
      <c r="J163" s="740" t="s">
        <v>62</v>
      </c>
      <c r="K163" s="750"/>
      <c r="L163" s="750"/>
      <c r="M163" s="750"/>
      <c r="N163" s="750"/>
      <c r="O163" s="783"/>
      <c r="P163" s="757"/>
      <c r="Q163" s="757"/>
      <c r="R163" s="753"/>
      <c r="S163" s="755"/>
      <c r="T163" s="767"/>
    </row>
    <row r="164">
      <c r="A164" s="782"/>
      <c r="B164" s="750"/>
      <c r="C164" s="750"/>
      <c r="D164" s="750"/>
      <c r="E164" s="750"/>
      <c r="F164" s="750"/>
      <c r="G164" s="750"/>
      <c r="H164" s="750"/>
      <c r="I164" s="750"/>
      <c r="J164" s="740" t="s">
        <v>62</v>
      </c>
      <c r="K164" s="750"/>
      <c r="L164" s="750"/>
      <c r="M164" s="750"/>
      <c r="N164" s="750"/>
      <c r="O164" s="783"/>
      <c r="P164" s="757"/>
      <c r="Q164" s="757"/>
      <c r="R164" s="753"/>
      <c r="S164" s="755"/>
      <c r="T164" s="767"/>
    </row>
    <row r="165">
      <c r="A165" s="782"/>
      <c r="B165" s="750"/>
      <c r="C165" s="750"/>
      <c r="D165" s="750"/>
      <c r="E165" s="750"/>
      <c r="F165" s="750"/>
      <c r="G165" s="750"/>
      <c r="H165" s="750"/>
      <c r="I165" s="750"/>
      <c r="J165" s="740" t="s">
        <v>62</v>
      </c>
      <c r="K165" s="750"/>
      <c r="L165" s="750"/>
      <c r="M165" s="750"/>
      <c r="N165" s="750"/>
      <c r="O165" s="783"/>
      <c r="P165" s="757"/>
      <c r="Q165" s="757"/>
      <c r="R165" s="753"/>
      <c r="S165" s="755"/>
      <c r="T165" s="767"/>
    </row>
    <row r="166">
      <c r="A166" s="782"/>
      <c r="B166" s="750"/>
      <c r="C166" s="750"/>
      <c r="D166" s="750"/>
      <c r="E166" s="750"/>
      <c r="F166" s="750"/>
      <c r="G166" s="750"/>
      <c r="H166" s="750"/>
      <c r="I166" s="750"/>
      <c r="J166" s="740" t="s">
        <v>62</v>
      </c>
      <c r="K166" s="750"/>
      <c r="L166" s="750"/>
      <c r="M166" s="750"/>
      <c r="N166" s="750"/>
      <c r="O166" s="783"/>
      <c r="P166" s="757"/>
      <c r="Q166" s="757"/>
      <c r="R166" s="753"/>
      <c r="S166" s="755"/>
      <c r="T166" s="767"/>
    </row>
    <row r="167">
      <c r="A167" s="782"/>
      <c r="B167" s="750"/>
      <c r="C167" s="750"/>
      <c r="D167" s="750"/>
      <c r="E167" s="750"/>
      <c r="F167" s="750"/>
      <c r="G167" s="750"/>
      <c r="H167" s="750"/>
      <c r="I167" s="750"/>
      <c r="J167" s="740" t="s">
        <v>62</v>
      </c>
      <c r="K167" s="750"/>
      <c r="L167" s="750"/>
      <c r="M167" s="750"/>
      <c r="N167" s="750"/>
      <c r="O167" s="783"/>
      <c r="P167" s="757"/>
      <c r="Q167" s="757"/>
      <c r="R167" s="753"/>
      <c r="S167" s="755"/>
      <c r="T167" s="767"/>
    </row>
    <row r="168">
      <c r="A168" s="782"/>
      <c r="B168" s="750"/>
      <c r="C168" s="750"/>
      <c r="D168" s="750"/>
      <c r="E168" s="750"/>
      <c r="F168" s="750"/>
      <c r="G168" s="750"/>
      <c r="H168" s="750"/>
      <c r="I168" s="750"/>
      <c r="J168" s="740" t="s">
        <v>62</v>
      </c>
      <c r="K168" s="750"/>
      <c r="L168" s="750"/>
      <c r="M168" s="750"/>
      <c r="N168" s="750"/>
      <c r="O168" s="783"/>
      <c r="P168" s="757"/>
      <c r="Q168" s="757"/>
      <c r="R168" s="753"/>
      <c r="S168" s="755"/>
      <c r="T168" s="767"/>
    </row>
    <row r="169">
      <c r="A169" s="782"/>
      <c r="B169" s="750"/>
      <c r="C169" s="750"/>
      <c r="D169" s="750"/>
      <c r="E169" s="750"/>
      <c r="F169" s="750"/>
      <c r="G169" s="750"/>
      <c r="H169" s="750"/>
      <c r="I169" s="750"/>
      <c r="J169" s="740" t="s">
        <v>62</v>
      </c>
      <c r="K169" s="750"/>
      <c r="L169" s="750"/>
      <c r="M169" s="750"/>
      <c r="N169" s="750"/>
      <c r="O169" s="783"/>
      <c r="P169" s="757"/>
      <c r="Q169" s="757"/>
      <c r="R169" s="753"/>
      <c r="S169" s="755"/>
      <c r="T169" s="767"/>
    </row>
    <row r="170">
      <c r="A170" s="782"/>
      <c r="B170" s="750"/>
      <c r="C170" s="750"/>
      <c r="D170" s="750"/>
      <c r="E170" s="750"/>
      <c r="F170" s="750"/>
      <c r="G170" s="750"/>
      <c r="H170" s="750"/>
      <c r="I170" s="750"/>
      <c r="J170" s="740" t="s">
        <v>62</v>
      </c>
      <c r="K170" s="750"/>
      <c r="L170" s="750"/>
      <c r="M170" s="750"/>
      <c r="N170" s="750"/>
      <c r="O170" s="783"/>
      <c r="P170" s="757"/>
      <c r="Q170" s="757"/>
      <c r="R170" s="753"/>
      <c r="S170" s="755"/>
      <c r="T170" s="767"/>
    </row>
    <row r="171">
      <c r="A171" s="782"/>
      <c r="B171" s="750"/>
      <c r="C171" s="750"/>
      <c r="D171" s="750"/>
      <c r="E171" s="750"/>
      <c r="F171" s="750"/>
      <c r="G171" s="750"/>
      <c r="H171" s="750"/>
      <c r="I171" s="750"/>
      <c r="J171" s="740" t="s">
        <v>62</v>
      </c>
      <c r="K171" s="750"/>
      <c r="L171" s="750"/>
      <c r="M171" s="750"/>
      <c r="N171" s="750"/>
      <c r="O171" s="783"/>
      <c r="P171" s="757"/>
      <c r="Q171" s="757"/>
      <c r="R171" s="753"/>
      <c r="S171" s="755"/>
      <c r="T171" s="767"/>
    </row>
    <row r="172">
      <c r="A172" s="782"/>
      <c r="B172" s="750"/>
      <c r="C172" s="750"/>
      <c r="D172" s="750"/>
      <c r="E172" s="750"/>
      <c r="F172" s="750"/>
      <c r="G172" s="750"/>
      <c r="H172" s="750"/>
      <c r="I172" s="750"/>
      <c r="J172" s="740" t="s">
        <v>62</v>
      </c>
      <c r="K172" s="750"/>
      <c r="L172" s="750"/>
      <c r="M172" s="750"/>
      <c r="N172" s="750"/>
      <c r="O172" s="783"/>
      <c r="P172" s="757"/>
      <c r="Q172" s="757"/>
      <c r="R172" s="753"/>
      <c r="S172" s="755"/>
      <c r="T172" s="767"/>
    </row>
    <row r="173">
      <c r="A173" s="782"/>
      <c r="B173" s="750"/>
      <c r="C173" s="750"/>
      <c r="D173" s="750"/>
      <c r="E173" s="750"/>
      <c r="F173" s="750"/>
      <c r="G173" s="750"/>
      <c r="H173" s="750"/>
      <c r="I173" s="750"/>
      <c r="J173" s="740" t="s">
        <v>62</v>
      </c>
      <c r="K173" s="750"/>
      <c r="L173" s="750"/>
      <c r="M173" s="750"/>
      <c r="N173" s="750"/>
      <c r="O173" s="783"/>
      <c r="P173" s="757"/>
      <c r="Q173" s="757"/>
      <c r="R173" s="753"/>
      <c r="S173" s="755"/>
      <c r="T173" s="767"/>
    </row>
    <row r="174">
      <c r="A174" s="782"/>
      <c r="B174" s="750"/>
      <c r="C174" s="750"/>
      <c r="D174" s="750"/>
      <c r="E174" s="750"/>
      <c r="F174" s="750"/>
      <c r="G174" s="750"/>
      <c r="H174" s="750"/>
      <c r="I174" s="750"/>
      <c r="J174" s="740" t="s">
        <v>62</v>
      </c>
      <c r="K174" s="750"/>
      <c r="L174" s="750"/>
      <c r="M174" s="750"/>
      <c r="N174" s="750"/>
      <c r="O174" s="784"/>
      <c r="P174" s="757"/>
      <c r="Q174" s="757"/>
      <c r="R174" s="753"/>
      <c r="S174" s="755"/>
      <c r="T174" s="767"/>
    </row>
    <row r="175">
      <c r="A175" s="782"/>
      <c r="B175" s="750"/>
      <c r="C175" s="750"/>
      <c r="D175" s="750"/>
      <c r="E175" s="750"/>
      <c r="F175" s="750"/>
      <c r="G175" s="750"/>
      <c r="H175" s="750"/>
      <c r="I175" s="750"/>
      <c r="J175" s="740" t="s">
        <v>62</v>
      </c>
      <c r="K175" s="750"/>
      <c r="L175" s="750"/>
      <c r="M175" s="750"/>
      <c r="N175" s="750"/>
      <c r="O175" s="784"/>
      <c r="P175" s="757"/>
      <c r="Q175" s="757"/>
      <c r="R175" s="753"/>
      <c r="S175" s="755"/>
      <c r="T175" s="767"/>
    </row>
    <row r="176">
      <c r="A176" s="782"/>
      <c r="B176" s="750"/>
      <c r="C176" s="750"/>
      <c r="D176" s="750"/>
      <c r="E176" s="750"/>
      <c r="F176" s="750"/>
      <c r="G176" s="750"/>
      <c r="H176" s="750"/>
      <c r="I176" s="750"/>
      <c r="J176" s="740" t="s">
        <v>62</v>
      </c>
      <c r="K176" s="750"/>
      <c r="L176" s="750"/>
      <c r="M176" s="750"/>
      <c r="N176" s="750"/>
      <c r="O176" s="784"/>
      <c r="P176" s="757"/>
      <c r="Q176" s="757"/>
      <c r="R176" s="753"/>
      <c r="S176" s="755"/>
      <c r="T176" s="767"/>
    </row>
    <row r="177">
      <c r="A177" s="782"/>
      <c r="B177" s="750"/>
      <c r="C177" s="750"/>
      <c r="D177" s="750"/>
      <c r="E177" s="750"/>
      <c r="F177" s="750"/>
      <c r="G177" s="750"/>
      <c r="H177" s="750"/>
      <c r="I177" s="750"/>
      <c r="J177" s="740" t="s">
        <v>62</v>
      </c>
      <c r="K177" s="750"/>
      <c r="L177" s="750"/>
      <c r="M177" s="750"/>
      <c r="N177" s="750"/>
      <c r="O177" s="784"/>
      <c r="P177" s="757"/>
      <c r="Q177" s="757"/>
      <c r="R177" s="753"/>
      <c r="S177" s="785"/>
      <c r="T177" s="767"/>
    </row>
    <row r="178">
      <c r="A178" s="782"/>
      <c r="B178" s="750"/>
      <c r="C178" s="750"/>
      <c r="D178" s="750"/>
      <c r="E178" s="750"/>
      <c r="F178" s="750"/>
      <c r="G178" s="750"/>
      <c r="H178" s="750"/>
      <c r="I178" s="750"/>
      <c r="J178" s="740" t="s">
        <v>62</v>
      </c>
      <c r="K178" s="750"/>
      <c r="L178" s="750"/>
      <c r="M178" s="750"/>
      <c r="N178" s="750"/>
      <c r="O178" s="784"/>
      <c r="P178" s="757"/>
      <c r="Q178" s="757"/>
      <c r="R178" s="753"/>
      <c r="S178" s="785"/>
      <c r="T178" s="767"/>
    </row>
    <row r="179">
      <c r="A179" s="782"/>
      <c r="B179" s="750"/>
      <c r="C179" s="750"/>
      <c r="D179" s="750"/>
      <c r="E179" s="750"/>
      <c r="F179" s="750"/>
      <c r="G179" s="750"/>
      <c r="H179" s="750"/>
      <c r="I179" s="750"/>
      <c r="J179" s="740" t="s">
        <v>62</v>
      </c>
      <c r="K179" s="750"/>
      <c r="L179" s="774"/>
      <c r="M179" s="750"/>
      <c r="N179" s="774"/>
      <c r="O179" s="786"/>
      <c r="P179" s="757"/>
      <c r="Q179" s="757"/>
      <c r="R179" s="753"/>
      <c r="S179" s="785"/>
      <c r="T179" s="767"/>
    </row>
    <row r="180">
      <c r="A180" s="782"/>
      <c r="B180" s="750"/>
      <c r="C180" s="750"/>
      <c r="D180" s="750"/>
      <c r="E180" s="750"/>
      <c r="F180" s="750"/>
      <c r="G180" s="750"/>
      <c r="H180" s="750"/>
      <c r="I180" s="750"/>
      <c r="J180" s="740" t="s">
        <v>62</v>
      </c>
      <c r="K180" s="750"/>
      <c r="L180" s="774"/>
      <c r="M180" s="750"/>
      <c r="N180" s="774"/>
      <c r="O180" s="786"/>
      <c r="P180" s="757"/>
      <c r="Q180" s="757"/>
      <c r="R180" s="753"/>
      <c r="S180" s="785"/>
      <c r="T180" s="767"/>
    </row>
    <row r="181">
      <c r="A181" s="787"/>
      <c r="B181" s="731"/>
      <c r="C181" s="731"/>
      <c r="D181" s="731"/>
      <c r="E181" s="731"/>
      <c r="F181" s="731"/>
      <c r="G181" s="731"/>
      <c r="H181" s="731"/>
      <c r="I181" s="731"/>
      <c r="J181" s="740" t="s">
        <v>62</v>
      </c>
      <c r="K181" s="731"/>
      <c r="L181" s="764"/>
      <c r="M181" s="731"/>
      <c r="N181" s="764"/>
      <c r="O181" s="786"/>
      <c r="P181" s="731"/>
      <c r="Q181" s="731"/>
      <c r="R181" s="788"/>
      <c r="S181" s="789"/>
      <c r="T181" s="713"/>
    </row>
    <row r="182">
      <c r="A182" s="787"/>
      <c r="B182" s="731"/>
      <c r="C182" s="731"/>
      <c r="D182" s="731"/>
      <c r="E182" s="731"/>
      <c r="F182" s="731"/>
      <c r="G182" s="731"/>
      <c r="H182" s="731"/>
      <c r="I182" s="731"/>
      <c r="J182" s="740" t="s">
        <v>62</v>
      </c>
      <c r="K182" s="731"/>
      <c r="L182" s="764"/>
      <c r="M182" s="731"/>
      <c r="N182" s="764"/>
      <c r="O182" s="786"/>
      <c r="P182" s="764"/>
      <c r="Q182" s="731"/>
      <c r="R182" s="788"/>
      <c r="S182" s="789"/>
      <c r="T182" s="713"/>
    </row>
    <row r="183">
      <c r="A183" s="787"/>
      <c r="B183" s="731"/>
      <c r="C183" s="731"/>
      <c r="D183" s="731"/>
      <c r="E183" s="731"/>
      <c r="F183" s="731"/>
      <c r="G183" s="731"/>
      <c r="H183" s="731"/>
      <c r="I183" s="731"/>
      <c r="J183" s="740" t="s">
        <v>62</v>
      </c>
      <c r="K183" s="731"/>
      <c r="L183" s="764"/>
      <c r="M183" s="731"/>
      <c r="N183" s="764"/>
      <c r="O183" s="786"/>
      <c r="P183" s="731"/>
      <c r="Q183" s="731"/>
      <c r="R183" s="788"/>
      <c r="S183" s="789"/>
      <c r="T183" s="713"/>
    </row>
    <row r="184">
      <c r="A184" s="787"/>
      <c r="B184" s="731"/>
      <c r="C184" s="731"/>
      <c r="D184" s="731"/>
      <c r="E184" s="731"/>
      <c r="F184" s="731"/>
      <c r="G184" s="731"/>
      <c r="H184" s="731"/>
      <c r="I184" s="731"/>
      <c r="J184" s="740" t="s">
        <v>62</v>
      </c>
      <c r="K184" s="731"/>
      <c r="L184" s="764"/>
      <c r="M184" s="731"/>
      <c r="N184" s="764"/>
      <c r="O184" s="786"/>
      <c r="P184" s="731"/>
      <c r="Q184" s="731"/>
      <c r="R184" s="788"/>
      <c r="S184" s="789"/>
      <c r="T184" s="713"/>
    </row>
    <row r="185">
      <c r="A185" s="787"/>
      <c r="B185" s="731"/>
      <c r="C185" s="731"/>
      <c r="D185" s="731"/>
      <c r="E185" s="731"/>
      <c r="F185" s="731"/>
      <c r="G185" s="731"/>
      <c r="H185" s="731"/>
      <c r="I185" s="731"/>
      <c r="J185" s="740" t="s">
        <v>62</v>
      </c>
      <c r="K185" s="731"/>
      <c r="L185" s="764"/>
      <c r="M185" s="731"/>
      <c r="N185" s="764"/>
      <c r="O185" s="786"/>
      <c r="P185" s="731"/>
      <c r="Q185" s="731"/>
      <c r="R185" s="788"/>
      <c r="S185" s="789"/>
      <c r="T185" s="713"/>
    </row>
    <row r="186">
      <c r="A186" s="787"/>
      <c r="B186" s="731"/>
      <c r="C186" s="731"/>
      <c r="D186" s="731"/>
      <c r="E186" s="731"/>
      <c r="F186" s="731"/>
      <c r="G186" s="731"/>
      <c r="H186" s="731"/>
      <c r="I186" s="731"/>
      <c r="J186" s="740" t="s">
        <v>62</v>
      </c>
      <c r="K186" s="731"/>
      <c r="L186" s="764"/>
      <c r="M186" s="731"/>
      <c r="N186" s="764"/>
      <c r="O186" s="786"/>
      <c r="P186" s="731"/>
      <c r="Q186" s="731"/>
      <c r="R186" s="788"/>
      <c r="S186" s="789"/>
      <c r="T186" s="713"/>
    </row>
    <row r="187">
      <c r="A187" s="787"/>
      <c r="B187" s="731"/>
      <c r="C187" s="731"/>
      <c r="D187" s="731"/>
      <c r="E187" s="731"/>
      <c r="F187" s="731"/>
      <c r="G187" s="731"/>
      <c r="H187" s="731"/>
      <c r="I187" s="731"/>
      <c r="J187" s="740" t="s">
        <v>62</v>
      </c>
      <c r="K187" s="731"/>
      <c r="L187" s="764"/>
      <c r="M187" s="731"/>
      <c r="N187" s="764"/>
      <c r="O187" s="786"/>
      <c r="P187" s="764"/>
      <c r="Q187" s="764"/>
      <c r="R187" s="788"/>
      <c r="S187" s="789"/>
      <c r="T187" s="713"/>
    </row>
    <row r="188">
      <c r="A188" s="787"/>
      <c r="B188" s="731"/>
      <c r="C188" s="731"/>
      <c r="D188" s="731"/>
      <c r="E188" s="731"/>
      <c r="F188" s="731"/>
      <c r="G188" s="731"/>
      <c r="H188" s="731"/>
      <c r="I188" s="731"/>
      <c r="J188" s="740" t="s">
        <v>62</v>
      </c>
      <c r="K188" s="731"/>
      <c r="L188" s="764"/>
      <c r="M188" s="731"/>
      <c r="N188" s="764"/>
      <c r="O188" s="786"/>
      <c r="P188" s="764"/>
      <c r="Q188" s="764"/>
      <c r="R188" s="788"/>
      <c r="S188" s="789"/>
      <c r="T188" s="713"/>
    </row>
    <row r="189">
      <c r="A189" s="787"/>
      <c r="B189" s="731"/>
      <c r="C189" s="731"/>
      <c r="D189" s="731"/>
      <c r="E189" s="731"/>
      <c r="F189" s="731"/>
      <c r="G189" s="731"/>
      <c r="H189" s="731"/>
      <c r="I189" s="731"/>
      <c r="J189" s="740" t="s">
        <v>62</v>
      </c>
      <c r="K189" s="731"/>
      <c r="L189" s="731"/>
      <c r="M189" s="731"/>
      <c r="N189" s="731"/>
      <c r="O189" s="784"/>
      <c r="P189" s="731"/>
      <c r="Q189" s="731"/>
      <c r="R189" s="788"/>
      <c r="S189" s="789"/>
      <c r="T189" s="713"/>
    </row>
    <row r="190">
      <c r="A190" s="787"/>
      <c r="B190" s="731"/>
      <c r="C190" s="731"/>
      <c r="D190" s="731"/>
      <c r="E190" s="731"/>
      <c r="F190" s="731"/>
      <c r="G190" s="731"/>
      <c r="H190" s="731"/>
      <c r="I190" s="731"/>
      <c r="J190" s="740" t="s">
        <v>62</v>
      </c>
      <c r="K190" s="731"/>
      <c r="L190" s="731"/>
      <c r="M190" s="731"/>
      <c r="N190" s="731"/>
      <c r="O190" s="784"/>
      <c r="P190" s="731"/>
      <c r="Q190" s="731"/>
      <c r="R190" s="788"/>
      <c r="S190" s="789"/>
      <c r="T190" s="713"/>
    </row>
    <row r="191">
      <c r="A191" s="787"/>
      <c r="B191" s="731"/>
      <c r="C191" s="731"/>
      <c r="D191" s="731"/>
      <c r="E191" s="731"/>
      <c r="F191" s="731"/>
      <c r="G191" s="731"/>
      <c r="H191" s="731"/>
      <c r="I191" s="731"/>
      <c r="J191" s="740" t="s">
        <v>62</v>
      </c>
      <c r="K191" s="731"/>
      <c r="L191" s="731"/>
      <c r="M191" s="731"/>
      <c r="N191" s="731"/>
      <c r="O191" s="784"/>
      <c r="P191" s="731"/>
      <c r="Q191" s="731"/>
      <c r="R191" s="788"/>
      <c r="S191" s="789"/>
      <c r="T191" s="713"/>
    </row>
    <row r="192">
      <c r="A192" s="787"/>
      <c r="B192" s="731"/>
      <c r="C192" s="731"/>
      <c r="D192" s="731"/>
      <c r="E192" s="731"/>
      <c r="F192" s="731"/>
      <c r="G192" s="731"/>
      <c r="H192" s="731"/>
      <c r="I192" s="731"/>
      <c r="J192" s="740" t="s">
        <v>62</v>
      </c>
      <c r="K192" s="731"/>
      <c r="L192" s="731"/>
      <c r="M192" s="731"/>
      <c r="N192" s="731"/>
      <c r="O192" s="784"/>
      <c r="P192" s="731"/>
      <c r="Q192" s="731"/>
      <c r="R192" s="788"/>
      <c r="S192" s="789"/>
      <c r="T192" s="713"/>
    </row>
    <row r="193">
      <c r="A193" s="787"/>
      <c r="B193" s="731"/>
      <c r="C193" s="731"/>
      <c r="D193" s="731"/>
      <c r="E193" s="731"/>
      <c r="F193" s="731"/>
      <c r="G193" s="731"/>
      <c r="H193" s="731"/>
      <c r="I193" s="731"/>
      <c r="J193" s="740" t="s">
        <v>62</v>
      </c>
      <c r="K193" s="731"/>
      <c r="L193" s="731"/>
      <c r="M193" s="731"/>
      <c r="N193" s="731"/>
      <c r="O193" s="784"/>
      <c r="P193" s="731"/>
      <c r="Q193" s="731"/>
      <c r="R193" s="788"/>
      <c r="S193" s="789"/>
      <c r="T193" s="713"/>
    </row>
    <row r="194">
      <c r="A194" s="787"/>
      <c r="B194" s="731"/>
      <c r="C194" s="731"/>
      <c r="D194" s="731"/>
      <c r="E194" s="731"/>
      <c r="F194" s="731"/>
      <c r="G194" s="731"/>
      <c r="H194" s="731"/>
      <c r="I194" s="731"/>
      <c r="J194" s="740" t="s">
        <v>62</v>
      </c>
      <c r="K194" s="731"/>
      <c r="L194" s="731"/>
      <c r="M194" s="731"/>
      <c r="N194" s="731"/>
      <c r="O194" s="784"/>
      <c r="P194" s="731"/>
      <c r="Q194" s="731"/>
      <c r="R194" s="788"/>
      <c r="S194" s="789"/>
      <c r="T194" s="713"/>
    </row>
    <row r="195">
      <c r="A195" s="787"/>
      <c r="B195" s="731"/>
      <c r="C195" s="731"/>
      <c r="D195" s="731"/>
      <c r="E195" s="731"/>
      <c r="F195" s="731"/>
      <c r="G195" s="731"/>
      <c r="H195" s="731"/>
      <c r="I195" s="731"/>
      <c r="J195" s="740" t="s">
        <v>62</v>
      </c>
      <c r="K195" s="731"/>
      <c r="L195" s="731"/>
      <c r="M195" s="731"/>
      <c r="N195" s="731"/>
      <c r="O195" s="784"/>
      <c r="P195" s="731"/>
      <c r="Q195" s="731"/>
      <c r="R195" s="788"/>
      <c r="S195" s="789"/>
      <c r="T195" s="713"/>
    </row>
    <row r="196">
      <c r="A196" s="787"/>
      <c r="B196" s="731"/>
      <c r="C196" s="731"/>
      <c r="D196" s="731"/>
      <c r="E196" s="731"/>
      <c r="F196" s="731"/>
      <c r="G196" s="731"/>
      <c r="H196" s="731"/>
      <c r="I196" s="731"/>
      <c r="J196" s="740" t="s">
        <v>62</v>
      </c>
      <c r="K196" s="731"/>
      <c r="L196" s="731"/>
      <c r="M196" s="731"/>
      <c r="N196" s="731"/>
      <c r="O196" s="784"/>
      <c r="P196" s="731"/>
      <c r="Q196" s="731"/>
      <c r="R196" s="788"/>
      <c r="S196" s="789"/>
      <c r="T196" s="713"/>
    </row>
    <row r="197">
      <c r="A197" s="787"/>
      <c r="B197" s="731"/>
      <c r="C197" s="731"/>
      <c r="D197" s="731"/>
      <c r="E197" s="731"/>
      <c r="F197" s="731"/>
      <c r="G197" s="731"/>
      <c r="H197" s="731"/>
      <c r="I197" s="731"/>
      <c r="J197" s="740" t="s">
        <v>62</v>
      </c>
      <c r="K197" s="731"/>
      <c r="L197" s="731"/>
      <c r="M197" s="731"/>
      <c r="N197" s="731"/>
      <c r="O197" s="784"/>
      <c r="P197" s="731"/>
      <c r="Q197" s="731"/>
      <c r="R197" s="788"/>
      <c r="S197" s="789"/>
      <c r="T197" s="713"/>
    </row>
    <row r="198">
      <c r="A198" s="787"/>
      <c r="B198" s="731"/>
      <c r="C198" s="731"/>
      <c r="D198" s="731"/>
      <c r="E198" s="731"/>
      <c r="F198" s="731"/>
      <c r="G198" s="731"/>
      <c r="H198" s="731"/>
      <c r="I198" s="731"/>
      <c r="J198" s="740" t="s">
        <v>62</v>
      </c>
      <c r="K198" s="731"/>
      <c r="L198" s="731"/>
      <c r="M198" s="731"/>
      <c r="N198" s="731"/>
      <c r="O198" s="784"/>
      <c r="P198" s="731"/>
      <c r="Q198" s="731"/>
      <c r="R198" s="788"/>
      <c r="S198" s="789"/>
      <c r="T198" s="713"/>
    </row>
    <row r="199">
      <c r="A199" s="787"/>
      <c r="B199" s="731"/>
      <c r="C199" s="731"/>
      <c r="D199" s="731"/>
      <c r="E199" s="731"/>
      <c r="F199" s="731"/>
      <c r="G199" s="731"/>
      <c r="H199" s="731"/>
      <c r="I199" s="731"/>
      <c r="J199" s="740" t="s">
        <v>62</v>
      </c>
      <c r="K199" s="731"/>
      <c r="L199" s="731"/>
      <c r="M199" s="731"/>
      <c r="N199" s="731"/>
      <c r="O199" s="784"/>
      <c r="P199" s="731"/>
      <c r="Q199" s="731"/>
      <c r="R199" s="788"/>
      <c r="S199" s="789"/>
      <c r="T199" s="713"/>
    </row>
    <row r="200">
      <c r="A200" s="787"/>
      <c r="B200" s="731"/>
      <c r="C200" s="731"/>
      <c r="D200" s="731"/>
      <c r="E200" s="731"/>
      <c r="F200" s="731"/>
      <c r="G200" s="731"/>
      <c r="H200" s="731"/>
      <c r="I200" s="731"/>
      <c r="J200" s="740" t="s">
        <v>62</v>
      </c>
      <c r="K200" s="731"/>
      <c r="L200" s="731"/>
      <c r="M200" s="731"/>
      <c r="N200" s="731"/>
      <c r="O200" s="784"/>
      <c r="P200" s="731"/>
      <c r="Q200" s="731"/>
      <c r="R200" s="788"/>
      <c r="S200" s="789"/>
      <c r="T200" s="713"/>
    </row>
    <row r="201">
      <c r="A201" s="787"/>
      <c r="B201" s="731"/>
      <c r="C201" s="731"/>
      <c r="D201" s="731"/>
      <c r="E201" s="731"/>
      <c r="F201" s="731"/>
      <c r="G201" s="731"/>
      <c r="H201" s="731"/>
      <c r="I201" s="731"/>
      <c r="J201" s="740" t="s">
        <v>62</v>
      </c>
      <c r="K201" s="731"/>
      <c r="L201" s="731"/>
      <c r="M201" s="731"/>
      <c r="N201" s="731"/>
      <c r="O201" s="784"/>
      <c r="P201" s="731"/>
      <c r="Q201" s="731"/>
      <c r="R201" s="788"/>
      <c r="S201" s="789"/>
      <c r="T201" s="713"/>
    </row>
    <row r="202">
      <c r="A202" s="787"/>
      <c r="B202" s="731"/>
      <c r="C202" s="731"/>
      <c r="D202" s="731"/>
      <c r="E202" s="731"/>
      <c r="F202" s="731"/>
      <c r="G202" s="731"/>
      <c r="H202" s="731"/>
      <c r="I202" s="731"/>
      <c r="J202" s="740" t="s">
        <v>62</v>
      </c>
      <c r="K202" s="731"/>
      <c r="L202" s="731"/>
      <c r="M202" s="731"/>
      <c r="N202" s="731"/>
      <c r="O202" s="784"/>
      <c r="P202" s="731"/>
      <c r="Q202" s="731"/>
      <c r="R202" s="788"/>
      <c r="S202" s="789"/>
      <c r="T202" s="713"/>
    </row>
    <row r="203">
      <c r="A203" s="787"/>
      <c r="B203" s="731"/>
      <c r="C203" s="731"/>
      <c r="D203" s="731"/>
      <c r="E203" s="731"/>
      <c r="F203" s="731"/>
      <c r="G203" s="731"/>
      <c r="H203" s="731"/>
      <c r="I203" s="731"/>
      <c r="J203" s="740" t="s">
        <v>62</v>
      </c>
      <c r="K203" s="731"/>
      <c r="L203" s="731"/>
      <c r="M203" s="731"/>
      <c r="N203" s="731"/>
      <c r="O203" s="784"/>
      <c r="P203" s="731"/>
      <c r="Q203" s="731"/>
      <c r="R203" s="788"/>
      <c r="S203" s="789"/>
      <c r="T203" s="713"/>
    </row>
    <row r="204">
      <c r="A204" s="787"/>
      <c r="B204" s="731"/>
      <c r="C204" s="731"/>
      <c r="D204" s="731"/>
      <c r="E204" s="731"/>
      <c r="F204" s="731"/>
      <c r="G204" s="731"/>
      <c r="H204" s="731"/>
      <c r="I204" s="731"/>
      <c r="J204" s="740" t="s">
        <v>62</v>
      </c>
      <c r="K204" s="731"/>
      <c r="L204" s="731"/>
      <c r="M204" s="731"/>
      <c r="N204" s="731"/>
      <c r="O204" s="784"/>
      <c r="P204" s="731"/>
      <c r="Q204" s="731"/>
      <c r="R204" s="788"/>
      <c r="S204" s="789"/>
      <c r="T204" s="713"/>
    </row>
    <row r="205">
      <c r="A205" s="787"/>
      <c r="B205" s="731"/>
      <c r="C205" s="731"/>
      <c r="D205" s="731"/>
      <c r="E205" s="731"/>
      <c r="F205" s="731"/>
      <c r="G205" s="731"/>
      <c r="H205" s="731"/>
      <c r="I205" s="731"/>
      <c r="J205" s="740" t="s">
        <v>62</v>
      </c>
      <c r="K205" s="731"/>
      <c r="L205" s="731"/>
      <c r="M205" s="731"/>
      <c r="N205" s="731"/>
      <c r="O205" s="784"/>
      <c r="P205" s="731"/>
      <c r="Q205" s="731"/>
      <c r="R205" s="788"/>
      <c r="S205" s="789"/>
      <c r="T205" s="713"/>
    </row>
    <row r="206">
      <c r="A206" s="787"/>
      <c r="B206" s="731"/>
      <c r="C206" s="731"/>
      <c r="D206" s="731"/>
      <c r="E206" s="731"/>
      <c r="F206" s="731"/>
      <c r="G206" s="731"/>
      <c r="H206" s="731"/>
      <c r="I206" s="731"/>
      <c r="J206" s="740" t="s">
        <v>62</v>
      </c>
      <c r="K206" s="731"/>
      <c r="L206" s="731"/>
      <c r="M206" s="731"/>
      <c r="N206" s="731"/>
      <c r="O206" s="784"/>
      <c r="P206" s="731"/>
      <c r="Q206" s="731"/>
      <c r="R206" s="788"/>
      <c r="S206" s="789"/>
      <c r="T206" s="713"/>
    </row>
    <row r="207">
      <c r="A207" s="787"/>
      <c r="B207" s="731"/>
      <c r="C207" s="731"/>
      <c r="D207" s="731"/>
      <c r="E207" s="731"/>
      <c r="F207" s="731"/>
      <c r="G207" s="731"/>
      <c r="H207" s="731"/>
      <c r="I207" s="731"/>
      <c r="J207" s="740" t="s">
        <v>62</v>
      </c>
      <c r="K207" s="731"/>
      <c r="L207" s="731"/>
      <c r="M207" s="731"/>
      <c r="N207" s="731"/>
      <c r="O207" s="784"/>
      <c r="P207" s="731"/>
      <c r="Q207" s="731"/>
      <c r="R207" s="788"/>
      <c r="S207" s="789"/>
      <c r="T207" s="713"/>
    </row>
    <row r="208">
      <c r="A208" s="787"/>
      <c r="B208" s="731"/>
      <c r="C208" s="731"/>
      <c r="D208" s="731"/>
      <c r="E208" s="731"/>
      <c r="F208" s="731"/>
      <c r="G208" s="731"/>
      <c r="H208" s="731"/>
      <c r="I208" s="731"/>
      <c r="J208" s="740" t="s">
        <v>62</v>
      </c>
      <c r="K208" s="731"/>
      <c r="L208" s="731"/>
      <c r="M208" s="731"/>
      <c r="N208" s="731"/>
      <c r="O208" s="784"/>
      <c r="P208" s="731"/>
      <c r="Q208" s="731"/>
      <c r="R208" s="788"/>
      <c r="S208" s="789"/>
      <c r="T208" s="713"/>
    </row>
    <row r="209">
      <c r="A209" s="787"/>
      <c r="B209" s="731"/>
      <c r="C209" s="731"/>
      <c r="D209" s="731"/>
      <c r="E209" s="731"/>
      <c r="F209" s="731"/>
      <c r="G209" s="731"/>
      <c r="H209" s="731"/>
      <c r="I209" s="731"/>
      <c r="J209" s="740" t="s">
        <v>62</v>
      </c>
      <c r="K209" s="731"/>
      <c r="L209" s="731"/>
      <c r="M209" s="731"/>
      <c r="N209" s="731"/>
      <c r="O209" s="784"/>
      <c r="P209" s="731"/>
      <c r="Q209" s="731"/>
      <c r="R209" s="731"/>
      <c r="S209" s="789"/>
      <c r="T209" s="713"/>
    </row>
    <row r="210">
      <c r="A210" s="787"/>
      <c r="B210" s="731"/>
      <c r="C210" s="731"/>
      <c r="D210" s="731"/>
      <c r="E210" s="731"/>
      <c r="F210" s="731"/>
      <c r="G210" s="731"/>
      <c r="H210" s="731"/>
      <c r="I210" s="731"/>
      <c r="J210" s="740" t="s">
        <v>62</v>
      </c>
      <c r="K210" s="731"/>
      <c r="L210" s="731"/>
      <c r="M210" s="731"/>
      <c r="N210" s="731"/>
      <c r="O210" s="731"/>
      <c r="P210" s="731"/>
      <c r="Q210" s="731"/>
      <c r="R210" s="731"/>
      <c r="S210" s="789"/>
      <c r="T210" s="713"/>
    </row>
    <row r="211">
      <c r="A211" s="787"/>
      <c r="B211" s="731"/>
      <c r="C211" s="731"/>
      <c r="D211" s="731"/>
      <c r="E211" s="731"/>
      <c r="F211" s="731"/>
      <c r="G211" s="731"/>
      <c r="H211" s="731"/>
      <c r="I211" s="731"/>
      <c r="J211" s="740" t="s">
        <v>62</v>
      </c>
      <c r="K211" s="731"/>
      <c r="L211" s="731"/>
      <c r="M211" s="731"/>
      <c r="N211" s="731"/>
      <c r="O211" s="731"/>
      <c r="P211" s="731"/>
      <c r="Q211" s="731"/>
      <c r="R211" s="731"/>
      <c r="S211" s="789"/>
      <c r="T211" s="713"/>
    </row>
    <row r="212">
      <c r="A212" s="787"/>
      <c r="B212" s="731"/>
      <c r="C212" s="731"/>
      <c r="D212" s="731"/>
      <c r="E212" s="731"/>
      <c r="F212" s="731"/>
      <c r="G212" s="731"/>
      <c r="H212" s="731"/>
      <c r="I212" s="731"/>
      <c r="J212" s="740" t="s">
        <v>62</v>
      </c>
      <c r="K212" s="731"/>
      <c r="L212" s="731"/>
      <c r="M212" s="731"/>
      <c r="N212" s="731"/>
      <c r="O212" s="731"/>
      <c r="P212" s="731"/>
      <c r="Q212" s="731"/>
      <c r="R212" s="731"/>
      <c r="S212" s="789"/>
      <c r="T212" s="713"/>
    </row>
    <row r="213">
      <c r="A213" s="787"/>
      <c r="B213" s="731"/>
      <c r="C213" s="731"/>
      <c r="D213" s="731"/>
      <c r="E213" s="731"/>
      <c r="F213" s="731"/>
      <c r="G213" s="731"/>
      <c r="H213" s="731"/>
      <c r="I213" s="731"/>
      <c r="J213" s="740" t="s">
        <v>62</v>
      </c>
      <c r="K213" s="731"/>
      <c r="L213" s="731"/>
      <c r="M213" s="731"/>
      <c r="N213" s="731"/>
      <c r="O213" s="731"/>
      <c r="P213" s="731"/>
      <c r="Q213" s="731"/>
      <c r="R213" s="731"/>
      <c r="S213" s="789"/>
      <c r="T213" s="713"/>
    </row>
    <row r="214">
      <c r="A214" s="787"/>
      <c r="B214" s="731"/>
      <c r="C214" s="731"/>
      <c r="D214" s="731"/>
      <c r="E214" s="731"/>
      <c r="F214" s="731"/>
      <c r="G214" s="731"/>
      <c r="H214" s="731"/>
      <c r="I214" s="731"/>
      <c r="J214" s="740" t="s">
        <v>62</v>
      </c>
      <c r="K214" s="731"/>
      <c r="L214" s="731"/>
      <c r="M214" s="731"/>
      <c r="N214" s="731"/>
      <c r="O214" s="731"/>
      <c r="P214" s="731"/>
      <c r="Q214" s="731"/>
      <c r="R214" s="731"/>
      <c r="S214" s="789"/>
      <c r="T214" s="713"/>
    </row>
    <row r="215">
      <c r="A215" s="787"/>
      <c r="B215" s="731"/>
      <c r="C215" s="731"/>
      <c r="D215" s="731"/>
      <c r="E215" s="731"/>
      <c r="F215" s="731"/>
      <c r="G215" s="731"/>
      <c r="H215" s="731"/>
      <c r="I215" s="731"/>
      <c r="J215" s="740" t="s">
        <v>62</v>
      </c>
      <c r="K215" s="731"/>
      <c r="L215" s="731"/>
      <c r="M215" s="731"/>
      <c r="N215" s="731"/>
      <c r="O215" s="731"/>
      <c r="P215" s="731"/>
      <c r="Q215" s="731"/>
      <c r="R215" s="731"/>
      <c r="S215" s="789"/>
      <c r="T215" s="713"/>
    </row>
    <row r="216">
      <c r="A216" s="787"/>
      <c r="B216" s="731"/>
      <c r="C216" s="731"/>
      <c r="D216" s="731"/>
      <c r="E216" s="731"/>
      <c r="F216" s="731"/>
      <c r="G216" s="731"/>
      <c r="H216" s="731"/>
      <c r="I216" s="731"/>
      <c r="J216" s="740" t="s">
        <v>62</v>
      </c>
      <c r="K216" s="731"/>
      <c r="L216" s="731"/>
      <c r="M216" s="731"/>
      <c r="N216" s="731"/>
      <c r="O216" s="731"/>
      <c r="P216" s="731"/>
      <c r="Q216" s="731"/>
      <c r="R216" s="731"/>
      <c r="S216" s="731"/>
      <c r="T216" s="713"/>
    </row>
    <row r="217">
      <c r="A217" s="787"/>
      <c r="B217" s="731"/>
      <c r="C217" s="731"/>
      <c r="D217" s="731"/>
      <c r="E217" s="731"/>
      <c r="F217" s="731"/>
      <c r="G217" s="731"/>
      <c r="H217" s="731"/>
      <c r="I217" s="731"/>
      <c r="J217" s="740" t="s">
        <v>62</v>
      </c>
      <c r="K217" s="731"/>
      <c r="L217" s="731"/>
      <c r="M217" s="731"/>
      <c r="N217" s="731"/>
      <c r="O217" s="731"/>
      <c r="P217" s="731"/>
      <c r="Q217" s="731"/>
      <c r="R217" s="731"/>
      <c r="S217" s="731"/>
      <c r="T217" s="713"/>
    </row>
    <row r="218">
      <c r="A218" s="787"/>
      <c r="B218" s="731"/>
      <c r="C218" s="731"/>
      <c r="D218" s="731"/>
      <c r="E218" s="731"/>
      <c r="F218" s="731"/>
      <c r="G218" s="731"/>
      <c r="H218" s="731"/>
      <c r="I218" s="731"/>
      <c r="J218" s="740" t="s">
        <v>62</v>
      </c>
      <c r="K218" s="731"/>
      <c r="L218" s="731"/>
      <c r="M218" s="731"/>
      <c r="N218" s="731"/>
      <c r="O218" s="731"/>
      <c r="P218" s="731"/>
      <c r="Q218" s="731"/>
      <c r="R218" s="731"/>
      <c r="S218" s="731"/>
      <c r="T218" s="713"/>
    </row>
    <row r="219">
      <c r="A219" s="787"/>
      <c r="B219" s="731"/>
      <c r="C219" s="731"/>
      <c r="D219" s="731"/>
      <c r="E219" s="731"/>
      <c r="F219" s="731"/>
      <c r="G219" s="731"/>
      <c r="H219" s="731"/>
      <c r="I219" s="731"/>
      <c r="J219" s="740" t="s">
        <v>62</v>
      </c>
      <c r="K219" s="731"/>
      <c r="L219" s="731"/>
      <c r="M219" s="731"/>
      <c r="N219" s="731"/>
      <c r="O219" s="731"/>
      <c r="P219" s="731"/>
      <c r="Q219" s="731"/>
      <c r="R219" s="731"/>
      <c r="S219" s="731"/>
      <c r="T219" s="713"/>
    </row>
    <row r="220">
      <c r="A220" s="787"/>
      <c r="B220" s="731"/>
      <c r="C220" s="731"/>
      <c r="D220" s="731"/>
      <c r="E220" s="731"/>
      <c r="F220" s="731"/>
      <c r="G220" s="731"/>
      <c r="H220" s="731"/>
      <c r="I220" s="731"/>
      <c r="J220" s="740" t="s">
        <v>62</v>
      </c>
      <c r="K220" s="731"/>
      <c r="L220" s="731"/>
      <c r="M220" s="731"/>
      <c r="N220" s="731"/>
      <c r="O220" s="731"/>
      <c r="P220" s="731"/>
      <c r="Q220" s="731"/>
      <c r="R220" s="731"/>
      <c r="S220" s="731"/>
      <c r="T220" s="713"/>
    </row>
    <row r="221">
      <c r="A221" s="787"/>
      <c r="B221" s="731"/>
      <c r="C221" s="731"/>
      <c r="D221" s="731"/>
      <c r="E221" s="731"/>
      <c r="F221" s="731"/>
      <c r="G221" s="731"/>
      <c r="H221" s="731"/>
      <c r="I221" s="731"/>
      <c r="J221" s="740" t="s">
        <v>62</v>
      </c>
      <c r="K221" s="731"/>
      <c r="L221" s="731"/>
      <c r="M221" s="731"/>
      <c r="N221" s="731"/>
      <c r="O221" s="731"/>
      <c r="P221" s="731"/>
      <c r="Q221" s="731"/>
      <c r="R221" s="731"/>
      <c r="S221" s="731"/>
      <c r="T221" s="713"/>
    </row>
    <row r="222">
      <c r="A222" s="787"/>
      <c r="B222" s="731"/>
      <c r="C222" s="731"/>
      <c r="D222" s="731"/>
      <c r="E222" s="731"/>
      <c r="F222" s="731"/>
      <c r="G222" s="731"/>
      <c r="H222" s="731"/>
      <c r="I222" s="731"/>
      <c r="J222" s="740" t="s">
        <v>62</v>
      </c>
      <c r="K222" s="731"/>
      <c r="L222" s="731"/>
      <c r="M222" s="731"/>
      <c r="N222" s="731"/>
      <c r="O222" s="731"/>
      <c r="P222" s="731"/>
      <c r="Q222" s="731"/>
      <c r="R222" s="731"/>
      <c r="S222" s="731"/>
      <c r="T222" s="713"/>
    </row>
    <row r="223">
      <c r="A223" s="787"/>
      <c r="B223" s="731"/>
      <c r="C223" s="731"/>
      <c r="D223" s="731"/>
      <c r="E223" s="731"/>
      <c r="F223" s="731"/>
      <c r="G223" s="731"/>
      <c r="H223" s="731"/>
      <c r="I223" s="731"/>
      <c r="J223" s="740" t="s">
        <v>62</v>
      </c>
      <c r="K223" s="731"/>
      <c r="L223" s="731"/>
      <c r="M223" s="731"/>
      <c r="N223" s="731"/>
      <c r="O223" s="731"/>
      <c r="P223" s="731"/>
      <c r="Q223" s="731"/>
      <c r="R223" s="731"/>
      <c r="S223" s="731"/>
      <c r="T223" s="713"/>
    </row>
    <row r="224">
      <c r="A224" s="787"/>
      <c r="B224" s="731"/>
      <c r="C224" s="731"/>
      <c r="D224" s="731"/>
      <c r="E224" s="731"/>
      <c r="F224" s="731"/>
      <c r="G224" s="731"/>
      <c r="H224" s="731"/>
      <c r="I224" s="731"/>
      <c r="J224" s="740" t="s">
        <v>62</v>
      </c>
      <c r="K224" s="731"/>
      <c r="L224" s="731"/>
      <c r="M224" s="731"/>
      <c r="N224" s="731"/>
      <c r="O224" s="731"/>
      <c r="P224" s="731"/>
      <c r="Q224" s="731"/>
      <c r="R224" s="731"/>
      <c r="S224" s="731"/>
      <c r="T224" s="713"/>
    </row>
    <row r="225">
      <c r="A225" s="787"/>
      <c r="B225" s="731"/>
      <c r="C225" s="731"/>
      <c r="D225" s="731"/>
      <c r="E225" s="731"/>
      <c r="F225" s="731"/>
      <c r="G225" s="731"/>
      <c r="H225" s="731"/>
      <c r="I225" s="731"/>
      <c r="J225" s="740" t="s">
        <v>62</v>
      </c>
      <c r="K225" s="731"/>
      <c r="L225" s="731"/>
      <c r="M225" s="731"/>
      <c r="N225" s="731"/>
      <c r="O225" s="731"/>
      <c r="P225" s="731"/>
      <c r="Q225" s="731"/>
      <c r="R225" s="731"/>
      <c r="S225" s="731"/>
      <c r="T225" s="713"/>
    </row>
    <row r="226">
      <c r="A226" s="787"/>
      <c r="B226" s="731"/>
      <c r="C226" s="731"/>
      <c r="D226" s="731"/>
      <c r="E226" s="731"/>
      <c r="F226" s="731"/>
      <c r="G226" s="731"/>
      <c r="H226" s="731"/>
      <c r="I226" s="731"/>
      <c r="J226" s="740" t="s">
        <v>62</v>
      </c>
      <c r="K226" s="731"/>
      <c r="L226" s="731"/>
      <c r="M226" s="731"/>
      <c r="N226" s="731"/>
      <c r="O226" s="731"/>
      <c r="P226" s="731"/>
      <c r="Q226" s="731"/>
      <c r="R226" s="731"/>
      <c r="S226" s="731"/>
      <c r="T226" s="713"/>
    </row>
    <row r="227">
      <c r="A227" s="787"/>
      <c r="B227" s="731"/>
      <c r="C227" s="731"/>
      <c r="D227" s="731"/>
      <c r="E227" s="731"/>
      <c r="F227" s="731"/>
      <c r="G227" s="731"/>
      <c r="H227" s="731"/>
      <c r="I227" s="731"/>
      <c r="J227" s="740" t="s">
        <v>62</v>
      </c>
      <c r="K227" s="731"/>
      <c r="L227" s="731"/>
      <c r="M227" s="731"/>
      <c r="N227" s="731"/>
      <c r="O227" s="731"/>
      <c r="P227" s="731"/>
      <c r="Q227" s="731"/>
      <c r="R227" s="731"/>
      <c r="S227" s="731"/>
      <c r="T227" s="713"/>
    </row>
    <row r="228">
      <c r="A228" s="787"/>
      <c r="B228" s="731"/>
      <c r="C228" s="731"/>
      <c r="D228" s="731"/>
      <c r="E228" s="731"/>
      <c r="F228" s="731"/>
      <c r="G228" s="731"/>
      <c r="H228" s="731"/>
      <c r="I228" s="731"/>
      <c r="J228" s="740" t="s">
        <v>62</v>
      </c>
      <c r="K228" s="731"/>
      <c r="L228" s="731"/>
      <c r="M228" s="731"/>
      <c r="N228" s="731"/>
      <c r="O228" s="731"/>
      <c r="P228" s="731"/>
      <c r="Q228" s="731"/>
      <c r="R228" s="731"/>
      <c r="S228" s="731"/>
      <c r="T228" s="713"/>
    </row>
    <row r="229">
      <c r="A229" s="787"/>
      <c r="B229" s="731"/>
      <c r="C229" s="731"/>
      <c r="D229" s="731"/>
      <c r="E229" s="731"/>
      <c r="F229" s="731"/>
      <c r="G229" s="731"/>
      <c r="H229" s="731"/>
      <c r="I229" s="731"/>
      <c r="J229" s="740" t="s">
        <v>62</v>
      </c>
      <c r="K229" s="731"/>
      <c r="L229" s="731"/>
      <c r="M229" s="731"/>
      <c r="N229" s="731"/>
      <c r="O229" s="731"/>
      <c r="P229" s="731"/>
      <c r="Q229" s="731"/>
      <c r="R229" s="731"/>
      <c r="S229" s="731"/>
      <c r="T229" s="713"/>
    </row>
    <row r="230">
      <c r="A230" s="787"/>
      <c r="B230" s="731"/>
      <c r="C230" s="731"/>
      <c r="D230" s="731"/>
      <c r="E230" s="731"/>
      <c r="F230" s="731"/>
      <c r="G230" s="731"/>
      <c r="H230" s="731"/>
      <c r="I230" s="731"/>
      <c r="J230" s="740" t="s">
        <v>62</v>
      </c>
      <c r="K230" s="731"/>
      <c r="L230" s="731"/>
      <c r="M230" s="731"/>
      <c r="N230" s="731"/>
      <c r="O230" s="731"/>
      <c r="P230" s="731"/>
      <c r="Q230" s="731"/>
      <c r="R230" s="731"/>
      <c r="S230" s="731"/>
      <c r="T230" s="713"/>
    </row>
    <row r="231">
      <c r="A231" s="787"/>
      <c r="B231" s="731"/>
      <c r="C231" s="731"/>
      <c r="D231" s="731"/>
      <c r="E231" s="731"/>
      <c r="F231" s="731"/>
      <c r="G231" s="731"/>
      <c r="H231" s="731"/>
      <c r="I231" s="731"/>
      <c r="J231" s="740" t="s">
        <v>62</v>
      </c>
      <c r="K231" s="731"/>
      <c r="L231" s="731"/>
      <c r="M231" s="731"/>
      <c r="N231" s="731"/>
      <c r="O231" s="731"/>
      <c r="P231" s="731"/>
      <c r="Q231" s="731"/>
      <c r="R231" s="731"/>
      <c r="S231" s="731"/>
      <c r="T231" s="713"/>
    </row>
    <row r="232">
      <c r="A232" s="787"/>
      <c r="B232" s="731"/>
      <c r="C232" s="731"/>
      <c r="D232" s="731"/>
      <c r="E232" s="731"/>
      <c r="F232" s="731"/>
      <c r="G232" s="731"/>
      <c r="H232" s="731"/>
      <c r="I232" s="731"/>
      <c r="J232" s="740" t="s">
        <v>62</v>
      </c>
      <c r="K232" s="731"/>
      <c r="L232" s="731"/>
      <c r="M232" s="731"/>
      <c r="N232" s="731"/>
      <c r="O232" s="731"/>
      <c r="P232" s="731"/>
      <c r="Q232" s="731"/>
      <c r="R232" s="731"/>
      <c r="S232" s="731"/>
      <c r="T232" s="713"/>
    </row>
    <row r="233">
      <c r="A233" s="787"/>
      <c r="B233" s="731"/>
      <c r="C233" s="731"/>
      <c r="D233" s="731"/>
      <c r="E233" s="731"/>
      <c r="F233" s="731"/>
      <c r="G233" s="731"/>
      <c r="H233" s="731"/>
      <c r="I233" s="731"/>
      <c r="J233" s="740" t="s">
        <v>62</v>
      </c>
      <c r="K233" s="731"/>
      <c r="L233" s="731"/>
      <c r="M233" s="731"/>
      <c r="N233" s="731"/>
      <c r="O233" s="731"/>
      <c r="P233" s="731"/>
      <c r="Q233" s="731"/>
      <c r="R233" s="731"/>
      <c r="S233" s="731"/>
      <c r="T233" s="713"/>
    </row>
    <row r="234">
      <c r="A234" s="787"/>
      <c r="B234" s="731"/>
      <c r="C234" s="731"/>
      <c r="D234" s="731"/>
      <c r="E234" s="731"/>
      <c r="F234" s="731"/>
      <c r="G234" s="731"/>
      <c r="H234" s="731"/>
      <c r="I234" s="731"/>
      <c r="J234" s="740" t="s">
        <v>62</v>
      </c>
      <c r="K234" s="731"/>
      <c r="L234" s="731"/>
      <c r="M234" s="731"/>
      <c r="N234" s="731"/>
      <c r="O234" s="731"/>
      <c r="P234" s="731"/>
      <c r="Q234" s="731"/>
      <c r="R234" s="731"/>
      <c r="S234" s="731"/>
      <c r="T234" s="713"/>
    </row>
    <row r="235">
      <c r="A235" s="787"/>
      <c r="B235" s="731"/>
      <c r="C235" s="731"/>
      <c r="D235" s="731"/>
      <c r="E235" s="731"/>
      <c r="F235" s="731"/>
      <c r="G235" s="731"/>
      <c r="H235" s="731"/>
      <c r="I235" s="731"/>
      <c r="J235" s="740" t="s">
        <v>62</v>
      </c>
      <c r="K235" s="731"/>
      <c r="L235" s="731"/>
      <c r="M235" s="731"/>
      <c r="N235" s="731"/>
      <c r="O235" s="731"/>
      <c r="P235" s="731"/>
      <c r="Q235" s="731"/>
      <c r="R235" s="731"/>
      <c r="S235" s="731"/>
      <c r="T235" s="713"/>
    </row>
    <row r="236">
      <c r="A236" s="787"/>
      <c r="B236" s="731"/>
      <c r="C236" s="731"/>
      <c r="D236" s="731"/>
      <c r="E236" s="731"/>
      <c r="F236" s="731"/>
      <c r="G236" s="731"/>
      <c r="H236" s="731"/>
      <c r="I236" s="731"/>
      <c r="J236" s="740" t="s">
        <v>62</v>
      </c>
      <c r="K236" s="731"/>
      <c r="L236" s="731"/>
      <c r="M236" s="731"/>
      <c r="N236" s="731"/>
      <c r="O236" s="731"/>
      <c r="P236" s="731"/>
      <c r="Q236" s="731"/>
      <c r="R236" s="731"/>
      <c r="S236" s="731"/>
      <c r="T236" s="713"/>
    </row>
    <row r="237">
      <c r="A237" s="787"/>
      <c r="B237" s="731"/>
      <c r="C237" s="731"/>
      <c r="D237" s="731"/>
      <c r="E237" s="731"/>
      <c r="F237" s="731"/>
      <c r="G237" s="731"/>
      <c r="H237" s="731"/>
      <c r="I237" s="731"/>
      <c r="J237" s="740" t="s">
        <v>62</v>
      </c>
      <c r="K237" s="731"/>
      <c r="L237" s="731"/>
      <c r="M237" s="731"/>
      <c r="N237" s="731"/>
      <c r="O237" s="731"/>
      <c r="P237" s="731"/>
      <c r="Q237" s="731"/>
      <c r="R237" s="731"/>
      <c r="S237" s="731"/>
      <c r="T237" s="713"/>
    </row>
    <row r="238">
      <c r="A238" s="787"/>
      <c r="B238" s="731"/>
      <c r="C238" s="731"/>
      <c r="D238" s="731"/>
      <c r="E238" s="731"/>
      <c r="F238" s="731"/>
      <c r="G238" s="731"/>
      <c r="H238" s="731"/>
      <c r="I238" s="731"/>
      <c r="J238" s="740" t="s">
        <v>62</v>
      </c>
      <c r="K238" s="731"/>
      <c r="L238" s="731"/>
      <c r="M238" s="731"/>
      <c r="N238" s="731"/>
      <c r="O238" s="731"/>
      <c r="P238" s="731"/>
      <c r="Q238" s="731"/>
      <c r="R238" s="731"/>
      <c r="S238" s="731"/>
      <c r="T238" s="713"/>
    </row>
    <row r="239">
      <c r="A239" s="787"/>
      <c r="B239" s="731"/>
      <c r="C239" s="731"/>
      <c r="D239" s="731"/>
      <c r="E239" s="731"/>
      <c r="F239" s="731"/>
      <c r="G239" s="731"/>
      <c r="H239" s="731"/>
      <c r="I239" s="731"/>
      <c r="J239" s="740" t="s">
        <v>62</v>
      </c>
      <c r="K239" s="731"/>
      <c r="L239" s="731"/>
      <c r="M239" s="731"/>
      <c r="N239" s="731"/>
      <c r="O239" s="731"/>
      <c r="P239" s="731"/>
      <c r="Q239" s="731"/>
      <c r="R239" s="731"/>
      <c r="S239" s="731"/>
      <c r="T239" s="713"/>
    </row>
    <row r="240">
      <c r="A240" s="787"/>
      <c r="B240" s="731"/>
      <c r="C240" s="731"/>
      <c r="D240" s="731"/>
      <c r="E240" s="731"/>
      <c r="F240" s="731"/>
      <c r="G240" s="731"/>
      <c r="H240" s="731"/>
      <c r="I240" s="731"/>
      <c r="J240" s="740" t="s">
        <v>62</v>
      </c>
      <c r="K240" s="731"/>
      <c r="L240" s="731"/>
      <c r="M240" s="731"/>
      <c r="N240" s="731"/>
      <c r="O240" s="731"/>
      <c r="P240" s="731"/>
      <c r="Q240" s="731"/>
      <c r="R240" s="731"/>
      <c r="S240" s="731"/>
      <c r="T240" s="713"/>
    </row>
    <row r="241">
      <c r="A241" s="787"/>
      <c r="B241" s="731"/>
      <c r="C241" s="731"/>
      <c r="D241" s="731"/>
      <c r="E241" s="731"/>
      <c r="F241" s="731"/>
      <c r="G241" s="731"/>
      <c r="H241" s="731"/>
      <c r="I241" s="731"/>
      <c r="J241" s="740" t="s">
        <v>62</v>
      </c>
      <c r="K241" s="731"/>
      <c r="L241" s="731"/>
      <c r="M241" s="731"/>
      <c r="N241" s="731"/>
      <c r="O241" s="731"/>
      <c r="P241" s="731"/>
      <c r="Q241" s="731"/>
      <c r="R241" s="731"/>
      <c r="S241" s="731"/>
      <c r="T241" s="713"/>
    </row>
    <row r="242">
      <c r="A242" s="787"/>
      <c r="B242" s="731"/>
      <c r="C242" s="731"/>
      <c r="D242" s="731"/>
      <c r="E242" s="731"/>
      <c r="F242" s="731"/>
      <c r="G242" s="731"/>
      <c r="H242" s="731"/>
      <c r="I242" s="731"/>
      <c r="J242" s="740" t="s">
        <v>62</v>
      </c>
      <c r="K242" s="731"/>
      <c r="L242" s="731"/>
      <c r="M242" s="731"/>
      <c r="N242" s="731"/>
      <c r="O242" s="731"/>
      <c r="P242" s="731"/>
      <c r="Q242" s="731"/>
      <c r="R242" s="731"/>
      <c r="S242" s="731"/>
      <c r="T242" s="713"/>
    </row>
    <row r="243">
      <c r="A243" s="787"/>
      <c r="B243" s="731"/>
      <c r="C243" s="731"/>
      <c r="D243" s="731"/>
      <c r="E243" s="731"/>
      <c r="F243" s="731"/>
      <c r="G243" s="731"/>
      <c r="H243" s="731"/>
      <c r="I243" s="731"/>
      <c r="J243" s="740" t="s">
        <v>62</v>
      </c>
      <c r="K243" s="731"/>
      <c r="L243" s="731"/>
      <c r="M243" s="731"/>
      <c r="N243" s="731"/>
      <c r="O243" s="731"/>
      <c r="P243" s="731"/>
      <c r="Q243" s="731"/>
      <c r="R243" s="731"/>
      <c r="S243" s="731"/>
      <c r="T243" s="713"/>
    </row>
    <row r="244">
      <c r="A244" s="787"/>
      <c r="B244" s="731"/>
      <c r="C244" s="731"/>
      <c r="D244" s="731"/>
      <c r="E244" s="731"/>
      <c r="F244" s="731"/>
      <c r="G244" s="731"/>
      <c r="H244" s="731"/>
      <c r="I244" s="731"/>
      <c r="J244" s="740" t="s">
        <v>62</v>
      </c>
      <c r="K244" s="731"/>
      <c r="L244" s="731"/>
      <c r="M244" s="731"/>
      <c r="N244" s="731"/>
      <c r="O244" s="731"/>
      <c r="P244" s="731"/>
      <c r="Q244" s="731"/>
      <c r="R244" s="731"/>
      <c r="S244" s="731"/>
      <c r="T244" s="713"/>
    </row>
    <row r="245">
      <c r="A245" s="787"/>
      <c r="B245" s="731"/>
      <c r="C245" s="731"/>
      <c r="D245" s="731"/>
      <c r="E245" s="731"/>
      <c r="F245" s="731"/>
      <c r="G245" s="731"/>
      <c r="H245" s="731"/>
      <c r="I245" s="731"/>
      <c r="J245" s="740" t="s">
        <v>62</v>
      </c>
      <c r="K245" s="731"/>
      <c r="L245" s="731"/>
      <c r="M245" s="731"/>
      <c r="N245" s="731"/>
      <c r="O245" s="731"/>
      <c r="P245" s="731"/>
      <c r="Q245" s="731"/>
      <c r="R245" s="731"/>
      <c r="S245" s="731"/>
      <c r="T245" s="713"/>
    </row>
    <row r="246">
      <c r="A246" s="787"/>
      <c r="B246" s="731"/>
      <c r="C246" s="731"/>
      <c r="D246" s="731"/>
      <c r="E246" s="731"/>
      <c r="F246" s="731"/>
      <c r="G246" s="731"/>
      <c r="H246" s="731"/>
      <c r="I246" s="731"/>
      <c r="J246" s="740" t="s">
        <v>62</v>
      </c>
      <c r="K246" s="731"/>
      <c r="L246" s="731"/>
      <c r="M246" s="731"/>
      <c r="N246" s="731"/>
      <c r="O246" s="731"/>
      <c r="P246" s="731"/>
      <c r="Q246" s="731"/>
      <c r="R246" s="731"/>
      <c r="S246" s="731"/>
      <c r="T246" s="713"/>
    </row>
    <row r="247">
      <c r="A247" s="787"/>
      <c r="B247" s="731"/>
      <c r="C247" s="731"/>
      <c r="D247" s="731"/>
      <c r="E247" s="731"/>
      <c r="F247" s="731"/>
      <c r="G247" s="731"/>
      <c r="H247" s="731"/>
      <c r="I247" s="731"/>
      <c r="J247" s="740" t="s">
        <v>62</v>
      </c>
      <c r="K247" s="731"/>
      <c r="L247" s="731"/>
      <c r="M247" s="731"/>
      <c r="N247" s="731"/>
      <c r="O247" s="731"/>
      <c r="P247" s="731"/>
      <c r="Q247" s="731"/>
      <c r="R247" s="731"/>
      <c r="S247" s="731"/>
      <c r="T247" s="713"/>
    </row>
    <row r="248">
      <c r="A248" s="787"/>
      <c r="B248" s="731"/>
      <c r="C248" s="731"/>
      <c r="D248" s="731"/>
      <c r="E248" s="731"/>
      <c r="F248" s="731"/>
      <c r="G248" s="731"/>
      <c r="H248" s="731"/>
      <c r="I248" s="731"/>
      <c r="J248" s="740" t="s">
        <v>62</v>
      </c>
      <c r="K248" s="731"/>
      <c r="L248" s="731"/>
      <c r="M248" s="731"/>
      <c r="N248" s="731"/>
      <c r="O248" s="731"/>
      <c r="P248" s="731"/>
      <c r="Q248" s="731"/>
      <c r="R248" s="731"/>
      <c r="S248" s="731"/>
      <c r="T248" s="713"/>
    </row>
    <row r="249">
      <c r="A249" s="787"/>
      <c r="B249" s="731"/>
      <c r="C249" s="731"/>
      <c r="D249" s="731"/>
      <c r="E249" s="731"/>
      <c r="F249" s="731"/>
      <c r="G249" s="731"/>
      <c r="H249" s="731"/>
      <c r="I249" s="731"/>
      <c r="J249" s="740" t="s">
        <v>62</v>
      </c>
      <c r="K249" s="731"/>
      <c r="L249" s="731"/>
      <c r="M249" s="731"/>
      <c r="N249" s="731"/>
      <c r="O249" s="731"/>
      <c r="P249" s="731"/>
      <c r="Q249" s="731"/>
      <c r="R249" s="731"/>
      <c r="S249" s="731"/>
      <c r="T249" s="713"/>
    </row>
    <row r="250">
      <c r="A250" s="787"/>
      <c r="B250" s="731"/>
      <c r="C250" s="731"/>
      <c r="D250" s="731"/>
      <c r="E250" s="731"/>
      <c r="F250" s="731"/>
      <c r="G250" s="731"/>
      <c r="H250" s="731"/>
      <c r="I250" s="731"/>
      <c r="J250" s="740" t="s">
        <v>62</v>
      </c>
      <c r="K250" s="731"/>
      <c r="L250" s="731"/>
      <c r="M250" s="731"/>
      <c r="N250" s="731"/>
      <c r="O250" s="731"/>
      <c r="P250" s="731"/>
      <c r="Q250" s="731"/>
      <c r="R250" s="731"/>
      <c r="S250" s="731"/>
      <c r="T250" s="713"/>
    </row>
    <row r="251">
      <c r="A251" s="787"/>
      <c r="B251" s="731"/>
      <c r="C251" s="731"/>
      <c r="D251" s="731"/>
      <c r="E251" s="731"/>
      <c r="F251" s="731"/>
      <c r="G251" s="731"/>
      <c r="H251" s="731"/>
      <c r="I251" s="731"/>
      <c r="J251" s="740" t="s">
        <v>62</v>
      </c>
      <c r="K251" s="731"/>
      <c r="L251" s="731"/>
      <c r="M251" s="731"/>
      <c r="N251" s="731"/>
      <c r="O251" s="731"/>
      <c r="P251" s="731"/>
      <c r="Q251" s="731"/>
      <c r="R251" s="731"/>
      <c r="S251" s="731"/>
      <c r="T251" s="713"/>
    </row>
    <row r="252">
      <c r="A252" s="787"/>
      <c r="B252" s="731"/>
      <c r="C252" s="731"/>
      <c r="D252" s="731"/>
      <c r="E252" s="731"/>
      <c r="F252" s="731"/>
      <c r="G252" s="731"/>
      <c r="H252" s="731"/>
      <c r="I252" s="731"/>
      <c r="J252" s="740" t="s">
        <v>62</v>
      </c>
      <c r="K252" s="731"/>
      <c r="L252" s="731"/>
      <c r="M252" s="731"/>
      <c r="N252" s="731"/>
      <c r="O252" s="731"/>
      <c r="P252" s="731"/>
      <c r="Q252" s="731"/>
      <c r="R252" s="731"/>
      <c r="S252" s="731"/>
      <c r="T252" s="713"/>
    </row>
    <row r="253">
      <c r="A253" s="790"/>
      <c r="B253" s="791"/>
      <c r="C253" s="791"/>
      <c r="D253" s="792"/>
      <c r="E253" s="792"/>
      <c r="F253" s="792"/>
      <c r="G253" s="792"/>
      <c r="H253" s="792"/>
      <c r="I253" s="792"/>
      <c r="J253" s="740" t="s">
        <v>62</v>
      </c>
      <c r="K253" s="792"/>
      <c r="L253" s="792"/>
      <c r="M253" s="792"/>
      <c r="N253" s="792"/>
      <c r="O253" s="793"/>
      <c r="P253" s="794"/>
      <c r="Q253" s="794"/>
      <c r="R253" s="792"/>
      <c r="S253" s="791"/>
      <c r="T253" s="713"/>
    </row>
    <row r="254">
      <c r="A254" s="790"/>
      <c r="B254" s="791"/>
      <c r="C254" s="791"/>
      <c r="D254" s="792"/>
      <c r="E254" s="792"/>
      <c r="F254" s="792"/>
      <c r="G254" s="792"/>
      <c r="H254" s="792"/>
      <c r="I254" s="792"/>
      <c r="J254" s="740" t="s">
        <v>62</v>
      </c>
      <c r="K254" s="792"/>
      <c r="L254" s="792"/>
      <c r="M254" s="792"/>
      <c r="N254" s="792"/>
      <c r="O254" s="793"/>
      <c r="P254" s="794"/>
      <c r="Q254" s="794"/>
      <c r="R254" s="792"/>
      <c r="S254" s="791"/>
      <c r="T254" s="713"/>
    </row>
    <row r="255">
      <c r="A255" s="790"/>
      <c r="B255" s="791"/>
      <c r="C255" s="791"/>
      <c r="D255" s="792"/>
      <c r="E255" s="792"/>
      <c r="F255" s="792"/>
      <c r="G255" s="792"/>
      <c r="H255" s="792"/>
      <c r="I255" s="792"/>
      <c r="J255" s="740" t="s">
        <v>62</v>
      </c>
      <c r="K255" s="792"/>
      <c r="L255" s="792"/>
      <c r="M255" s="792"/>
      <c r="N255" s="792"/>
      <c r="O255" s="793"/>
      <c r="P255" s="794"/>
      <c r="Q255" s="794"/>
      <c r="R255" s="792"/>
      <c r="S255" s="791"/>
      <c r="T255" s="713"/>
    </row>
    <row r="256">
      <c r="A256" s="790"/>
      <c r="B256" s="791"/>
      <c r="C256" s="791"/>
      <c r="D256" s="792"/>
      <c r="E256" s="792"/>
      <c r="F256" s="792"/>
      <c r="G256" s="792"/>
      <c r="H256" s="792"/>
      <c r="I256" s="792"/>
      <c r="J256" s="740" t="s">
        <v>62</v>
      </c>
      <c r="K256" s="792"/>
      <c r="L256" s="792"/>
      <c r="M256" s="792"/>
      <c r="N256" s="792"/>
      <c r="O256" s="793"/>
      <c r="P256" s="794"/>
      <c r="Q256" s="794"/>
      <c r="R256" s="792"/>
      <c r="S256" s="791"/>
      <c r="T256" s="713"/>
    </row>
    <row r="257">
      <c r="A257" s="790"/>
      <c r="B257" s="791"/>
      <c r="C257" s="791"/>
      <c r="D257" s="792"/>
      <c r="E257" s="792"/>
      <c r="F257" s="792"/>
      <c r="G257" s="792"/>
      <c r="H257" s="792"/>
      <c r="I257" s="792"/>
      <c r="J257" s="740" t="s">
        <v>62</v>
      </c>
      <c r="K257" s="792"/>
      <c r="L257" s="792"/>
      <c r="M257" s="792"/>
      <c r="N257" s="792"/>
      <c r="O257" s="793"/>
      <c r="P257" s="794"/>
      <c r="Q257" s="794"/>
      <c r="R257" s="792"/>
      <c r="S257" s="791"/>
      <c r="T257" s="713"/>
    </row>
    <row r="258">
      <c r="A258" s="790"/>
      <c r="B258" s="791"/>
      <c r="C258" s="791"/>
      <c r="D258" s="792"/>
      <c r="E258" s="792"/>
      <c r="F258" s="792"/>
      <c r="G258" s="792"/>
      <c r="H258" s="792"/>
      <c r="I258" s="792"/>
      <c r="J258" s="740" t="s">
        <v>62</v>
      </c>
      <c r="K258" s="792"/>
      <c r="L258" s="792"/>
      <c r="M258" s="792"/>
      <c r="N258" s="792"/>
      <c r="O258" s="793"/>
      <c r="P258" s="794"/>
      <c r="Q258" s="794"/>
      <c r="R258" s="792"/>
      <c r="S258" s="791"/>
      <c r="T258" s="713"/>
    </row>
    <row r="259">
      <c r="A259" s="790"/>
      <c r="B259" s="791"/>
      <c r="C259" s="791"/>
      <c r="D259" s="792"/>
      <c r="E259" s="792"/>
      <c r="F259" s="792"/>
      <c r="G259" s="792"/>
      <c r="H259" s="792"/>
      <c r="I259" s="792"/>
      <c r="J259" s="740" t="s">
        <v>62</v>
      </c>
      <c r="K259" s="792"/>
      <c r="L259" s="792"/>
      <c r="M259" s="792"/>
      <c r="N259" s="792"/>
      <c r="O259" s="793"/>
      <c r="P259" s="794"/>
      <c r="Q259" s="794"/>
      <c r="R259" s="792"/>
      <c r="S259" s="791"/>
      <c r="T259" s="713"/>
    </row>
    <row r="260">
      <c r="A260" s="790"/>
      <c r="B260" s="791"/>
      <c r="C260" s="791"/>
      <c r="D260" s="792"/>
      <c r="E260" s="792"/>
      <c r="F260" s="792"/>
      <c r="G260" s="792"/>
      <c r="H260" s="792"/>
      <c r="I260" s="792"/>
      <c r="J260" s="740" t="s">
        <v>62</v>
      </c>
      <c r="K260" s="792"/>
      <c r="L260" s="792"/>
      <c r="M260" s="792"/>
      <c r="N260" s="792"/>
      <c r="O260" s="793"/>
      <c r="P260" s="794"/>
      <c r="Q260" s="794"/>
      <c r="R260" s="792"/>
      <c r="S260" s="791"/>
      <c r="T260" s="713"/>
    </row>
    <row r="261">
      <c r="A261" s="790"/>
      <c r="B261" s="791"/>
      <c r="C261" s="791"/>
      <c r="D261" s="792"/>
      <c r="E261" s="792"/>
      <c r="F261" s="792"/>
      <c r="G261" s="792"/>
      <c r="H261" s="792"/>
      <c r="I261" s="792"/>
      <c r="J261" s="740" t="s">
        <v>62</v>
      </c>
      <c r="K261" s="792"/>
      <c r="L261" s="792"/>
      <c r="M261" s="792"/>
      <c r="N261" s="792"/>
      <c r="O261" s="793"/>
      <c r="P261" s="794"/>
      <c r="Q261" s="794"/>
      <c r="R261" s="792"/>
      <c r="S261" s="791"/>
      <c r="T261" s="713"/>
    </row>
    <row r="262">
      <c r="A262" s="790"/>
      <c r="B262" s="791"/>
      <c r="C262" s="791"/>
      <c r="D262" s="792"/>
      <c r="E262" s="792"/>
      <c r="F262" s="792"/>
      <c r="G262" s="792"/>
      <c r="H262" s="792"/>
      <c r="I262" s="792"/>
      <c r="J262" s="740" t="s">
        <v>62</v>
      </c>
      <c r="K262" s="792"/>
      <c r="L262" s="792"/>
      <c r="M262" s="792"/>
      <c r="N262" s="792"/>
      <c r="O262" s="793"/>
      <c r="P262" s="794"/>
      <c r="Q262" s="794"/>
      <c r="R262" s="792"/>
      <c r="S262" s="791"/>
      <c r="T262" s="713"/>
    </row>
    <row r="263">
      <c r="A263" s="790"/>
      <c r="B263" s="791"/>
      <c r="C263" s="791"/>
      <c r="D263" s="792"/>
      <c r="E263" s="792"/>
      <c r="F263" s="792"/>
      <c r="G263" s="792"/>
      <c r="H263" s="792"/>
      <c r="I263" s="792"/>
      <c r="J263" s="740" t="s">
        <v>62</v>
      </c>
      <c r="K263" s="792"/>
      <c r="L263" s="792"/>
      <c r="M263" s="792"/>
      <c r="N263" s="792"/>
      <c r="O263" s="793"/>
      <c r="P263" s="794"/>
      <c r="Q263" s="794"/>
      <c r="R263" s="792"/>
      <c r="S263" s="791"/>
      <c r="T263" s="713"/>
    </row>
    <row r="264">
      <c r="A264" s="790"/>
      <c r="B264" s="791"/>
      <c r="C264" s="791"/>
      <c r="D264" s="792"/>
      <c r="E264" s="792"/>
      <c r="F264" s="792"/>
      <c r="G264" s="792"/>
      <c r="H264" s="792"/>
      <c r="I264" s="792"/>
      <c r="J264" s="740" t="s">
        <v>62</v>
      </c>
      <c r="K264" s="792"/>
      <c r="L264" s="792"/>
      <c r="M264" s="792"/>
      <c r="N264" s="792"/>
      <c r="O264" s="793"/>
      <c r="P264" s="794"/>
      <c r="Q264" s="794"/>
      <c r="R264" s="792"/>
      <c r="S264" s="791"/>
      <c r="T264" s="713"/>
    </row>
    <row r="265">
      <c r="A265" s="790"/>
      <c r="B265" s="791"/>
      <c r="C265" s="791"/>
      <c r="D265" s="792"/>
      <c r="E265" s="792"/>
      <c r="F265" s="792"/>
      <c r="G265" s="792"/>
      <c r="H265" s="792"/>
      <c r="I265" s="792"/>
      <c r="J265" s="740" t="s">
        <v>62</v>
      </c>
      <c r="K265" s="792"/>
      <c r="L265" s="792"/>
      <c r="M265" s="792"/>
      <c r="N265" s="792"/>
      <c r="O265" s="793"/>
      <c r="P265" s="794"/>
      <c r="Q265" s="794"/>
      <c r="R265" s="792"/>
      <c r="S265" s="791"/>
      <c r="T265" s="713"/>
    </row>
    <row r="266">
      <c r="A266" s="790"/>
      <c r="B266" s="791"/>
      <c r="C266" s="791"/>
      <c r="D266" s="792"/>
      <c r="E266" s="792"/>
      <c r="F266" s="792"/>
      <c r="G266" s="792"/>
      <c r="H266" s="792"/>
      <c r="I266" s="792"/>
      <c r="J266" s="740" t="s">
        <v>62</v>
      </c>
      <c r="K266" s="792"/>
      <c r="L266" s="792"/>
      <c r="M266" s="792"/>
      <c r="N266" s="792"/>
      <c r="O266" s="793"/>
      <c r="P266" s="794"/>
      <c r="Q266" s="794"/>
      <c r="R266" s="792"/>
      <c r="S266" s="791"/>
      <c r="T266" s="713"/>
    </row>
    <row r="267">
      <c r="A267" s="790"/>
      <c r="B267" s="791"/>
      <c r="C267" s="791"/>
      <c r="D267" s="792"/>
      <c r="E267" s="792"/>
      <c r="F267" s="792"/>
      <c r="G267" s="792"/>
      <c r="H267" s="792"/>
      <c r="I267" s="792"/>
      <c r="J267" s="740" t="s">
        <v>62</v>
      </c>
      <c r="K267" s="792"/>
      <c r="L267" s="792"/>
      <c r="M267" s="792"/>
      <c r="N267" s="792"/>
      <c r="O267" s="793"/>
      <c r="P267" s="794"/>
      <c r="Q267" s="794"/>
      <c r="R267" s="792"/>
      <c r="S267" s="791"/>
      <c r="T267" s="713"/>
    </row>
    <row r="268">
      <c r="A268" s="790"/>
      <c r="B268" s="791"/>
      <c r="C268" s="791"/>
      <c r="D268" s="792"/>
      <c r="E268" s="792"/>
      <c r="F268" s="792"/>
      <c r="G268" s="792"/>
      <c r="H268" s="792"/>
      <c r="I268" s="792"/>
      <c r="J268" s="740" t="s">
        <v>62</v>
      </c>
      <c r="K268" s="792"/>
      <c r="L268" s="792"/>
      <c r="M268" s="792"/>
      <c r="N268" s="792"/>
      <c r="O268" s="793"/>
      <c r="P268" s="794"/>
      <c r="Q268" s="794"/>
      <c r="R268" s="792"/>
      <c r="S268" s="791"/>
      <c r="T268" s="713"/>
    </row>
    <row r="269">
      <c r="A269" s="790"/>
      <c r="B269" s="791"/>
      <c r="C269" s="791"/>
      <c r="D269" s="792"/>
      <c r="E269" s="792"/>
      <c r="F269" s="792"/>
      <c r="G269" s="792"/>
      <c r="H269" s="792"/>
      <c r="I269" s="792"/>
      <c r="J269" s="740" t="s">
        <v>62</v>
      </c>
      <c r="K269" s="792"/>
      <c r="L269" s="792"/>
      <c r="M269" s="792"/>
      <c r="N269" s="792"/>
      <c r="O269" s="793"/>
      <c r="P269" s="794"/>
      <c r="Q269" s="794"/>
      <c r="R269" s="792"/>
      <c r="S269" s="791"/>
      <c r="T269" s="713"/>
    </row>
    <row r="270">
      <c r="A270" s="790"/>
      <c r="B270" s="791"/>
      <c r="C270" s="791"/>
      <c r="D270" s="792"/>
      <c r="E270" s="792"/>
      <c r="F270" s="792"/>
      <c r="G270" s="792"/>
      <c r="H270" s="792"/>
      <c r="I270" s="792"/>
      <c r="J270" s="740" t="s">
        <v>62</v>
      </c>
      <c r="K270" s="792"/>
      <c r="L270" s="792"/>
      <c r="M270" s="792"/>
      <c r="N270" s="792"/>
      <c r="O270" s="793"/>
      <c r="P270" s="794"/>
      <c r="Q270" s="794"/>
      <c r="R270" s="792"/>
      <c r="S270" s="791"/>
      <c r="T270" s="713"/>
    </row>
    <row r="271">
      <c r="A271" s="790"/>
      <c r="B271" s="791"/>
      <c r="C271" s="791"/>
      <c r="D271" s="792"/>
      <c r="E271" s="792"/>
      <c r="F271" s="792"/>
      <c r="G271" s="792"/>
      <c r="H271" s="792"/>
      <c r="I271" s="792"/>
      <c r="J271" s="740" t="s">
        <v>62</v>
      </c>
      <c r="K271" s="792"/>
      <c r="L271" s="792"/>
      <c r="M271" s="792"/>
      <c r="N271" s="792"/>
      <c r="O271" s="793"/>
      <c r="P271" s="794"/>
      <c r="Q271" s="794"/>
      <c r="R271" s="792"/>
      <c r="S271" s="791"/>
      <c r="T271" s="713"/>
    </row>
    <row r="272">
      <c r="A272" s="790"/>
      <c r="B272" s="791"/>
      <c r="C272" s="791"/>
      <c r="D272" s="792"/>
      <c r="E272" s="792"/>
      <c r="F272" s="792"/>
      <c r="G272" s="792"/>
      <c r="H272" s="792"/>
      <c r="I272" s="792"/>
      <c r="J272" s="740" t="s">
        <v>62</v>
      </c>
      <c r="K272" s="792"/>
      <c r="L272" s="792"/>
      <c r="M272" s="792"/>
      <c r="N272" s="792"/>
      <c r="O272" s="793"/>
      <c r="P272" s="794"/>
      <c r="Q272" s="794"/>
      <c r="R272" s="792"/>
      <c r="S272" s="791"/>
      <c r="T272" s="713"/>
    </row>
    <row r="273">
      <c r="A273" s="790"/>
      <c r="B273" s="791"/>
      <c r="C273" s="791"/>
      <c r="D273" s="792"/>
      <c r="E273" s="792"/>
      <c r="F273" s="792"/>
      <c r="G273" s="792"/>
      <c r="H273" s="792"/>
      <c r="I273" s="792"/>
      <c r="J273" s="740" t="s">
        <v>62</v>
      </c>
      <c r="K273" s="792"/>
      <c r="L273" s="792"/>
      <c r="M273" s="792"/>
      <c r="N273" s="792"/>
      <c r="O273" s="793"/>
      <c r="P273" s="794"/>
      <c r="Q273" s="794"/>
      <c r="R273" s="792"/>
      <c r="S273" s="791"/>
      <c r="T273" s="713"/>
    </row>
    <row r="274">
      <c r="A274" s="790"/>
      <c r="B274" s="791"/>
      <c r="C274" s="791"/>
      <c r="D274" s="792"/>
      <c r="E274" s="792"/>
      <c r="F274" s="792"/>
      <c r="G274" s="792"/>
      <c r="H274" s="792"/>
      <c r="I274" s="792"/>
      <c r="J274" s="740" t="s">
        <v>62</v>
      </c>
      <c r="K274" s="792"/>
      <c r="L274" s="792"/>
      <c r="M274" s="792"/>
      <c r="N274" s="792"/>
      <c r="O274" s="793"/>
      <c r="P274" s="794"/>
      <c r="Q274" s="794"/>
      <c r="R274" s="792"/>
      <c r="S274" s="791"/>
      <c r="T274" s="713"/>
    </row>
    <row r="275">
      <c r="A275" s="790"/>
      <c r="B275" s="791"/>
      <c r="C275" s="791"/>
      <c r="D275" s="792"/>
      <c r="E275" s="792"/>
      <c r="F275" s="792"/>
      <c r="G275" s="792"/>
      <c r="H275" s="792"/>
      <c r="I275" s="792"/>
      <c r="J275" s="740" t="s">
        <v>62</v>
      </c>
      <c r="K275" s="792"/>
      <c r="L275" s="792"/>
      <c r="M275" s="792"/>
      <c r="N275" s="792"/>
      <c r="O275" s="793"/>
      <c r="P275" s="794"/>
      <c r="Q275" s="794"/>
      <c r="R275" s="792"/>
      <c r="S275" s="791"/>
      <c r="T275" s="713"/>
    </row>
    <row r="276">
      <c r="A276" s="790"/>
      <c r="B276" s="791"/>
      <c r="C276" s="791"/>
      <c r="D276" s="792"/>
      <c r="E276" s="792"/>
      <c r="F276" s="792"/>
      <c r="G276" s="792"/>
      <c r="H276" s="792"/>
      <c r="I276" s="792"/>
      <c r="J276" s="740" t="s">
        <v>62</v>
      </c>
      <c r="K276" s="792"/>
      <c r="L276" s="792"/>
      <c r="M276" s="792"/>
      <c r="N276" s="792"/>
      <c r="O276" s="793"/>
      <c r="P276" s="794"/>
      <c r="Q276" s="794"/>
      <c r="R276" s="792"/>
      <c r="S276" s="791"/>
      <c r="T276" s="713"/>
    </row>
    <row r="277">
      <c r="A277" s="790"/>
      <c r="B277" s="791"/>
      <c r="C277" s="791"/>
      <c r="D277" s="792"/>
      <c r="E277" s="792"/>
      <c r="F277" s="792"/>
      <c r="G277" s="792"/>
      <c r="H277" s="792"/>
      <c r="I277" s="792"/>
      <c r="J277" s="740" t="s">
        <v>62</v>
      </c>
      <c r="K277" s="792"/>
      <c r="L277" s="792"/>
      <c r="M277" s="792"/>
      <c r="N277" s="792"/>
      <c r="O277" s="793"/>
      <c r="P277" s="794"/>
      <c r="Q277" s="794"/>
      <c r="R277" s="792"/>
      <c r="S277" s="791"/>
      <c r="T277" s="713"/>
    </row>
    <row r="278">
      <c r="A278" s="790"/>
      <c r="B278" s="791"/>
      <c r="C278" s="791"/>
      <c r="D278" s="792"/>
      <c r="E278" s="792"/>
      <c r="F278" s="792"/>
      <c r="G278" s="792"/>
      <c r="H278" s="792"/>
      <c r="I278" s="792"/>
      <c r="J278" s="740" t="s">
        <v>62</v>
      </c>
      <c r="K278" s="792"/>
      <c r="L278" s="792"/>
      <c r="M278" s="792"/>
      <c r="N278" s="792"/>
      <c r="O278" s="793"/>
      <c r="P278" s="794"/>
      <c r="Q278" s="794"/>
      <c r="R278" s="792"/>
      <c r="S278" s="791"/>
      <c r="T278" s="713"/>
    </row>
    <row r="279">
      <c r="A279" s="790"/>
      <c r="B279" s="791"/>
      <c r="C279" s="791"/>
      <c r="D279" s="792"/>
      <c r="E279" s="792"/>
      <c r="F279" s="792"/>
      <c r="G279" s="792"/>
      <c r="H279" s="792"/>
      <c r="I279" s="792"/>
      <c r="J279" s="740" t="s">
        <v>62</v>
      </c>
      <c r="K279" s="792"/>
      <c r="L279" s="792"/>
      <c r="M279" s="792"/>
      <c r="N279" s="792"/>
      <c r="O279" s="793"/>
      <c r="P279" s="794"/>
      <c r="Q279" s="794"/>
      <c r="R279" s="792"/>
      <c r="S279" s="791"/>
      <c r="T279" s="713"/>
    </row>
    <row r="280">
      <c r="A280" s="790"/>
      <c r="B280" s="791"/>
      <c r="C280" s="791"/>
      <c r="D280" s="792"/>
      <c r="E280" s="792"/>
      <c r="F280" s="792"/>
      <c r="G280" s="792"/>
      <c r="H280" s="792"/>
      <c r="I280" s="792"/>
      <c r="J280" s="740" t="s">
        <v>62</v>
      </c>
      <c r="K280" s="792"/>
      <c r="L280" s="792"/>
      <c r="M280" s="792"/>
      <c r="N280" s="792"/>
      <c r="O280" s="793"/>
      <c r="P280" s="794"/>
      <c r="Q280" s="794"/>
      <c r="R280" s="792"/>
      <c r="S280" s="791"/>
      <c r="T280" s="713"/>
    </row>
    <row r="281">
      <c r="A281" s="790"/>
      <c r="B281" s="791"/>
      <c r="C281" s="791"/>
      <c r="D281" s="792"/>
      <c r="E281" s="792"/>
      <c r="F281" s="792"/>
      <c r="G281" s="792"/>
      <c r="H281" s="792"/>
      <c r="I281" s="792"/>
      <c r="J281" s="740" t="s">
        <v>62</v>
      </c>
      <c r="K281" s="792"/>
      <c r="L281" s="792"/>
      <c r="M281" s="792"/>
      <c r="N281" s="792"/>
      <c r="O281" s="793"/>
      <c r="P281" s="794"/>
      <c r="Q281" s="794"/>
      <c r="R281" s="792"/>
      <c r="S281" s="791"/>
      <c r="T281" s="713"/>
    </row>
    <row r="282">
      <c r="A282" s="790"/>
      <c r="B282" s="791"/>
      <c r="C282" s="791"/>
      <c r="D282" s="792"/>
      <c r="E282" s="792"/>
      <c r="F282" s="792"/>
      <c r="G282" s="792"/>
      <c r="H282" s="792"/>
      <c r="I282" s="792"/>
      <c r="J282" s="740" t="s">
        <v>62</v>
      </c>
      <c r="K282" s="792"/>
      <c r="L282" s="792"/>
      <c r="M282" s="792"/>
      <c r="N282" s="792"/>
      <c r="O282" s="793"/>
      <c r="P282" s="794"/>
      <c r="Q282" s="794"/>
      <c r="R282" s="792"/>
      <c r="S282" s="791"/>
      <c r="T282" s="713"/>
    </row>
    <row r="283">
      <c r="A283" s="790"/>
      <c r="B283" s="791"/>
      <c r="C283" s="791"/>
      <c r="D283" s="792"/>
      <c r="E283" s="792"/>
      <c r="F283" s="792"/>
      <c r="G283" s="792"/>
      <c r="H283" s="792"/>
      <c r="I283" s="792"/>
      <c r="J283" s="740" t="s">
        <v>62</v>
      </c>
      <c r="K283" s="792"/>
      <c r="L283" s="792"/>
      <c r="M283" s="792"/>
      <c r="N283" s="792"/>
      <c r="O283" s="793"/>
      <c r="P283" s="794"/>
      <c r="Q283" s="794"/>
      <c r="R283" s="792"/>
      <c r="S283" s="791"/>
      <c r="T283" s="713"/>
    </row>
    <row r="284">
      <c r="A284" s="790"/>
      <c r="B284" s="791"/>
      <c r="C284" s="791"/>
      <c r="D284" s="792"/>
      <c r="E284" s="792"/>
      <c r="F284" s="792"/>
      <c r="G284" s="792"/>
      <c r="H284" s="792"/>
      <c r="I284" s="792"/>
      <c r="J284" s="740" t="s">
        <v>62</v>
      </c>
      <c r="K284" s="792"/>
      <c r="L284" s="792"/>
      <c r="M284" s="792"/>
      <c r="N284" s="792"/>
      <c r="O284" s="793"/>
      <c r="P284" s="794"/>
      <c r="Q284" s="794"/>
      <c r="R284" s="792"/>
      <c r="S284" s="791"/>
      <c r="T284" s="713"/>
    </row>
    <row r="285">
      <c r="A285" s="790"/>
      <c r="B285" s="791"/>
      <c r="C285" s="791"/>
      <c r="D285" s="792"/>
      <c r="E285" s="792"/>
      <c r="F285" s="792"/>
      <c r="G285" s="792"/>
      <c r="H285" s="792"/>
      <c r="I285" s="792"/>
      <c r="J285" s="740" t="s">
        <v>62</v>
      </c>
      <c r="K285" s="792"/>
      <c r="L285" s="792"/>
      <c r="M285" s="792"/>
      <c r="N285" s="792"/>
      <c r="O285" s="793"/>
      <c r="P285" s="794"/>
      <c r="Q285" s="794"/>
      <c r="R285" s="792"/>
      <c r="S285" s="791"/>
      <c r="T285" s="713"/>
    </row>
    <row r="286">
      <c r="A286" s="790"/>
      <c r="B286" s="791"/>
      <c r="C286" s="791"/>
      <c r="D286" s="792"/>
      <c r="E286" s="792"/>
      <c r="F286" s="792"/>
      <c r="G286" s="792"/>
      <c r="H286" s="792"/>
      <c r="I286" s="792"/>
      <c r="J286" s="740" t="s">
        <v>62</v>
      </c>
      <c r="K286" s="792"/>
      <c r="L286" s="792"/>
      <c r="M286" s="792"/>
      <c r="N286" s="792"/>
      <c r="O286" s="793"/>
      <c r="P286" s="794"/>
      <c r="Q286" s="794"/>
      <c r="R286" s="792"/>
      <c r="S286" s="791"/>
      <c r="T286" s="713"/>
    </row>
    <row r="287">
      <c r="A287" s="790"/>
      <c r="B287" s="791"/>
      <c r="C287" s="791"/>
      <c r="D287" s="792"/>
      <c r="E287" s="792"/>
      <c r="F287" s="792"/>
      <c r="G287" s="792"/>
      <c r="H287" s="792"/>
      <c r="I287" s="792"/>
      <c r="J287" s="740" t="s">
        <v>62</v>
      </c>
      <c r="K287" s="792"/>
      <c r="L287" s="792"/>
      <c r="M287" s="792"/>
      <c r="N287" s="792"/>
      <c r="O287" s="793"/>
      <c r="P287" s="794"/>
      <c r="Q287" s="794"/>
      <c r="R287" s="792"/>
      <c r="S287" s="791"/>
      <c r="T287" s="713"/>
    </row>
    <row r="288">
      <c r="A288" s="790"/>
      <c r="B288" s="791"/>
      <c r="C288" s="791"/>
      <c r="D288" s="792"/>
      <c r="E288" s="792"/>
      <c r="F288" s="792"/>
      <c r="G288" s="792"/>
      <c r="H288" s="792"/>
      <c r="I288" s="792"/>
      <c r="J288" s="740" t="s">
        <v>62</v>
      </c>
      <c r="K288" s="792"/>
      <c r="L288" s="792"/>
      <c r="M288" s="792"/>
      <c r="N288" s="792"/>
      <c r="O288" s="793"/>
      <c r="P288" s="794"/>
      <c r="Q288" s="794"/>
      <c r="R288" s="792"/>
      <c r="S288" s="791"/>
      <c r="T288" s="713"/>
    </row>
    <row r="289">
      <c r="A289" s="790"/>
      <c r="B289" s="791"/>
      <c r="C289" s="791"/>
      <c r="D289" s="792"/>
      <c r="E289" s="792"/>
      <c r="F289" s="792"/>
      <c r="G289" s="792"/>
      <c r="H289" s="792"/>
      <c r="I289" s="792"/>
      <c r="J289" s="740" t="s">
        <v>62</v>
      </c>
      <c r="K289" s="792"/>
      <c r="L289" s="792"/>
      <c r="M289" s="792"/>
      <c r="N289" s="792"/>
      <c r="O289" s="793"/>
      <c r="P289" s="794"/>
      <c r="Q289" s="794"/>
      <c r="R289" s="792"/>
      <c r="S289" s="791"/>
      <c r="T289" s="713"/>
    </row>
    <row r="290">
      <c r="A290" s="790"/>
      <c r="B290" s="791"/>
      <c r="C290" s="791"/>
      <c r="D290" s="792"/>
      <c r="E290" s="792"/>
      <c r="F290" s="792"/>
      <c r="G290" s="792"/>
      <c r="H290" s="792"/>
      <c r="I290" s="792"/>
      <c r="J290" s="740" t="s">
        <v>62</v>
      </c>
      <c r="K290" s="792"/>
      <c r="L290" s="792"/>
      <c r="M290" s="792"/>
      <c r="N290" s="792"/>
      <c r="O290" s="793"/>
      <c r="P290" s="794"/>
      <c r="Q290" s="794"/>
      <c r="R290" s="792"/>
      <c r="S290" s="791"/>
      <c r="T290" s="713"/>
    </row>
    <row r="291">
      <c r="A291" s="790"/>
      <c r="B291" s="791"/>
      <c r="C291" s="791"/>
      <c r="D291" s="792"/>
      <c r="E291" s="792"/>
      <c r="F291" s="792"/>
      <c r="G291" s="792"/>
      <c r="H291" s="792"/>
      <c r="I291" s="792"/>
      <c r="J291" s="740" t="s">
        <v>62</v>
      </c>
      <c r="K291" s="792"/>
      <c r="L291" s="792"/>
      <c r="M291" s="792"/>
      <c r="N291" s="792"/>
      <c r="O291" s="793"/>
      <c r="P291" s="794"/>
      <c r="Q291" s="794"/>
      <c r="R291" s="792"/>
      <c r="S291" s="791"/>
      <c r="T291" s="713"/>
    </row>
    <row r="292">
      <c r="A292" s="790"/>
      <c r="B292" s="791"/>
      <c r="C292" s="791"/>
      <c r="D292" s="792"/>
      <c r="E292" s="792"/>
      <c r="F292" s="792"/>
      <c r="G292" s="792"/>
      <c r="H292" s="792"/>
      <c r="I292" s="792"/>
      <c r="J292" s="740" t="s">
        <v>62</v>
      </c>
      <c r="K292" s="792"/>
      <c r="L292" s="792"/>
      <c r="M292" s="792"/>
      <c r="N292" s="792"/>
      <c r="O292" s="793"/>
      <c r="P292" s="794"/>
      <c r="Q292" s="794"/>
      <c r="R292" s="792"/>
      <c r="S292" s="791"/>
      <c r="T292" s="713"/>
    </row>
    <row r="293">
      <c r="A293" s="790"/>
      <c r="B293" s="791"/>
      <c r="C293" s="791"/>
      <c r="D293" s="792"/>
      <c r="E293" s="792"/>
      <c r="F293" s="792"/>
      <c r="G293" s="792"/>
      <c r="H293" s="792"/>
      <c r="I293" s="792"/>
      <c r="J293" s="740" t="s">
        <v>62</v>
      </c>
      <c r="K293" s="792"/>
      <c r="L293" s="792"/>
      <c r="M293" s="792"/>
      <c r="N293" s="792"/>
      <c r="O293" s="793"/>
      <c r="P293" s="794"/>
      <c r="Q293" s="794"/>
      <c r="R293" s="792"/>
      <c r="S293" s="791"/>
      <c r="T293" s="713"/>
    </row>
    <row r="294">
      <c r="A294" s="790"/>
      <c r="B294" s="791"/>
      <c r="C294" s="791"/>
      <c r="D294" s="792"/>
      <c r="E294" s="792"/>
      <c r="F294" s="792"/>
      <c r="G294" s="792"/>
      <c r="H294" s="792"/>
      <c r="I294" s="792"/>
      <c r="J294" s="740" t="s">
        <v>62</v>
      </c>
      <c r="K294" s="792"/>
      <c r="L294" s="792"/>
      <c r="M294" s="792"/>
      <c r="N294" s="792"/>
      <c r="O294" s="793"/>
      <c r="P294" s="794"/>
      <c r="Q294" s="794"/>
      <c r="R294" s="792"/>
      <c r="S294" s="791"/>
      <c r="T294" s="713"/>
    </row>
    <row r="295">
      <c r="A295" s="790"/>
      <c r="B295" s="791"/>
      <c r="C295" s="791"/>
      <c r="D295" s="792"/>
      <c r="E295" s="792"/>
      <c r="F295" s="792"/>
      <c r="G295" s="792"/>
      <c r="H295" s="792"/>
      <c r="I295" s="792"/>
      <c r="J295" s="740" t="s">
        <v>62</v>
      </c>
      <c r="K295" s="792"/>
      <c r="L295" s="792"/>
      <c r="M295" s="792"/>
      <c r="N295" s="792"/>
      <c r="O295" s="793"/>
      <c r="P295" s="794"/>
      <c r="Q295" s="794"/>
      <c r="R295" s="792"/>
      <c r="S295" s="791"/>
      <c r="T295" s="713"/>
    </row>
    <row r="296">
      <c r="A296" s="790"/>
      <c r="B296" s="791"/>
      <c r="C296" s="791"/>
      <c r="D296" s="792"/>
      <c r="E296" s="792"/>
      <c r="F296" s="792"/>
      <c r="G296" s="792"/>
      <c r="H296" s="792"/>
      <c r="I296" s="792"/>
      <c r="J296" s="740" t="s">
        <v>62</v>
      </c>
      <c r="K296" s="792"/>
      <c r="L296" s="792"/>
      <c r="M296" s="792"/>
      <c r="N296" s="792"/>
      <c r="O296" s="793"/>
      <c r="P296" s="794"/>
      <c r="Q296" s="794"/>
      <c r="R296" s="792"/>
      <c r="S296" s="791"/>
      <c r="T296" s="713"/>
    </row>
    <row r="297">
      <c r="A297" s="790"/>
      <c r="B297" s="791"/>
      <c r="C297" s="791"/>
      <c r="D297" s="792"/>
      <c r="E297" s="792"/>
      <c r="F297" s="792"/>
      <c r="G297" s="792"/>
      <c r="H297" s="792"/>
      <c r="I297" s="792"/>
      <c r="J297" s="740" t="s">
        <v>62</v>
      </c>
      <c r="K297" s="792"/>
      <c r="L297" s="792"/>
      <c r="M297" s="792"/>
      <c r="N297" s="792"/>
      <c r="O297" s="793"/>
      <c r="P297" s="794"/>
      <c r="Q297" s="794"/>
      <c r="R297" s="792"/>
      <c r="S297" s="791"/>
      <c r="T297" s="713"/>
    </row>
    <row r="298">
      <c r="A298" s="790"/>
      <c r="B298" s="791"/>
      <c r="C298" s="791"/>
      <c r="D298" s="792"/>
      <c r="E298" s="792"/>
      <c r="F298" s="792"/>
      <c r="G298" s="792"/>
      <c r="H298" s="792"/>
      <c r="I298" s="792"/>
      <c r="J298" s="740" t="s">
        <v>62</v>
      </c>
      <c r="K298" s="792"/>
      <c r="L298" s="792"/>
      <c r="M298" s="792"/>
      <c r="N298" s="792"/>
      <c r="O298" s="793"/>
      <c r="P298" s="794"/>
      <c r="Q298" s="794"/>
      <c r="R298" s="792"/>
      <c r="S298" s="791"/>
      <c r="T298" s="713"/>
    </row>
    <row r="299">
      <c r="A299" s="790"/>
      <c r="B299" s="791"/>
      <c r="C299" s="791"/>
      <c r="D299" s="792"/>
      <c r="E299" s="792"/>
      <c r="F299" s="792"/>
      <c r="G299" s="792"/>
      <c r="H299" s="792"/>
      <c r="I299" s="792"/>
      <c r="J299" s="740" t="s">
        <v>62</v>
      </c>
      <c r="K299" s="792"/>
      <c r="L299" s="792"/>
      <c r="M299" s="792"/>
      <c r="N299" s="792"/>
      <c r="O299" s="793"/>
      <c r="P299" s="794"/>
      <c r="Q299" s="794"/>
      <c r="R299" s="792"/>
      <c r="S299" s="791"/>
      <c r="T299" s="713"/>
    </row>
    <row r="300">
      <c r="A300" s="790"/>
      <c r="B300" s="791"/>
      <c r="C300" s="791"/>
      <c r="D300" s="792"/>
      <c r="E300" s="792"/>
      <c r="F300" s="792"/>
      <c r="G300" s="792"/>
      <c r="H300" s="792"/>
      <c r="I300" s="792"/>
      <c r="J300" s="740" t="s">
        <v>62</v>
      </c>
      <c r="K300" s="792"/>
      <c r="L300" s="792"/>
      <c r="M300" s="792"/>
      <c r="N300" s="792"/>
      <c r="O300" s="793"/>
      <c r="P300" s="794"/>
      <c r="Q300" s="794"/>
      <c r="R300" s="792"/>
      <c r="S300" s="791"/>
      <c r="T300" s="713"/>
    </row>
    <row r="301">
      <c r="A301" s="790"/>
      <c r="B301" s="791"/>
      <c r="C301" s="791"/>
      <c r="D301" s="792"/>
      <c r="E301" s="792"/>
      <c r="F301" s="792"/>
      <c r="G301" s="792"/>
      <c r="H301" s="792"/>
      <c r="I301" s="792"/>
      <c r="J301" s="740" t="s">
        <v>62</v>
      </c>
      <c r="K301" s="792"/>
      <c r="L301" s="792"/>
      <c r="M301" s="792"/>
      <c r="N301" s="792"/>
      <c r="O301" s="793"/>
      <c r="P301" s="794"/>
      <c r="Q301" s="794"/>
      <c r="R301" s="792"/>
      <c r="S301" s="791"/>
      <c r="T301" s="713"/>
    </row>
    <row r="302">
      <c r="A302" s="790"/>
      <c r="B302" s="791"/>
      <c r="C302" s="791"/>
      <c r="D302" s="792"/>
      <c r="E302" s="792"/>
      <c r="F302" s="792"/>
      <c r="G302" s="792"/>
      <c r="H302" s="792"/>
      <c r="I302" s="792"/>
      <c r="J302" s="740" t="s">
        <v>62</v>
      </c>
      <c r="K302" s="792"/>
      <c r="L302" s="792"/>
      <c r="M302" s="792"/>
      <c r="N302" s="792"/>
      <c r="O302" s="793"/>
      <c r="P302" s="794"/>
      <c r="Q302" s="794"/>
      <c r="R302" s="792"/>
      <c r="S302" s="791"/>
      <c r="T302" s="713"/>
    </row>
    <row r="303">
      <c r="A303" s="790"/>
      <c r="B303" s="791"/>
      <c r="C303" s="791"/>
      <c r="D303" s="792"/>
      <c r="E303" s="792"/>
      <c r="F303" s="792"/>
      <c r="G303" s="792"/>
      <c r="H303" s="792"/>
      <c r="I303" s="792"/>
      <c r="J303" s="740" t="s">
        <v>62</v>
      </c>
      <c r="K303" s="792"/>
      <c r="L303" s="792"/>
      <c r="M303" s="792"/>
      <c r="N303" s="792"/>
      <c r="O303" s="793"/>
      <c r="P303" s="794"/>
      <c r="Q303" s="794"/>
      <c r="R303" s="792"/>
      <c r="S303" s="791"/>
      <c r="T303" s="713"/>
    </row>
    <row r="304">
      <c r="A304" s="790"/>
      <c r="B304" s="791"/>
      <c r="C304" s="791"/>
      <c r="D304" s="792"/>
      <c r="E304" s="792"/>
      <c r="F304" s="792"/>
      <c r="G304" s="792"/>
      <c r="H304" s="792"/>
      <c r="I304" s="792"/>
      <c r="J304" s="740" t="s">
        <v>62</v>
      </c>
      <c r="K304" s="792"/>
      <c r="L304" s="792"/>
      <c r="M304" s="792"/>
      <c r="N304" s="792"/>
      <c r="O304" s="793"/>
      <c r="P304" s="794"/>
      <c r="Q304" s="794"/>
      <c r="R304" s="792"/>
      <c r="S304" s="791"/>
      <c r="T304" s="713"/>
    </row>
    <row r="305">
      <c r="A305" s="790"/>
      <c r="B305" s="791"/>
      <c r="C305" s="791"/>
      <c r="D305" s="792"/>
      <c r="E305" s="792"/>
      <c r="F305" s="792"/>
      <c r="G305" s="792"/>
      <c r="H305" s="792"/>
      <c r="I305" s="792"/>
      <c r="J305" s="740" t="s">
        <v>62</v>
      </c>
      <c r="K305" s="792"/>
      <c r="L305" s="792"/>
      <c r="M305" s="792"/>
      <c r="N305" s="792"/>
      <c r="O305" s="793"/>
      <c r="P305" s="794"/>
      <c r="Q305" s="794"/>
      <c r="R305" s="792"/>
      <c r="S305" s="791"/>
      <c r="T305" s="713"/>
    </row>
    <row r="306">
      <c r="A306" s="790"/>
      <c r="B306" s="791"/>
      <c r="C306" s="791"/>
      <c r="D306" s="792"/>
      <c r="E306" s="792"/>
      <c r="F306" s="792"/>
      <c r="G306" s="792"/>
      <c r="H306" s="792"/>
      <c r="I306" s="792"/>
      <c r="J306" s="740" t="s">
        <v>62</v>
      </c>
      <c r="K306" s="792"/>
      <c r="L306" s="792"/>
      <c r="M306" s="792"/>
      <c r="N306" s="792"/>
      <c r="O306" s="793"/>
      <c r="P306" s="794"/>
      <c r="Q306" s="794"/>
      <c r="R306" s="792"/>
      <c r="S306" s="791"/>
      <c r="T306" s="713"/>
    </row>
    <row r="307">
      <c r="A307" s="790"/>
      <c r="B307" s="791"/>
      <c r="C307" s="791"/>
      <c r="D307" s="792"/>
      <c r="E307" s="792"/>
      <c r="F307" s="792"/>
      <c r="G307" s="792"/>
      <c r="H307" s="792"/>
      <c r="I307" s="792"/>
      <c r="J307" s="740" t="s">
        <v>62</v>
      </c>
      <c r="K307" s="792"/>
      <c r="L307" s="792"/>
      <c r="M307" s="792"/>
      <c r="N307" s="792"/>
      <c r="O307" s="793"/>
      <c r="P307" s="794"/>
      <c r="Q307" s="794"/>
      <c r="R307" s="792"/>
      <c r="S307" s="791"/>
      <c r="T307" s="713"/>
    </row>
    <row r="308">
      <c r="A308" s="790"/>
      <c r="B308" s="791"/>
      <c r="C308" s="791"/>
      <c r="D308" s="792"/>
      <c r="E308" s="792"/>
      <c r="F308" s="792"/>
      <c r="G308" s="792"/>
      <c r="H308" s="792"/>
      <c r="I308" s="792"/>
      <c r="J308" s="740" t="s">
        <v>62</v>
      </c>
      <c r="K308" s="792"/>
      <c r="L308" s="792"/>
      <c r="M308" s="792"/>
      <c r="N308" s="792"/>
      <c r="O308" s="793"/>
      <c r="P308" s="794"/>
      <c r="Q308" s="794"/>
      <c r="R308" s="792"/>
      <c r="S308" s="791"/>
      <c r="T308" s="713"/>
    </row>
    <row r="309">
      <c r="A309" s="790"/>
      <c r="B309" s="791"/>
      <c r="C309" s="791"/>
      <c r="D309" s="792"/>
      <c r="E309" s="792"/>
      <c r="F309" s="792"/>
      <c r="G309" s="792"/>
      <c r="H309" s="792"/>
      <c r="I309" s="792"/>
      <c r="J309" s="740" t="s">
        <v>62</v>
      </c>
      <c r="K309" s="792"/>
      <c r="L309" s="792"/>
      <c r="M309" s="792"/>
      <c r="N309" s="792"/>
      <c r="O309" s="793"/>
      <c r="P309" s="794"/>
      <c r="Q309" s="794"/>
      <c r="R309" s="792"/>
      <c r="S309" s="791"/>
      <c r="T309" s="713"/>
    </row>
    <row r="310">
      <c r="A310" s="790"/>
      <c r="B310" s="791"/>
      <c r="C310" s="791"/>
      <c r="D310" s="792"/>
      <c r="E310" s="792"/>
      <c r="F310" s="792"/>
      <c r="G310" s="792"/>
      <c r="H310" s="792"/>
      <c r="I310" s="792"/>
      <c r="J310" s="740" t="s">
        <v>62</v>
      </c>
      <c r="K310" s="792"/>
      <c r="L310" s="792"/>
      <c r="M310" s="792"/>
      <c r="N310" s="792"/>
      <c r="O310" s="793"/>
      <c r="P310" s="794"/>
      <c r="Q310" s="794"/>
      <c r="R310" s="792"/>
      <c r="S310" s="791"/>
      <c r="T310" s="713"/>
    </row>
    <row r="311">
      <c r="A311" s="790"/>
      <c r="B311" s="791"/>
      <c r="C311" s="791"/>
      <c r="D311" s="792"/>
      <c r="E311" s="792"/>
      <c r="F311" s="792"/>
      <c r="G311" s="792"/>
      <c r="H311" s="792"/>
      <c r="I311" s="792"/>
      <c r="J311" s="740" t="s">
        <v>62</v>
      </c>
      <c r="K311" s="792"/>
      <c r="L311" s="792"/>
      <c r="M311" s="792"/>
      <c r="N311" s="792"/>
      <c r="O311" s="793"/>
      <c r="P311" s="794"/>
      <c r="Q311" s="794"/>
      <c r="R311" s="792"/>
      <c r="S311" s="791"/>
      <c r="T311" s="713"/>
    </row>
    <row r="312">
      <c r="A312" s="790"/>
      <c r="B312" s="791"/>
      <c r="C312" s="791"/>
      <c r="D312" s="792"/>
      <c r="E312" s="792"/>
      <c r="F312" s="792"/>
      <c r="G312" s="792"/>
      <c r="H312" s="792"/>
      <c r="I312" s="792"/>
      <c r="J312" s="740" t="s">
        <v>62</v>
      </c>
      <c r="K312" s="792"/>
      <c r="L312" s="792"/>
      <c r="M312" s="792"/>
      <c r="N312" s="792"/>
      <c r="O312" s="793"/>
      <c r="P312" s="794"/>
      <c r="Q312" s="794"/>
      <c r="R312" s="792"/>
      <c r="S312" s="791"/>
      <c r="T312" s="713"/>
    </row>
    <row r="313">
      <c r="A313" s="790"/>
      <c r="B313" s="791"/>
      <c r="C313" s="791"/>
      <c r="D313" s="792"/>
      <c r="E313" s="792"/>
      <c r="F313" s="792"/>
      <c r="G313" s="792"/>
      <c r="H313" s="792"/>
      <c r="I313" s="792"/>
      <c r="J313" s="740" t="s">
        <v>62</v>
      </c>
      <c r="K313" s="792"/>
      <c r="L313" s="792"/>
      <c r="M313" s="792"/>
      <c r="N313" s="792"/>
      <c r="O313" s="793"/>
      <c r="P313" s="794"/>
      <c r="Q313" s="794"/>
      <c r="R313" s="792"/>
      <c r="S313" s="791"/>
      <c r="T313" s="713"/>
    </row>
    <row r="314">
      <c r="A314" s="790"/>
      <c r="B314" s="791"/>
      <c r="C314" s="791"/>
      <c r="D314" s="792"/>
      <c r="E314" s="792"/>
      <c r="F314" s="792"/>
      <c r="G314" s="792"/>
      <c r="H314" s="792"/>
      <c r="I314" s="792"/>
      <c r="J314" s="740" t="s">
        <v>62</v>
      </c>
      <c r="K314" s="792"/>
      <c r="L314" s="792"/>
      <c r="M314" s="792"/>
      <c r="N314" s="792"/>
      <c r="O314" s="793"/>
      <c r="P314" s="794"/>
      <c r="Q314" s="794"/>
      <c r="R314" s="792"/>
      <c r="S314" s="791"/>
      <c r="T314" s="713"/>
    </row>
    <row r="315">
      <c r="A315" s="790"/>
      <c r="B315" s="791"/>
      <c r="C315" s="791"/>
      <c r="D315" s="792"/>
      <c r="E315" s="792"/>
      <c r="F315" s="792"/>
      <c r="G315" s="792"/>
      <c r="H315" s="792"/>
      <c r="I315" s="792"/>
      <c r="J315" s="740" t="s">
        <v>62</v>
      </c>
      <c r="K315" s="792"/>
      <c r="L315" s="792"/>
      <c r="M315" s="792"/>
      <c r="N315" s="792"/>
      <c r="O315" s="793"/>
      <c r="P315" s="794"/>
      <c r="Q315" s="794"/>
      <c r="R315" s="792"/>
      <c r="S315" s="791"/>
      <c r="T315" s="713"/>
    </row>
    <row r="316">
      <c r="A316" s="790"/>
      <c r="B316" s="791"/>
      <c r="C316" s="791"/>
      <c r="D316" s="792"/>
      <c r="E316" s="792"/>
      <c r="F316" s="792"/>
      <c r="G316" s="792"/>
      <c r="H316" s="792"/>
      <c r="I316" s="792"/>
      <c r="J316" s="740" t="s">
        <v>62</v>
      </c>
      <c r="K316" s="792"/>
      <c r="L316" s="792"/>
      <c r="M316" s="792"/>
      <c r="N316" s="792"/>
      <c r="O316" s="793"/>
      <c r="P316" s="794"/>
      <c r="Q316" s="794"/>
      <c r="R316" s="792"/>
      <c r="S316" s="791"/>
      <c r="T316" s="713"/>
    </row>
    <row r="317">
      <c r="A317" s="790"/>
      <c r="B317" s="791"/>
      <c r="C317" s="791"/>
      <c r="D317" s="792"/>
      <c r="E317" s="792"/>
      <c r="F317" s="792"/>
      <c r="G317" s="792"/>
      <c r="H317" s="792"/>
      <c r="I317" s="792"/>
      <c r="J317" s="740" t="s">
        <v>62</v>
      </c>
      <c r="K317" s="792"/>
      <c r="L317" s="792"/>
      <c r="M317" s="792"/>
      <c r="N317" s="792"/>
      <c r="O317" s="793"/>
      <c r="P317" s="794"/>
      <c r="Q317" s="794"/>
      <c r="R317" s="792"/>
      <c r="S317" s="791"/>
      <c r="T317" s="713"/>
    </row>
    <row r="318">
      <c r="A318" s="790"/>
      <c r="B318" s="791"/>
      <c r="C318" s="791"/>
      <c r="D318" s="792"/>
      <c r="E318" s="792"/>
      <c r="F318" s="792"/>
      <c r="G318" s="792"/>
      <c r="H318" s="792"/>
      <c r="I318" s="792"/>
      <c r="J318" s="740" t="s">
        <v>62</v>
      </c>
      <c r="K318" s="792"/>
      <c r="L318" s="792"/>
      <c r="M318" s="792"/>
      <c r="N318" s="792"/>
      <c r="O318" s="793"/>
      <c r="P318" s="794"/>
      <c r="Q318" s="794"/>
      <c r="R318" s="792"/>
      <c r="S318" s="791"/>
      <c r="T318" s="713"/>
    </row>
    <row r="319">
      <c r="A319" s="790"/>
      <c r="B319" s="791"/>
      <c r="C319" s="791"/>
      <c r="D319" s="792"/>
      <c r="E319" s="792"/>
      <c r="F319" s="792"/>
      <c r="G319" s="792"/>
      <c r="H319" s="792"/>
      <c r="I319" s="792"/>
      <c r="J319" s="740" t="s">
        <v>62</v>
      </c>
      <c r="K319" s="792"/>
      <c r="L319" s="792"/>
      <c r="M319" s="792"/>
      <c r="N319" s="792"/>
      <c r="O319" s="793"/>
      <c r="P319" s="794"/>
      <c r="Q319" s="794"/>
      <c r="R319" s="792"/>
      <c r="S319" s="791"/>
      <c r="T319" s="713"/>
    </row>
    <row r="320">
      <c r="A320" s="790"/>
      <c r="B320" s="791"/>
      <c r="C320" s="791"/>
      <c r="D320" s="792"/>
      <c r="E320" s="792"/>
      <c r="F320" s="792"/>
      <c r="G320" s="792"/>
      <c r="H320" s="792"/>
      <c r="I320" s="792"/>
      <c r="J320" s="792"/>
      <c r="K320" s="792"/>
      <c r="L320" s="792"/>
      <c r="M320" s="792"/>
      <c r="N320" s="792"/>
      <c r="O320" s="793"/>
      <c r="P320" s="794"/>
      <c r="Q320" s="794"/>
      <c r="R320" s="792"/>
      <c r="S320" s="791"/>
      <c r="T320" s="713"/>
    </row>
    <row r="321">
      <c r="A321" s="790"/>
      <c r="B321" s="791"/>
      <c r="C321" s="791"/>
      <c r="D321" s="792"/>
      <c r="E321" s="792"/>
      <c r="F321" s="792"/>
      <c r="G321" s="792"/>
      <c r="H321" s="792"/>
      <c r="I321" s="792"/>
      <c r="J321" s="792"/>
      <c r="K321" s="792"/>
      <c r="L321" s="792"/>
      <c r="M321" s="792"/>
      <c r="N321" s="792"/>
      <c r="O321" s="793"/>
      <c r="P321" s="794"/>
      <c r="Q321" s="794"/>
      <c r="R321" s="792"/>
      <c r="S321" s="791"/>
      <c r="T321" s="713"/>
    </row>
    <row r="322">
      <c r="A322" s="790"/>
      <c r="B322" s="791"/>
      <c r="C322" s="791"/>
      <c r="D322" s="792"/>
      <c r="E322" s="792"/>
      <c r="F322" s="792"/>
      <c r="G322" s="792"/>
      <c r="H322" s="792"/>
      <c r="I322" s="792"/>
      <c r="J322" s="792"/>
      <c r="K322" s="792"/>
      <c r="L322" s="792"/>
      <c r="M322" s="792"/>
      <c r="N322" s="792"/>
      <c r="O322" s="793"/>
      <c r="P322" s="794"/>
      <c r="Q322" s="794"/>
      <c r="R322" s="792"/>
      <c r="S322" s="791"/>
      <c r="T322" s="713"/>
    </row>
    <row r="323">
      <c r="A323" s="790"/>
      <c r="B323" s="791"/>
      <c r="C323" s="791"/>
      <c r="D323" s="792"/>
      <c r="E323" s="792"/>
      <c r="F323" s="792"/>
      <c r="G323" s="792"/>
      <c r="H323" s="792"/>
      <c r="I323" s="792"/>
      <c r="J323" s="792"/>
      <c r="K323" s="792"/>
      <c r="L323" s="792"/>
      <c r="M323" s="792"/>
      <c r="N323" s="792"/>
      <c r="O323" s="793"/>
      <c r="P323" s="794"/>
      <c r="Q323" s="794"/>
      <c r="R323" s="792"/>
      <c r="S323" s="791"/>
      <c r="T323" s="713"/>
    </row>
    <row r="324">
      <c r="A324" s="790"/>
      <c r="B324" s="791"/>
      <c r="C324" s="791"/>
      <c r="D324" s="792"/>
      <c r="E324" s="792"/>
      <c r="F324" s="792"/>
      <c r="G324" s="792"/>
      <c r="H324" s="792"/>
      <c r="I324" s="792"/>
      <c r="J324" s="792"/>
      <c r="K324" s="792"/>
      <c r="L324" s="792"/>
      <c r="M324" s="792"/>
      <c r="N324" s="792"/>
      <c r="O324" s="793"/>
      <c r="P324" s="794"/>
      <c r="Q324" s="794"/>
      <c r="R324" s="792"/>
      <c r="S324" s="791"/>
      <c r="T324" s="713"/>
    </row>
    <row r="325">
      <c r="A325" s="790"/>
      <c r="B325" s="791"/>
      <c r="C325" s="791"/>
      <c r="D325" s="792"/>
      <c r="E325" s="792"/>
      <c r="F325" s="792"/>
      <c r="G325" s="792"/>
      <c r="H325" s="792"/>
      <c r="I325" s="792"/>
      <c r="J325" s="792"/>
      <c r="K325" s="792"/>
      <c r="L325" s="792"/>
      <c r="M325" s="792"/>
      <c r="N325" s="792"/>
      <c r="O325" s="793"/>
      <c r="P325" s="794"/>
      <c r="Q325" s="794"/>
      <c r="R325" s="792"/>
      <c r="S325" s="791"/>
      <c r="T325" s="713"/>
    </row>
    <row r="326">
      <c r="A326" s="790"/>
      <c r="B326" s="791"/>
      <c r="C326" s="791"/>
      <c r="D326" s="792"/>
      <c r="E326" s="792"/>
      <c r="F326" s="792"/>
      <c r="G326" s="792"/>
      <c r="H326" s="792"/>
      <c r="I326" s="792"/>
      <c r="J326" s="792"/>
      <c r="K326" s="792"/>
      <c r="L326" s="792"/>
      <c r="M326" s="792"/>
      <c r="N326" s="792"/>
      <c r="O326" s="793"/>
      <c r="P326" s="794"/>
      <c r="Q326" s="794"/>
      <c r="R326" s="792"/>
      <c r="S326" s="791"/>
      <c r="T326" s="713"/>
    </row>
    <row r="327">
      <c r="A327" s="790"/>
      <c r="B327" s="791"/>
      <c r="C327" s="791"/>
      <c r="D327" s="792"/>
      <c r="E327" s="792"/>
      <c r="F327" s="792"/>
      <c r="G327" s="792"/>
      <c r="H327" s="792"/>
      <c r="I327" s="792"/>
      <c r="J327" s="792"/>
      <c r="K327" s="792"/>
      <c r="L327" s="792"/>
      <c r="M327" s="792"/>
      <c r="N327" s="792"/>
      <c r="O327" s="793"/>
      <c r="P327" s="794"/>
      <c r="Q327" s="794"/>
      <c r="R327" s="792"/>
      <c r="S327" s="791"/>
      <c r="T327" s="713"/>
    </row>
    <row r="328">
      <c r="A328" s="790"/>
      <c r="B328" s="791"/>
      <c r="C328" s="791"/>
      <c r="D328" s="792"/>
      <c r="E328" s="792"/>
      <c r="F328" s="792"/>
      <c r="G328" s="792"/>
      <c r="H328" s="792"/>
      <c r="I328" s="792"/>
      <c r="J328" s="792"/>
      <c r="K328" s="792"/>
      <c r="L328" s="792"/>
      <c r="M328" s="792"/>
      <c r="N328" s="792"/>
      <c r="O328" s="793"/>
      <c r="P328" s="794"/>
      <c r="Q328" s="794"/>
      <c r="R328" s="792"/>
      <c r="S328" s="791"/>
      <c r="T328" s="713"/>
    </row>
    <row r="329">
      <c r="A329" s="790"/>
      <c r="B329" s="791"/>
      <c r="C329" s="791"/>
      <c r="D329" s="792"/>
      <c r="E329" s="792"/>
      <c r="F329" s="792"/>
      <c r="G329" s="792"/>
      <c r="H329" s="792"/>
      <c r="I329" s="792"/>
      <c r="J329" s="792"/>
      <c r="K329" s="792"/>
      <c r="L329" s="792"/>
      <c r="M329" s="792"/>
      <c r="N329" s="792"/>
      <c r="O329" s="793"/>
      <c r="P329" s="794"/>
      <c r="Q329" s="794"/>
      <c r="R329" s="792"/>
      <c r="S329" s="791"/>
      <c r="T329" s="713"/>
    </row>
    <row r="330">
      <c r="A330" s="790"/>
      <c r="B330" s="791"/>
      <c r="C330" s="791"/>
      <c r="D330" s="792"/>
      <c r="E330" s="792"/>
      <c r="F330" s="792"/>
      <c r="G330" s="792"/>
      <c r="H330" s="792"/>
      <c r="I330" s="792"/>
      <c r="J330" s="792"/>
      <c r="K330" s="792"/>
      <c r="L330" s="792"/>
      <c r="M330" s="792"/>
      <c r="N330" s="792"/>
      <c r="O330" s="793"/>
      <c r="P330" s="794"/>
      <c r="Q330" s="794"/>
      <c r="R330" s="792"/>
      <c r="S330" s="791"/>
      <c r="T330" s="713"/>
    </row>
    <row r="331">
      <c r="A331" s="790"/>
      <c r="B331" s="791"/>
      <c r="C331" s="791"/>
      <c r="D331" s="792"/>
      <c r="E331" s="792"/>
      <c r="F331" s="792"/>
      <c r="G331" s="792"/>
      <c r="H331" s="792"/>
      <c r="I331" s="792"/>
      <c r="J331" s="792"/>
      <c r="K331" s="792"/>
      <c r="L331" s="792"/>
      <c r="M331" s="792"/>
      <c r="N331" s="792"/>
      <c r="O331" s="793"/>
      <c r="P331" s="794"/>
      <c r="Q331" s="794"/>
      <c r="R331" s="792"/>
      <c r="S331" s="791"/>
      <c r="T331" s="713"/>
    </row>
    <row r="332">
      <c r="A332" s="790"/>
      <c r="B332" s="791"/>
      <c r="C332" s="791"/>
      <c r="D332" s="792"/>
      <c r="E332" s="792"/>
      <c r="F332" s="792"/>
      <c r="G332" s="792"/>
      <c r="H332" s="792"/>
      <c r="I332" s="792"/>
      <c r="J332" s="792"/>
      <c r="K332" s="792"/>
      <c r="L332" s="792"/>
      <c r="M332" s="792"/>
      <c r="N332" s="792"/>
      <c r="O332" s="793"/>
      <c r="P332" s="794"/>
      <c r="Q332" s="794"/>
      <c r="R332" s="792"/>
      <c r="S332" s="791"/>
      <c r="T332" s="713"/>
    </row>
    <row r="333">
      <c r="A333" s="790"/>
      <c r="B333" s="791"/>
      <c r="C333" s="791"/>
      <c r="D333" s="792"/>
      <c r="E333" s="792"/>
      <c r="F333" s="792"/>
      <c r="G333" s="792"/>
      <c r="H333" s="792"/>
      <c r="I333" s="792"/>
      <c r="J333" s="792"/>
      <c r="K333" s="792"/>
      <c r="L333" s="792"/>
      <c r="M333" s="792"/>
      <c r="N333" s="792"/>
      <c r="O333" s="793"/>
      <c r="P333" s="794"/>
      <c r="Q333" s="794"/>
      <c r="R333" s="792"/>
      <c r="S333" s="791"/>
      <c r="T333" s="713"/>
    </row>
    <row r="334">
      <c r="A334" s="790"/>
      <c r="B334" s="791"/>
      <c r="C334" s="791"/>
      <c r="D334" s="792"/>
      <c r="E334" s="792"/>
      <c r="F334" s="792"/>
      <c r="G334" s="792"/>
      <c r="H334" s="792"/>
      <c r="I334" s="792"/>
      <c r="J334" s="792"/>
      <c r="K334" s="792"/>
      <c r="L334" s="792"/>
      <c r="M334" s="792"/>
      <c r="N334" s="792"/>
      <c r="O334" s="793"/>
      <c r="P334" s="794"/>
      <c r="Q334" s="794"/>
      <c r="R334" s="792"/>
      <c r="S334" s="791"/>
      <c r="T334" s="713"/>
    </row>
    <row r="335">
      <c r="A335" s="790"/>
      <c r="B335" s="791"/>
      <c r="C335" s="791"/>
      <c r="D335" s="792"/>
      <c r="E335" s="792"/>
      <c r="F335" s="792"/>
      <c r="G335" s="792"/>
      <c r="H335" s="792"/>
      <c r="I335" s="792"/>
      <c r="J335" s="792"/>
      <c r="K335" s="792"/>
      <c r="L335" s="792"/>
      <c r="M335" s="792"/>
      <c r="N335" s="792"/>
      <c r="O335" s="793"/>
      <c r="P335" s="794"/>
      <c r="Q335" s="794"/>
      <c r="R335" s="792"/>
      <c r="S335" s="791"/>
      <c r="T335" s="713"/>
    </row>
    <row r="336">
      <c r="A336" s="790"/>
      <c r="B336" s="791"/>
      <c r="C336" s="791"/>
      <c r="D336" s="792"/>
      <c r="E336" s="792"/>
      <c r="F336" s="792"/>
      <c r="G336" s="792"/>
      <c r="H336" s="792"/>
      <c r="I336" s="792"/>
      <c r="J336" s="792"/>
      <c r="K336" s="792"/>
      <c r="L336" s="792"/>
      <c r="M336" s="792"/>
      <c r="N336" s="792"/>
      <c r="O336" s="793"/>
      <c r="P336" s="794"/>
      <c r="Q336" s="794"/>
      <c r="R336" s="792"/>
      <c r="S336" s="791"/>
      <c r="T336" s="713"/>
    </row>
    <row r="337">
      <c r="A337" s="790"/>
      <c r="B337" s="791"/>
      <c r="C337" s="791"/>
      <c r="D337" s="792"/>
      <c r="E337" s="792"/>
      <c r="F337" s="792"/>
      <c r="G337" s="792"/>
      <c r="H337" s="792"/>
      <c r="I337" s="792"/>
      <c r="J337" s="792"/>
      <c r="K337" s="792"/>
      <c r="L337" s="792"/>
      <c r="M337" s="792"/>
      <c r="N337" s="792"/>
      <c r="O337" s="793"/>
      <c r="P337" s="794"/>
      <c r="Q337" s="794"/>
      <c r="R337" s="792"/>
      <c r="S337" s="791"/>
      <c r="T337" s="713"/>
    </row>
    <row r="338">
      <c r="A338" s="790"/>
      <c r="B338" s="791"/>
      <c r="C338" s="791"/>
      <c r="D338" s="792"/>
      <c r="E338" s="792"/>
      <c r="F338" s="792"/>
      <c r="G338" s="792"/>
      <c r="H338" s="792"/>
      <c r="I338" s="792"/>
      <c r="J338" s="792"/>
      <c r="K338" s="792"/>
      <c r="L338" s="792"/>
      <c r="M338" s="792"/>
      <c r="N338" s="792"/>
      <c r="O338" s="793"/>
      <c r="P338" s="794"/>
      <c r="Q338" s="794"/>
      <c r="R338" s="792"/>
      <c r="S338" s="791"/>
      <c r="T338" s="713"/>
    </row>
    <row r="339">
      <c r="A339" s="790"/>
      <c r="B339" s="791"/>
      <c r="C339" s="791"/>
      <c r="D339" s="792"/>
      <c r="E339" s="792"/>
      <c r="F339" s="792"/>
      <c r="G339" s="792"/>
      <c r="H339" s="792"/>
      <c r="I339" s="792"/>
      <c r="J339" s="792"/>
      <c r="K339" s="792"/>
      <c r="L339" s="792"/>
      <c r="M339" s="792"/>
      <c r="N339" s="792"/>
      <c r="O339" s="793"/>
      <c r="P339" s="794"/>
      <c r="Q339" s="794"/>
      <c r="R339" s="792"/>
      <c r="S339" s="791"/>
      <c r="T339" s="713"/>
    </row>
    <row r="340">
      <c r="A340" s="790"/>
      <c r="B340" s="791"/>
      <c r="C340" s="791"/>
      <c r="D340" s="792"/>
      <c r="E340" s="792"/>
      <c r="F340" s="792"/>
      <c r="G340" s="792"/>
      <c r="H340" s="792"/>
      <c r="I340" s="792"/>
      <c r="J340" s="792"/>
      <c r="K340" s="792"/>
      <c r="L340" s="792"/>
      <c r="M340" s="792"/>
      <c r="N340" s="792"/>
      <c r="O340" s="793"/>
      <c r="P340" s="794"/>
      <c r="Q340" s="794"/>
      <c r="R340" s="792"/>
      <c r="S340" s="791"/>
      <c r="T340" s="713"/>
    </row>
    <row r="341">
      <c r="A341" s="790"/>
      <c r="B341" s="791"/>
      <c r="C341" s="791"/>
      <c r="D341" s="792"/>
      <c r="E341" s="792"/>
      <c r="F341" s="792"/>
      <c r="G341" s="792"/>
      <c r="H341" s="792"/>
      <c r="I341" s="792"/>
      <c r="J341" s="792"/>
      <c r="K341" s="792"/>
      <c r="L341" s="792"/>
      <c r="M341" s="792"/>
      <c r="N341" s="792"/>
      <c r="O341" s="793"/>
      <c r="P341" s="794"/>
      <c r="Q341" s="794"/>
      <c r="R341" s="792"/>
      <c r="S341" s="791"/>
      <c r="T341" s="713"/>
    </row>
    <row r="342">
      <c r="A342" s="790"/>
      <c r="B342" s="791"/>
      <c r="C342" s="791"/>
      <c r="D342" s="792"/>
      <c r="E342" s="792"/>
      <c r="F342" s="792"/>
      <c r="G342" s="792"/>
      <c r="H342" s="792"/>
      <c r="I342" s="792"/>
      <c r="J342" s="792"/>
      <c r="K342" s="792"/>
      <c r="L342" s="792"/>
      <c r="M342" s="792"/>
      <c r="N342" s="792"/>
      <c r="O342" s="793"/>
      <c r="P342" s="794"/>
      <c r="Q342" s="794"/>
      <c r="R342" s="792"/>
      <c r="S342" s="791"/>
      <c r="T342" s="713"/>
    </row>
    <row r="343">
      <c r="A343" s="790"/>
      <c r="B343" s="791"/>
      <c r="C343" s="791"/>
      <c r="D343" s="792"/>
      <c r="E343" s="792"/>
      <c r="F343" s="792"/>
      <c r="G343" s="792"/>
      <c r="H343" s="792"/>
      <c r="I343" s="792"/>
      <c r="J343" s="792"/>
      <c r="K343" s="792"/>
      <c r="L343" s="792"/>
      <c r="M343" s="792"/>
      <c r="N343" s="792"/>
      <c r="O343" s="793"/>
      <c r="P343" s="794"/>
      <c r="Q343" s="794"/>
      <c r="R343" s="792"/>
      <c r="S343" s="791"/>
      <c r="T343" s="713"/>
    </row>
    <row r="344">
      <c r="A344" s="790"/>
      <c r="B344" s="791"/>
      <c r="C344" s="791"/>
      <c r="D344" s="792"/>
      <c r="E344" s="792"/>
      <c r="F344" s="792"/>
      <c r="G344" s="792"/>
      <c r="H344" s="792"/>
      <c r="I344" s="792"/>
      <c r="J344" s="792"/>
      <c r="K344" s="792"/>
      <c r="L344" s="792"/>
      <c r="M344" s="792"/>
      <c r="N344" s="792"/>
      <c r="O344" s="793"/>
      <c r="P344" s="794"/>
      <c r="Q344" s="794"/>
      <c r="R344" s="792"/>
      <c r="S344" s="791"/>
      <c r="T344" s="713"/>
    </row>
    <row r="345">
      <c r="A345" s="790"/>
      <c r="B345" s="791"/>
      <c r="C345" s="791"/>
      <c r="D345" s="792"/>
      <c r="E345" s="792"/>
      <c r="F345" s="792"/>
      <c r="G345" s="792"/>
      <c r="H345" s="792"/>
      <c r="I345" s="792"/>
      <c r="J345" s="792"/>
      <c r="K345" s="792"/>
      <c r="L345" s="792"/>
      <c r="M345" s="792"/>
      <c r="N345" s="792"/>
      <c r="O345" s="793"/>
      <c r="P345" s="794"/>
      <c r="Q345" s="794"/>
      <c r="R345" s="792"/>
      <c r="S345" s="791"/>
      <c r="T345" s="713"/>
    </row>
    <row r="346">
      <c r="A346" s="790"/>
      <c r="B346" s="791"/>
      <c r="C346" s="791"/>
      <c r="D346" s="792"/>
      <c r="E346" s="792"/>
      <c r="F346" s="792"/>
      <c r="G346" s="792"/>
      <c r="H346" s="792"/>
      <c r="I346" s="792"/>
      <c r="J346" s="792"/>
      <c r="K346" s="792"/>
      <c r="L346" s="792"/>
      <c r="M346" s="792"/>
      <c r="N346" s="792"/>
      <c r="O346" s="793"/>
      <c r="P346" s="794"/>
      <c r="Q346" s="794"/>
      <c r="R346" s="792"/>
      <c r="S346" s="791"/>
      <c r="T346" s="713"/>
    </row>
    <row r="347">
      <c r="A347" s="790"/>
      <c r="B347" s="791"/>
      <c r="C347" s="791"/>
      <c r="D347" s="792"/>
      <c r="E347" s="792"/>
      <c r="F347" s="792"/>
      <c r="G347" s="792"/>
      <c r="H347" s="792"/>
      <c r="I347" s="792"/>
      <c r="J347" s="792"/>
      <c r="K347" s="792"/>
      <c r="L347" s="792"/>
      <c r="M347" s="792"/>
      <c r="N347" s="792"/>
      <c r="O347" s="793"/>
      <c r="P347" s="794"/>
      <c r="Q347" s="794"/>
      <c r="R347" s="792"/>
      <c r="S347" s="791"/>
      <c r="T347" s="713"/>
    </row>
    <row r="348">
      <c r="A348" s="790"/>
      <c r="B348" s="791"/>
      <c r="C348" s="791"/>
      <c r="D348" s="792"/>
      <c r="E348" s="792"/>
      <c r="F348" s="792"/>
      <c r="G348" s="792"/>
      <c r="H348" s="792"/>
      <c r="I348" s="792"/>
      <c r="J348" s="792"/>
      <c r="K348" s="792"/>
      <c r="L348" s="792"/>
      <c r="M348" s="792"/>
      <c r="N348" s="792"/>
      <c r="O348" s="793"/>
      <c r="P348" s="794"/>
      <c r="Q348" s="794"/>
      <c r="R348" s="792"/>
      <c r="S348" s="791"/>
      <c r="T348" s="713"/>
    </row>
    <row r="349">
      <c r="A349" s="790"/>
      <c r="B349" s="791"/>
      <c r="C349" s="791"/>
      <c r="D349" s="792"/>
      <c r="E349" s="792"/>
      <c r="F349" s="792"/>
      <c r="G349" s="792"/>
      <c r="H349" s="792"/>
      <c r="I349" s="792"/>
      <c r="J349" s="792"/>
      <c r="K349" s="792"/>
      <c r="L349" s="792"/>
      <c r="M349" s="792"/>
      <c r="N349" s="792"/>
      <c r="O349" s="793"/>
      <c r="P349" s="794"/>
      <c r="Q349" s="794"/>
      <c r="R349" s="792"/>
      <c r="S349" s="791"/>
      <c r="T349" s="713"/>
    </row>
    <row r="350">
      <c r="A350" s="790"/>
      <c r="B350" s="791"/>
      <c r="C350" s="791"/>
      <c r="D350" s="792"/>
      <c r="E350" s="792"/>
      <c r="F350" s="792"/>
      <c r="G350" s="792"/>
      <c r="H350" s="792"/>
      <c r="I350" s="792"/>
      <c r="J350" s="792"/>
      <c r="K350" s="792"/>
      <c r="L350" s="792"/>
      <c r="M350" s="792"/>
      <c r="N350" s="792"/>
      <c r="O350" s="793"/>
      <c r="P350" s="794"/>
      <c r="Q350" s="794"/>
      <c r="R350" s="792"/>
      <c r="S350" s="791"/>
      <c r="T350" s="713"/>
    </row>
    <row r="351">
      <c r="A351" s="790"/>
      <c r="B351" s="791"/>
      <c r="C351" s="791"/>
      <c r="D351" s="792"/>
      <c r="E351" s="792"/>
      <c r="F351" s="792"/>
      <c r="G351" s="792"/>
      <c r="H351" s="792"/>
      <c r="I351" s="792"/>
      <c r="J351" s="792"/>
      <c r="K351" s="792"/>
      <c r="L351" s="792"/>
      <c r="M351" s="792"/>
      <c r="N351" s="792"/>
      <c r="O351" s="793"/>
      <c r="P351" s="794"/>
      <c r="Q351" s="794"/>
      <c r="R351" s="792"/>
      <c r="S351" s="791"/>
      <c r="T351" s="713"/>
    </row>
    <row r="352">
      <c r="A352" s="790"/>
      <c r="B352" s="791"/>
      <c r="C352" s="791"/>
      <c r="D352" s="792"/>
      <c r="E352" s="792"/>
      <c r="F352" s="792"/>
      <c r="G352" s="792"/>
      <c r="H352" s="792"/>
      <c r="I352" s="792"/>
      <c r="J352" s="792"/>
      <c r="K352" s="792"/>
      <c r="L352" s="792"/>
      <c r="M352" s="792"/>
      <c r="N352" s="792"/>
      <c r="O352" s="793"/>
      <c r="P352" s="794"/>
      <c r="Q352" s="794"/>
      <c r="R352" s="792"/>
      <c r="S352" s="791"/>
      <c r="T352" s="713"/>
    </row>
    <row r="353">
      <c r="A353" s="790"/>
      <c r="B353" s="791"/>
      <c r="C353" s="791"/>
      <c r="D353" s="792"/>
      <c r="E353" s="792"/>
      <c r="F353" s="792"/>
      <c r="G353" s="792"/>
      <c r="H353" s="792"/>
      <c r="I353" s="792"/>
      <c r="J353" s="792"/>
      <c r="K353" s="792"/>
      <c r="L353" s="792"/>
      <c r="M353" s="792"/>
      <c r="N353" s="792"/>
      <c r="O353" s="793"/>
      <c r="P353" s="794"/>
      <c r="Q353" s="794"/>
      <c r="R353" s="792"/>
      <c r="S353" s="791"/>
      <c r="T353" s="713"/>
    </row>
    <row r="354">
      <c r="A354" s="790"/>
      <c r="B354" s="791"/>
      <c r="C354" s="791"/>
      <c r="D354" s="792"/>
      <c r="E354" s="792"/>
      <c r="F354" s="792"/>
      <c r="G354" s="792"/>
      <c r="H354" s="792"/>
      <c r="I354" s="792"/>
      <c r="J354" s="792"/>
      <c r="K354" s="792"/>
      <c r="L354" s="792"/>
      <c r="M354" s="792"/>
      <c r="N354" s="792"/>
      <c r="O354" s="793"/>
      <c r="P354" s="794"/>
      <c r="Q354" s="794"/>
      <c r="R354" s="792"/>
      <c r="S354" s="791"/>
      <c r="T354" s="713"/>
    </row>
    <row r="355">
      <c r="A355" s="790"/>
      <c r="B355" s="791"/>
      <c r="C355" s="791"/>
      <c r="D355" s="792"/>
      <c r="E355" s="792"/>
      <c r="F355" s="792"/>
      <c r="G355" s="792"/>
      <c r="H355" s="792"/>
      <c r="I355" s="792"/>
      <c r="J355" s="792"/>
      <c r="K355" s="792"/>
      <c r="L355" s="792"/>
      <c r="M355" s="792"/>
      <c r="N355" s="792"/>
      <c r="O355" s="793"/>
      <c r="P355" s="794"/>
      <c r="Q355" s="794"/>
      <c r="R355" s="792"/>
      <c r="S355" s="791"/>
      <c r="T355" s="713"/>
    </row>
    <row r="356">
      <c r="A356" s="790"/>
      <c r="B356" s="791"/>
      <c r="C356" s="791"/>
      <c r="D356" s="792"/>
      <c r="E356" s="792"/>
      <c r="F356" s="792"/>
      <c r="G356" s="792"/>
      <c r="H356" s="792"/>
      <c r="I356" s="792"/>
      <c r="J356" s="792"/>
      <c r="K356" s="792"/>
      <c r="L356" s="792"/>
      <c r="M356" s="792"/>
      <c r="N356" s="792"/>
      <c r="O356" s="793"/>
      <c r="P356" s="794"/>
      <c r="Q356" s="794"/>
      <c r="R356" s="792"/>
      <c r="S356" s="791"/>
      <c r="T356" s="713"/>
    </row>
    <row r="357">
      <c r="A357" s="790"/>
      <c r="B357" s="791"/>
      <c r="C357" s="791"/>
      <c r="D357" s="792"/>
      <c r="E357" s="792"/>
      <c r="F357" s="792"/>
      <c r="G357" s="792"/>
      <c r="H357" s="792"/>
      <c r="I357" s="792"/>
      <c r="J357" s="792"/>
      <c r="K357" s="792"/>
      <c r="L357" s="792"/>
      <c r="M357" s="792"/>
      <c r="N357" s="792"/>
      <c r="O357" s="793"/>
      <c r="P357" s="794"/>
      <c r="Q357" s="794"/>
      <c r="R357" s="792"/>
      <c r="S357" s="791"/>
      <c r="T357" s="713"/>
    </row>
    <row r="358">
      <c r="A358" s="790"/>
      <c r="B358" s="791"/>
      <c r="C358" s="791"/>
      <c r="D358" s="792"/>
      <c r="E358" s="792"/>
      <c r="F358" s="792"/>
      <c r="G358" s="792"/>
      <c r="H358" s="792"/>
      <c r="I358" s="792"/>
      <c r="J358" s="792"/>
      <c r="K358" s="792"/>
      <c r="L358" s="792"/>
      <c r="M358" s="792"/>
      <c r="N358" s="792"/>
      <c r="O358" s="793"/>
      <c r="P358" s="794"/>
      <c r="Q358" s="794"/>
      <c r="R358" s="792"/>
      <c r="S358" s="791"/>
      <c r="T358" s="713"/>
    </row>
    <row r="359">
      <c r="A359" s="790"/>
      <c r="B359" s="791"/>
      <c r="C359" s="791"/>
      <c r="D359" s="792"/>
      <c r="E359" s="792"/>
      <c r="F359" s="792"/>
      <c r="G359" s="792"/>
      <c r="H359" s="792"/>
      <c r="I359" s="792"/>
      <c r="J359" s="792"/>
      <c r="K359" s="792"/>
      <c r="L359" s="792"/>
      <c r="M359" s="792"/>
      <c r="N359" s="792"/>
      <c r="O359" s="793"/>
      <c r="P359" s="794"/>
      <c r="Q359" s="794"/>
      <c r="R359" s="792"/>
      <c r="S359" s="791"/>
      <c r="T359" s="713"/>
    </row>
    <row r="360">
      <c r="A360" s="790"/>
      <c r="B360" s="791"/>
      <c r="C360" s="791"/>
      <c r="D360" s="792"/>
      <c r="E360" s="792"/>
      <c r="F360" s="792"/>
      <c r="G360" s="792"/>
      <c r="H360" s="792"/>
      <c r="I360" s="792"/>
      <c r="J360" s="792"/>
      <c r="K360" s="792"/>
      <c r="L360" s="792"/>
      <c r="M360" s="792"/>
      <c r="N360" s="792"/>
      <c r="O360" s="793"/>
      <c r="P360" s="794"/>
      <c r="Q360" s="794"/>
      <c r="R360" s="792"/>
      <c r="S360" s="791"/>
      <c r="T360" s="713"/>
    </row>
    <row r="361">
      <c r="A361" s="790"/>
      <c r="B361" s="791"/>
      <c r="C361" s="791"/>
      <c r="D361" s="792"/>
      <c r="E361" s="792"/>
      <c r="F361" s="792"/>
      <c r="G361" s="792"/>
      <c r="H361" s="792"/>
      <c r="I361" s="792"/>
      <c r="J361" s="792"/>
      <c r="K361" s="792"/>
      <c r="L361" s="792"/>
      <c r="M361" s="792"/>
      <c r="N361" s="792"/>
      <c r="O361" s="793"/>
      <c r="P361" s="794"/>
      <c r="Q361" s="794"/>
      <c r="R361" s="792"/>
      <c r="S361" s="791"/>
      <c r="T361" s="713"/>
    </row>
    <row r="362">
      <c r="A362" s="790"/>
      <c r="B362" s="791"/>
      <c r="C362" s="791"/>
      <c r="D362" s="792"/>
      <c r="E362" s="792"/>
      <c r="F362" s="792"/>
      <c r="G362" s="792"/>
      <c r="H362" s="792"/>
      <c r="I362" s="792"/>
      <c r="J362" s="792"/>
      <c r="K362" s="792"/>
      <c r="L362" s="792"/>
      <c r="M362" s="792"/>
      <c r="N362" s="792"/>
      <c r="O362" s="793"/>
      <c r="P362" s="794"/>
      <c r="Q362" s="794"/>
      <c r="R362" s="792"/>
      <c r="S362" s="791"/>
      <c r="T362" s="713"/>
    </row>
    <row r="363">
      <c r="A363" s="790"/>
      <c r="B363" s="791"/>
      <c r="C363" s="791"/>
      <c r="D363" s="792"/>
      <c r="E363" s="792"/>
      <c r="F363" s="792"/>
      <c r="G363" s="792"/>
      <c r="H363" s="792"/>
      <c r="I363" s="792"/>
      <c r="J363" s="792"/>
      <c r="K363" s="792"/>
      <c r="L363" s="792"/>
      <c r="M363" s="792"/>
      <c r="N363" s="792"/>
      <c r="O363" s="793"/>
      <c r="P363" s="794"/>
      <c r="Q363" s="794"/>
      <c r="R363" s="792"/>
      <c r="S363" s="791"/>
      <c r="T363" s="713"/>
    </row>
    <row r="364">
      <c r="A364" s="790"/>
      <c r="B364" s="791"/>
      <c r="C364" s="791"/>
      <c r="D364" s="792"/>
      <c r="E364" s="792"/>
      <c r="F364" s="792"/>
      <c r="G364" s="792"/>
      <c r="H364" s="792"/>
      <c r="I364" s="792"/>
      <c r="J364" s="792"/>
      <c r="K364" s="792"/>
      <c r="L364" s="792"/>
      <c r="M364" s="792"/>
      <c r="N364" s="792"/>
      <c r="O364" s="793"/>
      <c r="P364" s="794"/>
      <c r="Q364" s="794"/>
      <c r="R364" s="792"/>
      <c r="S364" s="791"/>
      <c r="T364" s="713"/>
    </row>
    <row r="365">
      <c r="A365" s="790"/>
      <c r="B365" s="791"/>
      <c r="C365" s="791"/>
      <c r="D365" s="792"/>
      <c r="E365" s="792"/>
      <c r="F365" s="792"/>
      <c r="G365" s="792"/>
      <c r="H365" s="792"/>
      <c r="I365" s="792"/>
      <c r="J365" s="792"/>
      <c r="K365" s="792"/>
      <c r="L365" s="792"/>
      <c r="M365" s="792"/>
      <c r="N365" s="792"/>
      <c r="O365" s="793"/>
      <c r="P365" s="794"/>
      <c r="Q365" s="794"/>
      <c r="R365" s="792"/>
      <c r="S365" s="791"/>
      <c r="T365" s="713"/>
    </row>
    <row r="366">
      <c r="A366" s="790"/>
      <c r="B366" s="791"/>
      <c r="C366" s="791"/>
      <c r="D366" s="792"/>
      <c r="E366" s="792"/>
      <c r="F366" s="792"/>
      <c r="G366" s="792"/>
      <c r="H366" s="792"/>
      <c r="I366" s="792"/>
      <c r="J366" s="792"/>
      <c r="K366" s="792"/>
      <c r="L366" s="792"/>
      <c r="M366" s="792"/>
      <c r="N366" s="792"/>
      <c r="O366" s="793"/>
      <c r="P366" s="794"/>
      <c r="Q366" s="794"/>
      <c r="R366" s="792"/>
      <c r="S366" s="791"/>
      <c r="T366" s="713"/>
    </row>
    <row r="367">
      <c r="A367" s="790"/>
      <c r="B367" s="791"/>
      <c r="C367" s="791"/>
      <c r="D367" s="792"/>
      <c r="E367" s="792"/>
      <c r="F367" s="792"/>
      <c r="G367" s="792"/>
      <c r="H367" s="792"/>
      <c r="I367" s="792"/>
      <c r="J367" s="792"/>
      <c r="K367" s="792"/>
      <c r="L367" s="792"/>
      <c r="M367" s="792"/>
      <c r="N367" s="792"/>
      <c r="O367" s="793"/>
      <c r="P367" s="794"/>
      <c r="Q367" s="794"/>
      <c r="R367" s="792"/>
      <c r="S367" s="791"/>
      <c r="T367" s="713"/>
    </row>
    <row r="368">
      <c r="A368" s="790"/>
      <c r="B368" s="791"/>
      <c r="C368" s="791"/>
      <c r="D368" s="792"/>
      <c r="E368" s="792"/>
      <c r="F368" s="792"/>
      <c r="G368" s="792"/>
      <c r="H368" s="792"/>
      <c r="I368" s="792"/>
      <c r="J368" s="792"/>
      <c r="K368" s="792"/>
      <c r="L368" s="792"/>
      <c r="M368" s="792"/>
      <c r="N368" s="792"/>
      <c r="O368" s="793"/>
      <c r="P368" s="794"/>
      <c r="Q368" s="794"/>
      <c r="R368" s="792"/>
      <c r="S368" s="791"/>
      <c r="T368" s="713"/>
    </row>
    <row r="369">
      <c r="A369" s="790"/>
      <c r="B369" s="791"/>
      <c r="C369" s="791"/>
      <c r="D369" s="792"/>
      <c r="E369" s="792"/>
      <c r="F369" s="792"/>
      <c r="G369" s="792"/>
      <c r="H369" s="792"/>
      <c r="I369" s="792"/>
      <c r="J369" s="792"/>
      <c r="K369" s="792"/>
      <c r="L369" s="792"/>
      <c r="M369" s="792"/>
      <c r="N369" s="792"/>
      <c r="O369" s="793"/>
      <c r="P369" s="794"/>
      <c r="Q369" s="794"/>
      <c r="R369" s="792"/>
      <c r="S369" s="791"/>
      <c r="T369" s="713"/>
    </row>
    <row r="370">
      <c r="A370" s="790"/>
      <c r="B370" s="791"/>
      <c r="C370" s="791"/>
      <c r="D370" s="792"/>
      <c r="E370" s="792"/>
      <c r="F370" s="792"/>
      <c r="G370" s="792"/>
      <c r="H370" s="792"/>
      <c r="I370" s="792"/>
      <c r="J370" s="792"/>
      <c r="K370" s="792"/>
      <c r="L370" s="792"/>
      <c r="M370" s="792"/>
      <c r="N370" s="792"/>
      <c r="O370" s="793"/>
      <c r="P370" s="794"/>
      <c r="Q370" s="794"/>
      <c r="R370" s="792"/>
      <c r="S370" s="791"/>
      <c r="T370" s="713"/>
    </row>
    <row r="371">
      <c r="A371" s="790"/>
      <c r="B371" s="791"/>
      <c r="C371" s="791"/>
      <c r="D371" s="792"/>
      <c r="E371" s="792"/>
      <c r="F371" s="792"/>
      <c r="G371" s="792"/>
      <c r="H371" s="792"/>
      <c r="I371" s="792"/>
      <c r="J371" s="792"/>
      <c r="K371" s="792"/>
      <c r="L371" s="792"/>
      <c r="M371" s="792"/>
      <c r="N371" s="792"/>
      <c r="O371" s="793"/>
      <c r="P371" s="794"/>
      <c r="Q371" s="794"/>
      <c r="R371" s="792"/>
      <c r="S371" s="791"/>
      <c r="T371" s="713"/>
    </row>
    <row r="372">
      <c r="A372" s="790"/>
      <c r="B372" s="791"/>
      <c r="C372" s="791"/>
      <c r="D372" s="792"/>
      <c r="E372" s="792"/>
      <c r="F372" s="792"/>
      <c r="G372" s="792"/>
      <c r="H372" s="792"/>
      <c r="I372" s="792"/>
      <c r="J372" s="792"/>
      <c r="K372" s="792"/>
      <c r="L372" s="792"/>
      <c r="M372" s="792"/>
      <c r="N372" s="792"/>
      <c r="O372" s="793"/>
      <c r="P372" s="794"/>
      <c r="Q372" s="794"/>
      <c r="R372" s="792"/>
      <c r="S372" s="791"/>
      <c r="T372" s="713"/>
    </row>
    <row r="373">
      <c r="A373" s="790"/>
      <c r="B373" s="791"/>
      <c r="C373" s="791"/>
      <c r="D373" s="792"/>
      <c r="E373" s="792"/>
      <c r="F373" s="792"/>
      <c r="G373" s="792"/>
      <c r="H373" s="792"/>
      <c r="I373" s="792"/>
      <c r="J373" s="792"/>
      <c r="K373" s="792"/>
      <c r="L373" s="792"/>
      <c r="M373" s="792"/>
      <c r="N373" s="792"/>
      <c r="O373" s="793"/>
      <c r="P373" s="794"/>
      <c r="Q373" s="794"/>
      <c r="R373" s="792"/>
      <c r="S373" s="791"/>
      <c r="T373" s="713"/>
    </row>
    <row r="374">
      <c r="A374" s="790"/>
      <c r="B374" s="791"/>
      <c r="C374" s="791"/>
      <c r="D374" s="792"/>
      <c r="E374" s="792"/>
      <c r="F374" s="792"/>
      <c r="G374" s="792"/>
      <c r="H374" s="792"/>
      <c r="I374" s="792"/>
      <c r="J374" s="792"/>
      <c r="K374" s="792"/>
      <c r="L374" s="792"/>
      <c r="M374" s="792"/>
      <c r="N374" s="792"/>
      <c r="O374" s="793"/>
      <c r="P374" s="794"/>
      <c r="Q374" s="794"/>
      <c r="R374" s="792"/>
      <c r="S374" s="791"/>
      <c r="T374" s="713"/>
    </row>
    <row r="375">
      <c r="A375" s="790"/>
      <c r="B375" s="791"/>
      <c r="C375" s="791"/>
      <c r="D375" s="792"/>
      <c r="E375" s="792"/>
      <c r="F375" s="792"/>
      <c r="G375" s="792"/>
      <c r="H375" s="792"/>
      <c r="I375" s="792"/>
      <c r="J375" s="792"/>
      <c r="K375" s="792"/>
      <c r="L375" s="792"/>
      <c r="M375" s="792"/>
      <c r="N375" s="792"/>
      <c r="O375" s="793"/>
      <c r="P375" s="794"/>
      <c r="Q375" s="794"/>
      <c r="R375" s="792"/>
      <c r="S375" s="791"/>
      <c r="T375" s="713"/>
    </row>
    <row r="376">
      <c r="A376" s="790"/>
      <c r="B376" s="791"/>
      <c r="C376" s="791"/>
      <c r="D376" s="792"/>
      <c r="E376" s="792"/>
      <c r="F376" s="792"/>
      <c r="G376" s="792"/>
      <c r="H376" s="792"/>
      <c r="I376" s="792"/>
      <c r="J376" s="792"/>
      <c r="K376" s="792"/>
      <c r="L376" s="792"/>
      <c r="M376" s="792"/>
      <c r="N376" s="792"/>
      <c r="O376" s="793"/>
      <c r="P376" s="794"/>
      <c r="Q376" s="794"/>
      <c r="R376" s="792"/>
      <c r="S376" s="791"/>
      <c r="T376" s="713"/>
    </row>
    <row r="377">
      <c r="A377" s="790"/>
      <c r="B377" s="791"/>
      <c r="C377" s="791"/>
      <c r="D377" s="792"/>
      <c r="E377" s="792"/>
      <c r="F377" s="792"/>
      <c r="G377" s="792"/>
      <c r="H377" s="792"/>
      <c r="I377" s="792"/>
      <c r="J377" s="792"/>
      <c r="K377" s="792"/>
      <c r="L377" s="792"/>
      <c r="M377" s="792"/>
      <c r="N377" s="792"/>
      <c r="O377" s="793"/>
      <c r="P377" s="794"/>
      <c r="Q377" s="794"/>
      <c r="R377" s="792"/>
      <c r="S377" s="791"/>
      <c r="T377" s="713"/>
    </row>
    <row r="378">
      <c r="A378" s="790"/>
      <c r="B378" s="791"/>
      <c r="C378" s="791"/>
      <c r="D378" s="792"/>
      <c r="E378" s="792"/>
      <c r="F378" s="792"/>
      <c r="G378" s="792"/>
      <c r="H378" s="792"/>
      <c r="I378" s="792"/>
      <c r="J378" s="792"/>
      <c r="K378" s="792"/>
      <c r="L378" s="792"/>
      <c r="M378" s="792"/>
      <c r="N378" s="792"/>
      <c r="O378" s="793"/>
      <c r="P378" s="794"/>
      <c r="Q378" s="794"/>
      <c r="R378" s="792"/>
      <c r="S378" s="791"/>
      <c r="T378" s="713"/>
    </row>
    <row r="379">
      <c r="A379" s="790"/>
      <c r="B379" s="791"/>
      <c r="C379" s="791"/>
      <c r="D379" s="792"/>
      <c r="E379" s="792"/>
      <c r="F379" s="792"/>
      <c r="G379" s="792"/>
      <c r="H379" s="792"/>
      <c r="I379" s="792"/>
      <c r="J379" s="792"/>
      <c r="K379" s="792"/>
      <c r="L379" s="792"/>
      <c r="M379" s="792"/>
      <c r="N379" s="792"/>
      <c r="O379" s="793"/>
      <c r="P379" s="794"/>
      <c r="Q379" s="794"/>
      <c r="R379" s="792"/>
      <c r="S379" s="791"/>
      <c r="T379" s="713"/>
    </row>
    <row r="380">
      <c r="A380" s="790"/>
      <c r="B380" s="791"/>
      <c r="C380" s="791"/>
      <c r="D380" s="792"/>
      <c r="E380" s="792"/>
      <c r="F380" s="792"/>
      <c r="G380" s="792"/>
      <c r="H380" s="792"/>
      <c r="I380" s="792"/>
      <c r="J380" s="792"/>
      <c r="K380" s="792"/>
      <c r="L380" s="792"/>
      <c r="M380" s="792"/>
      <c r="N380" s="792"/>
      <c r="O380" s="793"/>
      <c r="P380" s="794"/>
      <c r="Q380" s="794"/>
      <c r="R380" s="792"/>
      <c r="S380" s="791"/>
      <c r="T380" s="713"/>
    </row>
    <row r="381">
      <c r="A381" s="790"/>
      <c r="B381" s="791"/>
      <c r="C381" s="791"/>
      <c r="D381" s="792"/>
      <c r="E381" s="792"/>
      <c r="F381" s="792"/>
      <c r="G381" s="792"/>
      <c r="H381" s="792"/>
      <c r="I381" s="792"/>
      <c r="J381" s="792"/>
      <c r="K381" s="792"/>
      <c r="L381" s="792"/>
      <c r="M381" s="792"/>
      <c r="N381" s="792"/>
      <c r="O381" s="793"/>
      <c r="P381" s="794"/>
      <c r="Q381" s="794"/>
      <c r="R381" s="792"/>
      <c r="S381" s="791"/>
      <c r="T381" s="713"/>
    </row>
    <row r="382">
      <c r="A382" s="790"/>
      <c r="B382" s="791"/>
      <c r="C382" s="791"/>
      <c r="D382" s="792"/>
      <c r="E382" s="792"/>
      <c r="F382" s="792"/>
      <c r="G382" s="792"/>
      <c r="H382" s="792"/>
      <c r="I382" s="792"/>
      <c r="J382" s="792"/>
      <c r="K382" s="792"/>
      <c r="L382" s="792"/>
      <c r="M382" s="792"/>
      <c r="N382" s="792"/>
      <c r="O382" s="793"/>
      <c r="P382" s="794"/>
      <c r="Q382" s="794"/>
      <c r="R382" s="792"/>
      <c r="S382" s="791"/>
      <c r="T382" s="713"/>
    </row>
    <row r="383">
      <c r="A383" s="790"/>
      <c r="B383" s="791"/>
      <c r="C383" s="791"/>
      <c r="D383" s="792"/>
      <c r="E383" s="792"/>
      <c r="F383" s="792"/>
      <c r="G383" s="792"/>
      <c r="H383" s="792"/>
      <c r="I383" s="792"/>
      <c r="J383" s="792"/>
      <c r="K383" s="792"/>
      <c r="L383" s="792"/>
      <c r="M383" s="792"/>
      <c r="N383" s="792"/>
      <c r="O383" s="793"/>
      <c r="P383" s="794"/>
      <c r="Q383" s="794"/>
      <c r="R383" s="792"/>
      <c r="S383" s="791"/>
      <c r="T383" s="713"/>
    </row>
    <row r="384">
      <c r="A384" s="790"/>
      <c r="B384" s="791"/>
      <c r="C384" s="791"/>
      <c r="D384" s="792"/>
      <c r="E384" s="792"/>
      <c r="F384" s="792"/>
      <c r="G384" s="792"/>
      <c r="H384" s="792"/>
      <c r="I384" s="792"/>
      <c r="J384" s="792"/>
      <c r="K384" s="792"/>
      <c r="L384" s="792"/>
      <c r="M384" s="792"/>
      <c r="N384" s="792"/>
      <c r="O384" s="793"/>
      <c r="P384" s="794"/>
      <c r="Q384" s="794"/>
      <c r="R384" s="792"/>
      <c r="S384" s="791"/>
      <c r="T384" s="713"/>
    </row>
    <row r="385">
      <c r="A385" s="790"/>
      <c r="B385" s="791"/>
      <c r="C385" s="791"/>
      <c r="D385" s="792"/>
      <c r="E385" s="792"/>
      <c r="F385" s="792"/>
      <c r="G385" s="792"/>
      <c r="H385" s="792"/>
      <c r="I385" s="792"/>
      <c r="J385" s="792"/>
      <c r="K385" s="792"/>
      <c r="L385" s="792"/>
      <c r="M385" s="792"/>
      <c r="N385" s="792"/>
      <c r="O385" s="793"/>
      <c r="P385" s="794"/>
      <c r="Q385" s="794"/>
      <c r="R385" s="792"/>
      <c r="S385" s="791"/>
      <c r="T385" s="713"/>
    </row>
    <row r="386">
      <c r="A386" s="790"/>
      <c r="B386" s="791"/>
      <c r="C386" s="791"/>
      <c r="D386" s="792"/>
      <c r="E386" s="792"/>
      <c r="F386" s="792"/>
      <c r="G386" s="792"/>
      <c r="H386" s="792"/>
      <c r="I386" s="792"/>
      <c r="J386" s="792"/>
      <c r="K386" s="792"/>
      <c r="L386" s="792"/>
      <c r="M386" s="792"/>
      <c r="N386" s="792"/>
      <c r="O386" s="793"/>
      <c r="P386" s="794"/>
      <c r="Q386" s="794"/>
      <c r="R386" s="792"/>
      <c r="S386" s="791"/>
      <c r="T386" s="713"/>
    </row>
    <row r="387">
      <c r="A387" s="790"/>
      <c r="B387" s="791"/>
      <c r="C387" s="791"/>
      <c r="D387" s="792"/>
      <c r="E387" s="792"/>
      <c r="F387" s="792"/>
      <c r="G387" s="792"/>
      <c r="H387" s="792"/>
      <c r="I387" s="792"/>
      <c r="J387" s="792"/>
      <c r="K387" s="792"/>
      <c r="L387" s="792"/>
      <c r="M387" s="792"/>
      <c r="N387" s="792"/>
      <c r="O387" s="793"/>
      <c r="P387" s="794"/>
      <c r="Q387" s="794"/>
      <c r="R387" s="792"/>
      <c r="S387" s="791"/>
      <c r="T387" s="713"/>
    </row>
    <row r="388">
      <c r="A388" s="790"/>
      <c r="B388" s="791"/>
      <c r="C388" s="791"/>
      <c r="D388" s="792"/>
      <c r="E388" s="792"/>
      <c r="F388" s="792"/>
      <c r="G388" s="792"/>
      <c r="H388" s="792"/>
      <c r="I388" s="792"/>
      <c r="J388" s="792"/>
      <c r="K388" s="792"/>
      <c r="L388" s="792"/>
      <c r="M388" s="792"/>
      <c r="N388" s="792"/>
      <c r="O388" s="793"/>
      <c r="P388" s="794"/>
      <c r="Q388" s="794"/>
      <c r="R388" s="792"/>
      <c r="S388" s="791"/>
      <c r="T388" s="713"/>
    </row>
    <row r="389">
      <c r="A389" s="790"/>
      <c r="B389" s="791"/>
      <c r="C389" s="791"/>
      <c r="D389" s="792"/>
      <c r="E389" s="792"/>
      <c r="F389" s="792"/>
      <c r="G389" s="792"/>
      <c r="H389" s="792"/>
      <c r="I389" s="792"/>
      <c r="J389" s="792"/>
      <c r="K389" s="792"/>
      <c r="L389" s="792"/>
      <c r="M389" s="792"/>
      <c r="N389" s="792"/>
      <c r="O389" s="793"/>
      <c r="P389" s="794"/>
      <c r="Q389" s="794"/>
      <c r="R389" s="792"/>
      <c r="S389" s="791"/>
      <c r="T389" s="713"/>
    </row>
    <row r="390">
      <c r="A390" s="790"/>
      <c r="B390" s="791"/>
      <c r="C390" s="791"/>
      <c r="D390" s="792"/>
      <c r="E390" s="792"/>
      <c r="F390" s="792"/>
      <c r="G390" s="792"/>
      <c r="H390" s="792"/>
      <c r="I390" s="792"/>
      <c r="J390" s="792"/>
      <c r="K390" s="792"/>
      <c r="L390" s="792"/>
      <c r="M390" s="792"/>
      <c r="N390" s="792"/>
      <c r="O390" s="793"/>
      <c r="P390" s="794"/>
      <c r="Q390" s="794"/>
      <c r="R390" s="792"/>
      <c r="S390" s="791"/>
      <c r="T390" s="713"/>
    </row>
    <row r="391">
      <c r="A391" s="790"/>
      <c r="B391" s="791"/>
      <c r="C391" s="791"/>
      <c r="D391" s="792"/>
      <c r="E391" s="792"/>
      <c r="F391" s="792"/>
      <c r="G391" s="792"/>
      <c r="H391" s="792"/>
      <c r="I391" s="792"/>
      <c r="J391" s="792"/>
      <c r="K391" s="792"/>
      <c r="L391" s="792"/>
      <c r="M391" s="792"/>
      <c r="N391" s="792"/>
      <c r="O391" s="793"/>
      <c r="P391" s="794"/>
      <c r="Q391" s="794"/>
      <c r="R391" s="792"/>
      <c r="S391" s="791"/>
      <c r="T391" s="713"/>
    </row>
    <row r="392">
      <c r="A392" s="790"/>
      <c r="B392" s="791"/>
      <c r="C392" s="791"/>
      <c r="D392" s="792"/>
      <c r="E392" s="792"/>
      <c r="F392" s="792"/>
      <c r="G392" s="792"/>
      <c r="H392" s="792"/>
      <c r="I392" s="792"/>
      <c r="J392" s="792"/>
      <c r="K392" s="792"/>
      <c r="L392" s="792"/>
      <c r="M392" s="792"/>
      <c r="N392" s="792"/>
      <c r="O392" s="793"/>
      <c r="P392" s="794"/>
      <c r="Q392" s="794"/>
      <c r="R392" s="792"/>
      <c r="S392" s="791"/>
      <c r="T392" s="713"/>
    </row>
    <row r="393">
      <c r="A393" s="790"/>
      <c r="B393" s="791"/>
      <c r="C393" s="791"/>
      <c r="D393" s="792"/>
      <c r="E393" s="792"/>
      <c r="F393" s="792"/>
      <c r="G393" s="792"/>
      <c r="H393" s="792"/>
      <c r="I393" s="792"/>
      <c r="J393" s="792"/>
      <c r="K393" s="792"/>
      <c r="L393" s="792"/>
      <c r="M393" s="792"/>
      <c r="N393" s="792"/>
      <c r="O393" s="793"/>
      <c r="P393" s="794"/>
      <c r="Q393" s="794"/>
      <c r="R393" s="792"/>
      <c r="S393" s="791"/>
      <c r="T393" s="713"/>
    </row>
    <row r="394">
      <c r="A394" s="790"/>
      <c r="B394" s="791"/>
      <c r="C394" s="791"/>
      <c r="D394" s="792"/>
      <c r="E394" s="792"/>
      <c r="F394" s="792"/>
      <c r="G394" s="792"/>
      <c r="H394" s="792"/>
      <c r="I394" s="792"/>
      <c r="J394" s="792"/>
      <c r="K394" s="792"/>
      <c r="L394" s="792"/>
      <c r="M394" s="792"/>
      <c r="N394" s="792"/>
      <c r="O394" s="793"/>
      <c r="P394" s="794"/>
      <c r="Q394" s="794"/>
      <c r="R394" s="792"/>
      <c r="S394" s="791"/>
      <c r="T394" s="713"/>
    </row>
    <row r="395">
      <c r="A395" s="790"/>
      <c r="B395" s="791"/>
      <c r="C395" s="791"/>
      <c r="D395" s="792"/>
      <c r="E395" s="792"/>
      <c r="F395" s="792"/>
      <c r="G395" s="792"/>
      <c r="H395" s="792"/>
      <c r="I395" s="792"/>
      <c r="J395" s="792"/>
      <c r="K395" s="792"/>
      <c r="L395" s="792"/>
      <c r="M395" s="792"/>
      <c r="N395" s="792"/>
      <c r="O395" s="793"/>
      <c r="P395" s="794"/>
      <c r="Q395" s="794"/>
      <c r="R395" s="792"/>
      <c r="S395" s="791"/>
      <c r="T395" s="713"/>
    </row>
    <row r="396">
      <c r="A396" s="790"/>
      <c r="B396" s="791"/>
      <c r="C396" s="791"/>
      <c r="D396" s="792"/>
      <c r="E396" s="792"/>
      <c r="F396" s="792"/>
      <c r="G396" s="792"/>
      <c r="H396" s="792"/>
      <c r="I396" s="792"/>
      <c r="J396" s="792"/>
      <c r="K396" s="792"/>
      <c r="L396" s="792"/>
      <c r="M396" s="792"/>
      <c r="N396" s="792"/>
      <c r="O396" s="793"/>
      <c r="P396" s="794"/>
      <c r="Q396" s="794"/>
      <c r="R396" s="792"/>
      <c r="S396" s="791"/>
      <c r="T396" s="713"/>
    </row>
    <row r="397">
      <c r="A397" s="790"/>
      <c r="B397" s="791"/>
      <c r="C397" s="791"/>
      <c r="D397" s="792"/>
      <c r="E397" s="792"/>
      <c r="F397" s="792"/>
      <c r="G397" s="792"/>
      <c r="H397" s="792"/>
      <c r="I397" s="792"/>
      <c r="J397" s="792"/>
      <c r="K397" s="792"/>
      <c r="L397" s="792"/>
      <c r="M397" s="792"/>
      <c r="N397" s="792"/>
      <c r="O397" s="793"/>
      <c r="P397" s="794"/>
      <c r="Q397" s="794"/>
      <c r="R397" s="792"/>
      <c r="S397" s="791"/>
      <c r="T397" s="713"/>
    </row>
    <row r="398">
      <c r="A398" s="790"/>
      <c r="B398" s="791"/>
      <c r="C398" s="791"/>
      <c r="D398" s="792"/>
      <c r="E398" s="792"/>
      <c r="F398" s="792"/>
      <c r="G398" s="792"/>
      <c r="H398" s="792"/>
      <c r="I398" s="792"/>
      <c r="J398" s="792"/>
      <c r="K398" s="792"/>
      <c r="L398" s="792"/>
      <c r="M398" s="792"/>
      <c r="N398" s="792"/>
      <c r="O398" s="793"/>
      <c r="P398" s="794"/>
      <c r="Q398" s="794"/>
      <c r="R398" s="792"/>
      <c r="S398" s="791"/>
      <c r="T398" s="713"/>
    </row>
    <row r="399">
      <c r="A399" s="790"/>
      <c r="B399" s="791"/>
      <c r="C399" s="791"/>
      <c r="D399" s="792"/>
      <c r="E399" s="792"/>
      <c r="F399" s="792"/>
      <c r="G399" s="792"/>
      <c r="H399" s="792"/>
      <c r="I399" s="792"/>
      <c r="J399" s="792"/>
      <c r="K399" s="792"/>
      <c r="L399" s="792"/>
      <c r="M399" s="792"/>
      <c r="N399" s="792"/>
      <c r="O399" s="793"/>
      <c r="P399" s="794"/>
      <c r="Q399" s="794"/>
      <c r="R399" s="792"/>
      <c r="S399" s="791"/>
      <c r="T399" s="713"/>
    </row>
    <row r="400">
      <c r="A400" s="790"/>
      <c r="B400" s="791"/>
      <c r="C400" s="791"/>
      <c r="D400" s="792"/>
      <c r="E400" s="792"/>
      <c r="F400" s="792"/>
      <c r="G400" s="792"/>
      <c r="H400" s="792"/>
      <c r="I400" s="792"/>
      <c r="J400" s="792"/>
      <c r="K400" s="792"/>
      <c r="L400" s="792"/>
      <c r="M400" s="792"/>
      <c r="N400" s="792"/>
      <c r="O400" s="793"/>
      <c r="P400" s="794"/>
      <c r="Q400" s="794"/>
      <c r="R400" s="792"/>
      <c r="S400" s="791"/>
      <c r="T400" s="713"/>
    </row>
    <row r="401">
      <c r="A401" s="790"/>
      <c r="B401" s="791"/>
      <c r="C401" s="791"/>
      <c r="D401" s="792"/>
      <c r="E401" s="792"/>
      <c r="F401" s="792"/>
      <c r="G401" s="792"/>
      <c r="H401" s="792"/>
      <c r="I401" s="792"/>
      <c r="J401" s="792"/>
      <c r="K401" s="792"/>
      <c r="L401" s="792"/>
      <c r="M401" s="792"/>
      <c r="N401" s="792"/>
      <c r="O401" s="793"/>
      <c r="P401" s="794"/>
      <c r="Q401" s="794"/>
      <c r="R401" s="792"/>
      <c r="S401" s="791"/>
      <c r="T401" s="713"/>
    </row>
    <row r="402">
      <c r="A402" s="790"/>
      <c r="B402" s="791"/>
      <c r="C402" s="791"/>
      <c r="D402" s="792"/>
      <c r="E402" s="792"/>
      <c r="F402" s="792"/>
      <c r="G402" s="792"/>
      <c r="H402" s="792"/>
      <c r="I402" s="792"/>
      <c r="J402" s="792"/>
      <c r="K402" s="792"/>
      <c r="L402" s="792"/>
      <c r="M402" s="792"/>
      <c r="N402" s="792"/>
      <c r="O402" s="793"/>
      <c r="P402" s="794"/>
      <c r="Q402" s="794"/>
      <c r="R402" s="792"/>
      <c r="S402" s="791"/>
      <c r="T402" s="713"/>
    </row>
    <row r="403">
      <c r="A403" s="790"/>
      <c r="B403" s="791"/>
      <c r="C403" s="791"/>
      <c r="D403" s="792"/>
      <c r="E403" s="792"/>
      <c r="F403" s="792"/>
      <c r="G403" s="792"/>
      <c r="H403" s="792"/>
      <c r="I403" s="792"/>
      <c r="J403" s="792"/>
      <c r="K403" s="792"/>
      <c r="L403" s="792"/>
      <c r="M403" s="792"/>
      <c r="N403" s="792"/>
      <c r="O403" s="793"/>
      <c r="P403" s="794"/>
      <c r="Q403" s="794"/>
      <c r="R403" s="792"/>
      <c r="S403" s="791"/>
      <c r="T403" s="713"/>
    </row>
    <row r="404">
      <c r="A404" s="790"/>
      <c r="B404" s="791"/>
      <c r="C404" s="791"/>
      <c r="D404" s="792"/>
      <c r="E404" s="792"/>
      <c r="F404" s="792"/>
      <c r="G404" s="792"/>
      <c r="H404" s="792"/>
      <c r="I404" s="792"/>
      <c r="J404" s="792"/>
      <c r="K404" s="792"/>
      <c r="L404" s="792"/>
      <c r="M404" s="792"/>
      <c r="N404" s="792"/>
      <c r="O404" s="793"/>
      <c r="P404" s="794"/>
      <c r="Q404" s="794"/>
      <c r="R404" s="792"/>
      <c r="S404" s="791"/>
      <c r="T404" s="713"/>
    </row>
    <row r="405">
      <c r="A405" s="790"/>
      <c r="B405" s="791"/>
      <c r="C405" s="791"/>
      <c r="D405" s="792"/>
      <c r="E405" s="792"/>
      <c r="F405" s="792"/>
      <c r="G405" s="792"/>
      <c r="H405" s="792"/>
      <c r="I405" s="792"/>
      <c r="J405" s="792"/>
      <c r="K405" s="792"/>
      <c r="L405" s="792"/>
      <c r="M405" s="792"/>
      <c r="N405" s="792"/>
      <c r="O405" s="793"/>
      <c r="P405" s="794"/>
      <c r="Q405" s="794"/>
      <c r="R405" s="792"/>
      <c r="S405" s="791"/>
      <c r="T405" s="713"/>
    </row>
    <row r="406">
      <c r="A406" s="790"/>
      <c r="B406" s="791"/>
      <c r="C406" s="791"/>
      <c r="D406" s="792"/>
      <c r="E406" s="792"/>
      <c r="F406" s="792"/>
      <c r="G406" s="792"/>
      <c r="H406" s="792"/>
      <c r="I406" s="792"/>
      <c r="J406" s="792"/>
      <c r="K406" s="792"/>
      <c r="L406" s="792"/>
      <c r="M406" s="792"/>
      <c r="N406" s="792"/>
      <c r="O406" s="793"/>
      <c r="P406" s="794"/>
      <c r="Q406" s="794"/>
      <c r="R406" s="792"/>
      <c r="S406" s="791"/>
      <c r="T406" s="713"/>
    </row>
    <row r="407">
      <c r="A407" s="790"/>
      <c r="B407" s="791"/>
      <c r="C407" s="791"/>
      <c r="D407" s="792"/>
      <c r="E407" s="792"/>
      <c r="F407" s="792"/>
      <c r="G407" s="792"/>
      <c r="H407" s="792"/>
      <c r="I407" s="792"/>
      <c r="J407" s="792"/>
      <c r="K407" s="792"/>
      <c r="L407" s="792"/>
      <c r="M407" s="792"/>
      <c r="N407" s="792"/>
      <c r="O407" s="793"/>
      <c r="P407" s="794"/>
      <c r="Q407" s="794"/>
      <c r="R407" s="792"/>
      <c r="S407" s="791"/>
      <c r="T407" s="713"/>
    </row>
    <row r="408">
      <c r="A408" s="790"/>
      <c r="B408" s="791"/>
      <c r="C408" s="791"/>
      <c r="D408" s="792"/>
      <c r="E408" s="792"/>
      <c r="F408" s="792"/>
      <c r="G408" s="792"/>
      <c r="H408" s="792"/>
      <c r="I408" s="792"/>
      <c r="J408" s="792"/>
      <c r="K408" s="792"/>
      <c r="L408" s="792"/>
      <c r="M408" s="792"/>
      <c r="N408" s="792"/>
      <c r="O408" s="793"/>
      <c r="P408" s="794"/>
      <c r="Q408" s="794"/>
      <c r="R408" s="792"/>
      <c r="S408" s="791"/>
      <c r="T408" s="713"/>
    </row>
    <row r="409">
      <c r="A409" s="790"/>
      <c r="B409" s="791"/>
      <c r="C409" s="791"/>
      <c r="D409" s="792"/>
      <c r="E409" s="792"/>
      <c r="F409" s="792"/>
      <c r="G409" s="792"/>
      <c r="H409" s="792"/>
      <c r="I409" s="792"/>
      <c r="J409" s="792"/>
      <c r="K409" s="792"/>
      <c r="L409" s="792"/>
      <c r="M409" s="792"/>
      <c r="N409" s="792"/>
      <c r="O409" s="793"/>
      <c r="P409" s="794"/>
      <c r="Q409" s="794"/>
      <c r="R409" s="792"/>
      <c r="S409" s="791"/>
      <c r="T409" s="713"/>
    </row>
    <row r="410">
      <c r="A410" s="790"/>
      <c r="B410" s="791"/>
      <c r="C410" s="791"/>
      <c r="D410" s="792"/>
      <c r="E410" s="792"/>
      <c r="F410" s="792"/>
      <c r="G410" s="792"/>
      <c r="H410" s="792"/>
      <c r="I410" s="792"/>
      <c r="J410" s="792"/>
      <c r="K410" s="792"/>
      <c r="L410" s="792"/>
      <c r="M410" s="792"/>
      <c r="N410" s="792"/>
      <c r="O410" s="793"/>
      <c r="P410" s="794"/>
      <c r="Q410" s="794"/>
      <c r="R410" s="792"/>
      <c r="S410" s="791"/>
      <c r="T410" s="713"/>
    </row>
    <row r="411">
      <c r="A411" s="790"/>
      <c r="B411" s="791"/>
      <c r="C411" s="791"/>
      <c r="D411" s="792"/>
      <c r="E411" s="792"/>
      <c r="F411" s="792"/>
      <c r="G411" s="792"/>
      <c r="H411" s="792"/>
      <c r="I411" s="792"/>
      <c r="J411" s="792"/>
      <c r="K411" s="792"/>
      <c r="L411" s="792"/>
      <c r="M411" s="792"/>
      <c r="N411" s="792"/>
      <c r="O411" s="793"/>
      <c r="P411" s="794"/>
      <c r="Q411" s="794"/>
      <c r="R411" s="792"/>
      <c r="S411" s="791"/>
      <c r="T411" s="713"/>
    </row>
    <row r="412">
      <c r="A412" s="790"/>
      <c r="B412" s="791"/>
      <c r="C412" s="791"/>
      <c r="D412" s="792"/>
      <c r="E412" s="792"/>
      <c r="F412" s="792"/>
      <c r="G412" s="792"/>
      <c r="H412" s="792"/>
      <c r="I412" s="792"/>
      <c r="J412" s="792"/>
      <c r="K412" s="792"/>
      <c r="L412" s="792"/>
      <c r="M412" s="792"/>
      <c r="N412" s="792"/>
      <c r="O412" s="793"/>
      <c r="P412" s="794"/>
      <c r="Q412" s="794"/>
      <c r="R412" s="792"/>
      <c r="S412" s="791"/>
      <c r="T412" s="713"/>
    </row>
    <row r="413">
      <c r="A413" s="790"/>
      <c r="B413" s="791"/>
      <c r="C413" s="791"/>
      <c r="D413" s="792"/>
      <c r="E413" s="792"/>
      <c r="F413" s="792"/>
      <c r="G413" s="792"/>
      <c r="H413" s="792"/>
      <c r="I413" s="792"/>
      <c r="J413" s="792"/>
      <c r="K413" s="792"/>
      <c r="L413" s="792"/>
      <c r="M413" s="792"/>
      <c r="N413" s="792"/>
      <c r="O413" s="793"/>
      <c r="P413" s="794"/>
      <c r="Q413" s="794"/>
      <c r="R413" s="792"/>
      <c r="S413" s="791"/>
      <c r="T413" s="713"/>
    </row>
    <row r="414">
      <c r="A414" s="790"/>
      <c r="B414" s="791"/>
      <c r="C414" s="791"/>
      <c r="D414" s="792"/>
      <c r="E414" s="792"/>
      <c r="F414" s="792"/>
      <c r="G414" s="792"/>
      <c r="H414" s="792"/>
      <c r="I414" s="792"/>
      <c r="J414" s="792"/>
      <c r="K414" s="792"/>
      <c r="L414" s="792"/>
      <c r="M414" s="792"/>
      <c r="N414" s="792"/>
      <c r="O414" s="793"/>
      <c r="P414" s="794"/>
      <c r="Q414" s="794"/>
      <c r="R414" s="792"/>
      <c r="S414" s="791"/>
      <c r="T414" s="713"/>
    </row>
    <row r="415">
      <c r="A415" s="790"/>
      <c r="B415" s="791"/>
      <c r="C415" s="791"/>
      <c r="D415" s="792"/>
      <c r="E415" s="792"/>
      <c r="F415" s="792"/>
      <c r="G415" s="792"/>
      <c r="H415" s="792"/>
      <c r="I415" s="792"/>
      <c r="J415" s="792"/>
      <c r="K415" s="792"/>
      <c r="L415" s="792"/>
      <c r="M415" s="792"/>
      <c r="N415" s="792"/>
      <c r="O415" s="793"/>
      <c r="P415" s="794"/>
      <c r="Q415" s="794"/>
      <c r="R415" s="792"/>
      <c r="S415" s="791"/>
      <c r="T415" s="713"/>
    </row>
    <row r="416">
      <c r="A416" s="790"/>
      <c r="B416" s="791"/>
      <c r="C416" s="791"/>
      <c r="D416" s="792"/>
      <c r="E416" s="792"/>
      <c r="F416" s="792"/>
      <c r="G416" s="792"/>
      <c r="H416" s="792"/>
      <c r="I416" s="792"/>
      <c r="J416" s="792"/>
      <c r="K416" s="792"/>
      <c r="L416" s="792"/>
      <c r="M416" s="792"/>
      <c r="N416" s="792"/>
      <c r="O416" s="793"/>
      <c r="P416" s="794"/>
      <c r="Q416" s="794"/>
      <c r="R416" s="792"/>
      <c r="S416" s="791"/>
      <c r="T416" s="713"/>
    </row>
    <row r="417">
      <c r="A417" s="790"/>
      <c r="B417" s="791"/>
      <c r="C417" s="791"/>
      <c r="D417" s="792"/>
      <c r="E417" s="792"/>
      <c r="F417" s="792"/>
      <c r="G417" s="792"/>
      <c r="H417" s="792"/>
      <c r="I417" s="792"/>
      <c r="J417" s="792"/>
      <c r="K417" s="792"/>
      <c r="L417" s="792"/>
      <c r="M417" s="792"/>
      <c r="N417" s="792"/>
      <c r="O417" s="793"/>
      <c r="P417" s="794"/>
      <c r="Q417" s="794"/>
      <c r="R417" s="792"/>
      <c r="S417" s="791"/>
      <c r="T417" s="713"/>
    </row>
    <row r="418">
      <c r="A418" s="790"/>
      <c r="B418" s="791"/>
      <c r="C418" s="791"/>
      <c r="D418" s="792"/>
      <c r="E418" s="792"/>
      <c r="F418" s="792"/>
      <c r="G418" s="792"/>
      <c r="H418" s="792"/>
      <c r="I418" s="792"/>
      <c r="J418" s="792"/>
      <c r="K418" s="792"/>
      <c r="L418" s="792"/>
      <c r="M418" s="792"/>
      <c r="N418" s="792"/>
      <c r="O418" s="793"/>
      <c r="P418" s="794"/>
      <c r="Q418" s="794"/>
      <c r="R418" s="792"/>
      <c r="S418" s="791"/>
      <c r="T418" s="713"/>
    </row>
    <row r="419">
      <c r="A419" s="790"/>
      <c r="B419" s="791"/>
      <c r="C419" s="791"/>
      <c r="D419" s="792"/>
      <c r="E419" s="792"/>
      <c r="F419" s="792"/>
      <c r="G419" s="792"/>
      <c r="H419" s="792"/>
      <c r="I419" s="792"/>
      <c r="J419" s="792"/>
      <c r="K419" s="792"/>
      <c r="L419" s="792"/>
      <c r="M419" s="792"/>
      <c r="N419" s="792"/>
      <c r="O419" s="793"/>
      <c r="P419" s="794"/>
      <c r="Q419" s="794"/>
      <c r="R419" s="792"/>
      <c r="S419" s="791"/>
      <c r="T419" s="713"/>
    </row>
    <row r="420">
      <c r="A420" s="790"/>
      <c r="B420" s="791"/>
      <c r="C420" s="791"/>
      <c r="D420" s="792"/>
      <c r="E420" s="792"/>
      <c r="F420" s="792"/>
      <c r="G420" s="792"/>
      <c r="H420" s="792"/>
      <c r="I420" s="792"/>
      <c r="J420" s="792"/>
      <c r="K420" s="792"/>
      <c r="L420" s="792"/>
      <c r="M420" s="792"/>
      <c r="N420" s="792"/>
      <c r="O420" s="793"/>
      <c r="P420" s="794"/>
      <c r="Q420" s="794"/>
      <c r="R420" s="792"/>
      <c r="S420" s="791"/>
      <c r="T420" s="713"/>
    </row>
    <row r="421">
      <c r="A421" s="790"/>
      <c r="B421" s="791"/>
      <c r="C421" s="791"/>
      <c r="D421" s="792"/>
      <c r="E421" s="792"/>
      <c r="F421" s="792"/>
      <c r="G421" s="792"/>
      <c r="H421" s="792"/>
      <c r="I421" s="792"/>
      <c r="J421" s="792"/>
      <c r="K421" s="792"/>
      <c r="L421" s="792"/>
      <c r="M421" s="792"/>
      <c r="N421" s="792"/>
      <c r="O421" s="793"/>
      <c r="P421" s="794"/>
      <c r="Q421" s="794"/>
      <c r="R421" s="792"/>
      <c r="S421" s="791"/>
      <c r="T421" s="713"/>
    </row>
    <row r="422">
      <c r="A422" s="790"/>
      <c r="B422" s="791"/>
      <c r="C422" s="791"/>
      <c r="D422" s="792"/>
      <c r="E422" s="792"/>
      <c r="F422" s="792"/>
      <c r="G422" s="792"/>
      <c r="H422" s="792"/>
      <c r="I422" s="792"/>
      <c r="J422" s="792"/>
      <c r="K422" s="792"/>
      <c r="L422" s="792"/>
      <c r="M422" s="792"/>
      <c r="N422" s="792"/>
      <c r="O422" s="793"/>
      <c r="P422" s="794"/>
      <c r="Q422" s="794"/>
      <c r="R422" s="792"/>
      <c r="S422" s="791"/>
      <c r="T422" s="713"/>
    </row>
    <row r="423">
      <c r="A423" s="790"/>
      <c r="B423" s="791"/>
      <c r="C423" s="791"/>
      <c r="D423" s="792"/>
      <c r="E423" s="792"/>
      <c r="F423" s="792"/>
      <c r="G423" s="792"/>
      <c r="H423" s="792"/>
      <c r="I423" s="792"/>
      <c r="J423" s="792"/>
      <c r="K423" s="792"/>
      <c r="L423" s="792"/>
      <c r="M423" s="792"/>
      <c r="N423" s="792"/>
      <c r="O423" s="793"/>
      <c r="P423" s="794"/>
      <c r="Q423" s="794"/>
      <c r="R423" s="792"/>
      <c r="S423" s="791"/>
      <c r="T423" s="713"/>
    </row>
    <row r="424">
      <c r="A424" s="790"/>
      <c r="B424" s="791"/>
      <c r="C424" s="791"/>
      <c r="D424" s="792"/>
      <c r="E424" s="792"/>
      <c r="F424" s="792"/>
      <c r="G424" s="792"/>
      <c r="H424" s="792"/>
      <c r="I424" s="792"/>
      <c r="J424" s="792"/>
      <c r="K424" s="792"/>
      <c r="L424" s="792"/>
      <c r="M424" s="792"/>
      <c r="N424" s="792"/>
      <c r="O424" s="793"/>
      <c r="P424" s="794"/>
      <c r="Q424" s="794"/>
      <c r="R424" s="792"/>
      <c r="S424" s="791"/>
      <c r="T424" s="713"/>
    </row>
    <row r="425">
      <c r="A425" s="790"/>
      <c r="B425" s="791"/>
      <c r="C425" s="791"/>
      <c r="D425" s="792"/>
      <c r="E425" s="792"/>
      <c r="F425" s="792"/>
      <c r="G425" s="792"/>
      <c r="H425" s="792"/>
      <c r="I425" s="792"/>
      <c r="J425" s="792"/>
      <c r="K425" s="792"/>
      <c r="L425" s="792"/>
      <c r="M425" s="792"/>
      <c r="N425" s="792"/>
      <c r="O425" s="793"/>
      <c r="P425" s="794"/>
      <c r="Q425" s="794"/>
      <c r="R425" s="792"/>
      <c r="S425" s="791"/>
      <c r="T425" s="713"/>
    </row>
    <row r="426">
      <c r="A426" s="790"/>
      <c r="B426" s="791"/>
      <c r="C426" s="791"/>
      <c r="D426" s="792"/>
      <c r="E426" s="792"/>
      <c r="F426" s="792"/>
      <c r="G426" s="792"/>
      <c r="H426" s="792"/>
      <c r="I426" s="792"/>
      <c r="J426" s="792"/>
      <c r="K426" s="792"/>
      <c r="L426" s="792"/>
      <c r="M426" s="792"/>
      <c r="N426" s="792"/>
      <c r="O426" s="793"/>
      <c r="P426" s="794"/>
      <c r="Q426" s="794"/>
      <c r="R426" s="792"/>
      <c r="S426" s="791"/>
      <c r="T426" s="713"/>
    </row>
    <row r="427">
      <c r="A427" s="790"/>
      <c r="B427" s="791"/>
      <c r="C427" s="791"/>
      <c r="D427" s="792"/>
      <c r="E427" s="792"/>
      <c r="F427" s="792"/>
      <c r="G427" s="792"/>
      <c r="H427" s="792"/>
      <c r="I427" s="792"/>
      <c r="J427" s="792"/>
      <c r="K427" s="792"/>
      <c r="L427" s="792"/>
      <c r="M427" s="792"/>
      <c r="N427" s="792"/>
      <c r="O427" s="793"/>
      <c r="P427" s="794"/>
      <c r="Q427" s="794"/>
      <c r="R427" s="792"/>
      <c r="S427" s="791"/>
      <c r="T427" s="713"/>
    </row>
    <row r="428">
      <c r="A428" s="790"/>
      <c r="B428" s="791"/>
      <c r="C428" s="791"/>
      <c r="D428" s="792"/>
      <c r="E428" s="792"/>
      <c r="F428" s="792"/>
      <c r="G428" s="792"/>
      <c r="H428" s="792"/>
      <c r="I428" s="792"/>
      <c r="J428" s="792"/>
      <c r="K428" s="792"/>
      <c r="L428" s="792"/>
      <c r="M428" s="792"/>
      <c r="N428" s="792"/>
      <c r="O428" s="793"/>
      <c r="P428" s="794"/>
      <c r="Q428" s="794"/>
      <c r="R428" s="792"/>
      <c r="S428" s="791"/>
      <c r="T428" s="713"/>
    </row>
    <row r="429">
      <c r="A429" s="790"/>
      <c r="B429" s="791"/>
      <c r="C429" s="791"/>
      <c r="D429" s="792"/>
      <c r="E429" s="792"/>
      <c r="F429" s="792"/>
      <c r="G429" s="792"/>
      <c r="H429" s="792"/>
      <c r="I429" s="792"/>
      <c r="J429" s="792"/>
      <c r="K429" s="792"/>
      <c r="L429" s="792"/>
      <c r="M429" s="792"/>
      <c r="N429" s="792"/>
      <c r="O429" s="793"/>
      <c r="P429" s="794"/>
      <c r="Q429" s="794"/>
      <c r="R429" s="792"/>
      <c r="S429" s="791"/>
      <c r="T429" s="713"/>
    </row>
    <row r="430">
      <c r="A430" s="790"/>
      <c r="B430" s="791"/>
      <c r="C430" s="791"/>
      <c r="D430" s="792"/>
      <c r="E430" s="792"/>
      <c r="F430" s="792"/>
      <c r="G430" s="792"/>
      <c r="H430" s="792"/>
      <c r="I430" s="792"/>
      <c r="J430" s="792"/>
      <c r="K430" s="792"/>
      <c r="L430" s="792"/>
      <c r="M430" s="792"/>
      <c r="N430" s="792"/>
      <c r="O430" s="793"/>
      <c r="P430" s="794"/>
      <c r="Q430" s="794"/>
      <c r="R430" s="792"/>
      <c r="S430" s="791"/>
      <c r="T430" s="713"/>
    </row>
    <row r="431">
      <c r="A431" s="790"/>
      <c r="B431" s="791"/>
      <c r="C431" s="791"/>
      <c r="D431" s="792"/>
      <c r="E431" s="792"/>
      <c r="F431" s="792"/>
      <c r="G431" s="792"/>
      <c r="H431" s="792"/>
      <c r="I431" s="792"/>
      <c r="J431" s="792"/>
      <c r="K431" s="792"/>
      <c r="L431" s="792"/>
      <c r="M431" s="792"/>
      <c r="N431" s="792"/>
      <c r="O431" s="793"/>
      <c r="P431" s="794"/>
      <c r="Q431" s="794"/>
      <c r="R431" s="792"/>
      <c r="S431" s="791"/>
      <c r="T431" s="713"/>
    </row>
    <row r="432">
      <c r="A432" s="790"/>
      <c r="B432" s="791"/>
      <c r="C432" s="791"/>
      <c r="D432" s="792"/>
      <c r="E432" s="792"/>
      <c r="F432" s="792"/>
      <c r="G432" s="792"/>
      <c r="H432" s="792"/>
      <c r="I432" s="792"/>
      <c r="J432" s="792"/>
      <c r="K432" s="792"/>
      <c r="L432" s="792"/>
      <c r="M432" s="792"/>
      <c r="N432" s="792"/>
      <c r="O432" s="793"/>
      <c r="P432" s="794"/>
      <c r="Q432" s="794"/>
      <c r="R432" s="792"/>
      <c r="S432" s="791"/>
      <c r="T432" s="713"/>
    </row>
    <row r="433">
      <c r="A433" s="790"/>
      <c r="B433" s="791"/>
      <c r="C433" s="791"/>
      <c r="D433" s="792"/>
      <c r="E433" s="792"/>
      <c r="F433" s="792"/>
      <c r="G433" s="792"/>
      <c r="H433" s="792"/>
      <c r="I433" s="792"/>
      <c r="J433" s="792"/>
      <c r="K433" s="792"/>
      <c r="L433" s="792"/>
      <c r="M433" s="792"/>
      <c r="N433" s="792"/>
      <c r="O433" s="793"/>
      <c r="P433" s="794"/>
      <c r="Q433" s="794"/>
      <c r="R433" s="792"/>
      <c r="S433" s="791"/>
      <c r="T433" s="713"/>
    </row>
    <row r="434">
      <c r="A434" s="790"/>
      <c r="B434" s="791"/>
      <c r="C434" s="791"/>
      <c r="D434" s="792"/>
      <c r="E434" s="792"/>
      <c r="F434" s="792"/>
      <c r="G434" s="792"/>
      <c r="H434" s="792"/>
      <c r="I434" s="792"/>
      <c r="J434" s="792"/>
      <c r="K434" s="792"/>
      <c r="L434" s="792"/>
      <c r="M434" s="792"/>
      <c r="N434" s="792"/>
      <c r="O434" s="793"/>
      <c r="P434" s="794"/>
      <c r="Q434" s="794"/>
      <c r="R434" s="792"/>
      <c r="S434" s="791"/>
      <c r="T434" s="713"/>
    </row>
    <row r="435">
      <c r="A435" s="790"/>
      <c r="B435" s="791"/>
      <c r="C435" s="791"/>
      <c r="D435" s="792"/>
      <c r="E435" s="792"/>
      <c r="F435" s="792"/>
      <c r="G435" s="792"/>
      <c r="H435" s="792"/>
      <c r="I435" s="792"/>
      <c r="J435" s="792"/>
      <c r="K435" s="792"/>
      <c r="L435" s="792"/>
      <c r="M435" s="792"/>
      <c r="N435" s="792"/>
      <c r="O435" s="793"/>
      <c r="P435" s="794"/>
      <c r="Q435" s="794"/>
      <c r="R435" s="792"/>
      <c r="S435" s="791"/>
      <c r="T435" s="713"/>
    </row>
    <row r="436">
      <c r="A436" s="790"/>
      <c r="B436" s="791"/>
      <c r="C436" s="791"/>
      <c r="D436" s="792"/>
      <c r="E436" s="792"/>
      <c r="F436" s="792"/>
      <c r="G436" s="792"/>
      <c r="H436" s="792"/>
      <c r="I436" s="792"/>
      <c r="J436" s="792"/>
      <c r="K436" s="792"/>
      <c r="L436" s="792"/>
      <c r="M436" s="792"/>
      <c r="N436" s="792"/>
      <c r="O436" s="793"/>
      <c r="P436" s="794"/>
      <c r="Q436" s="794"/>
      <c r="R436" s="792"/>
      <c r="S436" s="791"/>
      <c r="T436" s="713"/>
    </row>
    <row r="437">
      <c r="A437" s="790"/>
      <c r="B437" s="791"/>
      <c r="C437" s="791"/>
      <c r="D437" s="792"/>
      <c r="E437" s="792"/>
      <c r="F437" s="792"/>
      <c r="G437" s="792"/>
      <c r="H437" s="792"/>
      <c r="I437" s="792"/>
      <c r="J437" s="792"/>
      <c r="K437" s="792"/>
      <c r="L437" s="792"/>
      <c r="M437" s="792"/>
      <c r="N437" s="792"/>
      <c r="O437" s="793"/>
      <c r="P437" s="794"/>
      <c r="Q437" s="794"/>
      <c r="R437" s="792"/>
      <c r="S437" s="791"/>
      <c r="T437" s="713"/>
    </row>
    <row r="438">
      <c r="A438" s="790"/>
      <c r="B438" s="791"/>
      <c r="C438" s="791"/>
      <c r="D438" s="792"/>
      <c r="E438" s="792"/>
      <c r="F438" s="792"/>
      <c r="G438" s="792"/>
      <c r="H438" s="792"/>
      <c r="I438" s="792"/>
      <c r="J438" s="792"/>
      <c r="K438" s="792"/>
      <c r="L438" s="792"/>
      <c r="M438" s="792"/>
      <c r="N438" s="792"/>
      <c r="O438" s="793"/>
      <c r="P438" s="794"/>
      <c r="Q438" s="794"/>
      <c r="R438" s="792"/>
      <c r="S438" s="791"/>
      <c r="T438" s="713"/>
    </row>
    <row r="439">
      <c r="A439" s="790"/>
      <c r="B439" s="791"/>
      <c r="C439" s="791"/>
      <c r="D439" s="792"/>
      <c r="E439" s="792"/>
      <c r="F439" s="792"/>
      <c r="G439" s="792"/>
      <c r="H439" s="792"/>
      <c r="I439" s="792"/>
      <c r="J439" s="792"/>
      <c r="K439" s="792"/>
      <c r="L439" s="792"/>
      <c r="M439" s="792"/>
      <c r="N439" s="792"/>
      <c r="O439" s="793"/>
      <c r="P439" s="794"/>
      <c r="Q439" s="794"/>
      <c r="R439" s="792"/>
      <c r="S439" s="791"/>
      <c r="T439" s="713"/>
    </row>
    <row r="440">
      <c r="A440" s="790"/>
      <c r="B440" s="791"/>
      <c r="C440" s="791"/>
      <c r="D440" s="792"/>
      <c r="E440" s="792"/>
      <c r="F440" s="792"/>
      <c r="G440" s="792"/>
      <c r="H440" s="792"/>
      <c r="I440" s="792"/>
      <c r="J440" s="792"/>
      <c r="K440" s="792"/>
      <c r="L440" s="792"/>
      <c r="M440" s="792"/>
      <c r="N440" s="792"/>
      <c r="O440" s="793"/>
      <c r="P440" s="794"/>
      <c r="Q440" s="794"/>
      <c r="R440" s="792"/>
      <c r="S440" s="791"/>
      <c r="T440" s="713"/>
    </row>
    <row r="441">
      <c r="A441" s="790"/>
      <c r="B441" s="791"/>
      <c r="C441" s="791"/>
      <c r="D441" s="792"/>
      <c r="E441" s="792"/>
      <c r="F441" s="792"/>
      <c r="G441" s="792"/>
      <c r="H441" s="792"/>
      <c r="I441" s="792"/>
      <c r="J441" s="792"/>
      <c r="K441" s="792"/>
      <c r="L441" s="792"/>
      <c r="M441" s="792"/>
      <c r="N441" s="792"/>
      <c r="O441" s="793"/>
      <c r="P441" s="794"/>
      <c r="Q441" s="794"/>
      <c r="R441" s="792"/>
      <c r="S441" s="791"/>
      <c r="T441" s="713"/>
    </row>
    <row r="442">
      <c r="A442" s="790"/>
      <c r="B442" s="791"/>
      <c r="C442" s="791"/>
      <c r="D442" s="792"/>
      <c r="E442" s="792"/>
      <c r="F442" s="792"/>
      <c r="G442" s="792"/>
      <c r="H442" s="792"/>
      <c r="I442" s="792"/>
      <c r="J442" s="792"/>
      <c r="K442" s="792"/>
      <c r="L442" s="792"/>
      <c r="M442" s="792"/>
      <c r="N442" s="792"/>
      <c r="O442" s="793"/>
      <c r="P442" s="794"/>
      <c r="Q442" s="794"/>
      <c r="R442" s="792"/>
      <c r="S442" s="791"/>
      <c r="T442" s="713"/>
    </row>
    <row r="443">
      <c r="A443" s="790"/>
      <c r="B443" s="791"/>
      <c r="C443" s="791"/>
      <c r="D443" s="792"/>
      <c r="E443" s="792"/>
      <c r="F443" s="792"/>
      <c r="G443" s="792"/>
      <c r="H443" s="792"/>
      <c r="I443" s="792"/>
      <c r="J443" s="792"/>
      <c r="K443" s="792"/>
      <c r="L443" s="792"/>
      <c r="M443" s="792"/>
      <c r="N443" s="792"/>
      <c r="O443" s="793"/>
      <c r="P443" s="794"/>
      <c r="Q443" s="794"/>
      <c r="R443" s="792"/>
      <c r="S443" s="791"/>
      <c r="T443" s="713"/>
    </row>
    <row r="444">
      <c r="A444" s="790"/>
      <c r="B444" s="791"/>
      <c r="C444" s="791"/>
      <c r="D444" s="792"/>
      <c r="E444" s="792"/>
      <c r="F444" s="792"/>
      <c r="G444" s="792"/>
      <c r="H444" s="792"/>
      <c r="I444" s="792"/>
      <c r="J444" s="792"/>
      <c r="K444" s="792"/>
      <c r="L444" s="792"/>
      <c r="M444" s="792"/>
      <c r="N444" s="792"/>
      <c r="O444" s="793"/>
      <c r="P444" s="794"/>
      <c r="Q444" s="794"/>
      <c r="R444" s="792"/>
      <c r="S444" s="791"/>
      <c r="T444" s="713"/>
    </row>
    <row r="445">
      <c r="A445" s="790"/>
      <c r="B445" s="791"/>
      <c r="C445" s="791"/>
      <c r="D445" s="792"/>
      <c r="E445" s="792"/>
      <c r="F445" s="792"/>
      <c r="G445" s="792"/>
      <c r="H445" s="792"/>
      <c r="I445" s="792"/>
      <c r="J445" s="792"/>
      <c r="K445" s="792"/>
      <c r="L445" s="792"/>
      <c r="M445" s="792"/>
      <c r="N445" s="792"/>
      <c r="O445" s="793"/>
      <c r="P445" s="794"/>
      <c r="Q445" s="794"/>
      <c r="R445" s="792"/>
      <c r="S445" s="791"/>
      <c r="T445" s="713"/>
    </row>
    <row r="446">
      <c r="A446" s="790"/>
      <c r="B446" s="791"/>
      <c r="C446" s="791"/>
      <c r="D446" s="792"/>
      <c r="E446" s="792"/>
      <c r="F446" s="792"/>
      <c r="G446" s="792"/>
      <c r="H446" s="792"/>
      <c r="I446" s="792"/>
      <c r="J446" s="792"/>
      <c r="K446" s="792"/>
      <c r="L446" s="792"/>
      <c r="M446" s="792"/>
      <c r="N446" s="792"/>
      <c r="O446" s="793"/>
      <c r="P446" s="794"/>
      <c r="Q446" s="794"/>
      <c r="R446" s="792"/>
      <c r="S446" s="791"/>
      <c r="T446" s="713"/>
    </row>
    <row r="447">
      <c r="A447" s="790"/>
      <c r="B447" s="791"/>
      <c r="C447" s="791"/>
      <c r="D447" s="792"/>
      <c r="E447" s="792"/>
      <c r="F447" s="792"/>
      <c r="G447" s="792"/>
      <c r="H447" s="792"/>
      <c r="I447" s="792"/>
      <c r="J447" s="792"/>
      <c r="K447" s="792"/>
      <c r="L447" s="792"/>
      <c r="M447" s="792"/>
      <c r="N447" s="792"/>
      <c r="O447" s="793"/>
      <c r="P447" s="794"/>
      <c r="Q447" s="794"/>
      <c r="R447" s="792"/>
      <c r="S447" s="791"/>
      <c r="T447" s="713"/>
    </row>
    <row r="448">
      <c r="A448" s="790"/>
      <c r="B448" s="791"/>
      <c r="C448" s="791"/>
      <c r="D448" s="792"/>
      <c r="E448" s="792"/>
      <c r="F448" s="792"/>
      <c r="G448" s="792"/>
      <c r="H448" s="792"/>
      <c r="I448" s="792"/>
      <c r="J448" s="792"/>
      <c r="K448" s="792"/>
      <c r="L448" s="792"/>
      <c r="M448" s="792"/>
      <c r="N448" s="792"/>
      <c r="O448" s="793"/>
      <c r="P448" s="794"/>
      <c r="Q448" s="794"/>
      <c r="R448" s="792"/>
      <c r="S448" s="791"/>
      <c r="T448" s="713"/>
    </row>
    <row r="449">
      <c r="A449" s="790"/>
      <c r="B449" s="791"/>
      <c r="C449" s="791"/>
      <c r="D449" s="792"/>
      <c r="E449" s="792"/>
      <c r="F449" s="792"/>
      <c r="G449" s="792"/>
      <c r="H449" s="792"/>
      <c r="I449" s="792"/>
      <c r="J449" s="792"/>
      <c r="K449" s="792"/>
      <c r="L449" s="792"/>
      <c r="M449" s="792"/>
      <c r="N449" s="792"/>
      <c r="O449" s="793"/>
      <c r="P449" s="794"/>
      <c r="Q449" s="794"/>
      <c r="R449" s="792"/>
      <c r="S449" s="791"/>
      <c r="T449" s="713"/>
    </row>
    <row r="450">
      <c r="A450" s="790"/>
      <c r="B450" s="791"/>
      <c r="C450" s="791"/>
      <c r="D450" s="792"/>
      <c r="E450" s="792"/>
      <c r="F450" s="792"/>
      <c r="G450" s="792"/>
      <c r="H450" s="792"/>
      <c r="I450" s="792"/>
      <c r="J450" s="792"/>
      <c r="K450" s="792"/>
      <c r="L450" s="792"/>
      <c r="M450" s="792"/>
      <c r="N450" s="792"/>
      <c r="O450" s="793"/>
      <c r="P450" s="794"/>
      <c r="Q450" s="794"/>
      <c r="R450" s="792"/>
      <c r="S450" s="791"/>
      <c r="T450" s="713"/>
    </row>
    <row r="451">
      <c r="A451" s="790"/>
      <c r="B451" s="791"/>
      <c r="C451" s="791"/>
      <c r="D451" s="792"/>
      <c r="E451" s="792"/>
      <c r="F451" s="792"/>
      <c r="G451" s="792"/>
      <c r="H451" s="792"/>
      <c r="I451" s="792"/>
      <c r="J451" s="792"/>
      <c r="K451" s="792"/>
      <c r="L451" s="792"/>
      <c r="M451" s="792"/>
      <c r="N451" s="792"/>
      <c r="O451" s="793"/>
      <c r="P451" s="794"/>
      <c r="Q451" s="794"/>
      <c r="R451" s="792"/>
      <c r="S451" s="791"/>
      <c r="T451" s="713"/>
    </row>
    <row r="452">
      <c r="A452" s="790"/>
      <c r="B452" s="791"/>
      <c r="C452" s="791"/>
      <c r="D452" s="792"/>
      <c r="E452" s="792"/>
      <c r="F452" s="792"/>
      <c r="G452" s="792"/>
      <c r="H452" s="792"/>
      <c r="I452" s="792"/>
      <c r="J452" s="792"/>
      <c r="K452" s="792"/>
      <c r="L452" s="792"/>
      <c r="M452" s="792"/>
      <c r="N452" s="792"/>
      <c r="O452" s="793"/>
      <c r="P452" s="794"/>
      <c r="Q452" s="794"/>
      <c r="R452" s="792"/>
      <c r="S452" s="791"/>
      <c r="T452" s="713"/>
    </row>
    <row r="453">
      <c r="A453" s="790"/>
      <c r="B453" s="791"/>
      <c r="C453" s="791"/>
      <c r="D453" s="792"/>
      <c r="E453" s="792"/>
      <c r="F453" s="792"/>
      <c r="G453" s="792"/>
      <c r="H453" s="792"/>
      <c r="I453" s="792"/>
      <c r="J453" s="792"/>
      <c r="K453" s="792"/>
      <c r="L453" s="792"/>
      <c r="M453" s="792"/>
      <c r="N453" s="792"/>
      <c r="O453" s="793"/>
      <c r="P453" s="794"/>
      <c r="Q453" s="794"/>
      <c r="R453" s="792"/>
      <c r="S453" s="791"/>
      <c r="T453" s="713"/>
    </row>
    <row r="454">
      <c r="A454" s="790"/>
      <c r="B454" s="791"/>
      <c r="C454" s="791"/>
      <c r="D454" s="792"/>
      <c r="E454" s="792"/>
      <c r="F454" s="792"/>
      <c r="G454" s="792"/>
      <c r="H454" s="792"/>
      <c r="I454" s="792"/>
      <c r="J454" s="792"/>
      <c r="K454" s="792"/>
      <c r="L454" s="792"/>
      <c r="M454" s="792"/>
      <c r="N454" s="792"/>
      <c r="O454" s="793"/>
      <c r="P454" s="794"/>
      <c r="Q454" s="794"/>
      <c r="R454" s="792"/>
      <c r="S454" s="791"/>
      <c r="T454" s="713"/>
    </row>
    <row r="455">
      <c r="A455" s="790"/>
      <c r="B455" s="791"/>
      <c r="C455" s="791"/>
      <c r="D455" s="792"/>
      <c r="E455" s="792"/>
      <c r="F455" s="792"/>
      <c r="G455" s="792"/>
      <c r="H455" s="792"/>
      <c r="I455" s="792"/>
      <c r="J455" s="792"/>
      <c r="K455" s="792"/>
      <c r="L455" s="792"/>
      <c r="M455" s="792"/>
      <c r="N455" s="792"/>
      <c r="O455" s="793"/>
      <c r="P455" s="794"/>
      <c r="Q455" s="794"/>
      <c r="R455" s="792"/>
      <c r="S455" s="791"/>
      <c r="T455" s="713"/>
    </row>
    <row r="456">
      <c r="A456" s="790"/>
      <c r="B456" s="791"/>
      <c r="C456" s="791"/>
      <c r="D456" s="792"/>
      <c r="E456" s="792"/>
      <c r="F456" s="792"/>
      <c r="G456" s="792"/>
      <c r="H456" s="792"/>
      <c r="I456" s="792"/>
      <c r="J456" s="792"/>
      <c r="K456" s="792"/>
      <c r="L456" s="792"/>
      <c r="M456" s="792"/>
      <c r="N456" s="792"/>
      <c r="O456" s="793"/>
      <c r="P456" s="794"/>
      <c r="Q456" s="794"/>
      <c r="R456" s="792"/>
      <c r="S456" s="791"/>
      <c r="T456" s="713"/>
    </row>
    <row r="457">
      <c r="A457" s="790"/>
      <c r="B457" s="791"/>
      <c r="C457" s="791"/>
      <c r="D457" s="792"/>
      <c r="E457" s="792"/>
      <c r="F457" s="792"/>
      <c r="G457" s="792"/>
      <c r="H457" s="792"/>
      <c r="I457" s="792"/>
      <c r="J457" s="792"/>
      <c r="K457" s="792"/>
      <c r="L457" s="792"/>
      <c r="M457" s="792"/>
      <c r="N457" s="792"/>
      <c r="O457" s="793"/>
      <c r="P457" s="794"/>
      <c r="Q457" s="794"/>
      <c r="R457" s="792"/>
      <c r="S457" s="791"/>
      <c r="T457" s="713"/>
    </row>
    <row r="458">
      <c r="A458" s="790"/>
      <c r="B458" s="791"/>
      <c r="C458" s="791"/>
      <c r="D458" s="792"/>
      <c r="E458" s="792"/>
      <c r="F458" s="792"/>
      <c r="G458" s="792"/>
      <c r="H458" s="792"/>
      <c r="I458" s="792"/>
      <c r="J458" s="792"/>
      <c r="K458" s="792"/>
      <c r="L458" s="792"/>
      <c r="M458" s="792"/>
      <c r="N458" s="792"/>
      <c r="O458" s="793"/>
      <c r="P458" s="794"/>
      <c r="Q458" s="794"/>
      <c r="R458" s="792"/>
      <c r="S458" s="791"/>
      <c r="T458" s="713"/>
    </row>
    <row r="459">
      <c r="A459" s="790"/>
      <c r="B459" s="791"/>
      <c r="C459" s="791"/>
      <c r="D459" s="792"/>
      <c r="E459" s="792"/>
      <c r="F459" s="792"/>
      <c r="G459" s="792"/>
      <c r="H459" s="792"/>
      <c r="I459" s="792"/>
      <c r="J459" s="792"/>
      <c r="K459" s="792"/>
      <c r="L459" s="792"/>
      <c r="M459" s="792"/>
      <c r="N459" s="792"/>
      <c r="O459" s="793"/>
      <c r="P459" s="794"/>
      <c r="Q459" s="794"/>
      <c r="R459" s="792"/>
      <c r="S459" s="791"/>
      <c r="T459" s="713"/>
    </row>
    <row r="460">
      <c r="A460" s="790"/>
      <c r="B460" s="791"/>
      <c r="C460" s="791"/>
      <c r="D460" s="792"/>
      <c r="E460" s="792"/>
      <c r="F460" s="792"/>
      <c r="G460" s="792"/>
      <c r="H460" s="792"/>
      <c r="I460" s="792"/>
      <c r="J460" s="792"/>
      <c r="K460" s="792"/>
      <c r="L460" s="792"/>
      <c r="M460" s="792"/>
      <c r="N460" s="792"/>
      <c r="O460" s="793"/>
      <c r="P460" s="794"/>
      <c r="Q460" s="794"/>
      <c r="R460" s="792"/>
      <c r="S460" s="791"/>
      <c r="T460" s="713"/>
    </row>
    <row r="461">
      <c r="A461" s="790"/>
      <c r="B461" s="791"/>
      <c r="C461" s="791"/>
      <c r="D461" s="792"/>
      <c r="E461" s="792"/>
      <c r="F461" s="792"/>
      <c r="G461" s="792"/>
      <c r="H461" s="792"/>
      <c r="I461" s="792"/>
      <c r="J461" s="792"/>
      <c r="K461" s="792"/>
      <c r="L461" s="792"/>
      <c r="M461" s="792"/>
      <c r="N461" s="792"/>
      <c r="O461" s="793"/>
      <c r="P461" s="794"/>
      <c r="Q461" s="794"/>
      <c r="R461" s="792"/>
      <c r="S461" s="791"/>
      <c r="T461" s="713"/>
    </row>
    <row r="462">
      <c r="A462" s="790"/>
      <c r="B462" s="791"/>
      <c r="C462" s="791"/>
      <c r="D462" s="792"/>
      <c r="E462" s="792"/>
      <c r="F462" s="792"/>
      <c r="G462" s="792"/>
      <c r="H462" s="792"/>
      <c r="I462" s="792"/>
      <c r="J462" s="792"/>
      <c r="K462" s="792"/>
      <c r="L462" s="792"/>
      <c r="M462" s="792"/>
      <c r="N462" s="792"/>
      <c r="O462" s="793"/>
      <c r="P462" s="794"/>
      <c r="Q462" s="794"/>
      <c r="R462" s="792"/>
      <c r="S462" s="791"/>
      <c r="T462" s="713"/>
    </row>
    <row r="463">
      <c r="A463" s="790"/>
      <c r="B463" s="791"/>
      <c r="C463" s="791"/>
      <c r="D463" s="792"/>
      <c r="E463" s="792"/>
      <c r="F463" s="792"/>
      <c r="G463" s="792"/>
      <c r="H463" s="792"/>
      <c r="I463" s="792"/>
      <c r="J463" s="792"/>
      <c r="K463" s="792"/>
      <c r="L463" s="792"/>
      <c r="M463" s="792"/>
      <c r="N463" s="792"/>
      <c r="O463" s="793"/>
      <c r="P463" s="794"/>
      <c r="Q463" s="794"/>
      <c r="R463" s="792"/>
      <c r="S463" s="791"/>
      <c r="T463" s="713"/>
    </row>
    <row r="464">
      <c r="A464" s="790"/>
      <c r="B464" s="791"/>
      <c r="C464" s="791"/>
      <c r="D464" s="792"/>
      <c r="E464" s="792"/>
      <c r="F464" s="792"/>
      <c r="G464" s="792"/>
      <c r="H464" s="792"/>
      <c r="I464" s="792"/>
      <c r="J464" s="792"/>
      <c r="K464" s="792"/>
      <c r="L464" s="792"/>
      <c r="M464" s="792"/>
      <c r="N464" s="792"/>
      <c r="O464" s="793"/>
      <c r="P464" s="794"/>
      <c r="Q464" s="794"/>
      <c r="R464" s="792"/>
      <c r="S464" s="791"/>
      <c r="T464" s="713"/>
    </row>
    <row r="465">
      <c r="A465" s="790"/>
      <c r="B465" s="791"/>
      <c r="C465" s="791"/>
      <c r="D465" s="792"/>
      <c r="E465" s="792"/>
      <c r="F465" s="792"/>
      <c r="G465" s="792"/>
      <c r="H465" s="792"/>
      <c r="I465" s="792"/>
      <c r="J465" s="792"/>
      <c r="K465" s="792"/>
      <c r="L465" s="792"/>
      <c r="M465" s="792"/>
      <c r="N465" s="792"/>
      <c r="O465" s="793"/>
      <c r="P465" s="794"/>
      <c r="Q465" s="794"/>
      <c r="R465" s="792"/>
      <c r="S465" s="791"/>
      <c r="T465" s="713"/>
    </row>
    <row r="466">
      <c r="A466" s="790"/>
      <c r="B466" s="791"/>
      <c r="C466" s="791"/>
      <c r="D466" s="792"/>
      <c r="E466" s="792"/>
      <c r="F466" s="792"/>
      <c r="G466" s="792"/>
      <c r="H466" s="792"/>
      <c r="I466" s="792"/>
      <c r="J466" s="792"/>
      <c r="K466" s="792"/>
      <c r="L466" s="792"/>
      <c r="M466" s="792"/>
      <c r="N466" s="792"/>
      <c r="O466" s="793"/>
      <c r="P466" s="794"/>
      <c r="Q466" s="794"/>
      <c r="R466" s="792"/>
      <c r="S466" s="791"/>
      <c r="T466" s="713"/>
    </row>
    <row r="467">
      <c r="A467" s="790"/>
      <c r="B467" s="791"/>
      <c r="C467" s="791"/>
      <c r="D467" s="792"/>
      <c r="E467" s="792"/>
      <c r="F467" s="792"/>
      <c r="G467" s="792"/>
      <c r="H467" s="792"/>
      <c r="I467" s="792"/>
      <c r="J467" s="792"/>
      <c r="K467" s="792"/>
      <c r="L467" s="792"/>
      <c r="M467" s="792"/>
      <c r="N467" s="792"/>
      <c r="O467" s="793"/>
      <c r="P467" s="794"/>
      <c r="Q467" s="794"/>
      <c r="R467" s="792"/>
      <c r="S467" s="791"/>
      <c r="T467" s="713"/>
    </row>
    <row r="468">
      <c r="A468" s="790"/>
      <c r="B468" s="791"/>
      <c r="C468" s="791"/>
      <c r="D468" s="792"/>
      <c r="E468" s="792"/>
      <c r="F468" s="792"/>
      <c r="G468" s="792"/>
      <c r="H468" s="792"/>
      <c r="I468" s="792"/>
      <c r="J468" s="792"/>
      <c r="K468" s="792"/>
      <c r="L468" s="792"/>
      <c r="M468" s="792"/>
      <c r="N468" s="792"/>
      <c r="O468" s="793"/>
      <c r="P468" s="794"/>
      <c r="Q468" s="794"/>
      <c r="R468" s="792"/>
      <c r="S468" s="791"/>
      <c r="T468" s="713"/>
    </row>
    <row r="469">
      <c r="A469" s="790"/>
      <c r="B469" s="791"/>
      <c r="C469" s="791"/>
      <c r="D469" s="792"/>
      <c r="E469" s="792"/>
      <c r="F469" s="792"/>
      <c r="G469" s="792"/>
      <c r="H469" s="792"/>
      <c r="I469" s="792"/>
      <c r="J469" s="792"/>
      <c r="K469" s="792"/>
      <c r="L469" s="792"/>
      <c r="M469" s="792"/>
      <c r="N469" s="792"/>
      <c r="O469" s="793"/>
      <c r="P469" s="794"/>
      <c r="Q469" s="794"/>
      <c r="R469" s="792"/>
      <c r="S469" s="791"/>
      <c r="T469" s="713"/>
    </row>
    <row r="470">
      <c r="A470" s="790"/>
      <c r="B470" s="791"/>
      <c r="C470" s="791"/>
      <c r="D470" s="792"/>
      <c r="E470" s="792"/>
      <c r="F470" s="792"/>
      <c r="G470" s="792"/>
      <c r="H470" s="792"/>
      <c r="I470" s="792"/>
      <c r="J470" s="792"/>
      <c r="K470" s="792"/>
      <c r="L470" s="792"/>
      <c r="M470" s="792"/>
      <c r="N470" s="792"/>
      <c r="O470" s="793"/>
      <c r="P470" s="794"/>
      <c r="Q470" s="794"/>
      <c r="R470" s="792"/>
      <c r="S470" s="791"/>
      <c r="T470" s="713"/>
    </row>
    <row r="471">
      <c r="A471" s="790"/>
      <c r="B471" s="791"/>
      <c r="C471" s="791"/>
      <c r="D471" s="792"/>
      <c r="E471" s="792"/>
      <c r="F471" s="792"/>
      <c r="G471" s="792"/>
      <c r="H471" s="792"/>
      <c r="I471" s="792"/>
      <c r="J471" s="792"/>
      <c r="K471" s="792"/>
      <c r="L471" s="792"/>
      <c r="M471" s="792"/>
      <c r="N471" s="792"/>
      <c r="O471" s="793"/>
      <c r="P471" s="794"/>
      <c r="Q471" s="794"/>
      <c r="R471" s="792"/>
      <c r="S471" s="791"/>
      <c r="T471" s="713"/>
    </row>
    <row r="472">
      <c r="A472" s="790"/>
      <c r="B472" s="791"/>
      <c r="C472" s="791"/>
      <c r="D472" s="792"/>
      <c r="E472" s="792"/>
      <c r="F472" s="792"/>
      <c r="G472" s="792"/>
      <c r="H472" s="792"/>
      <c r="I472" s="792"/>
      <c r="J472" s="792"/>
      <c r="K472" s="792"/>
      <c r="L472" s="792"/>
      <c r="M472" s="792"/>
      <c r="N472" s="792"/>
      <c r="O472" s="793"/>
      <c r="P472" s="794"/>
      <c r="Q472" s="794"/>
      <c r="R472" s="792"/>
      <c r="S472" s="791"/>
      <c r="T472" s="713"/>
    </row>
    <row r="473">
      <c r="A473" s="790"/>
      <c r="B473" s="791"/>
      <c r="C473" s="791"/>
      <c r="D473" s="792"/>
      <c r="E473" s="792"/>
      <c r="F473" s="792"/>
      <c r="G473" s="792"/>
      <c r="H473" s="792"/>
      <c r="I473" s="792"/>
      <c r="J473" s="792"/>
      <c r="K473" s="792"/>
      <c r="L473" s="792"/>
      <c r="M473" s="792"/>
      <c r="N473" s="792"/>
      <c r="O473" s="793"/>
      <c r="P473" s="794"/>
      <c r="Q473" s="794"/>
      <c r="R473" s="792"/>
      <c r="S473" s="791"/>
      <c r="T473" s="713"/>
    </row>
    <row r="474">
      <c r="A474" s="790"/>
      <c r="B474" s="791"/>
      <c r="C474" s="791"/>
      <c r="D474" s="792"/>
      <c r="E474" s="792"/>
      <c r="F474" s="792"/>
      <c r="G474" s="792"/>
      <c r="H474" s="792"/>
      <c r="I474" s="792"/>
      <c r="J474" s="792"/>
      <c r="K474" s="792"/>
      <c r="L474" s="792"/>
      <c r="M474" s="792"/>
      <c r="N474" s="792"/>
      <c r="O474" s="793"/>
      <c r="P474" s="794"/>
      <c r="Q474" s="794"/>
      <c r="R474" s="792"/>
      <c r="S474" s="791"/>
      <c r="T474" s="713"/>
    </row>
    <row r="475">
      <c r="A475" s="790"/>
      <c r="B475" s="791"/>
      <c r="C475" s="791"/>
      <c r="D475" s="792"/>
      <c r="E475" s="792"/>
      <c r="F475" s="792"/>
      <c r="G475" s="792"/>
      <c r="H475" s="792"/>
      <c r="I475" s="792"/>
      <c r="J475" s="792"/>
      <c r="K475" s="792"/>
      <c r="L475" s="792"/>
      <c r="M475" s="792"/>
      <c r="N475" s="792"/>
      <c r="O475" s="793"/>
      <c r="P475" s="794"/>
      <c r="Q475" s="794"/>
      <c r="R475" s="792"/>
      <c r="S475" s="791"/>
      <c r="T475" s="713"/>
    </row>
    <row r="476">
      <c r="A476" s="790"/>
      <c r="B476" s="791"/>
      <c r="C476" s="791"/>
      <c r="D476" s="792"/>
      <c r="E476" s="792"/>
      <c r="F476" s="792"/>
      <c r="G476" s="792"/>
      <c r="H476" s="792"/>
      <c r="I476" s="792"/>
      <c r="J476" s="792"/>
      <c r="K476" s="792"/>
      <c r="L476" s="792"/>
      <c r="M476" s="792"/>
      <c r="N476" s="792"/>
      <c r="O476" s="793"/>
      <c r="P476" s="794"/>
      <c r="Q476" s="794"/>
      <c r="R476" s="792"/>
      <c r="S476" s="791"/>
      <c r="T476" s="713"/>
    </row>
    <row r="477">
      <c r="A477" s="790"/>
      <c r="B477" s="791"/>
      <c r="C477" s="791"/>
      <c r="D477" s="792"/>
      <c r="E477" s="792"/>
      <c r="F477" s="792"/>
      <c r="G477" s="792"/>
      <c r="H477" s="792"/>
      <c r="I477" s="792"/>
      <c r="J477" s="792"/>
      <c r="K477" s="792"/>
      <c r="L477" s="792"/>
      <c r="M477" s="792"/>
      <c r="N477" s="792"/>
      <c r="O477" s="793"/>
      <c r="P477" s="794"/>
      <c r="Q477" s="794"/>
      <c r="R477" s="792"/>
      <c r="S477" s="791"/>
      <c r="T477" s="713"/>
    </row>
    <row r="478">
      <c r="A478" s="790"/>
      <c r="B478" s="791"/>
      <c r="C478" s="791"/>
      <c r="D478" s="792"/>
      <c r="E478" s="792"/>
      <c r="F478" s="792"/>
      <c r="G478" s="792"/>
      <c r="H478" s="792"/>
      <c r="I478" s="792"/>
      <c r="J478" s="792"/>
      <c r="K478" s="792"/>
      <c r="L478" s="792"/>
      <c r="M478" s="792"/>
      <c r="N478" s="792"/>
      <c r="O478" s="793"/>
      <c r="P478" s="794"/>
      <c r="Q478" s="794"/>
      <c r="R478" s="792"/>
      <c r="S478" s="791"/>
      <c r="T478" s="713"/>
    </row>
    <row r="479">
      <c r="A479" s="790"/>
      <c r="B479" s="791"/>
      <c r="C479" s="791"/>
      <c r="D479" s="792"/>
      <c r="E479" s="792"/>
      <c r="F479" s="792"/>
      <c r="G479" s="792"/>
      <c r="H479" s="792"/>
      <c r="I479" s="792"/>
      <c r="J479" s="792"/>
      <c r="K479" s="792"/>
      <c r="L479" s="792"/>
      <c r="M479" s="792"/>
      <c r="N479" s="792"/>
      <c r="O479" s="793"/>
      <c r="P479" s="794"/>
      <c r="Q479" s="794"/>
      <c r="R479" s="792"/>
      <c r="S479" s="791"/>
      <c r="T479" s="713"/>
    </row>
    <row r="480">
      <c r="A480" s="790"/>
      <c r="B480" s="791"/>
      <c r="C480" s="791"/>
      <c r="D480" s="792"/>
      <c r="E480" s="792"/>
      <c r="F480" s="792"/>
      <c r="G480" s="792"/>
      <c r="H480" s="792"/>
      <c r="I480" s="792"/>
      <c r="J480" s="792"/>
      <c r="K480" s="792"/>
      <c r="L480" s="792"/>
      <c r="M480" s="792"/>
      <c r="N480" s="792"/>
      <c r="O480" s="793"/>
      <c r="P480" s="794"/>
      <c r="Q480" s="794"/>
      <c r="R480" s="792"/>
      <c r="S480" s="791"/>
      <c r="T480" s="713"/>
    </row>
    <row r="481">
      <c r="A481" s="790"/>
      <c r="B481" s="791"/>
      <c r="C481" s="791"/>
      <c r="D481" s="792"/>
      <c r="E481" s="792"/>
      <c r="F481" s="792"/>
      <c r="G481" s="792"/>
      <c r="H481" s="792"/>
      <c r="I481" s="792"/>
      <c r="J481" s="792"/>
      <c r="K481" s="792"/>
      <c r="L481" s="792"/>
      <c r="M481" s="792"/>
      <c r="N481" s="792"/>
      <c r="O481" s="793"/>
      <c r="P481" s="794"/>
      <c r="Q481" s="794"/>
      <c r="R481" s="792"/>
      <c r="S481" s="791"/>
      <c r="T481" s="713"/>
    </row>
    <row r="482">
      <c r="A482" s="790"/>
      <c r="B482" s="791"/>
      <c r="C482" s="791"/>
      <c r="D482" s="792"/>
      <c r="E482" s="792"/>
      <c r="F482" s="792"/>
      <c r="G482" s="792"/>
      <c r="H482" s="792"/>
      <c r="I482" s="792"/>
      <c r="J482" s="792"/>
      <c r="K482" s="792"/>
      <c r="L482" s="792"/>
      <c r="M482" s="792"/>
      <c r="N482" s="792"/>
      <c r="O482" s="793"/>
      <c r="P482" s="794"/>
      <c r="Q482" s="794"/>
      <c r="R482" s="792"/>
      <c r="S482" s="791"/>
      <c r="T482" s="713"/>
    </row>
    <row r="483">
      <c r="A483" s="790"/>
      <c r="B483" s="791"/>
      <c r="C483" s="791"/>
      <c r="D483" s="792"/>
      <c r="E483" s="792"/>
      <c r="F483" s="792"/>
      <c r="G483" s="792"/>
      <c r="H483" s="792"/>
      <c r="I483" s="792"/>
      <c r="J483" s="792"/>
      <c r="K483" s="792"/>
      <c r="L483" s="792"/>
      <c r="M483" s="792"/>
      <c r="N483" s="792"/>
      <c r="O483" s="793"/>
      <c r="P483" s="794"/>
      <c r="Q483" s="794"/>
      <c r="R483" s="792"/>
      <c r="S483" s="791"/>
      <c r="T483" s="713"/>
    </row>
    <row r="484">
      <c r="A484" s="790"/>
      <c r="B484" s="791"/>
      <c r="C484" s="791"/>
      <c r="D484" s="792"/>
      <c r="E484" s="792"/>
      <c r="F484" s="792"/>
      <c r="G484" s="792"/>
      <c r="H484" s="792"/>
      <c r="I484" s="792"/>
      <c r="J484" s="792"/>
      <c r="K484" s="792"/>
      <c r="L484" s="792"/>
      <c r="M484" s="792"/>
      <c r="N484" s="792"/>
      <c r="O484" s="793"/>
      <c r="P484" s="794"/>
      <c r="Q484" s="794"/>
      <c r="R484" s="792"/>
      <c r="S484" s="791"/>
      <c r="T484" s="713"/>
    </row>
    <row r="485">
      <c r="A485" s="790"/>
      <c r="B485" s="791"/>
      <c r="C485" s="791"/>
      <c r="D485" s="792"/>
      <c r="E485" s="792"/>
      <c r="F485" s="792"/>
      <c r="G485" s="792"/>
      <c r="H485" s="792"/>
      <c r="I485" s="792"/>
      <c r="J485" s="792"/>
      <c r="K485" s="792"/>
      <c r="L485" s="792"/>
      <c r="M485" s="792"/>
      <c r="N485" s="792"/>
      <c r="O485" s="793"/>
      <c r="P485" s="794"/>
      <c r="Q485" s="794"/>
      <c r="R485" s="792"/>
      <c r="S485" s="791"/>
      <c r="T485" s="713"/>
    </row>
    <row r="486">
      <c r="A486" s="790"/>
      <c r="B486" s="791"/>
      <c r="C486" s="791"/>
      <c r="D486" s="792"/>
      <c r="E486" s="792"/>
      <c r="F486" s="792"/>
      <c r="G486" s="792"/>
      <c r="H486" s="792"/>
      <c r="I486" s="792"/>
      <c r="J486" s="792"/>
      <c r="K486" s="792"/>
      <c r="L486" s="792"/>
      <c r="M486" s="792"/>
      <c r="N486" s="792"/>
      <c r="O486" s="793"/>
      <c r="P486" s="794"/>
      <c r="Q486" s="794"/>
      <c r="R486" s="792"/>
      <c r="S486" s="791"/>
      <c r="T486" s="713"/>
    </row>
    <row r="487">
      <c r="A487" s="790"/>
      <c r="B487" s="791"/>
      <c r="C487" s="791"/>
      <c r="D487" s="792"/>
      <c r="E487" s="792"/>
      <c r="F487" s="792"/>
      <c r="G487" s="792"/>
      <c r="H487" s="792"/>
      <c r="I487" s="792"/>
      <c r="J487" s="792"/>
      <c r="K487" s="792"/>
      <c r="L487" s="792"/>
      <c r="M487" s="792"/>
      <c r="N487" s="792"/>
      <c r="O487" s="793"/>
      <c r="P487" s="794"/>
      <c r="Q487" s="794"/>
      <c r="R487" s="792"/>
      <c r="S487" s="791"/>
      <c r="T487" s="713"/>
    </row>
    <row r="488">
      <c r="A488" s="790"/>
      <c r="B488" s="791"/>
      <c r="C488" s="791"/>
      <c r="D488" s="792"/>
      <c r="E488" s="792"/>
      <c r="F488" s="792"/>
      <c r="G488" s="792"/>
      <c r="H488" s="792"/>
      <c r="I488" s="792"/>
      <c r="J488" s="792"/>
      <c r="K488" s="792"/>
      <c r="L488" s="792"/>
      <c r="M488" s="792"/>
      <c r="N488" s="792"/>
      <c r="O488" s="793"/>
      <c r="P488" s="794"/>
      <c r="Q488" s="794"/>
      <c r="R488" s="792"/>
      <c r="S488" s="791"/>
      <c r="T488" s="713"/>
    </row>
    <row r="489">
      <c r="A489" s="790"/>
      <c r="B489" s="791"/>
      <c r="C489" s="791"/>
      <c r="D489" s="792"/>
      <c r="E489" s="792"/>
      <c r="F489" s="792"/>
      <c r="G489" s="792"/>
      <c r="H489" s="792"/>
      <c r="I489" s="792"/>
      <c r="J489" s="792"/>
      <c r="K489" s="792"/>
      <c r="L489" s="792"/>
      <c r="M489" s="792"/>
      <c r="N489" s="792"/>
      <c r="O489" s="793"/>
      <c r="P489" s="794"/>
      <c r="Q489" s="794"/>
      <c r="R489" s="792"/>
      <c r="S489" s="791"/>
      <c r="T489" s="713"/>
    </row>
    <row r="490">
      <c r="A490" s="790"/>
      <c r="B490" s="791"/>
      <c r="C490" s="791"/>
      <c r="D490" s="792"/>
      <c r="E490" s="792"/>
      <c r="F490" s="792"/>
      <c r="G490" s="792"/>
      <c r="H490" s="792"/>
      <c r="I490" s="792"/>
      <c r="J490" s="792"/>
      <c r="K490" s="792"/>
      <c r="L490" s="792"/>
      <c r="M490" s="792"/>
      <c r="N490" s="792"/>
      <c r="O490" s="793"/>
      <c r="P490" s="794"/>
      <c r="Q490" s="794"/>
      <c r="R490" s="792"/>
      <c r="S490" s="791"/>
      <c r="T490" s="713"/>
    </row>
    <row r="491">
      <c r="A491" s="790"/>
      <c r="B491" s="791"/>
      <c r="C491" s="791"/>
      <c r="D491" s="792"/>
      <c r="E491" s="792"/>
      <c r="F491" s="792"/>
      <c r="G491" s="792"/>
      <c r="H491" s="792"/>
      <c r="I491" s="792"/>
      <c r="J491" s="792"/>
      <c r="K491" s="792"/>
      <c r="L491" s="792"/>
      <c r="M491" s="792"/>
      <c r="N491" s="792"/>
      <c r="O491" s="793"/>
      <c r="P491" s="794"/>
      <c r="Q491" s="794"/>
      <c r="R491" s="792"/>
      <c r="S491" s="791"/>
      <c r="T491" s="713"/>
    </row>
    <row r="492">
      <c r="A492" s="790"/>
      <c r="B492" s="791"/>
      <c r="C492" s="791"/>
      <c r="D492" s="792"/>
      <c r="E492" s="792"/>
      <c r="F492" s="792"/>
      <c r="G492" s="792"/>
      <c r="H492" s="792"/>
      <c r="I492" s="792"/>
      <c r="J492" s="792"/>
      <c r="K492" s="792"/>
      <c r="L492" s="792"/>
      <c r="M492" s="792"/>
      <c r="N492" s="792"/>
      <c r="O492" s="793"/>
      <c r="P492" s="794"/>
      <c r="Q492" s="794"/>
      <c r="R492" s="792"/>
      <c r="S492" s="791"/>
      <c r="T492" s="713"/>
    </row>
    <row r="493">
      <c r="A493" s="790"/>
      <c r="B493" s="791"/>
      <c r="C493" s="791"/>
      <c r="D493" s="792"/>
      <c r="E493" s="792"/>
      <c r="F493" s="792"/>
      <c r="G493" s="792"/>
      <c r="H493" s="792"/>
      <c r="I493" s="792"/>
      <c r="J493" s="792"/>
      <c r="K493" s="792"/>
      <c r="L493" s="792"/>
      <c r="M493" s="792"/>
      <c r="N493" s="792"/>
      <c r="O493" s="793"/>
      <c r="P493" s="794"/>
      <c r="Q493" s="794"/>
      <c r="R493" s="792"/>
      <c r="S493" s="791"/>
      <c r="T493" s="713"/>
    </row>
    <row r="494">
      <c r="A494" s="790"/>
      <c r="B494" s="791"/>
      <c r="C494" s="791"/>
      <c r="D494" s="792"/>
      <c r="E494" s="792"/>
      <c r="F494" s="792"/>
      <c r="G494" s="792"/>
      <c r="H494" s="792"/>
      <c r="I494" s="792"/>
      <c r="J494" s="792"/>
      <c r="K494" s="792"/>
      <c r="L494" s="792"/>
      <c r="M494" s="792"/>
      <c r="N494" s="792"/>
      <c r="O494" s="793"/>
      <c r="P494" s="794"/>
      <c r="Q494" s="794"/>
      <c r="R494" s="792"/>
      <c r="S494" s="791"/>
      <c r="T494" s="713"/>
    </row>
    <row r="495">
      <c r="A495" s="790"/>
      <c r="B495" s="791"/>
      <c r="C495" s="791"/>
      <c r="D495" s="792"/>
      <c r="E495" s="792"/>
      <c r="F495" s="792"/>
      <c r="G495" s="792"/>
      <c r="H495" s="792"/>
      <c r="I495" s="792"/>
      <c r="J495" s="792"/>
      <c r="K495" s="792"/>
      <c r="L495" s="792"/>
      <c r="M495" s="792"/>
      <c r="N495" s="792"/>
      <c r="O495" s="793"/>
      <c r="P495" s="794"/>
      <c r="Q495" s="794"/>
      <c r="R495" s="792"/>
      <c r="S495" s="791"/>
      <c r="T495" s="713"/>
    </row>
    <row r="496">
      <c r="A496" s="790"/>
      <c r="B496" s="791"/>
      <c r="C496" s="791"/>
      <c r="D496" s="792"/>
      <c r="E496" s="792"/>
      <c r="F496" s="792"/>
      <c r="G496" s="792"/>
      <c r="H496" s="792"/>
      <c r="I496" s="792"/>
      <c r="J496" s="792"/>
      <c r="K496" s="792"/>
      <c r="L496" s="792"/>
      <c r="M496" s="792"/>
      <c r="N496" s="792"/>
      <c r="O496" s="793"/>
      <c r="P496" s="794"/>
      <c r="Q496" s="794"/>
      <c r="R496" s="792"/>
      <c r="S496" s="791"/>
      <c r="T496" s="713"/>
    </row>
    <row r="497">
      <c r="A497" s="790"/>
      <c r="B497" s="791"/>
      <c r="C497" s="791"/>
      <c r="D497" s="792"/>
      <c r="E497" s="792"/>
      <c r="F497" s="792"/>
      <c r="G497" s="792"/>
      <c r="H497" s="792"/>
      <c r="I497" s="792"/>
      <c r="J497" s="792"/>
      <c r="K497" s="792"/>
      <c r="L497" s="792"/>
      <c r="M497" s="792"/>
      <c r="N497" s="792"/>
      <c r="O497" s="793"/>
      <c r="P497" s="794"/>
      <c r="Q497" s="794"/>
      <c r="R497" s="792"/>
      <c r="S497" s="791"/>
      <c r="T497" s="713"/>
    </row>
    <row r="498">
      <c r="A498" s="790"/>
      <c r="B498" s="791"/>
      <c r="C498" s="791"/>
      <c r="D498" s="792"/>
      <c r="E498" s="792"/>
      <c r="F498" s="792"/>
      <c r="G498" s="792"/>
      <c r="H498" s="792"/>
      <c r="I498" s="792"/>
      <c r="J498" s="792"/>
      <c r="K498" s="792"/>
      <c r="L498" s="792"/>
      <c r="M498" s="792"/>
      <c r="N498" s="792"/>
      <c r="O498" s="793"/>
      <c r="P498" s="794"/>
      <c r="Q498" s="794"/>
      <c r="R498" s="792"/>
      <c r="S498" s="791"/>
      <c r="T498" s="713"/>
    </row>
    <row r="499">
      <c r="A499" s="790"/>
      <c r="B499" s="791"/>
      <c r="C499" s="791"/>
      <c r="D499" s="792"/>
      <c r="E499" s="792"/>
      <c r="F499" s="792"/>
      <c r="G499" s="792"/>
      <c r="H499" s="792"/>
      <c r="I499" s="792"/>
      <c r="J499" s="792"/>
      <c r="K499" s="792"/>
      <c r="L499" s="792"/>
      <c r="M499" s="792"/>
      <c r="N499" s="792"/>
      <c r="O499" s="793"/>
      <c r="P499" s="794"/>
      <c r="Q499" s="794"/>
      <c r="R499" s="792"/>
      <c r="S499" s="791"/>
      <c r="T499" s="713"/>
    </row>
    <row r="500">
      <c r="A500" s="790"/>
      <c r="B500" s="791"/>
      <c r="C500" s="791"/>
      <c r="D500" s="792"/>
      <c r="E500" s="792"/>
      <c r="F500" s="792"/>
      <c r="G500" s="792"/>
      <c r="H500" s="792"/>
      <c r="I500" s="792"/>
      <c r="J500" s="792"/>
      <c r="K500" s="792"/>
      <c r="L500" s="792"/>
      <c r="M500" s="792"/>
      <c r="N500" s="792"/>
      <c r="O500" s="793"/>
      <c r="P500" s="794"/>
      <c r="Q500" s="794"/>
      <c r="R500" s="792"/>
      <c r="S500" s="791"/>
      <c r="T500" s="713"/>
    </row>
    <row r="501">
      <c r="A501" s="790"/>
      <c r="B501" s="791"/>
      <c r="C501" s="791"/>
      <c r="D501" s="792"/>
      <c r="E501" s="792"/>
      <c r="F501" s="792"/>
      <c r="G501" s="792"/>
      <c r="H501" s="792"/>
      <c r="I501" s="792"/>
      <c r="J501" s="792"/>
      <c r="K501" s="792"/>
      <c r="L501" s="792"/>
      <c r="M501" s="792"/>
      <c r="N501" s="792"/>
      <c r="O501" s="793"/>
      <c r="P501" s="794"/>
      <c r="Q501" s="794"/>
      <c r="R501" s="792"/>
      <c r="S501" s="791"/>
      <c r="T501" s="713"/>
    </row>
    <row r="502">
      <c r="A502" s="790"/>
      <c r="B502" s="791"/>
      <c r="C502" s="791"/>
      <c r="D502" s="792"/>
      <c r="E502" s="792"/>
      <c r="F502" s="792"/>
      <c r="G502" s="792"/>
      <c r="H502" s="792"/>
      <c r="I502" s="792"/>
      <c r="J502" s="792"/>
      <c r="K502" s="792"/>
      <c r="L502" s="792"/>
      <c r="M502" s="792"/>
      <c r="N502" s="792"/>
      <c r="O502" s="793"/>
      <c r="P502" s="794"/>
      <c r="Q502" s="794"/>
      <c r="R502" s="792"/>
      <c r="S502" s="791"/>
      <c r="T502" s="713"/>
    </row>
    <row r="503">
      <c r="A503" s="790"/>
      <c r="B503" s="791"/>
      <c r="C503" s="791"/>
      <c r="D503" s="792"/>
      <c r="E503" s="792"/>
      <c r="F503" s="792"/>
      <c r="G503" s="792"/>
      <c r="H503" s="792"/>
      <c r="I503" s="792"/>
      <c r="J503" s="792"/>
      <c r="K503" s="792"/>
      <c r="L503" s="792"/>
      <c r="M503" s="792"/>
      <c r="N503" s="792"/>
      <c r="O503" s="793"/>
      <c r="P503" s="794"/>
      <c r="Q503" s="794"/>
      <c r="R503" s="792"/>
      <c r="S503" s="791"/>
      <c r="T503" s="713"/>
    </row>
    <row r="504">
      <c r="A504" s="790"/>
      <c r="B504" s="791"/>
      <c r="C504" s="791"/>
      <c r="D504" s="792"/>
      <c r="E504" s="792"/>
      <c r="F504" s="792"/>
      <c r="G504" s="792"/>
      <c r="H504" s="792"/>
      <c r="I504" s="792"/>
      <c r="J504" s="792"/>
      <c r="K504" s="792"/>
      <c r="L504" s="792"/>
      <c r="M504" s="792"/>
      <c r="N504" s="792"/>
      <c r="O504" s="793"/>
      <c r="P504" s="794"/>
      <c r="Q504" s="794"/>
      <c r="R504" s="792"/>
      <c r="S504" s="791"/>
      <c r="T504" s="713"/>
    </row>
    <row r="505">
      <c r="A505" s="790"/>
      <c r="B505" s="791"/>
      <c r="C505" s="791"/>
      <c r="D505" s="792"/>
      <c r="E505" s="792"/>
      <c r="F505" s="792"/>
      <c r="G505" s="792"/>
      <c r="H505" s="792"/>
      <c r="I505" s="792"/>
      <c r="J505" s="792"/>
      <c r="K505" s="792"/>
      <c r="L505" s="792"/>
      <c r="M505" s="792"/>
      <c r="N505" s="792"/>
      <c r="O505" s="793"/>
      <c r="P505" s="794"/>
      <c r="Q505" s="794"/>
      <c r="R505" s="792"/>
      <c r="S505" s="791"/>
      <c r="T505" s="713"/>
    </row>
    <row r="506">
      <c r="A506" s="790"/>
      <c r="B506" s="791"/>
      <c r="C506" s="791"/>
      <c r="D506" s="792"/>
      <c r="E506" s="792"/>
      <c r="F506" s="792"/>
      <c r="G506" s="792"/>
      <c r="H506" s="792"/>
      <c r="I506" s="792"/>
      <c r="J506" s="792"/>
      <c r="K506" s="792"/>
      <c r="L506" s="792"/>
      <c r="M506" s="792"/>
      <c r="N506" s="792"/>
      <c r="O506" s="793"/>
      <c r="P506" s="794"/>
      <c r="Q506" s="794"/>
      <c r="R506" s="792"/>
      <c r="S506" s="791"/>
      <c r="T506" s="713"/>
    </row>
    <row r="507">
      <c r="A507" s="790"/>
      <c r="B507" s="791"/>
      <c r="C507" s="791"/>
      <c r="D507" s="792"/>
      <c r="E507" s="792"/>
      <c r="F507" s="792"/>
      <c r="G507" s="792"/>
      <c r="H507" s="792"/>
      <c r="I507" s="792"/>
      <c r="J507" s="792"/>
      <c r="K507" s="792"/>
      <c r="L507" s="792"/>
      <c r="M507" s="792"/>
      <c r="N507" s="792"/>
      <c r="O507" s="793"/>
      <c r="P507" s="794"/>
      <c r="Q507" s="794"/>
      <c r="R507" s="792"/>
      <c r="S507" s="791"/>
      <c r="T507" s="713"/>
    </row>
    <row r="508">
      <c r="A508" s="790"/>
      <c r="B508" s="791"/>
      <c r="C508" s="791"/>
      <c r="D508" s="792"/>
      <c r="E508" s="792"/>
      <c r="F508" s="792"/>
      <c r="G508" s="792"/>
      <c r="H508" s="792"/>
      <c r="I508" s="792"/>
      <c r="J508" s="792"/>
      <c r="K508" s="792"/>
      <c r="L508" s="792"/>
      <c r="M508" s="792"/>
      <c r="N508" s="792"/>
      <c r="O508" s="793"/>
      <c r="P508" s="794"/>
      <c r="Q508" s="794"/>
      <c r="R508" s="792"/>
      <c r="S508" s="791"/>
      <c r="T508" s="713"/>
    </row>
    <row r="509">
      <c r="A509" s="790"/>
      <c r="B509" s="791"/>
      <c r="C509" s="791"/>
      <c r="D509" s="792"/>
      <c r="E509" s="792"/>
      <c r="F509" s="792"/>
      <c r="G509" s="792"/>
      <c r="H509" s="792"/>
      <c r="I509" s="792"/>
      <c r="J509" s="792"/>
      <c r="K509" s="792"/>
      <c r="L509" s="792"/>
      <c r="M509" s="792"/>
      <c r="N509" s="792"/>
      <c r="O509" s="793"/>
      <c r="P509" s="794"/>
      <c r="Q509" s="794"/>
      <c r="R509" s="792"/>
      <c r="S509" s="791"/>
      <c r="T509" s="713"/>
    </row>
    <row r="510">
      <c r="A510" s="790"/>
      <c r="B510" s="791"/>
      <c r="C510" s="791"/>
      <c r="D510" s="792"/>
      <c r="E510" s="792"/>
      <c r="F510" s="792"/>
      <c r="G510" s="792"/>
      <c r="H510" s="792"/>
      <c r="I510" s="792"/>
      <c r="J510" s="792"/>
      <c r="K510" s="792"/>
      <c r="L510" s="792"/>
      <c r="M510" s="792"/>
      <c r="N510" s="792"/>
      <c r="O510" s="793"/>
      <c r="P510" s="794"/>
      <c r="Q510" s="794"/>
      <c r="R510" s="792"/>
      <c r="S510" s="791"/>
      <c r="T510" s="713"/>
    </row>
    <row r="511">
      <c r="A511" s="790"/>
      <c r="B511" s="791"/>
      <c r="C511" s="791"/>
      <c r="D511" s="792"/>
      <c r="E511" s="792"/>
      <c r="F511" s="792"/>
      <c r="G511" s="792"/>
      <c r="H511" s="792"/>
      <c r="I511" s="792"/>
      <c r="J511" s="792"/>
      <c r="K511" s="792"/>
      <c r="L511" s="792"/>
      <c r="M511" s="792"/>
      <c r="N511" s="792"/>
      <c r="O511" s="793"/>
      <c r="P511" s="794"/>
      <c r="Q511" s="794"/>
      <c r="R511" s="792"/>
      <c r="S511" s="791"/>
      <c r="T511" s="713"/>
    </row>
    <row r="512">
      <c r="A512" s="790"/>
      <c r="B512" s="791"/>
      <c r="C512" s="791"/>
      <c r="D512" s="792"/>
      <c r="E512" s="792"/>
      <c r="F512" s="792"/>
      <c r="G512" s="792"/>
      <c r="H512" s="792"/>
      <c r="I512" s="792"/>
      <c r="J512" s="792"/>
      <c r="K512" s="792"/>
      <c r="L512" s="792"/>
      <c r="M512" s="792"/>
      <c r="N512" s="792"/>
      <c r="O512" s="793"/>
      <c r="P512" s="794"/>
      <c r="Q512" s="794"/>
      <c r="R512" s="792"/>
      <c r="S512" s="791"/>
      <c r="T512" s="713"/>
    </row>
    <row r="513">
      <c r="A513" s="790"/>
      <c r="B513" s="791"/>
      <c r="C513" s="791"/>
      <c r="D513" s="792"/>
      <c r="E513" s="792"/>
      <c r="F513" s="792"/>
      <c r="G513" s="792"/>
      <c r="H513" s="792"/>
      <c r="I513" s="792"/>
      <c r="J513" s="792"/>
      <c r="K513" s="792"/>
      <c r="L513" s="792"/>
      <c r="M513" s="792"/>
      <c r="N513" s="792"/>
      <c r="O513" s="793"/>
      <c r="P513" s="794"/>
      <c r="Q513" s="794"/>
      <c r="R513" s="792"/>
      <c r="S513" s="791"/>
      <c r="T513" s="713"/>
    </row>
    <row r="514">
      <c r="A514" s="790"/>
      <c r="B514" s="791"/>
      <c r="C514" s="791"/>
      <c r="D514" s="792"/>
      <c r="E514" s="792"/>
      <c r="F514" s="792"/>
      <c r="G514" s="792"/>
      <c r="H514" s="792"/>
      <c r="I514" s="792"/>
      <c r="J514" s="792"/>
      <c r="K514" s="792"/>
      <c r="L514" s="792"/>
      <c r="M514" s="792"/>
      <c r="N514" s="792"/>
      <c r="O514" s="793"/>
      <c r="P514" s="794"/>
      <c r="Q514" s="794"/>
      <c r="R514" s="792"/>
      <c r="S514" s="791"/>
      <c r="T514" s="713"/>
    </row>
    <row r="515">
      <c r="A515" s="790"/>
      <c r="B515" s="791"/>
      <c r="C515" s="791"/>
      <c r="D515" s="792"/>
      <c r="E515" s="792"/>
      <c r="F515" s="792"/>
      <c r="G515" s="792"/>
      <c r="H515" s="792"/>
      <c r="I515" s="792"/>
      <c r="J515" s="792"/>
      <c r="K515" s="792"/>
      <c r="L515" s="792"/>
      <c r="M515" s="792"/>
      <c r="N515" s="792"/>
      <c r="O515" s="793"/>
      <c r="P515" s="794"/>
      <c r="Q515" s="794"/>
      <c r="R515" s="792"/>
      <c r="S515" s="791"/>
      <c r="T515" s="713"/>
    </row>
    <row r="516">
      <c r="A516" s="790"/>
      <c r="B516" s="791"/>
      <c r="C516" s="791"/>
      <c r="D516" s="792"/>
      <c r="E516" s="792"/>
      <c r="F516" s="792"/>
      <c r="G516" s="792"/>
      <c r="H516" s="792"/>
      <c r="I516" s="792"/>
      <c r="J516" s="792"/>
      <c r="K516" s="792"/>
      <c r="L516" s="792"/>
      <c r="M516" s="792"/>
      <c r="N516" s="792"/>
      <c r="O516" s="793"/>
      <c r="P516" s="794"/>
      <c r="Q516" s="794"/>
      <c r="R516" s="792"/>
      <c r="S516" s="791"/>
      <c r="T516" s="713"/>
    </row>
    <row r="517">
      <c r="A517" s="790"/>
      <c r="B517" s="791"/>
      <c r="C517" s="791"/>
      <c r="D517" s="792"/>
      <c r="E517" s="792"/>
      <c r="F517" s="792"/>
      <c r="G517" s="792"/>
      <c r="H517" s="792"/>
      <c r="I517" s="792"/>
      <c r="J517" s="792"/>
      <c r="K517" s="792"/>
      <c r="L517" s="792"/>
      <c r="M517" s="792"/>
      <c r="N517" s="792"/>
      <c r="O517" s="793"/>
      <c r="P517" s="794"/>
      <c r="Q517" s="794"/>
      <c r="R517" s="792"/>
      <c r="S517" s="791"/>
      <c r="T517" s="713"/>
    </row>
    <row r="518">
      <c r="A518" s="790"/>
      <c r="B518" s="791"/>
      <c r="C518" s="791"/>
      <c r="D518" s="792"/>
      <c r="E518" s="792"/>
      <c r="F518" s="792"/>
      <c r="G518" s="792"/>
      <c r="H518" s="792"/>
      <c r="I518" s="792"/>
      <c r="J518" s="792"/>
      <c r="K518" s="792"/>
      <c r="L518" s="792"/>
      <c r="M518" s="792"/>
      <c r="N518" s="792"/>
      <c r="O518" s="793"/>
      <c r="P518" s="794"/>
      <c r="Q518" s="794"/>
      <c r="R518" s="792"/>
      <c r="S518" s="791"/>
      <c r="T518" s="713"/>
    </row>
    <row r="519">
      <c r="A519" s="790"/>
      <c r="B519" s="791"/>
      <c r="C519" s="791"/>
      <c r="D519" s="792"/>
      <c r="E519" s="792"/>
      <c r="F519" s="792"/>
      <c r="G519" s="792"/>
      <c r="H519" s="792"/>
      <c r="I519" s="792"/>
      <c r="J519" s="792"/>
      <c r="K519" s="792"/>
      <c r="L519" s="792"/>
      <c r="M519" s="792"/>
      <c r="N519" s="792"/>
      <c r="O519" s="793"/>
      <c r="P519" s="794"/>
      <c r="Q519" s="794"/>
      <c r="R519" s="792"/>
      <c r="S519" s="791"/>
      <c r="T519" s="713"/>
    </row>
    <row r="520">
      <c r="A520" s="790"/>
      <c r="B520" s="791"/>
      <c r="C520" s="791"/>
      <c r="D520" s="792"/>
      <c r="E520" s="792"/>
      <c r="F520" s="792"/>
      <c r="G520" s="792"/>
      <c r="H520" s="792"/>
      <c r="I520" s="792"/>
      <c r="J520" s="792"/>
      <c r="K520" s="792"/>
      <c r="L520" s="792"/>
      <c r="M520" s="792"/>
      <c r="N520" s="792"/>
      <c r="O520" s="793"/>
      <c r="P520" s="794"/>
      <c r="Q520" s="794"/>
      <c r="R520" s="792"/>
      <c r="S520" s="791"/>
      <c r="T520" s="713"/>
    </row>
    <row r="521">
      <c r="A521" s="790"/>
      <c r="B521" s="791"/>
      <c r="C521" s="791"/>
      <c r="D521" s="792"/>
      <c r="E521" s="792"/>
      <c r="F521" s="792"/>
      <c r="G521" s="792"/>
      <c r="H521" s="792"/>
      <c r="I521" s="792"/>
      <c r="J521" s="792"/>
      <c r="K521" s="792"/>
      <c r="L521" s="792"/>
      <c r="M521" s="792"/>
      <c r="N521" s="792"/>
      <c r="O521" s="793"/>
      <c r="P521" s="794"/>
      <c r="Q521" s="794"/>
      <c r="R521" s="792"/>
      <c r="S521" s="791"/>
      <c r="T521" s="713"/>
    </row>
    <row r="522">
      <c r="A522" s="790"/>
      <c r="B522" s="791"/>
      <c r="C522" s="791"/>
      <c r="D522" s="792"/>
      <c r="E522" s="792"/>
      <c r="F522" s="792"/>
      <c r="G522" s="792"/>
      <c r="H522" s="792"/>
      <c r="I522" s="792"/>
      <c r="J522" s="792"/>
      <c r="K522" s="792"/>
      <c r="L522" s="792"/>
      <c r="M522" s="792"/>
      <c r="N522" s="792"/>
      <c r="O522" s="793"/>
      <c r="P522" s="794"/>
      <c r="Q522" s="794"/>
      <c r="R522" s="792"/>
      <c r="S522" s="791"/>
      <c r="T522" s="713"/>
    </row>
    <row r="523">
      <c r="A523" s="790"/>
      <c r="B523" s="791"/>
      <c r="C523" s="791"/>
      <c r="D523" s="792"/>
      <c r="E523" s="792"/>
      <c r="F523" s="792"/>
      <c r="G523" s="792"/>
      <c r="H523" s="792"/>
      <c r="I523" s="792"/>
      <c r="J523" s="792"/>
      <c r="K523" s="792"/>
      <c r="L523" s="792"/>
      <c r="M523" s="792"/>
      <c r="N523" s="792"/>
      <c r="O523" s="793"/>
      <c r="P523" s="794"/>
      <c r="Q523" s="794"/>
      <c r="R523" s="792"/>
      <c r="S523" s="791"/>
      <c r="T523" s="713"/>
    </row>
    <row r="524">
      <c r="A524" s="790"/>
      <c r="B524" s="791"/>
      <c r="C524" s="791"/>
      <c r="D524" s="792"/>
      <c r="E524" s="792"/>
      <c r="F524" s="792"/>
      <c r="G524" s="792"/>
      <c r="H524" s="792"/>
      <c r="I524" s="792"/>
      <c r="J524" s="792"/>
      <c r="K524" s="792"/>
      <c r="L524" s="792"/>
      <c r="M524" s="792"/>
      <c r="N524" s="792"/>
      <c r="O524" s="793"/>
      <c r="P524" s="794"/>
      <c r="Q524" s="794"/>
      <c r="R524" s="792"/>
      <c r="S524" s="791"/>
      <c r="T524" s="713"/>
    </row>
    <row r="525">
      <c r="A525" s="790"/>
      <c r="B525" s="791"/>
      <c r="C525" s="791"/>
      <c r="D525" s="792"/>
      <c r="E525" s="792"/>
      <c r="F525" s="792"/>
      <c r="G525" s="792"/>
      <c r="H525" s="792"/>
      <c r="I525" s="792"/>
      <c r="J525" s="792"/>
      <c r="K525" s="792"/>
      <c r="L525" s="792"/>
      <c r="M525" s="792"/>
      <c r="N525" s="792"/>
      <c r="O525" s="793"/>
      <c r="P525" s="794"/>
      <c r="Q525" s="794"/>
      <c r="R525" s="792"/>
      <c r="S525" s="791"/>
      <c r="T525" s="713"/>
    </row>
    <row r="526">
      <c r="A526" s="790"/>
      <c r="B526" s="791"/>
      <c r="C526" s="791"/>
      <c r="D526" s="792"/>
      <c r="E526" s="792"/>
      <c r="F526" s="792"/>
      <c r="G526" s="792"/>
      <c r="H526" s="792"/>
      <c r="I526" s="792"/>
      <c r="J526" s="792"/>
      <c r="K526" s="792"/>
      <c r="L526" s="792"/>
      <c r="M526" s="792"/>
      <c r="N526" s="792"/>
      <c r="O526" s="793"/>
      <c r="P526" s="794"/>
      <c r="Q526" s="794"/>
      <c r="R526" s="792"/>
      <c r="S526" s="791"/>
      <c r="T526" s="713"/>
    </row>
    <row r="527">
      <c r="A527" s="790"/>
      <c r="B527" s="791"/>
      <c r="C527" s="791"/>
      <c r="D527" s="792"/>
      <c r="E527" s="792"/>
      <c r="F527" s="792"/>
      <c r="G527" s="792"/>
      <c r="H527" s="792"/>
      <c r="I527" s="792"/>
      <c r="J527" s="792"/>
      <c r="K527" s="792"/>
      <c r="L527" s="792"/>
      <c r="M527" s="792"/>
      <c r="N527" s="792"/>
      <c r="O527" s="793"/>
      <c r="P527" s="794"/>
      <c r="Q527" s="794"/>
      <c r="R527" s="792"/>
      <c r="S527" s="791"/>
      <c r="T527" s="713"/>
    </row>
    <row r="528">
      <c r="A528" s="790"/>
      <c r="B528" s="791"/>
      <c r="C528" s="791"/>
      <c r="D528" s="792"/>
      <c r="E528" s="792"/>
      <c r="F528" s="792"/>
      <c r="G528" s="792"/>
      <c r="H528" s="792"/>
      <c r="I528" s="792"/>
      <c r="J528" s="792"/>
      <c r="K528" s="792"/>
      <c r="L528" s="792"/>
      <c r="M528" s="792"/>
      <c r="N528" s="792"/>
      <c r="O528" s="793"/>
      <c r="P528" s="794"/>
      <c r="Q528" s="794"/>
      <c r="R528" s="792"/>
      <c r="S528" s="791"/>
      <c r="T528" s="713"/>
    </row>
    <row r="529">
      <c r="A529" s="790"/>
      <c r="B529" s="791"/>
      <c r="C529" s="791"/>
      <c r="D529" s="792"/>
      <c r="E529" s="792"/>
      <c r="F529" s="792"/>
      <c r="G529" s="792"/>
      <c r="H529" s="792"/>
      <c r="I529" s="792"/>
      <c r="J529" s="792"/>
      <c r="K529" s="792"/>
      <c r="L529" s="792"/>
      <c r="M529" s="792"/>
      <c r="N529" s="792"/>
      <c r="O529" s="793"/>
      <c r="P529" s="794"/>
      <c r="Q529" s="794"/>
      <c r="R529" s="792"/>
      <c r="S529" s="791"/>
      <c r="T529" s="713"/>
    </row>
    <row r="530">
      <c r="A530" s="790"/>
      <c r="B530" s="791"/>
      <c r="C530" s="791"/>
      <c r="D530" s="792"/>
      <c r="E530" s="792"/>
      <c r="F530" s="792"/>
      <c r="G530" s="792"/>
      <c r="H530" s="792"/>
      <c r="I530" s="792"/>
      <c r="J530" s="792"/>
      <c r="K530" s="792"/>
      <c r="L530" s="792"/>
      <c r="M530" s="792"/>
      <c r="N530" s="792"/>
      <c r="O530" s="793"/>
      <c r="P530" s="794"/>
      <c r="Q530" s="794"/>
      <c r="R530" s="792"/>
      <c r="S530" s="791"/>
      <c r="T530" s="713"/>
    </row>
    <row r="531">
      <c r="A531" s="790"/>
      <c r="B531" s="791"/>
      <c r="C531" s="791"/>
      <c r="D531" s="792"/>
      <c r="E531" s="792"/>
      <c r="F531" s="792"/>
      <c r="G531" s="792"/>
      <c r="H531" s="792"/>
      <c r="I531" s="792"/>
      <c r="J531" s="792"/>
      <c r="K531" s="792"/>
      <c r="L531" s="792"/>
      <c r="M531" s="792"/>
      <c r="N531" s="792"/>
      <c r="O531" s="793"/>
      <c r="P531" s="794"/>
      <c r="Q531" s="794"/>
      <c r="R531" s="792"/>
      <c r="S531" s="791"/>
      <c r="T531" s="713"/>
    </row>
    <row r="532">
      <c r="A532" s="790"/>
      <c r="B532" s="791"/>
      <c r="C532" s="791"/>
      <c r="D532" s="792"/>
      <c r="E532" s="792"/>
      <c r="F532" s="792"/>
      <c r="G532" s="792"/>
      <c r="H532" s="792"/>
      <c r="I532" s="792"/>
      <c r="J532" s="792"/>
      <c r="K532" s="792"/>
      <c r="L532" s="792"/>
      <c r="M532" s="792"/>
      <c r="N532" s="792"/>
      <c r="O532" s="793"/>
      <c r="P532" s="794"/>
      <c r="Q532" s="794"/>
      <c r="R532" s="792"/>
      <c r="S532" s="791"/>
      <c r="T532" s="713"/>
    </row>
    <row r="533">
      <c r="A533" s="790"/>
      <c r="B533" s="791"/>
      <c r="C533" s="791"/>
      <c r="D533" s="792"/>
      <c r="E533" s="792"/>
      <c r="F533" s="792"/>
      <c r="G533" s="792"/>
      <c r="H533" s="792"/>
      <c r="I533" s="792"/>
      <c r="J533" s="792"/>
      <c r="K533" s="792"/>
      <c r="L533" s="792"/>
      <c r="M533" s="792"/>
      <c r="N533" s="792"/>
      <c r="O533" s="793"/>
      <c r="P533" s="794"/>
      <c r="Q533" s="794"/>
      <c r="R533" s="792"/>
      <c r="S533" s="791"/>
      <c r="T533" s="713"/>
    </row>
    <row r="534">
      <c r="A534" s="790"/>
      <c r="B534" s="791"/>
      <c r="C534" s="791"/>
      <c r="D534" s="792"/>
      <c r="E534" s="792"/>
      <c r="F534" s="792"/>
      <c r="G534" s="792"/>
      <c r="H534" s="792"/>
      <c r="I534" s="792"/>
      <c r="J534" s="792"/>
      <c r="K534" s="792"/>
      <c r="L534" s="792"/>
      <c r="M534" s="792"/>
      <c r="N534" s="792"/>
      <c r="O534" s="793"/>
      <c r="P534" s="794"/>
      <c r="Q534" s="794"/>
      <c r="R534" s="792"/>
      <c r="S534" s="791"/>
      <c r="T534" s="713"/>
    </row>
    <row r="535">
      <c r="A535" s="790"/>
      <c r="B535" s="791"/>
      <c r="C535" s="791"/>
      <c r="D535" s="792"/>
      <c r="E535" s="792"/>
      <c r="F535" s="792"/>
      <c r="G535" s="792"/>
      <c r="H535" s="792"/>
      <c r="I535" s="792"/>
      <c r="J535" s="792"/>
      <c r="K535" s="792"/>
      <c r="L535" s="792"/>
      <c r="M535" s="792"/>
      <c r="N535" s="792"/>
      <c r="O535" s="793"/>
      <c r="P535" s="794"/>
      <c r="Q535" s="794"/>
      <c r="R535" s="792"/>
      <c r="S535" s="791"/>
      <c r="T535" s="713"/>
    </row>
    <row r="536">
      <c r="A536" s="790"/>
      <c r="B536" s="791"/>
      <c r="C536" s="791"/>
      <c r="D536" s="792"/>
      <c r="E536" s="792"/>
      <c r="F536" s="792"/>
      <c r="G536" s="792"/>
      <c r="H536" s="792"/>
      <c r="I536" s="792"/>
      <c r="J536" s="792"/>
      <c r="K536" s="792"/>
      <c r="L536" s="792"/>
      <c r="M536" s="792"/>
      <c r="N536" s="792"/>
      <c r="O536" s="793"/>
      <c r="P536" s="794"/>
      <c r="Q536" s="794"/>
      <c r="R536" s="792"/>
      <c r="S536" s="791"/>
      <c r="T536" s="713"/>
    </row>
    <row r="537">
      <c r="A537" s="790"/>
      <c r="B537" s="791"/>
      <c r="C537" s="791"/>
      <c r="D537" s="792"/>
      <c r="E537" s="792"/>
      <c r="F537" s="792"/>
      <c r="G537" s="792"/>
      <c r="H537" s="792"/>
      <c r="I537" s="792"/>
      <c r="J537" s="792"/>
      <c r="K537" s="792"/>
      <c r="L537" s="792"/>
      <c r="M537" s="792"/>
      <c r="N537" s="792"/>
      <c r="O537" s="793"/>
      <c r="P537" s="794"/>
      <c r="Q537" s="794"/>
      <c r="R537" s="792"/>
      <c r="S537" s="791"/>
      <c r="T537" s="713"/>
    </row>
    <row r="538">
      <c r="A538" s="790"/>
      <c r="B538" s="791"/>
      <c r="C538" s="791"/>
      <c r="D538" s="792"/>
      <c r="E538" s="792"/>
      <c r="F538" s="792"/>
      <c r="G538" s="792"/>
      <c r="H538" s="792"/>
      <c r="I538" s="792"/>
      <c r="J538" s="792"/>
      <c r="K538" s="792"/>
      <c r="L538" s="792"/>
      <c r="M538" s="792"/>
      <c r="N538" s="792"/>
      <c r="O538" s="793"/>
      <c r="P538" s="794"/>
      <c r="Q538" s="794"/>
      <c r="R538" s="792"/>
      <c r="S538" s="791"/>
      <c r="T538" s="713"/>
    </row>
    <row r="539">
      <c r="A539" s="790"/>
      <c r="B539" s="791"/>
      <c r="C539" s="791"/>
      <c r="D539" s="792"/>
      <c r="E539" s="792"/>
      <c r="F539" s="792"/>
      <c r="G539" s="792"/>
      <c r="H539" s="792"/>
      <c r="I539" s="792"/>
      <c r="J539" s="792"/>
      <c r="K539" s="792"/>
      <c r="L539" s="792"/>
      <c r="M539" s="792"/>
      <c r="N539" s="792"/>
      <c r="O539" s="793"/>
      <c r="P539" s="794"/>
      <c r="Q539" s="794"/>
      <c r="R539" s="792"/>
      <c r="S539" s="791"/>
      <c r="T539" s="713"/>
    </row>
    <row r="540">
      <c r="A540" s="790"/>
      <c r="B540" s="791"/>
      <c r="C540" s="791"/>
      <c r="D540" s="792"/>
      <c r="E540" s="792"/>
      <c r="F540" s="792"/>
      <c r="G540" s="792"/>
      <c r="H540" s="792"/>
      <c r="I540" s="792"/>
      <c r="J540" s="792"/>
      <c r="K540" s="792"/>
      <c r="L540" s="792"/>
      <c r="M540" s="792"/>
      <c r="N540" s="792"/>
      <c r="O540" s="793"/>
      <c r="P540" s="794"/>
      <c r="Q540" s="794"/>
      <c r="R540" s="792"/>
      <c r="S540" s="791"/>
      <c r="T540" s="713"/>
    </row>
    <row r="541">
      <c r="A541" s="790"/>
      <c r="B541" s="791"/>
      <c r="C541" s="791"/>
      <c r="D541" s="792"/>
      <c r="E541" s="792"/>
      <c r="F541" s="792"/>
      <c r="G541" s="792"/>
      <c r="H541" s="792"/>
      <c r="I541" s="792"/>
      <c r="J541" s="792"/>
      <c r="K541" s="792"/>
      <c r="L541" s="792"/>
      <c r="M541" s="792"/>
      <c r="N541" s="792"/>
      <c r="O541" s="793"/>
      <c r="P541" s="794"/>
      <c r="Q541" s="794"/>
      <c r="R541" s="792"/>
      <c r="S541" s="791"/>
      <c r="T541" s="713"/>
    </row>
    <row r="542">
      <c r="A542" s="790"/>
      <c r="B542" s="791"/>
      <c r="C542" s="791"/>
      <c r="D542" s="792"/>
      <c r="E542" s="792"/>
      <c r="F542" s="792"/>
      <c r="G542" s="792"/>
      <c r="H542" s="792"/>
      <c r="I542" s="792"/>
      <c r="J542" s="792"/>
      <c r="K542" s="792"/>
      <c r="L542" s="792"/>
      <c r="M542" s="792"/>
      <c r="N542" s="792"/>
      <c r="O542" s="793"/>
      <c r="P542" s="794"/>
      <c r="Q542" s="794"/>
      <c r="R542" s="792"/>
      <c r="S542" s="791"/>
      <c r="T542" s="713"/>
    </row>
    <row r="543">
      <c r="A543" s="790"/>
      <c r="B543" s="791"/>
      <c r="C543" s="791"/>
      <c r="D543" s="792"/>
      <c r="E543" s="792"/>
      <c r="F543" s="792"/>
      <c r="G543" s="792"/>
      <c r="H543" s="792"/>
      <c r="I543" s="792"/>
      <c r="J543" s="792"/>
      <c r="K543" s="792"/>
      <c r="L543" s="792"/>
      <c r="M543" s="792"/>
      <c r="N543" s="792"/>
      <c r="O543" s="793"/>
      <c r="P543" s="794"/>
      <c r="Q543" s="794"/>
      <c r="R543" s="792"/>
      <c r="S543" s="791"/>
      <c r="T543" s="713"/>
    </row>
    <row r="544">
      <c r="A544" s="790"/>
      <c r="B544" s="791"/>
      <c r="C544" s="791"/>
      <c r="D544" s="792"/>
      <c r="E544" s="792"/>
      <c r="F544" s="792"/>
      <c r="G544" s="792"/>
      <c r="H544" s="792"/>
      <c r="I544" s="792"/>
      <c r="J544" s="792"/>
      <c r="K544" s="792"/>
      <c r="L544" s="792"/>
      <c r="M544" s="792"/>
      <c r="N544" s="792"/>
      <c r="O544" s="793"/>
      <c r="P544" s="794"/>
      <c r="Q544" s="794"/>
      <c r="R544" s="792"/>
      <c r="S544" s="791"/>
      <c r="T544" s="713"/>
    </row>
    <row r="545">
      <c r="A545" s="790"/>
      <c r="B545" s="791"/>
      <c r="C545" s="791"/>
      <c r="D545" s="792"/>
      <c r="E545" s="792"/>
      <c r="F545" s="792"/>
      <c r="G545" s="792"/>
      <c r="H545" s="792"/>
      <c r="I545" s="792"/>
      <c r="J545" s="792"/>
      <c r="K545" s="792"/>
      <c r="L545" s="792"/>
      <c r="M545" s="792"/>
      <c r="N545" s="792"/>
      <c r="O545" s="793"/>
      <c r="P545" s="794"/>
      <c r="Q545" s="794"/>
      <c r="R545" s="792"/>
      <c r="S545" s="791"/>
      <c r="T545" s="713"/>
    </row>
    <row r="546">
      <c r="A546" s="790"/>
      <c r="B546" s="791"/>
      <c r="C546" s="791"/>
      <c r="D546" s="792"/>
      <c r="E546" s="792"/>
      <c r="F546" s="792"/>
      <c r="G546" s="792"/>
      <c r="H546" s="792"/>
      <c r="I546" s="792"/>
      <c r="J546" s="792"/>
      <c r="K546" s="792"/>
      <c r="L546" s="792"/>
      <c r="M546" s="792"/>
      <c r="N546" s="792"/>
      <c r="O546" s="793"/>
      <c r="P546" s="794"/>
      <c r="Q546" s="794"/>
      <c r="R546" s="792"/>
      <c r="S546" s="791"/>
      <c r="T546" s="713"/>
    </row>
    <row r="547">
      <c r="A547" s="790"/>
      <c r="B547" s="791"/>
      <c r="C547" s="791"/>
      <c r="D547" s="792"/>
      <c r="E547" s="792"/>
      <c r="F547" s="792"/>
      <c r="G547" s="792"/>
      <c r="H547" s="792"/>
      <c r="I547" s="792"/>
      <c r="J547" s="792"/>
      <c r="K547" s="792"/>
      <c r="L547" s="792"/>
      <c r="M547" s="792"/>
      <c r="N547" s="792"/>
      <c r="O547" s="793"/>
      <c r="P547" s="794"/>
      <c r="Q547" s="794"/>
      <c r="R547" s="792"/>
      <c r="S547" s="791"/>
      <c r="T547" s="713"/>
    </row>
    <row r="548">
      <c r="A548" s="790"/>
      <c r="B548" s="791"/>
      <c r="C548" s="791"/>
      <c r="D548" s="792"/>
      <c r="E548" s="792"/>
      <c r="F548" s="792"/>
      <c r="G548" s="792"/>
      <c r="H548" s="792"/>
      <c r="I548" s="792"/>
      <c r="J548" s="792"/>
      <c r="K548" s="792"/>
      <c r="L548" s="792"/>
      <c r="M548" s="792"/>
      <c r="N548" s="792"/>
      <c r="O548" s="793"/>
      <c r="P548" s="794"/>
      <c r="Q548" s="794"/>
      <c r="R548" s="792"/>
      <c r="S548" s="791"/>
      <c r="T548" s="713"/>
    </row>
    <row r="549">
      <c r="A549" s="790"/>
      <c r="B549" s="791"/>
      <c r="C549" s="791"/>
      <c r="D549" s="792"/>
      <c r="E549" s="792"/>
      <c r="F549" s="792"/>
      <c r="G549" s="792"/>
      <c r="H549" s="792"/>
      <c r="I549" s="792"/>
      <c r="J549" s="792"/>
      <c r="K549" s="792"/>
      <c r="L549" s="792"/>
      <c r="M549" s="792"/>
      <c r="N549" s="792"/>
      <c r="O549" s="793"/>
      <c r="P549" s="794"/>
      <c r="Q549" s="794"/>
      <c r="R549" s="792"/>
      <c r="S549" s="791"/>
      <c r="T549" s="713"/>
    </row>
    <row r="550">
      <c r="A550" s="790"/>
      <c r="B550" s="791"/>
      <c r="C550" s="791"/>
      <c r="D550" s="792"/>
      <c r="E550" s="792"/>
      <c r="F550" s="792"/>
      <c r="G550" s="792"/>
      <c r="H550" s="792"/>
      <c r="I550" s="792"/>
      <c r="J550" s="792"/>
      <c r="K550" s="792"/>
      <c r="L550" s="792"/>
      <c r="M550" s="792"/>
      <c r="N550" s="792"/>
      <c r="O550" s="793"/>
      <c r="P550" s="794"/>
      <c r="Q550" s="794"/>
      <c r="R550" s="792"/>
      <c r="S550" s="791"/>
      <c r="T550" s="713"/>
    </row>
    <row r="551">
      <c r="A551" s="790"/>
      <c r="B551" s="791"/>
      <c r="C551" s="791"/>
      <c r="D551" s="792"/>
      <c r="E551" s="792"/>
      <c r="F551" s="792"/>
      <c r="G551" s="792"/>
      <c r="H551" s="792"/>
      <c r="I551" s="792"/>
      <c r="J551" s="792"/>
      <c r="K551" s="792"/>
      <c r="L551" s="792"/>
      <c r="M551" s="792"/>
      <c r="N551" s="792"/>
      <c r="O551" s="793"/>
      <c r="P551" s="794"/>
      <c r="Q551" s="794"/>
      <c r="R551" s="792"/>
      <c r="S551" s="791"/>
      <c r="T551" s="713"/>
    </row>
    <row r="552">
      <c r="A552" s="790"/>
      <c r="B552" s="791"/>
      <c r="C552" s="791"/>
      <c r="D552" s="792"/>
      <c r="E552" s="792"/>
      <c r="F552" s="792"/>
      <c r="G552" s="792"/>
      <c r="H552" s="792"/>
      <c r="I552" s="792"/>
      <c r="J552" s="792"/>
      <c r="K552" s="792"/>
      <c r="L552" s="792"/>
      <c r="M552" s="792"/>
      <c r="N552" s="792"/>
      <c r="O552" s="793"/>
      <c r="P552" s="794"/>
      <c r="Q552" s="794"/>
      <c r="R552" s="792"/>
      <c r="S552" s="791"/>
      <c r="T552" s="713"/>
    </row>
    <row r="553">
      <c r="A553" s="790"/>
      <c r="B553" s="791"/>
      <c r="C553" s="791"/>
      <c r="D553" s="792"/>
      <c r="E553" s="792"/>
      <c r="F553" s="792"/>
      <c r="G553" s="792"/>
      <c r="H553" s="792"/>
      <c r="I553" s="792"/>
      <c r="J553" s="792"/>
      <c r="K553" s="792"/>
      <c r="L553" s="792"/>
      <c r="M553" s="792"/>
      <c r="N553" s="792"/>
      <c r="O553" s="793"/>
      <c r="P553" s="794"/>
      <c r="Q553" s="794"/>
      <c r="R553" s="792"/>
      <c r="S553" s="791"/>
      <c r="T553" s="713"/>
    </row>
    <row r="554">
      <c r="A554" s="790"/>
      <c r="B554" s="791"/>
      <c r="C554" s="791"/>
      <c r="D554" s="792"/>
      <c r="E554" s="792"/>
      <c r="F554" s="792"/>
      <c r="G554" s="792"/>
      <c r="H554" s="792"/>
      <c r="I554" s="792"/>
      <c r="J554" s="792"/>
      <c r="K554" s="792"/>
      <c r="L554" s="792"/>
      <c r="M554" s="792"/>
      <c r="N554" s="792"/>
      <c r="O554" s="793"/>
      <c r="P554" s="794"/>
      <c r="Q554" s="794"/>
      <c r="R554" s="792"/>
      <c r="S554" s="791"/>
      <c r="T554" s="713"/>
    </row>
    <row r="555">
      <c r="A555" s="790"/>
      <c r="B555" s="791"/>
      <c r="C555" s="791"/>
      <c r="D555" s="792"/>
      <c r="E555" s="792"/>
      <c r="F555" s="792"/>
      <c r="G555" s="792"/>
      <c r="H555" s="792"/>
      <c r="I555" s="792"/>
      <c r="J555" s="792"/>
      <c r="K555" s="792"/>
      <c r="L555" s="792"/>
      <c r="M555" s="792"/>
      <c r="N555" s="792"/>
      <c r="O555" s="793"/>
      <c r="P555" s="794"/>
      <c r="Q555" s="794"/>
      <c r="R555" s="792"/>
      <c r="S555" s="791"/>
      <c r="T555" s="713"/>
    </row>
    <row r="556">
      <c r="A556" s="790"/>
      <c r="B556" s="791"/>
      <c r="C556" s="791"/>
      <c r="D556" s="792"/>
      <c r="E556" s="792"/>
      <c r="F556" s="792"/>
      <c r="G556" s="792"/>
      <c r="H556" s="792"/>
      <c r="I556" s="792"/>
      <c r="J556" s="792"/>
      <c r="K556" s="792"/>
      <c r="L556" s="792"/>
      <c r="M556" s="792"/>
      <c r="N556" s="792"/>
      <c r="O556" s="793"/>
      <c r="P556" s="794"/>
      <c r="Q556" s="794"/>
      <c r="R556" s="792"/>
      <c r="S556" s="791"/>
      <c r="T556" s="713"/>
    </row>
    <row r="557">
      <c r="A557" s="790"/>
      <c r="B557" s="791"/>
      <c r="C557" s="791"/>
      <c r="D557" s="792"/>
      <c r="E557" s="792"/>
      <c r="F557" s="792"/>
      <c r="G557" s="792"/>
      <c r="H557" s="792"/>
      <c r="I557" s="792"/>
      <c r="J557" s="792"/>
      <c r="K557" s="792"/>
      <c r="L557" s="792"/>
      <c r="M557" s="792"/>
      <c r="N557" s="792"/>
      <c r="O557" s="793"/>
      <c r="P557" s="794"/>
      <c r="Q557" s="794"/>
      <c r="R557" s="792"/>
      <c r="S557" s="791"/>
      <c r="T557" s="713"/>
    </row>
    <row r="558">
      <c r="A558" s="790"/>
      <c r="B558" s="791"/>
      <c r="C558" s="791"/>
      <c r="D558" s="792"/>
      <c r="E558" s="792"/>
      <c r="F558" s="792"/>
      <c r="G558" s="792"/>
      <c r="H558" s="792"/>
      <c r="I558" s="792"/>
      <c r="J558" s="792"/>
      <c r="K558" s="792"/>
      <c r="L558" s="792"/>
      <c r="M558" s="792"/>
      <c r="N558" s="792"/>
      <c r="O558" s="793"/>
      <c r="P558" s="794"/>
      <c r="Q558" s="794"/>
      <c r="R558" s="792"/>
      <c r="S558" s="791"/>
      <c r="T558" s="713"/>
    </row>
    <row r="559">
      <c r="A559" s="790"/>
      <c r="B559" s="791"/>
      <c r="C559" s="791"/>
      <c r="D559" s="792"/>
      <c r="E559" s="792"/>
      <c r="F559" s="792"/>
      <c r="G559" s="792"/>
      <c r="H559" s="792"/>
      <c r="I559" s="792"/>
      <c r="J559" s="792"/>
      <c r="K559" s="792"/>
      <c r="L559" s="792"/>
      <c r="M559" s="792"/>
      <c r="N559" s="792"/>
      <c r="O559" s="793"/>
      <c r="P559" s="794"/>
      <c r="Q559" s="794"/>
      <c r="R559" s="792"/>
      <c r="S559" s="791"/>
      <c r="T559" s="713"/>
    </row>
    <row r="560">
      <c r="A560" s="790"/>
      <c r="B560" s="791"/>
      <c r="C560" s="791"/>
      <c r="D560" s="792"/>
      <c r="E560" s="792"/>
      <c r="F560" s="792"/>
      <c r="G560" s="792"/>
      <c r="H560" s="792"/>
      <c r="I560" s="792"/>
      <c r="J560" s="792"/>
      <c r="K560" s="792"/>
      <c r="L560" s="792"/>
      <c r="M560" s="792"/>
      <c r="N560" s="792"/>
      <c r="O560" s="793"/>
      <c r="P560" s="794"/>
      <c r="Q560" s="794"/>
      <c r="R560" s="792"/>
      <c r="S560" s="791"/>
      <c r="T560" s="713"/>
    </row>
    <row r="561">
      <c r="A561" s="790"/>
      <c r="B561" s="791"/>
      <c r="C561" s="791"/>
      <c r="D561" s="792"/>
      <c r="E561" s="792"/>
      <c r="F561" s="792"/>
      <c r="G561" s="792"/>
      <c r="H561" s="792"/>
      <c r="I561" s="792"/>
      <c r="J561" s="792"/>
      <c r="K561" s="792"/>
      <c r="L561" s="792"/>
      <c r="M561" s="792"/>
      <c r="N561" s="792"/>
      <c r="O561" s="793"/>
      <c r="P561" s="794"/>
      <c r="Q561" s="794"/>
      <c r="R561" s="792"/>
      <c r="S561" s="791"/>
      <c r="T561" s="713"/>
    </row>
    <row r="562">
      <c r="A562" s="790"/>
      <c r="B562" s="791"/>
      <c r="C562" s="791"/>
      <c r="D562" s="792"/>
      <c r="E562" s="792"/>
      <c r="F562" s="792"/>
      <c r="G562" s="792"/>
      <c r="H562" s="792"/>
      <c r="I562" s="792"/>
      <c r="J562" s="792"/>
      <c r="K562" s="792"/>
      <c r="L562" s="792"/>
      <c r="M562" s="792"/>
      <c r="N562" s="792"/>
      <c r="O562" s="793"/>
      <c r="P562" s="794"/>
      <c r="Q562" s="794"/>
      <c r="R562" s="792"/>
      <c r="S562" s="791"/>
      <c r="T562" s="713"/>
    </row>
    <row r="563">
      <c r="A563" s="790"/>
      <c r="B563" s="791"/>
      <c r="C563" s="791"/>
      <c r="D563" s="792"/>
      <c r="E563" s="792"/>
      <c r="F563" s="792"/>
      <c r="G563" s="792"/>
      <c r="H563" s="792"/>
      <c r="I563" s="792"/>
      <c r="J563" s="792"/>
      <c r="K563" s="792"/>
      <c r="L563" s="792"/>
      <c r="M563" s="792"/>
      <c r="N563" s="792"/>
      <c r="O563" s="793"/>
      <c r="P563" s="794"/>
      <c r="Q563" s="794"/>
      <c r="R563" s="792"/>
      <c r="S563" s="791"/>
      <c r="T563" s="713"/>
    </row>
    <row r="564">
      <c r="A564" s="790"/>
      <c r="B564" s="791"/>
      <c r="C564" s="791"/>
      <c r="D564" s="792"/>
      <c r="E564" s="792"/>
      <c r="F564" s="792"/>
      <c r="G564" s="792"/>
      <c r="H564" s="792"/>
      <c r="I564" s="792"/>
      <c r="J564" s="792"/>
      <c r="K564" s="792"/>
      <c r="L564" s="792"/>
      <c r="M564" s="792"/>
      <c r="N564" s="792"/>
      <c r="O564" s="793"/>
      <c r="P564" s="794"/>
      <c r="Q564" s="794"/>
      <c r="R564" s="792"/>
      <c r="S564" s="791"/>
      <c r="T564" s="713"/>
    </row>
    <row r="565">
      <c r="A565" s="790"/>
      <c r="B565" s="791"/>
      <c r="C565" s="791"/>
      <c r="D565" s="792"/>
      <c r="E565" s="792"/>
      <c r="F565" s="792"/>
      <c r="G565" s="792"/>
      <c r="H565" s="792"/>
      <c r="I565" s="792"/>
      <c r="J565" s="792"/>
      <c r="K565" s="792"/>
      <c r="L565" s="792"/>
      <c r="M565" s="792"/>
      <c r="N565" s="792"/>
      <c r="O565" s="793"/>
      <c r="P565" s="794"/>
      <c r="Q565" s="794"/>
      <c r="R565" s="792"/>
      <c r="S565" s="791"/>
      <c r="T565" s="713"/>
    </row>
    <row r="566">
      <c r="A566" s="790"/>
      <c r="B566" s="791"/>
      <c r="C566" s="791"/>
      <c r="D566" s="792"/>
      <c r="E566" s="792"/>
      <c r="F566" s="792"/>
      <c r="G566" s="792"/>
      <c r="H566" s="792"/>
      <c r="I566" s="792"/>
      <c r="J566" s="792"/>
      <c r="K566" s="792"/>
      <c r="L566" s="792"/>
      <c r="M566" s="792"/>
      <c r="N566" s="792"/>
      <c r="O566" s="793"/>
      <c r="P566" s="794"/>
      <c r="Q566" s="794"/>
      <c r="R566" s="792"/>
      <c r="S566" s="791"/>
      <c r="T566" s="713"/>
    </row>
    <row r="567">
      <c r="A567" s="790"/>
      <c r="B567" s="791"/>
      <c r="C567" s="791"/>
      <c r="D567" s="792"/>
      <c r="E567" s="792"/>
      <c r="F567" s="792"/>
      <c r="G567" s="792"/>
      <c r="H567" s="792"/>
      <c r="I567" s="792"/>
      <c r="J567" s="792"/>
      <c r="K567" s="792"/>
      <c r="L567" s="792"/>
      <c r="M567" s="792"/>
      <c r="N567" s="792"/>
      <c r="O567" s="793"/>
      <c r="P567" s="794"/>
      <c r="Q567" s="794"/>
      <c r="R567" s="792"/>
      <c r="S567" s="791"/>
      <c r="T567" s="713"/>
    </row>
    <row r="568">
      <c r="A568" s="790"/>
      <c r="B568" s="791"/>
      <c r="C568" s="791"/>
      <c r="D568" s="792"/>
      <c r="E568" s="792"/>
      <c r="F568" s="792"/>
      <c r="G568" s="792"/>
      <c r="H568" s="792"/>
      <c r="I568" s="792"/>
      <c r="J568" s="792"/>
      <c r="K568" s="792"/>
      <c r="L568" s="792"/>
      <c r="M568" s="792"/>
      <c r="N568" s="792"/>
      <c r="O568" s="793"/>
      <c r="P568" s="794"/>
      <c r="Q568" s="794"/>
      <c r="R568" s="792"/>
      <c r="S568" s="791"/>
      <c r="T568" s="713"/>
    </row>
    <row r="569">
      <c r="A569" s="790"/>
      <c r="B569" s="791"/>
      <c r="C569" s="791"/>
      <c r="D569" s="792"/>
      <c r="E569" s="792"/>
      <c r="F569" s="792"/>
      <c r="G569" s="792"/>
      <c r="H569" s="792"/>
      <c r="I569" s="792"/>
      <c r="J569" s="792"/>
      <c r="K569" s="792"/>
      <c r="L569" s="792"/>
      <c r="M569" s="792"/>
      <c r="N569" s="792"/>
      <c r="O569" s="793"/>
      <c r="P569" s="794"/>
      <c r="Q569" s="794"/>
      <c r="R569" s="792"/>
      <c r="S569" s="791"/>
      <c r="T569" s="713"/>
    </row>
    <row r="570">
      <c r="A570" s="790"/>
      <c r="B570" s="791"/>
      <c r="C570" s="791"/>
      <c r="D570" s="792"/>
      <c r="E570" s="792"/>
      <c r="F570" s="792"/>
      <c r="G570" s="792"/>
      <c r="H570" s="792"/>
      <c r="I570" s="792"/>
      <c r="J570" s="792"/>
      <c r="K570" s="792"/>
      <c r="L570" s="792"/>
      <c r="M570" s="792"/>
      <c r="N570" s="792"/>
      <c r="O570" s="793"/>
      <c r="P570" s="794"/>
      <c r="Q570" s="794"/>
      <c r="R570" s="792"/>
      <c r="S570" s="791"/>
      <c r="T570" s="713"/>
    </row>
    <row r="571">
      <c r="A571" s="790"/>
      <c r="B571" s="791"/>
      <c r="C571" s="791"/>
      <c r="D571" s="792"/>
      <c r="E571" s="792"/>
      <c r="F571" s="792"/>
      <c r="G571" s="792"/>
      <c r="H571" s="792"/>
      <c r="I571" s="792"/>
      <c r="J571" s="792"/>
      <c r="K571" s="792"/>
      <c r="L571" s="792"/>
      <c r="M571" s="792"/>
      <c r="N571" s="792"/>
      <c r="O571" s="793"/>
      <c r="P571" s="794"/>
      <c r="Q571" s="794"/>
      <c r="R571" s="792"/>
      <c r="S571" s="791"/>
      <c r="T571" s="713"/>
    </row>
    <row r="572">
      <c r="A572" s="790"/>
      <c r="B572" s="791"/>
      <c r="C572" s="791"/>
      <c r="D572" s="792"/>
      <c r="E572" s="792"/>
      <c r="F572" s="792"/>
      <c r="G572" s="792"/>
      <c r="H572" s="792"/>
      <c r="I572" s="792"/>
      <c r="J572" s="792"/>
      <c r="K572" s="792"/>
      <c r="L572" s="792"/>
      <c r="M572" s="792"/>
      <c r="N572" s="792"/>
      <c r="O572" s="793"/>
      <c r="P572" s="794"/>
      <c r="Q572" s="794"/>
      <c r="R572" s="792"/>
      <c r="S572" s="791"/>
      <c r="T572" s="713"/>
    </row>
    <row r="573">
      <c r="A573" s="790"/>
      <c r="B573" s="791"/>
      <c r="C573" s="791"/>
      <c r="D573" s="792"/>
      <c r="E573" s="792"/>
      <c r="F573" s="792"/>
      <c r="G573" s="792"/>
      <c r="H573" s="792"/>
      <c r="I573" s="792"/>
      <c r="J573" s="792"/>
      <c r="K573" s="792"/>
      <c r="L573" s="792"/>
      <c r="M573" s="792"/>
      <c r="N573" s="792"/>
      <c r="O573" s="793"/>
      <c r="P573" s="794"/>
      <c r="Q573" s="794"/>
      <c r="R573" s="792"/>
      <c r="S573" s="791"/>
      <c r="T573" s="713"/>
    </row>
    <row r="574">
      <c r="A574" s="790"/>
      <c r="B574" s="791"/>
      <c r="C574" s="791"/>
      <c r="D574" s="792"/>
      <c r="E574" s="792"/>
      <c r="F574" s="792"/>
      <c r="G574" s="792"/>
      <c r="H574" s="792"/>
      <c r="I574" s="792"/>
      <c r="J574" s="792"/>
      <c r="K574" s="792"/>
      <c r="L574" s="792"/>
      <c r="M574" s="792"/>
      <c r="N574" s="792"/>
      <c r="O574" s="793"/>
      <c r="P574" s="794"/>
      <c r="Q574" s="794"/>
      <c r="R574" s="792"/>
      <c r="S574" s="791"/>
      <c r="T574" s="713"/>
    </row>
    <row r="575">
      <c r="A575" s="790"/>
      <c r="B575" s="791"/>
      <c r="C575" s="791"/>
      <c r="D575" s="792"/>
      <c r="E575" s="792"/>
      <c r="F575" s="792"/>
      <c r="G575" s="792"/>
      <c r="H575" s="792"/>
      <c r="I575" s="792"/>
      <c r="J575" s="792"/>
      <c r="K575" s="792"/>
      <c r="L575" s="792"/>
      <c r="M575" s="792"/>
      <c r="N575" s="792"/>
      <c r="O575" s="793"/>
      <c r="P575" s="794"/>
      <c r="Q575" s="794"/>
      <c r="R575" s="792"/>
      <c r="S575" s="791"/>
      <c r="T575" s="713"/>
    </row>
    <row r="576">
      <c r="A576" s="790"/>
      <c r="B576" s="791"/>
      <c r="C576" s="791"/>
      <c r="D576" s="792"/>
      <c r="E576" s="792"/>
      <c r="F576" s="792"/>
      <c r="G576" s="792"/>
      <c r="H576" s="792"/>
      <c r="I576" s="792"/>
      <c r="J576" s="792"/>
      <c r="K576" s="792"/>
      <c r="L576" s="792"/>
      <c r="M576" s="792"/>
      <c r="N576" s="792"/>
      <c r="O576" s="793"/>
      <c r="P576" s="794"/>
      <c r="Q576" s="794"/>
      <c r="R576" s="792"/>
      <c r="S576" s="791"/>
      <c r="T576" s="713"/>
    </row>
    <row r="577">
      <c r="A577" s="790"/>
      <c r="B577" s="791"/>
      <c r="C577" s="791"/>
      <c r="D577" s="792"/>
      <c r="E577" s="792"/>
      <c r="F577" s="792"/>
      <c r="G577" s="792"/>
      <c r="H577" s="792"/>
      <c r="I577" s="792"/>
      <c r="J577" s="792"/>
      <c r="K577" s="792"/>
      <c r="L577" s="792"/>
      <c r="M577" s="792"/>
      <c r="N577" s="792"/>
      <c r="O577" s="793"/>
      <c r="P577" s="794"/>
      <c r="Q577" s="794"/>
      <c r="R577" s="792"/>
      <c r="S577" s="791"/>
      <c r="T577" s="713"/>
    </row>
    <row r="578">
      <c r="A578" s="790"/>
      <c r="B578" s="791"/>
      <c r="C578" s="791"/>
      <c r="D578" s="792"/>
      <c r="E578" s="792"/>
      <c r="F578" s="792"/>
      <c r="G578" s="792"/>
      <c r="H578" s="792"/>
      <c r="I578" s="792"/>
      <c r="J578" s="792"/>
      <c r="K578" s="792"/>
      <c r="L578" s="792"/>
      <c r="M578" s="792"/>
      <c r="N578" s="792"/>
      <c r="O578" s="793"/>
      <c r="P578" s="794"/>
      <c r="Q578" s="794"/>
      <c r="R578" s="792"/>
      <c r="S578" s="791"/>
      <c r="T578" s="713"/>
    </row>
    <row r="579">
      <c r="A579" s="790"/>
      <c r="B579" s="791"/>
      <c r="C579" s="791"/>
      <c r="D579" s="792"/>
      <c r="E579" s="792"/>
      <c r="F579" s="792"/>
      <c r="G579" s="792"/>
      <c r="H579" s="792"/>
      <c r="I579" s="792"/>
      <c r="J579" s="792"/>
      <c r="K579" s="792"/>
      <c r="L579" s="792"/>
      <c r="M579" s="792"/>
      <c r="N579" s="792"/>
      <c r="O579" s="793"/>
      <c r="P579" s="794"/>
      <c r="Q579" s="794"/>
      <c r="R579" s="792"/>
      <c r="S579" s="791"/>
      <c r="T579" s="713"/>
    </row>
    <row r="580">
      <c r="A580" s="790"/>
      <c r="B580" s="791"/>
      <c r="C580" s="791"/>
      <c r="D580" s="792"/>
      <c r="E580" s="792"/>
      <c r="F580" s="792"/>
      <c r="G580" s="792"/>
      <c r="H580" s="792"/>
      <c r="I580" s="792"/>
      <c r="J580" s="792"/>
      <c r="K580" s="792"/>
      <c r="L580" s="792"/>
      <c r="M580" s="792"/>
      <c r="N580" s="792"/>
      <c r="O580" s="793"/>
      <c r="P580" s="794"/>
      <c r="Q580" s="794"/>
      <c r="R580" s="792"/>
      <c r="S580" s="791"/>
      <c r="T580" s="713"/>
    </row>
    <row r="581">
      <c r="A581" s="790"/>
      <c r="B581" s="791"/>
      <c r="C581" s="791"/>
      <c r="D581" s="792"/>
      <c r="E581" s="792"/>
      <c r="F581" s="792"/>
      <c r="G581" s="792"/>
      <c r="H581" s="792"/>
      <c r="I581" s="792"/>
      <c r="J581" s="792"/>
      <c r="K581" s="792"/>
      <c r="L581" s="792"/>
      <c r="M581" s="792"/>
      <c r="N581" s="792"/>
      <c r="O581" s="793"/>
      <c r="P581" s="794"/>
      <c r="Q581" s="794"/>
      <c r="R581" s="792"/>
      <c r="S581" s="791"/>
      <c r="T581" s="713"/>
    </row>
    <row r="582">
      <c r="A582" s="790"/>
      <c r="B582" s="791"/>
      <c r="C582" s="791"/>
      <c r="D582" s="792"/>
      <c r="E582" s="792"/>
      <c r="F582" s="792"/>
      <c r="G582" s="792"/>
      <c r="H582" s="792"/>
      <c r="I582" s="792"/>
      <c r="J582" s="792"/>
      <c r="K582" s="792"/>
      <c r="L582" s="792"/>
      <c r="M582" s="792"/>
      <c r="N582" s="792"/>
      <c r="O582" s="793"/>
      <c r="P582" s="794"/>
      <c r="Q582" s="794"/>
      <c r="R582" s="792"/>
      <c r="S582" s="791"/>
      <c r="T582" s="713"/>
    </row>
    <row r="583">
      <c r="A583" s="790"/>
      <c r="B583" s="791"/>
      <c r="C583" s="791"/>
      <c r="D583" s="792"/>
      <c r="E583" s="792"/>
      <c r="F583" s="792"/>
      <c r="G583" s="792"/>
      <c r="H583" s="792"/>
      <c r="I583" s="792"/>
      <c r="J583" s="792"/>
      <c r="K583" s="792"/>
      <c r="L583" s="792"/>
      <c r="M583" s="792"/>
      <c r="N583" s="792"/>
      <c r="O583" s="793"/>
      <c r="P583" s="794"/>
      <c r="Q583" s="794"/>
      <c r="R583" s="792"/>
      <c r="S583" s="791"/>
      <c r="T583" s="713"/>
    </row>
    <row r="584">
      <c r="A584" s="790"/>
      <c r="B584" s="791"/>
      <c r="C584" s="791"/>
      <c r="D584" s="792"/>
      <c r="E584" s="792"/>
      <c r="F584" s="792"/>
      <c r="G584" s="792"/>
      <c r="H584" s="792"/>
      <c r="I584" s="792"/>
      <c r="J584" s="792"/>
      <c r="K584" s="792"/>
      <c r="L584" s="792"/>
      <c r="M584" s="792"/>
      <c r="N584" s="792"/>
      <c r="O584" s="793"/>
      <c r="P584" s="794"/>
      <c r="Q584" s="794"/>
      <c r="R584" s="792"/>
      <c r="S584" s="791"/>
      <c r="T584" s="713"/>
    </row>
    <row r="585">
      <c r="A585" s="790"/>
      <c r="B585" s="791"/>
      <c r="C585" s="791"/>
      <c r="D585" s="792"/>
      <c r="E585" s="792"/>
      <c r="F585" s="792"/>
      <c r="G585" s="792"/>
      <c r="H585" s="792"/>
      <c r="I585" s="792"/>
      <c r="J585" s="792"/>
      <c r="K585" s="792"/>
      <c r="L585" s="792"/>
      <c r="M585" s="792"/>
      <c r="N585" s="792"/>
      <c r="O585" s="793"/>
      <c r="P585" s="794"/>
      <c r="Q585" s="794"/>
      <c r="R585" s="792"/>
      <c r="S585" s="791"/>
      <c r="T585" s="713"/>
    </row>
    <row r="586">
      <c r="A586" s="790"/>
      <c r="B586" s="791"/>
      <c r="C586" s="791"/>
      <c r="D586" s="792"/>
      <c r="E586" s="792"/>
      <c r="F586" s="792"/>
      <c r="G586" s="792"/>
      <c r="H586" s="792"/>
      <c r="I586" s="792"/>
      <c r="J586" s="792"/>
      <c r="K586" s="792"/>
      <c r="L586" s="792"/>
      <c r="M586" s="792"/>
      <c r="N586" s="792"/>
      <c r="O586" s="793"/>
      <c r="P586" s="794"/>
      <c r="Q586" s="794"/>
      <c r="R586" s="792"/>
      <c r="S586" s="791"/>
      <c r="T586" s="713"/>
    </row>
    <row r="587">
      <c r="A587" s="790"/>
      <c r="B587" s="791"/>
      <c r="C587" s="791"/>
      <c r="D587" s="792"/>
      <c r="E587" s="792"/>
      <c r="F587" s="792"/>
      <c r="G587" s="792"/>
      <c r="H587" s="792"/>
      <c r="I587" s="792"/>
      <c r="J587" s="792"/>
      <c r="K587" s="792"/>
      <c r="L587" s="792"/>
      <c r="M587" s="792"/>
      <c r="N587" s="792"/>
      <c r="O587" s="793"/>
      <c r="P587" s="794"/>
      <c r="Q587" s="794"/>
      <c r="R587" s="792"/>
      <c r="S587" s="791"/>
      <c r="T587" s="713"/>
    </row>
    <row r="588">
      <c r="A588" s="790"/>
      <c r="B588" s="791"/>
      <c r="C588" s="791"/>
      <c r="D588" s="792"/>
      <c r="E588" s="792"/>
      <c r="F588" s="792"/>
      <c r="G588" s="792"/>
      <c r="H588" s="792"/>
      <c r="I588" s="792"/>
      <c r="J588" s="792"/>
      <c r="K588" s="792"/>
      <c r="L588" s="792"/>
      <c r="M588" s="792"/>
      <c r="N588" s="792"/>
      <c r="O588" s="793"/>
      <c r="P588" s="794"/>
      <c r="Q588" s="794"/>
      <c r="R588" s="792"/>
      <c r="S588" s="791"/>
      <c r="T588" s="713"/>
    </row>
    <row r="589">
      <c r="A589" s="790"/>
      <c r="B589" s="791"/>
      <c r="C589" s="791"/>
      <c r="D589" s="792"/>
      <c r="E589" s="792"/>
      <c r="F589" s="792"/>
      <c r="G589" s="792"/>
      <c r="H589" s="792"/>
      <c r="I589" s="792"/>
      <c r="J589" s="792"/>
      <c r="K589" s="792"/>
      <c r="L589" s="792"/>
      <c r="M589" s="792"/>
      <c r="N589" s="792"/>
      <c r="O589" s="793"/>
      <c r="P589" s="794"/>
      <c r="Q589" s="794"/>
      <c r="R589" s="792"/>
      <c r="S589" s="791"/>
      <c r="T589" s="713"/>
    </row>
    <row r="590">
      <c r="A590" s="790"/>
      <c r="B590" s="791"/>
      <c r="C590" s="791"/>
      <c r="D590" s="792"/>
      <c r="E590" s="792"/>
      <c r="F590" s="792"/>
      <c r="G590" s="792"/>
      <c r="H590" s="792"/>
      <c r="I590" s="792"/>
      <c r="J590" s="792"/>
      <c r="K590" s="792"/>
      <c r="L590" s="792"/>
      <c r="M590" s="792"/>
      <c r="N590" s="792"/>
      <c r="O590" s="793"/>
      <c r="P590" s="794"/>
      <c r="Q590" s="794"/>
      <c r="R590" s="792"/>
      <c r="S590" s="791"/>
      <c r="T590" s="713"/>
    </row>
    <row r="591">
      <c r="A591" s="790"/>
      <c r="B591" s="791"/>
      <c r="C591" s="791"/>
      <c r="D591" s="792"/>
      <c r="E591" s="792"/>
      <c r="F591" s="792"/>
      <c r="G591" s="792"/>
      <c r="H591" s="792"/>
      <c r="I591" s="792"/>
      <c r="J591" s="792"/>
      <c r="K591" s="792"/>
      <c r="L591" s="792"/>
      <c r="M591" s="792"/>
      <c r="N591" s="792"/>
      <c r="O591" s="793"/>
      <c r="P591" s="794"/>
      <c r="Q591" s="794"/>
      <c r="R591" s="792"/>
      <c r="S591" s="791"/>
      <c r="T591" s="713"/>
    </row>
    <row r="592">
      <c r="A592" s="790"/>
      <c r="B592" s="791"/>
      <c r="C592" s="791"/>
      <c r="D592" s="792"/>
      <c r="E592" s="792"/>
      <c r="F592" s="792"/>
      <c r="G592" s="792"/>
      <c r="H592" s="792"/>
      <c r="I592" s="792"/>
      <c r="J592" s="792"/>
      <c r="K592" s="792"/>
      <c r="L592" s="792"/>
      <c r="M592" s="792"/>
      <c r="N592" s="792"/>
      <c r="O592" s="793"/>
      <c r="P592" s="794"/>
      <c r="Q592" s="794"/>
      <c r="R592" s="792"/>
      <c r="S592" s="791"/>
      <c r="T592" s="713"/>
    </row>
    <row r="593">
      <c r="A593" s="790"/>
      <c r="B593" s="791"/>
      <c r="C593" s="791"/>
      <c r="D593" s="792"/>
      <c r="E593" s="792"/>
      <c r="F593" s="792"/>
      <c r="G593" s="792"/>
      <c r="H593" s="792"/>
      <c r="I593" s="792"/>
      <c r="J593" s="792"/>
      <c r="K593" s="792"/>
      <c r="L593" s="792"/>
      <c r="M593" s="792"/>
      <c r="N593" s="792"/>
      <c r="O593" s="793"/>
      <c r="P593" s="794"/>
      <c r="Q593" s="794"/>
      <c r="R593" s="792"/>
      <c r="S593" s="791"/>
      <c r="T593" s="713"/>
    </row>
    <row r="594">
      <c r="A594" s="790"/>
      <c r="B594" s="791"/>
      <c r="C594" s="791"/>
      <c r="D594" s="792"/>
      <c r="E594" s="792"/>
      <c r="F594" s="792"/>
      <c r="G594" s="792"/>
      <c r="H594" s="792"/>
      <c r="I594" s="792"/>
      <c r="J594" s="792"/>
      <c r="K594" s="792"/>
      <c r="L594" s="792"/>
      <c r="M594" s="792"/>
      <c r="N594" s="792"/>
      <c r="O594" s="793"/>
      <c r="P594" s="794"/>
      <c r="Q594" s="794"/>
      <c r="R594" s="792"/>
      <c r="S594" s="791"/>
      <c r="T594" s="713"/>
    </row>
    <row r="595">
      <c r="A595" s="790"/>
      <c r="B595" s="791"/>
      <c r="C595" s="791"/>
      <c r="D595" s="792"/>
      <c r="E595" s="792"/>
      <c r="F595" s="792"/>
      <c r="G595" s="792"/>
      <c r="H595" s="792"/>
      <c r="I595" s="792"/>
      <c r="J595" s="792"/>
      <c r="K595" s="792"/>
      <c r="L595" s="792"/>
      <c r="M595" s="792"/>
      <c r="N595" s="792"/>
      <c r="O595" s="793"/>
      <c r="P595" s="794"/>
      <c r="Q595" s="794"/>
      <c r="R595" s="792"/>
      <c r="S595" s="791"/>
      <c r="T595" s="713"/>
    </row>
    <row r="596">
      <c r="A596" s="790"/>
      <c r="B596" s="791"/>
      <c r="C596" s="791"/>
      <c r="D596" s="792"/>
      <c r="E596" s="792"/>
      <c r="F596" s="792"/>
      <c r="G596" s="792"/>
      <c r="H596" s="792"/>
      <c r="I596" s="792"/>
      <c r="J596" s="792"/>
      <c r="K596" s="792"/>
      <c r="L596" s="792"/>
      <c r="M596" s="792"/>
      <c r="N596" s="792"/>
      <c r="O596" s="793"/>
      <c r="P596" s="794"/>
      <c r="Q596" s="794"/>
      <c r="R596" s="792"/>
      <c r="S596" s="791"/>
      <c r="T596" s="713"/>
    </row>
    <row r="597">
      <c r="A597" s="790"/>
      <c r="B597" s="791"/>
      <c r="C597" s="791"/>
      <c r="D597" s="792"/>
      <c r="E597" s="792"/>
      <c r="F597" s="792"/>
      <c r="G597" s="792"/>
      <c r="H597" s="792"/>
      <c r="I597" s="792"/>
      <c r="J597" s="792"/>
      <c r="K597" s="792"/>
      <c r="L597" s="792"/>
      <c r="M597" s="792"/>
      <c r="N597" s="792"/>
      <c r="O597" s="793"/>
      <c r="P597" s="794"/>
      <c r="Q597" s="794"/>
      <c r="R597" s="792"/>
      <c r="S597" s="791"/>
      <c r="T597" s="713"/>
    </row>
    <row r="598">
      <c r="A598" s="790"/>
      <c r="B598" s="791"/>
      <c r="C598" s="791"/>
      <c r="D598" s="792"/>
      <c r="E598" s="792"/>
      <c r="F598" s="792"/>
      <c r="G598" s="792"/>
      <c r="H598" s="792"/>
      <c r="I598" s="792"/>
      <c r="J598" s="792"/>
      <c r="K598" s="792"/>
      <c r="L598" s="792"/>
      <c r="M598" s="792"/>
      <c r="N598" s="792"/>
      <c r="O598" s="793"/>
      <c r="P598" s="794"/>
      <c r="Q598" s="794"/>
      <c r="R598" s="792"/>
      <c r="S598" s="791"/>
      <c r="T598" s="713"/>
    </row>
    <row r="599">
      <c r="A599" s="790"/>
      <c r="B599" s="791"/>
      <c r="C599" s="791"/>
      <c r="D599" s="792"/>
      <c r="E599" s="792"/>
      <c r="F599" s="792"/>
      <c r="G599" s="792"/>
      <c r="H599" s="792"/>
      <c r="I599" s="792"/>
      <c r="J599" s="792"/>
      <c r="K599" s="792"/>
      <c r="L599" s="792"/>
      <c r="M599" s="792"/>
      <c r="N599" s="792"/>
      <c r="O599" s="793"/>
      <c r="P599" s="794"/>
      <c r="Q599" s="794"/>
      <c r="R599" s="792"/>
      <c r="S599" s="791"/>
      <c r="T599" s="713"/>
    </row>
    <row r="600">
      <c r="A600" s="790"/>
      <c r="B600" s="791"/>
      <c r="C600" s="791"/>
      <c r="D600" s="792"/>
      <c r="E600" s="792"/>
      <c r="F600" s="792"/>
      <c r="G600" s="792"/>
      <c r="H600" s="792"/>
      <c r="I600" s="792"/>
      <c r="J600" s="792"/>
      <c r="K600" s="792"/>
      <c r="L600" s="792"/>
      <c r="M600" s="792"/>
      <c r="N600" s="792"/>
      <c r="O600" s="793"/>
      <c r="P600" s="794"/>
      <c r="Q600" s="794"/>
      <c r="R600" s="792"/>
      <c r="S600" s="791"/>
      <c r="T600" s="713"/>
    </row>
    <row r="601">
      <c r="A601" s="790"/>
      <c r="B601" s="791"/>
      <c r="C601" s="791"/>
      <c r="D601" s="792"/>
      <c r="E601" s="792"/>
      <c r="F601" s="792"/>
      <c r="G601" s="792"/>
      <c r="H601" s="792"/>
      <c r="I601" s="792"/>
      <c r="J601" s="792"/>
      <c r="K601" s="792"/>
      <c r="L601" s="792"/>
      <c r="M601" s="792"/>
      <c r="N601" s="792"/>
      <c r="O601" s="793"/>
      <c r="P601" s="794"/>
      <c r="Q601" s="794"/>
      <c r="R601" s="792"/>
      <c r="S601" s="791"/>
      <c r="T601" s="713"/>
    </row>
    <row r="602">
      <c r="A602" s="790"/>
      <c r="B602" s="791"/>
      <c r="C602" s="791"/>
      <c r="D602" s="792"/>
      <c r="E602" s="792"/>
      <c r="F602" s="792"/>
      <c r="G602" s="792"/>
      <c r="H602" s="792"/>
      <c r="I602" s="792"/>
      <c r="J602" s="792"/>
      <c r="K602" s="792"/>
      <c r="L602" s="792"/>
      <c r="M602" s="792"/>
      <c r="N602" s="792"/>
      <c r="O602" s="793"/>
      <c r="P602" s="794"/>
      <c r="Q602" s="794"/>
      <c r="R602" s="792"/>
      <c r="S602" s="791"/>
      <c r="T602" s="713"/>
    </row>
    <row r="603">
      <c r="A603" s="790"/>
      <c r="B603" s="791"/>
      <c r="C603" s="791"/>
      <c r="D603" s="792"/>
      <c r="E603" s="792"/>
      <c r="F603" s="792"/>
      <c r="G603" s="792"/>
      <c r="H603" s="792"/>
      <c r="I603" s="792"/>
      <c r="J603" s="792"/>
      <c r="K603" s="792"/>
      <c r="L603" s="792"/>
      <c r="M603" s="792"/>
      <c r="N603" s="792"/>
      <c r="O603" s="793"/>
      <c r="P603" s="794"/>
      <c r="Q603" s="794"/>
      <c r="R603" s="792"/>
      <c r="S603" s="791"/>
      <c r="T603" s="713"/>
    </row>
    <row r="604">
      <c r="A604" s="790"/>
      <c r="B604" s="791"/>
      <c r="C604" s="791"/>
      <c r="D604" s="792"/>
      <c r="E604" s="792"/>
      <c r="F604" s="792"/>
      <c r="G604" s="792"/>
      <c r="H604" s="792"/>
      <c r="I604" s="792"/>
      <c r="J604" s="792"/>
      <c r="K604" s="792"/>
      <c r="L604" s="792"/>
      <c r="M604" s="792"/>
      <c r="N604" s="792"/>
      <c r="O604" s="793"/>
      <c r="P604" s="794"/>
      <c r="Q604" s="794"/>
      <c r="R604" s="792"/>
      <c r="S604" s="791"/>
      <c r="T604" s="713"/>
    </row>
    <row r="605">
      <c r="A605" s="790"/>
      <c r="B605" s="791"/>
      <c r="C605" s="791"/>
      <c r="D605" s="792"/>
      <c r="E605" s="792"/>
      <c r="F605" s="792"/>
      <c r="G605" s="792"/>
      <c r="H605" s="792"/>
      <c r="I605" s="792"/>
      <c r="J605" s="792"/>
      <c r="K605" s="792"/>
      <c r="L605" s="792"/>
      <c r="M605" s="792"/>
      <c r="N605" s="792"/>
      <c r="O605" s="793"/>
      <c r="P605" s="794"/>
      <c r="Q605" s="794"/>
      <c r="R605" s="792"/>
      <c r="S605" s="791"/>
      <c r="T605" s="713"/>
    </row>
    <row r="606">
      <c r="A606" s="790"/>
      <c r="B606" s="791"/>
      <c r="C606" s="791"/>
      <c r="D606" s="792"/>
      <c r="E606" s="792"/>
      <c r="F606" s="792"/>
      <c r="G606" s="792"/>
      <c r="H606" s="792"/>
      <c r="I606" s="792"/>
      <c r="J606" s="792"/>
      <c r="K606" s="792"/>
      <c r="L606" s="792"/>
      <c r="M606" s="792"/>
      <c r="N606" s="792"/>
      <c r="O606" s="793"/>
      <c r="P606" s="794"/>
      <c r="Q606" s="794"/>
      <c r="R606" s="792"/>
      <c r="S606" s="791"/>
      <c r="T606" s="713"/>
    </row>
    <row r="607">
      <c r="A607" s="790"/>
      <c r="B607" s="791"/>
      <c r="C607" s="791"/>
      <c r="D607" s="792"/>
      <c r="E607" s="792"/>
      <c r="F607" s="792"/>
      <c r="G607" s="792"/>
      <c r="H607" s="792"/>
      <c r="I607" s="792"/>
      <c r="J607" s="792"/>
      <c r="K607" s="792"/>
      <c r="L607" s="792"/>
      <c r="M607" s="792"/>
      <c r="N607" s="792"/>
      <c r="O607" s="793"/>
      <c r="P607" s="794"/>
      <c r="Q607" s="794"/>
      <c r="R607" s="792"/>
      <c r="S607" s="791"/>
      <c r="T607" s="713"/>
    </row>
    <row r="608">
      <c r="A608" s="790"/>
      <c r="B608" s="791"/>
      <c r="C608" s="791"/>
      <c r="D608" s="792"/>
      <c r="E608" s="792"/>
      <c r="F608" s="792"/>
      <c r="G608" s="792"/>
      <c r="H608" s="792"/>
      <c r="I608" s="792"/>
      <c r="J608" s="792"/>
      <c r="K608" s="792"/>
      <c r="L608" s="792"/>
      <c r="M608" s="792"/>
      <c r="N608" s="792"/>
      <c r="O608" s="793"/>
      <c r="P608" s="794"/>
      <c r="Q608" s="794"/>
      <c r="R608" s="792"/>
      <c r="S608" s="791"/>
      <c r="T608" s="713"/>
    </row>
    <row r="609">
      <c r="A609" s="790"/>
      <c r="B609" s="791"/>
      <c r="C609" s="791"/>
      <c r="D609" s="792"/>
      <c r="E609" s="792"/>
      <c r="F609" s="792"/>
      <c r="G609" s="792"/>
      <c r="H609" s="792"/>
      <c r="I609" s="792"/>
      <c r="J609" s="792"/>
      <c r="K609" s="792"/>
      <c r="L609" s="792"/>
      <c r="M609" s="792"/>
      <c r="N609" s="792"/>
      <c r="O609" s="793"/>
      <c r="P609" s="794"/>
      <c r="Q609" s="794"/>
      <c r="R609" s="792"/>
      <c r="S609" s="791"/>
      <c r="T609" s="713"/>
    </row>
    <row r="610">
      <c r="A610" s="790"/>
      <c r="B610" s="791"/>
      <c r="C610" s="791"/>
      <c r="D610" s="792"/>
      <c r="E610" s="792"/>
      <c r="F610" s="792"/>
      <c r="G610" s="792"/>
      <c r="H610" s="792"/>
      <c r="I610" s="792"/>
      <c r="J610" s="792"/>
      <c r="K610" s="792"/>
      <c r="L610" s="792"/>
      <c r="M610" s="792"/>
      <c r="N610" s="792"/>
      <c r="O610" s="793"/>
      <c r="P610" s="794"/>
      <c r="Q610" s="794"/>
      <c r="R610" s="792"/>
      <c r="S610" s="791"/>
      <c r="T610" s="713"/>
    </row>
    <row r="611">
      <c r="A611" s="790"/>
      <c r="B611" s="791"/>
      <c r="C611" s="791"/>
      <c r="D611" s="792"/>
      <c r="E611" s="792"/>
      <c r="F611" s="792"/>
      <c r="G611" s="792"/>
      <c r="H611" s="792"/>
      <c r="I611" s="792"/>
      <c r="J611" s="792"/>
      <c r="K611" s="792"/>
      <c r="L611" s="792"/>
      <c r="M611" s="792"/>
      <c r="N611" s="792"/>
      <c r="O611" s="793"/>
      <c r="P611" s="794"/>
      <c r="Q611" s="794"/>
      <c r="R611" s="792"/>
      <c r="S611" s="791"/>
      <c r="T611" s="713"/>
    </row>
    <row r="612">
      <c r="A612" s="790"/>
      <c r="B612" s="791"/>
      <c r="C612" s="791"/>
      <c r="D612" s="792"/>
      <c r="E612" s="792"/>
      <c r="F612" s="792"/>
      <c r="G612" s="792"/>
      <c r="H612" s="792"/>
      <c r="I612" s="792"/>
      <c r="J612" s="792"/>
      <c r="K612" s="792"/>
      <c r="L612" s="792"/>
      <c r="M612" s="792"/>
      <c r="N612" s="792"/>
      <c r="O612" s="793"/>
      <c r="P612" s="794"/>
      <c r="Q612" s="794"/>
      <c r="R612" s="792"/>
      <c r="S612" s="791"/>
      <c r="T612" s="713"/>
    </row>
    <row r="613">
      <c r="A613" s="790"/>
      <c r="B613" s="791"/>
      <c r="C613" s="791"/>
      <c r="D613" s="792"/>
      <c r="E613" s="792"/>
      <c r="F613" s="792"/>
      <c r="G613" s="792"/>
      <c r="H613" s="792"/>
      <c r="I613" s="792"/>
      <c r="J613" s="792"/>
      <c r="K613" s="792"/>
      <c r="L613" s="792"/>
      <c r="M613" s="792"/>
      <c r="N613" s="792"/>
      <c r="O613" s="793"/>
      <c r="P613" s="794"/>
      <c r="Q613" s="794"/>
      <c r="R613" s="792"/>
      <c r="S613" s="791"/>
      <c r="T613" s="713"/>
    </row>
    <row r="614">
      <c r="A614" s="790"/>
      <c r="B614" s="791"/>
      <c r="C614" s="791"/>
      <c r="D614" s="792"/>
      <c r="E614" s="792"/>
      <c r="F614" s="792"/>
      <c r="G614" s="792"/>
      <c r="H614" s="792"/>
      <c r="I614" s="792"/>
      <c r="J614" s="792"/>
      <c r="K614" s="792"/>
      <c r="L614" s="792"/>
      <c r="M614" s="792"/>
      <c r="N614" s="792"/>
      <c r="O614" s="793"/>
      <c r="P614" s="794"/>
      <c r="Q614" s="794"/>
      <c r="R614" s="792"/>
      <c r="S614" s="791"/>
      <c r="T614" s="713"/>
    </row>
    <row r="615">
      <c r="A615" s="790"/>
      <c r="B615" s="791"/>
      <c r="C615" s="791"/>
      <c r="D615" s="792"/>
      <c r="E615" s="792"/>
      <c r="F615" s="792"/>
      <c r="G615" s="792"/>
      <c r="H615" s="792"/>
      <c r="I615" s="792"/>
      <c r="J615" s="792"/>
      <c r="K615" s="792"/>
      <c r="L615" s="792"/>
      <c r="M615" s="792"/>
      <c r="N615" s="792"/>
      <c r="O615" s="793"/>
      <c r="P615" s="794"/>
      <c r="Q615" s="794"/>
      <c r="R615" s="792"/>
      <c r="S615" s="791"/>
      <c r="T615" s="713"/>
    </row>
    <row r="616">
      <c r="A616" s="790"/>
      <c r="B616" s="791"/>
      <c r="C616" s="791"/>
      <c r="D616" s="792"/>
      <c r="E616" s="792"/>
      <c r="F616" s="792"/>
      <c r="G616" s="792"/>
      <c r="H616" s="792"/>
      <c r="I616" s="792"/>
      <c r="J616" s="792"/>
      <c r="K616" s="792"/>
      <c r="L616" s="792"/>
      <c r="M616" s="792"/>
      <c r="N616" s="792"/>
      <c r="O616" s="793"/>
      <c r="P616" s="794"/>
      <c r="Q616" s="794"/>
      <c r="R616" s="792"/>
      <c r="S616" s="791"/>
      <c r="T616" s="713"/>
    </row>
    <row r="617">
      <c r="A617" s="790"/>
      <c r="B617" s="791"/>
      <c r="C617" s="791"/>
      <c r="D617" s="792"/>
      <c r="E617" s="792"/>
      <c r="F617" s="792"/>
      <c r="G617" s="792"/>
      <c r="H617" s="792"/>
      <c r="I617" s="792"/>
      <c r="J617" s="792"/>
      <c r="K617" s="792"/>
      <c r="L617" s="792"/>
      <c r="M617" s="792"/>
      <c r="N617" s="792"/>
      <c r="O617" s="793"/>
      <c r="P617" s="794"/>
      <c r="Q617" s="794"/>
      <c r="R617" s="792"/>
      <c r="S617" s="791"/>
      <c r="T617" s="713"/>
    </row>
    <row r="618">
      <c r="A618" s="790"/>
      <c r="B618" s="791"/>
      <c r="C618" s="791"/>
      <c r="D618" s="792"/>
      <c r="E618" s="792"/>
      <c r="F618" s="792"/>
      <c r="G618" s="792"/>
      <c r="H618" s="792"/>
      <c r="I618" s="792"/>
      <c r="J618" s="792"/>
      <c r="K618" s="792"/>
      <c r="L618" s="792"/>
      <c r="M618" s="792"/>
      <c r="N618" s="792"/>
      <c r="O618" s="793"/>
      <c r="P618" s="794"/>
      <c r="Q618" s="794"/>
      <c r="R618" s="792"/>
      <c r="S618" s="791"/>
      <c r="T618" s="713"/>
    </row>
    <row r="619">
      <c r="A619" s="790"/>
      <c r="B619" s="791"/>
      <c r="C619" s="791"/>
      <c r="D619" s="792"/>
      <c r="E619" s="792"/>
      <c r="F619" s="792"/>
      <c r="G619" s="792"/>
      <c r="H619" s="792"/>
      <c r="I619" s="792"/>
      <c r="J619" s="792"/>
      <c r="K619" s="792"/>
      <c r="L619" s="792"/>
      <c r="M619" s="792"/>
      <c r="N619" s="792"/>
      <c r="O619" s="793"/>
      <c r="P619" s="794"/>
      <c r="Q619" s="794"/>
      <c r="R619" s="792"/>
      <c r="S619" s="791"/>
      <c r="T619" s="713"/>
    </row>
    <row r="620">
      <c r="A620" s="790"/>
      <c r="B620" s="791"/>
      <c r="C620" s="791"/>
      <c r="D620" s="792"/>
      <c r="E620" s="792"/>
      <c r="F620" s="792"/>
      <c r="G620" s="792"/>
      <c r="H620" s="792"/>
      <c r="I620" s="792"/>
      <c r="J620" s="792"/>
      <c r="K620" s="792"/>
      <c r="L620" s="792"/>
      <c r="M620" s="792"/>
      <c r="N620" s="792"/>
      <c r="O620" s="793"/>
      <c r="P620" s="794"/>
      <c r="Q620" s="794"/>
      <c r="R620" s="792"/>
      <c r="S620" s="791"/>
      <c r="T620" s="713"/>
    </row>
    <row r="621">
      <c r="A621" s="790"/>
      <c r="B621" s="791"/>
      <c r="C621" s="791"/>
      <c r="D621" s="792"/>
      <c r="E621" s="792"/>
      <c r="F621" s="792"/>
      <c r="G621" s="792"/>
      <c r="H621" s="792"/>
      <c r="I621" s="792"/>
      <c r="J621" s="792"/>
      <c r="K621" s="792"/>
      <c r="L621" s="792"/>
      <c r="M621" s="792"/>
      <c r="N621" s="792"/>
      <c r="O621" s="793"/>
      <c r="P621" s="794"/>
      <c r="Q621" s="794"/>
      <c r="R621" s="792"/>
      <c r="S621" s="791"/>
      <c r="T621" s="713"/>
    </row>
    <row r="622">
      <c r="A622" s="790"/>
      <c r="B622" s="791"/>
      <c r="C622" s="791"/>
      <c r="D622" s="792"/>
      <c r="E622" s="792"/>
      <c r="F622" s="792"/>
      <c r="G622" s="792"/>
      <c r="H622" s="792"/>
      <c r="I622" s="792"/>
      <c r="J622" s="792"/>
      <c r="K622" s="792"/>
      <c r="L622" s="792"/>
      <c r="M622" s="792"/>
      <c r="N622" s="792"/>
      <c r="O622" s="793"/>
      <c r="P622" s="794"/>
      <c r="Q622" s="794"/>
      <c r="R622" s="792"/>
      <c r="S622" s="791"/>
      <c r="T622" s="713"/>
    </row>
    <row r="623">
      <c r="A623" s="790"/>
      <c r="B623" s="791"/>
      <c r="C623" s="791"/>
      <c r="D623" s="792"/>
      <c r="E623" s="792"/>
      <c r="F623" s="792"/>
      <c r="G623" s="792"/>
      <c r="H623" s="792"/>
      <c r="I623" s="792"/>
      <c r="J623" s="792"/>
      <c r="K623" s="792"/>
      <c r="L623" s="792"/>
      <c r="M623" s="792"/>
      <c r="N623" s="792"/>
      <c r="O623" s="793"/>
      <c r="P623" s="794"/>
      <c r="Q623" s="794"/>
      <c r="R623" s="792"/>
      <c r="S623" s="791"/>
      <c r="T623" s="713"/>
    </row>
    <row r="624">
      <c r="A624" s="790"/>
      <c r="B624" s="791"/>
      <c r="C624" s="791"/>
      <c r="D624" s="792"/>
      <c r="E624" s="792"/>
      <c r="F624" s="792"/>
      <c r="G624" s="792"/>
      <c r="H624" s="792"/>
      <c r="I624" s="792"/>
      <c r="J624" s="792"/>
      <c r="K624" s="792"/>
      <c r="L624" s="792"/>
      <c r="M624" s="792"/>
      <c r="N624" s="792"/>
      <c r="O624" s="793"/>
      <c r="P624" s="794"/>
      <c r="Q624" s="794"/>
      <c r="R624" s="792"/>
      <c r="S624" s="791"/>
      <c r="T624" s="713"/>
    </row>
    <row r="625">
      <c r="A625" s="790"/>
      <c r="B625" s="791"/>
      <c r="C625" s="791"/>
      <c r="D625" s="792"/>
      <c r="E625" s="792"/>
      <c r="F625" s="792"/>
      <c r="G625" s="792"/>
      <c r="H625" s="792"/>
      <c r="I625" s="792"/>
      <c r="J625" s="792"/>
      <c r="K625" s="792"/>
      <c r="L625" s="792"/>
      <c r="M625" s="792"/>
      <c r="N625" s="792"/>
      <c r="O625" s="793"/>
      <c r="P625" s="794"/>
      <c r="Q625" s="794"/>
      <c r="R625" s="792"/>
      <c r="S625" s="791"/>
      <c r="T625" s="713"/>
    </row>
    <row r="626">
      <c r="A626" s="790"/>
      <c r="B626" s="791"/>
      <c r="C626" s="791"/>
      <c r="D626" s="792"/>
      <c r="E626" s="792"/>
      <c r="F626" s="792"/>
      <c r="G626" s="792"/>
      <c r="H626" s="792"/>
      <c r="I626" s="792"/>
      <c r="J626" s="792"/>
      <c r="K626" s="792"/>
      <c r="L626" s="792"/>
      <c r="M626" s="792"/>
      <c r="N626" s="792"/>
      <c r="O626" s="793"/>
      <c r="P626" s="794"/>
      <c r="Q626" s="794"/>
      <c r="R626" s="792"/>
      <c r="S626" s="791"/>
      <c r="T626" s="713"/>
    </row>
    <row r="627">
      <c r="A627" s="790"/>
      <c r="B627" s="791"/>
      <c r="C627" s="791"/>
      <c r="D627" s="792"/>
      <c r="E627" s="792"/>
      <c r="F627" s="792"/>
      <c r="G627" s="792"/>
      <c r="H627" s="792"/>
      <c r="I627" s="792"/>
      <c r="J627" s="792"/>
      <c r="K627" s="792"/>
      <c r="L627" s="792"/>
      <c r="M627" s="792"/>
      <c r="N627" s="792"/>
      <c r="O627" s="793"/>
      <c r="P627" s="794"/>
      <c r="Q627" s="794"/>
      <c r="R627" s="792"/>
      <c r="S627" s="791"/>
      <c r="T627" s="713"/>
    </row>
    <row r="628">
      <c r="A628" s="790"/>
      <c r="B628" s="791"/>
      <c r="C628" s="791"/>
      <c r="D628" s="792"/>
      <c r="E628" s="792"/>
      <c r="F628" s="792"/>
      <c r="G628" s="792"/>
      <c r="H628" s="792"/>
      <c r="I628" s="792"/>
      <c r="J628" s="792"/>
      <c r="K628" s="792"/>
      <c r="L628" s="792"/>
      <c r="M628" s="792"/>
      <c r="N628" s="792"/>
      <c r="O628" s="793"/>
      <c r="P628" s="794"/>
      <c r="Q628" s="794"/>
      <c r="R628" s="792"/>
      <c r="S628" s="791"/>
      <c r="T628" s="713"/>
    </row>
    <row r="629">
      <c r="A629" s="790"/>
      <c r="B629" s="791"/>
      <c r="C629" s="791"/>
      <c r="D629" s="792"/>
      <c r="E629" s="792"/>
      <c r="F629" s="792"/>
      <c r="G629" s="792"/>
      <c r="H629" s="792"/>
      <c r="I629" s="792"/>
      <c r="J629" s="792"/>
      <c r="K629" s="792"/>
      <c r="L629" s="792"/>
      <c r="M629" s="792"/>
      <c r="N629" s="792"/>
      <c r="O629" s="793"/>
      <c r="P629" s="794"/>
      <c r="Q629" s="794"/>
      <c r="R629" s="792"/>
      <c r="S629" s="791"/>
      <c r="T629" s="713"/>
    </row>
    <row r="630">
      <c r="A630" s="790"/>
      <c r="B630" s="791"/>
      <c r="C630" s="791"/>
      <c r="D630" s="792"/>
      <c r="E630" s="792"/>
      <c r="F630" s="792"/>
      <c r="G630" s="792"/>
      <c r="H630" s="792"/>
      <c r="I630" s="792"/>
      <c r="J630" s="792"/>
      <c r="K630" s="792"/>
      <c r="L630" s="792"/>
      <c r="M630" s="792"/>
      <c r="N630" s="792"/>
      <c r="O630" s="793"/>
      <c r="P630" s="794"/>
      <c r="Q630" s="794"/>
      <c r="R630" s="792"/>
      <c r="S630" s="791"/>
      <c r="T630" s="713"/>
    </row>
    <row r="631">
      <c r="A631" s="790"/>
      <c r="B631" s="791"/>
      <c r="C631" s="791"/>
      <c r="D631" s="792"/>
      <c r="E631" s="792"/>
      <c r="F631" s="792"/>
      <c r="G631" s="792"/>
      <c r="H631" s="792"/>
      <c r="I631" s="792"/>
      <c r="J631" s="792"/>
      <c r="K631" s="792"/>
      <c r="L631" s="792"/>
      <c r="M631" s="792"/>
      <c r="N631" s="792"/>
      <c r="O631" s="793"/>
      <c r="P631" s="794"/>
      <c r="Q631" s="794"/>
      <c r="R631" s="792"/>
      <c r="S631" s="791"/>
      <c r="T631" s="713"/>
    </row>
    <row r="632">
      <c r="A632" s="790"/>
      <c r="B632" s="791"/>
      <c r="C632" s="791"/>
      <c r="D632" s="792"/>
      <c r="E632" s="792"/>
      <c r="F632" s="792"/>
      <c r="G632" s="792"/>
      <c r="H632" s="792"/>
      <c r="I632" s="792"/>
      <c r="J632" s="792"/>
      <c r="K632" s="792"/>
      <c r="L632" s="792"/>
      <c r="M632" s="792"/>
      <c r="N632" s="792"/>
      <c r="O632" s="793"/>
      <c r="P632" s="794"/>
      <c r="Q632" s="794"/>
      <c r="R632" s="792"/>
      <c r="S632" s="791"/>
      <c r="T632" s="713"/>
    </row>
    <row r="633">
      <c r="A633" s="790"/>
      <c r="B633" s="791"/>
      <c r="C633" s="791"/>
      <c r="D633" s="792"/>
      <c r="E633" s="792"/>
      <c r="F633" s="792"/>
      <c r="G633" s="792"/>
      <c r="H633" s="792"/>
      <c r="I633" s="792"/>
      <c r="J633" s="792"/>
      <c r="K633" s="792"/>
      <c r="L633" s="792"/>
      <c r="M633" s="792"/>
      <c r="N633" s="792"/>
      <c r="O633" s="793"/>
      <c r="P633" s="794"/>
      <c r="Q633" s="794"/>
      <c r="R633" s="792"/>
      <c r="S633" s="791"/>
      <c r="T633" s="713"/>
    </row>
    <row r="634">
      <c r="A634" s="790"/>
      <c r="B634" s="791"/>
      <c r="C634" s="791"/>
      <c r="D634" s="792"/>
      <c r="E634" s="792"/>
      <c r="F634" s="792"/>
      <c r="G634" s="792"/>
      <c r="H634" s="792"/>
      <c r="I634" s="792"/>
      <c r="J634" s="792"/>
      <c r="K634" s="792"/>
      <c r="L634" s="792"/>
      <c r="M634" s="792"/>
      <c r="N634" s="792"/>
      <c r="O634" s="793"/>
      <c r="P634" s="794"/>
      <c r="Q634" s="794"/>
      <c r="R634" s="792"/>
      <c r="S634" s="791"/>
      <c r="T634" s="713"/>
    </row>
    <row r="635">
      <c r="A635" s="790"/>
      <c r="B635" s="791"/>
      <c r="C635" s="791"/>
      <c r="D635" s="792"/>
      <c r="E635" s="792"/>
      <c r="F635" s="792"/>
      <c r="G635" s="792"/>
      <c r="H635" s="792"/>
      <c r="I635" s="792"/>
      <c r="J635" s="792"/>
      <c r="K635" s="792"/>
      <c r="L635" s="792"/>
      <c r="M635" s="792"/>
      <c r="N635" s="792"/>
      <c r="O635" s="793"/>
      <c r="P635" s="794"/>
      <c r="Q635" s="794"/>
      <c r="R635" s="792"/>
      <c r="S635" s="791"/>
      <c r="T635" s="713"/>
    </row>
    <row r="636">
      <c r="A636" s="790"/>
      <c r="B636" s="791"/>
      <c r="C636" s="791"/>
      <c r="D636" s="792"/>
      <c r="E636" s="792"/>
      <c r="F636" s="792"/>
      <c r="G636" s="792"/>
      <c r="H636" s="792"/>
      <c r="I636" s="792"/>
      <c r="J636" s="792"/>
      <c r="K636" s="792"/>
      <c r="L636" s="792"/>
      <c r="M636" s="792"/>
      <c r="N636" s="792"/>
      <c r="O636" s="793"/>
      <c r="P636" s="794"/>
      <c r="Q636" s="794"/>
      <c r="R636" s="792"/>
      <c r="S636" s="791"/>
      <c r="T636" s="713"/>
    </row>
    <row r="637">
      <c r="A637" s="790"/>
      <c r="B637" s="791"/>
      <c r="C637" s="791"/>
      <c r="D637" s="792"/>
      <c r="E637" s="792"/>
      <c r="F637" s="792"/>
      <c r="G637" s="792"/>
      <c r="H637" s="792"/>
      <c r="I637" s="792"/>
      <c r="J637" s="792"/>
      <c r="K637" s="792"/>
      <c r="L637" s="792"/>
      <c r="M637" s="792"/>
      <c r="N637" s="792"/>
      <c r="O637" s="793"/>
      <c r="P637" s="794"/>
      <c r="Q637" s="794"/>
      <c r="R637" s="792"/>
      <c r="S637" s="791"/>
      <c r="T637" s="713"/>
    </row>
    <row r="638">
      <c r="A638" s="790"/>
      <c r="B638" s="791"/>
      <c r="C638" s="791"/>
      <c r="D638" s="792"/>
      <c r="E638" s="792"/>
      <c r="F638" s="792"/>
      <c r="G638" s="792"/>
      <c r="H638" s="792"/>
      <c r="I638" s="792"/>
      <c r="J638" s="792"/>
      <c r="K638" s="792"/>
      <c r="L638" s="792"/>
      <c r="M638" s="792"/>
      <c r="N638" s="792"/>
      <c r="O638" s="793"/>
      <c r="P638" s="794"/>
      <c r="Q638" s="794"/>
      <c r="R638" s="792"/>
      <c r="S638" s="791"/>
      <c r="T638" s="713"/>
    </row>
    <row r="639">
      <c r="A639" s="790"/>
      <c r="B639" s="791"/>
      <c r="C639" s="791"/>
      <c r="D639" s="792"/>
      <c r="E639" s="792"/>
      <c r="F639" s="792"/>
      <c r="G639" s="792"/>
      <c r="H639" s="792"/>
      <c r="I639" s="792"/>
      <c r="J639" s="792"/>
      <c r="K639" s="792"/>
      <c r="L639" s="792"/>
      <c r="M639" s="792"/>
      <c r="N639" s="792"/>
      <c r="O639" s="793"/>
      <c r="P639" s="794"/>
      <c r="Q639" s="794"/>
      <c r="R639" s="792"/>
      <c r="S639" s="791"/>
      <c r="T639" s="713"/>
    </row>
    <row r="640">
      <c r="A640" s="790"/>
      <c r="B640" s="791"/>
      <c r="C640" s="791"/>
      <c r="D640" s="792"/>
      <c r="E640" s="792"/>
      <c r="F640" s="792"/>
      <c r="G640" s="792"/>
      <c r="H640" s="792"/>
      <c r="I640" s="792"/>
      <c r="J640" s="792"/>
      <c r="K640" s="792"/>
      <c r="L640" s="792"/>
      <c r="M640" s="792"/>
      <c r="N640" s="792"/>
      <c r="O640" s="793"/>
      <c r="P640" s="794"/>
      <c r="Q640" s="794"/>
      <c r="R640" s="792"/>
      <c r="S640" s="791"/>
      <c r="T640" s="713"/>
    </row>
    <row r="641">
      <c r="A641" s="790"/>
      <c r="B641" s="791"/>
      <c r="C641" s="791"/>
      <c r="D641" s="792"/>
      <c r="E641" s="792"/>
      <c r="F641" s="792"/>
      <c r="G641" s="792"/>
      <c r="H641" s="792"/>
      <c r="I641" s="792"/>
      <c r="J641" s="792"/>
      <c r="K641" s="792"/>
      <c r="L641" s="792"/>
      <c r="M641" s="792"/>
      <c r="N641" s="792"/>
      <c r="O641" s="793"/>
      <c r="P641" s="794"/>
      <c r="Q641" s="794"/>
      <c r="R641" s="792"/>
      <c r="S641" s="791"/>
      <c r="T641" s="713"/>
    </row>
    <row r="642">
      <c r="A642" s="790"/>
      <c r="B642" s="791"/>
      <c r="C642" s="791"/>
      <c r="D642" s="792"/>
      <c r="E642" s="792"/>
      <c r="F642" s="792"/>
      <c r="G642" s="792"/>
      <c r="H642" s="792"/>
      <c r="I642" s="792"/>
      <c r="J642" s="792"/>
      <c r="K642" s="792"/>
      <c r="L642" s="792"/>
      <c r="M642" s="792"/>
      <c r="N642" s="792"/>
      <c r="O642" s="793"/>
      <c r="P642" s="794"/>
      <c r="Q642" s="794"/>
      <c r="R642" s="792"/>
      <c r="S642" s="791"/>
      <c r="T642" s="713"/>
    </row>
    <row r="643">
      <c r="A643" s="790"/>
      <c r="B643" s="791"/>
      <c r="C643" s="791"/>
      <c r="D643" s="792"/>
      <c r="E643" s="792"/>
      <c r="F643" s="792"/>
      <c r="G643" s="792"/>
      <c r="H643" s="792"/>
      <c r="I643" s="792"/>
      <c r="J643" s="792"/>
      <c r="K643" s="792"/>
      <c r="L643" s="792"/>
      <c r="M643" s="792"/>
      <c r="N643" s="792"/>
      <c r="O643" s="793"/>
      <c r="P643" s="794"/>
      <c r="Q643" s="794"/>
      <c r="R643" s="792"/>
      <c r="S643" s="791"/>
      <c r="T643" s="713"/>
    </row>
    <row r="644">
      <c r="A644" s="790"/>
      <c r="B644" s="791"/>
      <c r="C644" s="791"/>
      <c r="D644" s="792"/>
      <c r="E644" s="792"/>
      <c r="F644" s="792"/>
      <c r="G644" s="792"/>
      <c r="H644" s="792"/>
      <c r="I644" s="792"/>
      <c r="J644" s="792"/>
      <c r="K644" s="792"/>
      <c r="L644" s="792"/>
      <c r="M644" s="792"/>
      <c r="N644" s="792"/>
      <c r="O644" s="793"/>
      <c r="P644" s="794"/>
      <c r="Q644" s="794"/>
      <c r="R644" s="792"/>
      <c r="S644" s="791"/>
      <c r="T644" s="713"/>
    </row>
    <row r="645">
      <c r="A645" s="790"/>
      <c r="B645" s="791"/>
      <c r="C645" s="791"/>
      <c r="D645" s="792"/>
      <c r="E645" s="792"/>
      <c r="F645" s="792"/>
      <c r="G645" s="792"/>
      <c r="H645" s="792"/>
      <c r="I645" s="792"/>
      <c r="J645" s="792"/>
      <c r="K645" s="792"/>
      <c r="L645" s="792"/>
      <c r="M645" s="792"/>
      <c r="N645" s="792"/>
      <c r="O645" s="793"/>
      <c r="P645" s="794"/>
      <c r="Q645" s="794"/>
      <c r="R645" s="792"/>
      <c r="S645" s="791"/>
      <c r="T645" s="713"/>
    </row>
    <row r="646">
      <c r="A646" s="790"/>
      <c r="B646" s="791"/>
      <c r="C646" s="791"/>
      <c r="D646" s="792"/>
      <c r="E646" s="792"/>
      <c r="F646" s="792"/>
      <c r="G646" s="792"/>
      <c r="H646" s="792"/>
      <c r="I646" s="792"/>
      <c r="J646" s="792"/>
      <c r="K646" s="792"/>
      <c r="L646" s="792"/>
      <c r="M646" s="792"/>
      <c r="N646" s="792"/>
      <c r="O646" s="793"/>
      <c r="P646" s="794"/>
      <c r="Q646" s="794"/>
      <c r="R646" s="792"/>
      <c r="S646" s="791"/>
      <c r="T646" s="713"/>
    </row>
    <row r="647">
      <c r="A647" s="790"/>
      <c r="B647" s="791"/>
      <c r="C647" s="791"/>
      <c r="D647" s="792"/>
      <c r="E647" s="792"/>
      <c r="F647" s="792"/>
      <c r="G647" s="792"/>
      <c r="H647" s="792"/>
      <c r="I647" s="792"/>
      <c r="J647" s="792"/>
      <c r="K647" s="792"/>
      <c r="L647" s="792"/>
      <c r="M647" s="792"/>
      <c r="N647" s="792"/>
      <c r="O647" s="793"/>
      <c r="P647" s="794"/>
      <c r="Q647" s="794"/>
      <c r="R647" s="792"/>
      <c r="S647" s="791"/>
      <c r="T647" s="713"/>
    </row>
    <row r="648">
      <c r="A648" s="790"/>
      <c r="B648" s="791"/>
      <c r="C648" s="791"/>
      <c r="D648" s="792"/>
      <c r="E648" s="792"/>
      <c r="F648" s="792"/>
      <c r="G648" s="792"/>
      <c r="H648" s="792"/>
      <c r="I648" s="792"/>
      <c r="J648" s="792"/>
      <c r="K648" s="792"/>
      <c r="L648" s="792"/>
      <c r="M648" s="792"/>
      <c r="N648" s="792"/>
      <c r="O648" s="793"/>
      <c r="P648" s="794"/>
      <c r="Q648" s="794"/>
      <c r="R648" s="792"/>
      <c r="S648" s="791"/>
      <c r="T648" s="713"/>
    </row>
    <row r="649">
      <c r="A649" s="790"/>
      <c r="B649" s="791"/>
      <c r="C649" s="791"/>
      <c r="D649" s="792"/>
      <c r="E649" s="792"/>
      <c r="F649" s="792"/>
      <c r="G649" s="792"/>
      <c r="H649" s="792"/>
      <c r="I649" s="792"/>
      <c r="J649" s="792"/>
      <c r="K649" s="792"/>
      <c r="L649" s="792"/>
      <c r="M649" s="792"/>
      <c r="N649" s="792"/>
      <c r="O649" s="793"/>
      <c r="P649" s="794"/>
      <c r="Q649" s="794"/>
      <c r="R649" s="792"/>
      <c r="S649" s="791"/>
      <c r="T649" s="713"/>
    </row>
    <row r="650">
      <c r="A650" s="790"/>
      <c r="B650" s="791"/>
      <c r="C650" s="791"/>
      <c r="D650" s="792"/>
      <c r="E650" s="792"/>
      <c r="F650" s="792"/>
      <c r="G650" s="792"/>
      <c r="H650" s="792"/>
      <c r="I650" s="792"/>
      <c r="J650" s="792"/>
      <c r="K650" s="792"/>
      <c r="L650" s="792"/>
      <c r="M650" s="792"/>
      <c r="N650" s="792"/>
      <c r="O650" s="793"/>
      <c r="P650" s="794"/>
      <c r="Q650" s="794"/>
      <c r="R650" s="792"/>
      <c r="S650" s="791"/>
      <c r="T650" s="713"/>
    </row>
    <row r="651">
      <c r="A651" s="790"/>
      <c r="B651" s="791"/>
      <c r="C651" s="791"/>
      <c r="D651" s="792"/>
      <c r="E651" s="792"/>
      <c r="F651" s="792"/>
      <c r="G651" s="792"/>
      <c r="H651" s="792"/>
      <c r="I651" s="792"/>
      <c r="J651" s="792"/>
      <c r="K651" s="792"/>
      <c r="L651" s="792"/>
      <c r="M651" s="792"/>
      <c r="N651" s="792"/>
      <c r="O651" s="793"/>
      <c r="P651" s="794"/>
      <c r="Q651" s="794"/>
      <c r="R651" s="792"/>
      <c r="S651" s="791"/>
      <c r="T651" s="713"/>
    </row>
    <row r="652">
      <c r="A652" s="790"/>
      <c r="B652" s="791"/>
      <c r="C652" s="791"/>
      <c r="D652" s="792"/>
      <c r="E652" s="792"/>
      <c r="F652" s="792"/>
      <c r="G652" s="792"/>
      <c r="H652" s="792"/>
      <c r="I652" s="792"/>
      <c r="J652" s="792"/>
      <c r="K652" s="792"/>
      <c r="L652" s="792"/>
      <c r="M652" s="792"/>
      <c r="N652" s="792"/>
      <c r="O652" s="793"/>
      <c r="P652" s="794"/>
      <c r="Q652" s="794"/>
      <c r="R652" s="792"/>
      <c r="S652" s="791"/>
      <c r="T652" s="713"/>
    </row>
    <row r="653">
      <c r="A653" s="790"/>
      <c r="B653" s="791"/>
      <c r="C653" s="791"/>
      <c r="D653" s="792"/>
      <c r="E653" s="792"/>
      <c r="F653" s="792"/>
      <c r="G653" s="792"/>
      <c r="H653" s="792"/>
      <c r="I653" s="792"/>
      <c r="J653" s="792"/>
      <c r="K653" s="792"/>
      <c r="L653" s="792"/>
      <c r="M653" s="792"/>
      <c r="N653" s="792"/>
      <c r="O653" s="793"/>
      <c r="P653" s="794"/>
      <c r="Q653" s="794"/>
      <c r="R653" s="792"/>
      <c r="S653" s="791"/>
      <c r="T653" s="713"/>
    </row>
    <row r="654">
      <c r="A654" s="790"/>
      <c r="B654" s="791"/>
      <c r="C654" s="791"/>
      <c r="D654" s="792"/>
      <c r="E654" s="792"/>
      <c r="F654" s="792"/>
      <c r="G654" s="792"/>
      <c r="H654" s="792"/>
      <c r="I654" s="792"/>
      <c r="J654" s="792"/>
      <c r="K654" s="792"/>
      <c r="L654" s="792"/>
      <c r="M654" s="792"/>
      <c r="N654" s="792"/>
      <c r="O654" s="793"/>
      <c r="P654" s="794"/>
      <c r="Q654" s="794"/>
      <c r="R654" s="792"/>
      <c r="S654" s="791"/>
      <c r="T654" s="713"/>
    </row>
    <row r="655">
      <c r="A655" s="790"/>
      <c r="B655" s="791"/>
      <c r="C655" s="791"/>
      <c r="D655" s="792"/>
      <c r="E655" s="792"/>
      <c r="F655" s="792"/>
      <c r="G655" s="792"/>
      <c r="H655" s="792"/>
      <c r="I655" s="792"/>
      <c r="J655" s="792"/>
      <c r="K655" s="792"/>
      <c r="L655" s="792"/>
      <c r="M655" s="792"/>
      <c r="N655" s="792"/>
      <c r="O655" s="793"/>
      <c r="P655" s="794"/>
      <c r="Q655" s="794"/>
      <c r="R655" s="792"/>
      <c r="S655" s="791"/>
      <c r="T655" s="713"/>
    </row>
    <row r="656">
      <c r="A656" s="790"/>
      <c r="B656" s="791"/>
      <c r="C656" s="791"/>
      <c r="D656" s="792"/>
      <c r="E656" s="792"/>
      <c r="F656" s="792"/>
      <c r="G656" s="792"/>
      <c r="H656" s="792"/>
      <c r="I656" s="792"/>
      <c r="J656" s="792"/>
      <c r="K656" s="792"/>
      <c r="L656" s="792"/>
      <c r="M656" s="792"/>
      <c r="N656" s="792"/>
      <c r="O656" s="793"/>
      <c r="P656" s="794"/>
      <c r="Q656" s="794"/>
      <c r="R656" s="792"/>
      <c r="S656" s="791"/>
      <c r="T656" s="713"/>
    </row>
    <row r="657">
      <c r="A657" s="790"/>
      <c r="B657" s="791"/>
      <c r="C657" s="791"/>
      <c r="D657" s="792"/>
      <c r="E657" s="792"/>
      <c r="F657" s="792"/>
      <c r="G657" s="792"/>
      <c r="H657" s="792"/>
      <c r="I657" s="792"/>
      <c r="J657" s="792"/>
      <c r="K657" s="792"/>
      <c r="L657" s="792"/>
      <c r="M657" s="792"/>
      <c r="N657" s="792"/>
      <c r="O657" s="793"/>
      <c r="P657" s="794"/>
      <c r="Q657" s="794"/>
      <c r="R657" s="792"/>
      <c r="S657" s="791"/>
      <c r="T657" s="713"/>
    </row>
    <row r="658">
      <c r="A658" s="790"/>
      <c r="B658" s="791"/>
      <c r="C658" s="791"/>
      <c r="D658" s="792"/>
      <c r="E658" s="792"/>
      <c r="F658" s="792"/>
      <c r="G658" s="792"/>
      <c r="H658" s="792"/>
      <c r="I658" s="792"/>
      <c r="J658" s="792"/>
      <c r="K658" s="792"/>
      <c r="L658" s="792"/>
      <c r="M658" s="792"/>
      <c r="N658" s="792"/>
      <c r="O658" s="793"/>
      <c r="P658" s="794"/>
      <c r="Q658" s="794"/>
      <c r="R658" s="792"/>
      <c r="S658" s="791"/>
      <c r="T658" s="713"/>
    </row>
    <row r="659">
      <c r="A659" s="790"/>
      <c r="B659" s="791"/>
      <c r="C659" s="791"/>
      <c r="D659" s="792"/>
      <c r="E659" s="792"/>
      <c r="F659" s="792"/>
      <c r="G659" s="792"/>
      <c r="H659" s="792"/>
      <c r="I659" s="792"/>
      <c r="J659" s="792"/>
      <c r="K659" s="792"/>
      <c r="L659" s="792"/>
      <c r="M659" s="792"/>
      <c r="N659" s="792"/>
      <c r="O659" s="793"/>
      <c r="P659" s="794"/>
      <c r="Q659" s="794"/>
      <c r="R659" s="792"/>
      <c r="S659" s="791"/>
      <c r="T659" s="713"/>
    </row>
    <row r="660">
      <c r="A660" s="790"/>
      <c r="B660" s="791"/>
      <c r="C660" s="791"/>
      <c r="D660" s="792"/>
      <c r="E660" s="792"/>
      <c r="F660" s="792"/>
      <c r="G660" s="792"/>
      <c r="H660" s="792"/>
      <c r="I660" s="792"/>
      <c r="J660" s="792"/>
      <c r="K660" s="792"/>
      <c r="L660" s="792"/>
      <c r="M660" s="792"/>
      <c r="N660" s="792"/>
      <c r="O660" s="793"/>
      <c r="P660" s="794"/>
      <c r="Q660" s="794"/>
      <c r="R660" s="792"/>
      <c r="S660" s="791"/>
      <c r="T660" s="713"/>
    </row>
    <row r="661">
      <c r="A661" s="790"/>
      <c r="B661" s="791"/>
      <c r="C661" s="791"/>
      <c r="D661" s="792"/>
      <c r="E661" s="792"/>
      <c r="F661" s="792"/>
      <c r="G661" s="792"/>
      <c r="H661" s="792"/>
      <c r="I661" s="792"/>
      <c r="J661" s="792"/>
      <c r="K661" s="792"/>
      <c r="L661" s="792"/>
      <c r="M661" s="792"/>
      <c r="N661" s="792"/>
      <c r="O661" s="793"/>
      <c r="P661" s="794"/>
      <c r="Q661" s="794"/>
      <c r="R661" s="792"/>
      <c r="S661" s="791"/>
      <c r="T661" s="713"/>
    </row>
    <row r="662">
      <c r="A662" s="790"/>
      <c r="B662" s="791"/>
      <c r="C662" s="791"/>
      <c r="D662" s="792"/>
      <c r="E662" s="792"/>
      <c r="F662" s="792"/>
      <c r="G662" s="792"/>
      <c r="H662" s="792"/>
      <c r="I662" s="792"/>
      <c r="J662" s="792"/>
      <c r="K662" s="792"/>
      <c r="L662" s="792"/>
      <c r="M662" s="792"/>
      <c r="N662" s="792"/>
      <c r="O662" s="793"/>
      <c r="P662" s="794"/>
      <c r="Q662" s="794"/>
      <c r="R662" s="792"/>
      <c r="S662" s="791"/>
      <c r="T662" s="713"/>
    </row>
    <row r="663">
      <c r="A663" s="790"/>
      <c r="B663" s="791"/>
      <c r="C663" s="791"/>
      <c r="D663" s="792"/>
      <c r="E663" s="792"/>
      <c r="F663" s="792"/>
      <c r="G663" s="792"/>
      <c r="H663" s="792"/>
      <c r="I663" s="792"/>
      <c r="J663" s="792"/>
      <c r="K663" s="792"/>
      <c r="L663" s="792"/>
      <c r="M663" s="792"/>
      <c r="N663" s="792"/>
      <c r="O663" s="793"/>
      <c r="P663" s="794"/>
      <c r="Q663" s="794"/>
      <c r="R663" s="792"/>
      <c r="S663" s="791"/>
      <c r="T663" s="713"/>
    </row>
    <row r="664">
      <c r="A664" s="790"/>
      <c r="B664" s="791"/>
      <c r="C664" s="791"/>
      <c r="D664" s="792"/>
      <c r="E664" s="792"/>
      <c r="F664" s="792"/>
      <c r="G664" s="792"/>
      <c r="H664" s="792"/>
      <c r="I664" s="792"/>
      <c r="J664" s="792"/>
      <c r="K664" s="792"/>
      <c r="L664" s="792"/>
      <c r="M664" s="792"/>
      <c r="N664" s="792"/>
      <c r="O664" s="793"/>
      <c r="P664" s="794"/>
      <c r="Q664" s="794"/>
      <c r="R664" s="792"/>
      <c r="S664" s="791"/>
      <c r="T664" s="713"/>
    </row>
    <row r="665">
      <c r="A665" s="790"/>
      <c r="B665" s="791"/>
      <c r="C665" s="791"/>
      <c r="D665" s="792"/>
      <c r="E665" s="792"/>
      <c r="F665" s="792"/>
      <c r="G665" s="792"/>
      <c r="H665" s="792"/>
      <c r="I665" s="792"/>
      <c r="J665" s="792"/>
      <c r="K665" s="792"/>
      <c r="L665" s="792"/>
      <c r="M665" s="792"/>
      <c r="N665" s="792"/>
      <c r="O665" s="793"/>
      <c r="P665" s="794"/>
      <c r="Q665" s="794"/>
      <c r="R665" s="792"/>
      <c r="S665" s="791"/>
      <c r="T665" s="713"/>
    </row>
    <row r="666">
      <c r="A666" s="790"/>
      <c r="B666" s="791"/>
      <c r="C666" s="791"/>
      <c r="D666" s="792"/>
      <c r="E666" s="792"/>
      <c r="F666" s="792"/>
      <c r="G666" s="792"/>
      <c r="H666" s="792"/>
      <c r="I666" s="792"/>
      <c r="J666" s="792"/>
      <c r="K666" s="792"/>
      <c r="L666" s="792"/>
      <c r="M666" s="792"/>
      <c r="N666" s="792"/>
      <c r="O666" s="793"/>
      <c r="P666" s="794"/>
      <c r="Q666" s="794"/>
      <c r="R666" s="792"/>
      <c r="S666" s="791"/>
      <c r="T666" s="713"/>
    </row>
    <row r="667">
      <c r="A667" s="790"/>
      <c r="B667" s="791"/>
      <c r="C667" s="791"/>
      <c r="D667" s="792"/>
      <c r="E667" s="792"/>
      <c r="F667" s="792"/>
      <c r="G667" s="792"/>
      <c r="H667" s="792"/>
      <c r="I667" s="792"/>
      <c r="J667" s="792"/>
      <c r="K667" s="792"/>
      <c r="L667" s="792"/>
      <c r="M667" s="792"/>
      <c r="N667" s="792"/>
      <c r="O667" s="793"/>
      <c r="P667" s="794"/>
      <c r="Q667" s="794"/>
      <c r="R667" s="792"/>
      <c r="S667" s="791"/>
      <c r="T667" s="713"/>
    </row>
    <row r="668">
      <c r="A668" s="790"/>
      <c r="B668" s="791"/>
      <c r="C668" s="791"/>
      <c r="D668" s="792"/>
      <c r="E668" s="792"/>
      <c r="F668" s="792"/>
      <c r="G668" s="792"/>
      <c r="H668" s="792"/>
      <c r="I668" s="792"/>
      <c r="J668" s="792"/>
      <c r="K668" s="792"/>
      <c r="L668" s="792"/>
      <c r="M668" s="792"/>
      <c r="N668" s="792"/>
      <c r="O668" s="793"/>
      <c r="P668" s="794"/>
      <c r="Q668" s="794"/>
      <c r="R668" s="792"/>
      <c r="S668" s="791"/>
      <c r="T668" s="713"/>
    </row>
    <row r="669">
      <c r="A669" s="790"/>
      <c r="B669" s="791"/>
      <c r="C669" s="791"/>
      <c r="D669" s="792"/>
      <c r="E669" s="792"/>
      <c r="F669" s="792"/>
      <c r="G669" s="792"/>
      <c r="H669" s="792"/>
      <c r="I669" s="792"/>
      <c r="J669" s="792"/>
      <c r="K669" s="792"/>
      <c r="L669" s="792"/>
      <c r="M669" s="792"/>
      <c r="N669" s="792"/>
      <c r="O669" s="793"/>
      <c r="P669" s="794"/>
      <c r="Q669" s="794"/>
      <c r="R669" s="792"/>
      <c r="S669" s="791"/>
      <c r="T669" s="713"/>
    </row>
    <row r="670">
      <c r="A670" s="790"/>
      <c r="B670" s="791"/>
      <c r="C670" s="791"/>
      <c r="D670" s="792"/>
      <c r="E670" s="792"/>
      <c r="F670" s="792"/>
      <c r="G670" s="792"/>
      <c r="H670" s="792"/>
      <c r="I670" s="792"/>
      <c r="J670" s="792"/>
      <c r="K670" s="792"/>
      <c r="L670" s="792"/>
      <c r="M670" s="792"/>
      <c r="N670" s="792"/>
      <c r="O670" s="793"/>
      <c r="P670" s="794"/>
      <c r="Q670" s="794"/>
      <c r="R670" s="792"/>
      <c r="S670" s="791"/>
      <c r="T670" s="713"/>
    </row>
    <row r="671">
      <c r="A671" s="790"/>
      <c r="B671" s="791"/>
      <c r="C671" s="791"/>
      <c r="D671" s="792"/>
      <c r="E671" s="792"/>
      <c r="F671" s="792"/>
      <c r="G671" s="792"/>
      <c r="H671" s="792"/>
      <c r="I671" s="792"/>
      <c r="J671" s="792"/>
      <c r="K671" s="792"/>
      <c r="L671" s="792"/>
      <c r="M671" s="792"/>
      <c r="N671" s="792"/>
      <c r="O671" s="793"/>
      <c r="P671" s="794"/>
      <c r="Q671" s="794"/>
      <c r="R671" s="792"/>
      <c r="S671" s="791"/>
      <c r="T671" s="713"/>
    </row>
    <row r="672">
      <c r="A672" s="790"/>
      <c r="B672" s="791"/>
      <c r="C672" s="791"/>
      <c r="D672" s="792"/>
      <c r="E672" s="792"/>
      <c r="F672" s="792"/>
      <c r="G672" s="792"/>
      <c r="H672" s="792"/>
      <c r="I672" s="792"/>
      <c r="J672" s="792"/>
      <c r="K672" s="792"/>
      <c r="L672" s="792"/>
      <c r="M672" s="792"/>
      <c r="N672" s="792"/>
      <c r="O672" s="793"/>
      <c r="P672" s="794"/>
      <c r="Q672" s="794"/>
      <c r="R672" s="792"/>
      <c r="S672" s="791"/>
      <c r="T672" s="713"/>
    </row>
    <row r="673">
      <c r="A673" s="790"/>
      <c r="B673" s="791"/>
      <c r="C673" s="791"/>
      <c r="D673" s="792"/>
      <c r="E673" s="792"/>
      <c r="F673" s="792"/>
      <c r="G673" s="792"/>
      <c r="H673" s="792"/>
      <c r="I673" s="792"/>
      <c r="J673" s="792"/>
      <c r="K673" s="792"/>
      <c r="L673" s="792"/>
      <c r="M673" s="792"/>
      <c r="N673" s="792"/>
      <c r="O673" s="793"/>
      <c r="P673" s="794"/>
      <c r="Q673" s="794"/>
      <c r="R673" s="792"/>
      <c r="S673" s="791"/>
      <c r="T673" s="713"/>
    </row>
    <row r="674">
      <c r="A674" s="790"/>
      <c r="B674" s="791"/>
      <c r="C674" s="791"/>
      <c r="D674" s="792"/>
      <c r="E674" s="792"/>
      <c r="F674" s="792"/>
      <c r="G674" s="792"/>
      <c r="H674" s="792"/>
      <c r="I674" s="792"/>
      <c r="J674" s="792"/>
      <c r="K674" s="792"/>
      <c r="L674" s="792"/>
      <c r="M674" s="792"/>
      <c r="N674" s="792"/>
      <c r="O674" s="793"/>
      <c r="P674" s="794"/>
      <c r="Q674" s="794"/>
      <c r="R674" s="792"/>
      <c r="S674" s="791"/>
      <c r="T674" s="713"/>
    </row>
    <row r="675">
      <c r="A675" s="790"/>
      <c r="B675" s="791"/>
      <c r="C675" s="791"/>
      <c r="D675" s="792"/>
      <c r="E675" s="792"/>
      <c r="F675" s="792"/>
      <c r="G675" s="792"/>
      <c r="H675" s="792"/>
      <c r="I675" s="792"/>
      <c r="J675" s="792"/>
      <c r="K675" s="792"/>
      <c r="L675" s="792"/>
      <c r="M675" s="792"/>
      <c r="N675" s="792"/>
      <c r="O675" s="793"/>
      <c r="P675" s="794"/>
      <c r="Q675" s="794"/>
      <c r="R675" s="792"/>
      <c r="S675" s="791"/>
      <c r="T675" s="713"/>
    </row>
    <row r="676">
      <c r="A676" s="790"/>
      <c r="B676" s="791"/>
      <c r="C676" s="791"/>
      <c r="D676" s="792"/>
      <c r="E676" s="792"/>
      <c r="F676" s="792"/>
      <c r="G676" s="792"/>
      <c r="H676" s="792"/>
      <c r="I676" s="792"/>
      <c r="J676" s="792"/>
      <c r="K676" s="792"/>
      <c r="L676" s="792"/>
      <c r="M676" s="792"/>
      <c r="N676" s="792"/>
      <c r="O676" s="793"/>
      <c r="P676" s="794"/>
      <c r="Q676" s="794"/>
      <c r="R676" s="792"/>
      <c r="S676" s="791"/>
      <c r="T676" s="713"/>
    </row>
    <row r="677">
      <c r="A677" s="790"/>
      <c r="B677" s="791"/>
      <c r="C677" s="791"/>
      <c r="D677" s="792"/>
      <c r="E677" s="792"/>
      <c r="F677" s="792"/>
      <c r="G677" s="792"/>
      <c r="H677" s="792"/>
      <c r="I677" s="792"/>
      <c r="J677" s="792"/>
      <c r="K677" s="792"/>
      <c r="L677" s="792"/>
      <c r="M677" s="792"/>
      <c r="N677" s="792"/>
      <c r="O677" s="793"/>
      <c r="P677" s="794"/>
      <c r="Q677" s="794"/>
      <c r="R677" s="792"/>
      <c r="S677" s="791"/>
      <c r="T677" s="713"/>
    </row>
    <row r="678">
      <c r="A678" s="790"/>
      <c r="B678" s="791"/>
      <c r="C678" s="791"/>
      <c r="D678" s="792"/>
      <c r="E678" s="792"/>
      <c r="F678" s="792"/>
      <c r="G678" s="792"/>
      <c r="H678" s="792"/>
      <c r="I678" s="792"/>
      <c r="J678" s="792"/>
      <c r="K678" s="792"/>
      <c r="L678" s="792"/>
      <c r="M678" s="792"/>
      <c r="N678" s="792"/>
      <c r="O678" s="793"/>
      <c r="P678" s="794"/>
      <c r="Q678" s="794"/>
      <c r="R678" s="792"/>
      <c r="S678" s="791"/>
      <c r="T678" s="713"/>
    </row>
    <row r="679">
      <c r="A679" s="790"/>
      <c r="B679" s="791"/>
      <c r="C679" s="791"/>
      <c r="D679" s="792"/>
      <c r="E679" s="792"/>
      <c r="F679" s="792"/>
      <c r="G679" s="792"/>
      <c r="H679" s="792"/>
      <c r="I679" s="792"/>
      <c r="J679" s="792"/>
      <c r="K679" s="792"/>
      <c r="L679" s="792"/>
      <c r="M679" s="792"/>
      <c r="N679" s="792"/>
      <c r="O679" s="793"/>
      <c r="P679" s="794"/>
      <c r="Q679" s="794"/>
      <c r="R679" s="792"/>
      <c r="S679" s="791"/>
      <c r="T679" s="713"/>
    </row>
    <row r="680">
      <c r="A680" s="790"/>
      <c r="B680" s="791"/>
      <c r="C680" s="791"/>
      <c r="D680" s="792"/>
      <c r="E680" s="792"/>
      <c r="F680" s="792"/>
      <c r="G680" s="792"/>
      <c r="H680" s="792"/>
      <c r="I680" s="792"/>
      <c r="J680" s="792"/>
      <c r="K680" s="792"/>
      <c r="L680" s="792"/>
      <c r="M680" s="792"/>
      <c r="N680" s="792"/>
      <c r="O680" s="793"/>
      <c r="P680" s="794"/>
      <c r="Q680" s="794"/>
      <c r="R680" s="792"/>
      <c r="S680" s="791"/>
      <c r="T680" s="713"/>
    </row>
    <row r="681">
      <c r="A681" s="790"/>
      <c r="B681" s="791"/>
      <c r="C681" s="791"/>
      <c r="D681" s="792"/>
      <c r="E681" s="792"/>
      <c r="F681" s="792"/>
      <c r="G681" s="792"/>
      <c r="H681" s="792"/>
      <c r="I681" s="792"/>
      <c r="J681" s="792"/>
      <c r="K681" s="792"/>
      <c r="L681" s="792"/>
      <c r="M681" s="792"/>
      <c r="N681" s="792"/>
      <c r="O681" s="793"/>
      <c r="P681" s="794"/>
      <c r="Q681" s="794"/>
      <c r="R681" s="792"/>
      <c r="S681" s="791"/>
      <c r="T681" s="713"/>
    </row>
    <row r="682">
      <c r="A682" s="790"/>
      <c r="B682" s="791"/>
      <c r="C682" s="791"/>
      <c r="D682" s="792"/>
      <c r="E682" s="792"/>
      <c r="F682" s="792"/>
      <c r="G682" s="792"/>
      <c r="H682" s="792"/>
      <c r="I682" s="792"/>
      <c r="J682" s="792"/>
      <c r="K682" s="792"/>
      <c r="L682" s="792"/>
      <c r="M682" s="792"/>
      <c r="N682" s="792"/>
      <c r="O682" s="793"/>
      <c r="P682" s="794"/>
      <c r="Q682" s="794"/>
      <c r="R682" s="792"/>
      <c r="S682" s="791"/>
      <c r="T682" s="713"/>
    </row>
    <row r="683">
      <c r="A683" s="790"/>
      <c r="B683" s="791"/>
      <c r="C683" s="791"/>
      <c r="D683" s="792"/>
      <c r="E683" s="792"/>
      <c r="F683" s="792"/>
      <c r="G683" s="792"/>
      <c r="H683" s="792"/>
      <c r="I683" s="792"/>
      <c r="J683" s="792"/>
      <c r="K683" s="792"/>
      <c r="L683" s="792"/>
      <c r="M683" s="792"/>
      <c r="N683" s="792"/>
      <c r="O683" s="793"/>
      <c r="P683" s="794"/>
      <c r="Q683" s="794"/>
      <c r="R683" s="792"/>
      <c r="S683" s="791"/>
      <c r="T683" s="713"/>
    </row>
    <row r="684">
      <c r="A684" s="790"/>
      <c r="B684" s="791"/>
      <c r="C684" s="791"/>
      <c r="D684" s="792"/>
      <c r="E684" s="792"/>
      <c r="F684" s="792"/>
      <c r="G684" s="792"/>
      <c r="H684" s="792"/>
      <c r="I684" s="792"/>
      <c r="J684" s="792"/>
      <c r="K684" s="792"/>
      <c r="L684" s="792"/>
      <c r="M684" s="792"/>
      <c r="N684" s="792"/>
      <c r="O684" s="793"/>
      <c r="P684" s="794"/>
      <c r="Q684" s="794"/>
      <c r="R684" s="792"/>
      <c r="S684" s="791"/>
      <c r="T684" s="713"/>
    </row>
    <row r="685">
      <c r="A685" s="790"/>
      <c r="B685" s="791"/>
      <c r="C685" s="791"/>
      <c r="D685" s="792"/>
      <c r="E685" s="792"/>
      <c r="F685" s="792"/>
      <c r="G685" s="792"/>
      <c r="H685" s="792"/>
      <c r="I685" s="792"/>
      <c r="J685" s="792"/>
      <c r="K685" s="792"/>
      <c r="L685" s="792"/>
      <c r="M685" s="792"/>
      <c r="N685" s="792"/>
      <c r="O685" s="793"/>
      <c r="P685" s="794"/>
      <c r="Q685" s="794"/>
      <c r="R685" s="792"/>
      <c r="S685" s="791"/>
      <c r="T685" s="713"/>
    </row>
    <row r="686">
      <c r="A686" s="790"/>
      <c r="B686" s="791"/>
      <c r="C686" s="791"/>
      <c r="D686" s="792"/>
      <c r="E686" s="792"/>
      <c r="F686" s="792"/>
      <c r="G686" s="792"/>
      <c r="H686" s="792"/>
      <c r="I686" s="792"/>
      <c r="J686" s="792"/>
      <c r="K686" s="792"/>
      <c r="L686" s="792"/>
      <c r="M686" s="792"/>
      <c r="N686" s="792"/>
      <c r="O686" s="793"/>
      <c r="P686" s="794"/>
      <c r="Q686" s="794"/>
      <c r="R686" s="792"/>
      <c r="S686" s="791"/>
      <c r="T686" s="713"/>
    </row>
    <row r="687">
      <c r="A687" s="790"/>
      <c r="B687" s="791"/>
      <c r="C687" s="791"/>
      <c r="D687" s="792"/>
      <c r="E687" s="792"/>
      <c r="F687" s="792"/>
      <c r="G687" s="792"/>
      <c r="H687" s="792"/>
      <c r="I687" s="792"/>
      <c r="J687" s="792"/>
      <c r="K687" s="792"/>
      <c r="L687" s="792"/>
      <c r="M687" s="792"/>
      <c r="N687" s="792"/>
      <c r="O687" s="793"/>
      <c r="P687" s="794"/>
      <c r="Q687" s="794"/>
      <c r="R687" s="792"/>
      <c r="S687" s="791"/>
      <c r="T687" s="713"/>
    </row>
    <row r="688">
      <c r="A688" s="790"/>
      <c r="B688" s="791"/>
      <c r="C688" s="791"/>
      <c r="D688" s="792"/>
      <c r="E688" s="792"/>
      <c r="F688" s="792"/>
      <c r="G688" s="792"/>
      <c r="H688" s="792"/>
      <c r="I688" s="792"/>
      <c r="J688" s="792"/>
      <c r="K688" s="792"/>
      <c r="L688" s="792"/>
      <c r="M688" s="792"/>
      <c r="N688" s="792"/>
      <c r="O688" s="793"/>
      <c r="P688" s="794"/>
      <c r="Q688" s="794"/>
      <c r="R688" s="792"/>
      <c r="S688" s="791"/>
      <c r="T688" s="713"/>
    </row>
    <row r="689">
      <c r="A689" s="790"/>
      <c r="B689" s="791"/>
      <c r="C689" s="791"/>
      <c r="D689" s="792"/>
      <c r="E689" s="792"/>
      <c r="F689" s="792"/>
      <c r="G689" s="792"/>
      <c r="H689" s="792"/>
      <c r="I689" s="792"/>
      <c r="J689" s="792"/>
      <c r="K689" s="792"/>
      <c r="L689" s="792"/>
      <c r="M689" s="792"/>
      <c r="N689" s="792"/>
      <c r="O689" s="793"/>
      <c r="P689" s="794"/>
      <c r="Q689" s="794"/>
      <c r="R689" s="792"/>
      <c r="S689" s="791"/>
      <c r="T689" s="713"/>
    </row>
    <row r="690">
      <c r="A690" s="790"/>
      <c r="B690" s="791"/>
      <c r="C690" s="791"/>
      <c r="D690" s="792"/>
      <c r="E690" s="792"/>
      <c r="F690" s="792"/>
      <c r="G690" s="792"/>
      <c r="H690" s="792"/>
      <c r="I690" s="792"/>
      <c r="J690" s="792"/>
      <c r="K690" s="792"/>
      <c r="L690" s="792"/>
      <c r="M690" s="792"/>
      <c r="N690" s="792"/>
      <c r="O690" s="793"/>
      <c r="P690" s="794"/>
      <c r="Q690" s="794"/>
      <c r="R690" s="792"/>
      <c r="S690" s="791"/>
      <c r="T690" s="713"/>
    </row>
    <row r="691">
      <c r="A691" s="790"/>
      <c r="B691" s="791"/>
      <c r="C691" s="791"/>
      <c r="D691" s="792"/>
      <c r="E691" s="792"/>
      <c r="F691" s="792"/>
      <c r="G691" s="792"/>
      <c r="H691" s="792"/>
      <c r="I691" s="792"/>
      <c r="J691" s="792"/>
      <c r="K691" s="792"/>
      <c r="L691" s="792"/>
      <c r="M691" s="792"/>
      <c r="N691" s="792"/>
      <c r="O691" s="793"/>
      <c r="P691" s="794"/>
      <c r="Q691" s="794"/>
      <c r="R691" s="792"/>
      <c r="S691" s="791"/>
      <c r="T691" s="713"/>
    </row>
    <row r="692">
      <c r="A692" s="790"/>
      <c r="B692" s="791"/>
      <c r="C692" s="791"/>
      <c r="D692" s="792"/>
      <c r="E692" s="792"/>
      <c r="F692" s="792"/>
      <c r="G692" s="792"/>
      <c r="H692" s="792"/>
      <c r="I692" s="792"/>
      <c r="J692" s="792"/>
      <c r="K692" s="792"/>
      <c r="L692" s="792"/>
      <c r="M692" s="792"/>
      <c r="N692" s="792"/>
      <c r="O692" s="793"/>
      <c r="P692" s="794"/>
      <c r="Q692" s="794"/>
      <c r="R692" s="792"/>
      <c r="S692" s="791"/>
      <c r="T692" s="713"/>
    </row>
    <row r="693">
      <c r="A693" s="790"/>
      <c r="B693" s="791"/>
      <c r="C693" s="791"/>
      <c r="D693" s="792"/>
      <c r="E693" s="792"/>
      <c r="F693" s="792"/>
      <c r="G693" s="792"/>
      <c r="H693" s="792"/>
      <c r="I693" s="792"/>
      <c r="J693" s="792"/>
      <c r="K693" s="792"/>
      <c r="L693" s="792"/>
      <c r="M693" s="792"/>
      <c r="N693" s="792"/>
      <c r="O693" s="793"/>
      <c r="P693" s="794"/>
      <c r="Q693" s="794"/>
      <c r="R693" s="792"/>
      <c r="S693" s="791"/>
      <c r="T693" s="713"/>
    </row>
    <row r="694">
      <c r="A694" s="790"/>
      <c r="B694" s="791"/>
      <c r="C694" s="791"/>
      <c r="D694" s="792"/>
      <c r="E694" s="792"/>
      <c r="F694" s="792"/>
      <c r="G694" s="792"/>
      <c r="H694" s="792"/>
      <c r="I694" s="792"/>
      <c r="J694" s="792"/>
      <c r="K694" s="792"/>
      <c r="L694" s="792"/>
      <c r="M694" s="792"/>
      <c r="N694" s="792"/>
      <c r="O694" s="793"/>
      <c r="P694" s="794"/>
      <c r="Q694" s="794"/>
      <c r="R694" s="792"/>
      <c r="S694" s="791"/>
      <c r="T694" s="713"/>
    </row>
    <row r="695">
      <c r="A695" s="790"/>
      <c r="B695" s="791"/>
      <c r="C695" s="791"/>
      <c r="D695" s="792"/>
      <c r="E695" s="792"/>
      <c r="F695" s="792"/>
      <c r="G695" s="792"/>
      <c r="H695" s="792"/>
      <c r="I695" s="792"/>
      <c r="J695" s="792"/>
      <c r="K695" s="792"/>
      <c r="L695" s="792"/>
      <c r="M695" s="792"/>
      <c r="N695" s="792"/>
      <c r="O695" s="793"/>
      <c r="P695" s="794"/>
      <c r="Q695" s="794"/>
      <c r="R695" s="792"/>
      <c r="S695" s="791"/>
      <c r="T695" s="713"/>
    </row>
    <row r="696">
      <c r="A696" s="790"/>
      <c r="B696" s="791"/>
      <c r="C696" s="791"/>
      <c r="D696" s="792"/>
      <c r="E696" s="792"/>
      <c r="F696" s="792"/>
      <c r="G696" s="792"/>
      <c r="H696" s="792"/>
      <c r="I696" s="792"/>
      <c r="J696" s="792"/>
      <c r="K696" s="792"/>
      <c r="L696" s="792"/>
      <c r="M696" s="792"/>
      <c r="N696" s="792"/>
      <c r="O696" s="793"/>
      <c r="P696" s="794"/>
      <c r="Q696" s="794"/>
      <c r="R696" s="792"/>
      <c r="S696" s="791"/>
      <c r="T696" s="713"/>
    </row>
    <row r="697">
      <c r="A697" s="790"/>
      <c r="B697" s="791"/>
      <c r="C697" s="791"/>
      <c r="D697" s="792"/>
      <c r="E697" s="792"/>
      <c r="F697" s="792"/>
      <c r="G697" s="792"/>
      <c r="H697" s="792"/>
      <c r="I697" s="792"/>
      <c r="J697" s="792"/>
      <c r="K697" s="792"/>
      <c r="L697" s="792"/>
      <c r="M697" s="792"/>
      <c r="N697" s="792"/>
      <c r="O697" s="793"/>
      <c r="P697" s="794"/>
      <c r="Q697" s="794"/>
      <c r="R697" s="792"/>
      <c r="S697" s="791"/>
      <c r="T697" s="713"/>
    </row>
    <row r="698">
      <c r="A698" s="790"/>
      <c r="B698" s="791"/>
      <c r="C698" s="791"/>
      <c r="D698" s="792"/>
      <c r="E698" s="792"/>
      <c r="F698" s="792"/>
      <c r="G698" s="792"/>
      <c r="H698" s="792"/>
      <c r="I698" s="792"/>
      <c r="J698" s="792"/>
      <c r="K698" s="792"/>
      <c r="L698" s="792"/>
      <c r="M698" s="792"/>
      <c r="N698" s="792"/>
      <c r="O698" s="793"/>
      <c r="P698" s="794"/>
      <c r="Q698" s="794"/>
      <c r="R698" s="792"/>
      <c r="S698" s="791"/>
      <c r="T698" s="713"/>
    </row>
    <row r="699">
      <c r="A699" s="790"/>
      <c r="B699" s="791"/>
      <c r="C699" s="791"/>
      <c r="D699" s="792"/>
      <c r="E699" s="792"/>
      <c r="F699" s="792"/>
      <c r="G699" s="792"/>
      <c r="H699" s="792"/>
      <c r="I699" s="792"/>
      <c r="J699" s="792"/>
      <c r="K699" s="792"/>
      <c r="L699" s="792"/>
      <c r="M699" s="792"/>
      <c r="N699" s="792"/>
      <c r="O699" s="793"/>
      <c r="P699" s="794"/>
      <c r="Q699" s="794"/>
      <c r="R699" s="792"/>
      <c r="S699" s="791"/>
      <c r="T699" s="713"/>
    </row>
    <row r="700">
      <c r="A700" s="790"/>
      <c r="B700" s="791"/>
      <c r="C700" s="791"/>
      <c r="D700" s="792"/>
      <c r="E700" s="792"/>
      <c r="F700" s="792"/>
      <c r="G700" s="792"/>
      <c r="H700" s="792"/>
      <c r="I700" s="792"/>
      <c r="J700" s="792"/>
      <c r="K700" s="792"/>
      <c r="L700" s="792"/>
      <c r="M700" s="792"/>
      <c r="N700" s="792"/>
      <c r="O700" s="793"/>
      <c r="P700" s="794"/>
      <c r="Q700" s="794"/>
      <c r="R700" s="792"/>
      <c r="S700" s="791"/>
      <c r="T700" s="713"/>
    </row>
    <row r="701">
      <c r="A701" s="790"/>
      <c r="B701" s="791"/>
      <c r="C701" s="791"/>
      <c r="D701" s="792"/>
      <c r="E701" s="792"/>
      <c r="F701" s="792"/>
      <c r="G701" s="792"/>
      <c r="H701" s="792"/>
      <c r="I701" s="792"/>
      <c r="J701" s="792"/>
      <c r="K701" s="792"/>
      <c r="L701" s="792"/>
      <c r="M701" s="792"/>
      <c r="N701" s="792"/>
      <c r="O701" s="793"/>
      <c r="P701" s="794"/>
      <c r="Q701" s="794"/>
      <c r="R701" s="792"/>
      <c r="S701" s="791"/>
      <c r="T701" s="713"/>
    </row>
    <row r="702">
      <c r="A702" s="790"/>
      <c r="B702" s="791"/>
      <c r="C702" s="791"/>
      <c r="D702" s="792"/>
      <c r="E702" s="792"/>
      <c r="F702" s="792"/>
      <c r="G702" s="792"/>
      <c r="H702" s="792"/>
      <c r="I702" s="792"/>
      <c r="J702" s="792"/>
      <c r="K702" s="792"/>
      <c r="L702" s="792"/>
      <c r="M702" s="792"/>
      <c r="N702" s="792"/>
      <c r="O702" s="793"/>
      <c r="P702" s="794"/>
      <c r="Q702" s="794"/>
      <c r="R702" s="792"/>
      <c r="S702" s="791"/>
      <c r="T702" s="713"/>
    </row>
    <row r="703">
      <c r="A703" s="790"/>
      <c r="B703" s="791"/>
      <c r="C703" s="791"/>
      <c r="D703" s="792"/>
      <c r="E703" s="792"/>
      <c r="F703" s="792"/>
      <c r="G703" s="792"/>
      <c r="H703" s="792"/>
      <c r="I703" s="792"/>
      <c r="J703" s="792"/>
      <c r="K703" s="792"/>
      <c r="L703" s="792"/>
      <c r="M703" s="792"/>
      <c r="N703" s="792"/>
      <c r="O703" s="793"/>
      <c r="P703" s="794"/>
      <c r="Q703" s="794"/>
      <c r="R703" s="792"/>
      <c r="S703" s="791"/>
      <c r="T703" s="713"/>
    </row>
    <row r="704">
      <c r="A704" s="790"/>
      <c r="B704" s="791"/>
      <c r="C704" s="791"/>
      <c r="D704" s="792"/>
      <c r="E704" s="792"/>
      <c r="F704" s="792"/>
      <c r="G704" s="792"/>
      <c r="H704" s="792"/>
      <c r="I704" s="792"/>
      <c r="J704" s="792"/>
      <c r="K704" s="792"/>
      <c r="L704" s="792"/>
      <c r="M704" s="792"/>
      <c r="N704" s="792"/>
      <c r="O704" s="793"/>
      <c r="P704" s="794"/>
      <c r="Q704" s="794"/>
      <c r="R704" s="792"/>
      <c r="S704" s="791"/>
      <c r="T704" s="713"/>
    </row>
    <row r="705">
      <c r="A705" s="790"/>
      <c r="B705" s="791"/>
      <c r="C705" s="791"/>
      <c r="D705" s="792"/>
      <c r="E705" s="792"/>
      <c r="F705" s="792"/>
      <c r="G705" s="792"/>
      <c r="H705" s="792"/>
      <c r="I705" s="792"/>
      <c r="J705" s="792"/>
      <c r="K705" s="792"/>
      <c r="L705" s="792"/>
      <c r="M705" s="792"/>
      <c r="N705" s="792"/>
      <c r="O705" s="793"/>
      <c r="P705" s="794"/>
      <c r="Q705" s="794"/>
      <c r="R705" s="792"/>
      <c r="S705" s="791"/>
      <c r="T705" s="713"/>
    </row>
  </sheetData>
  <mergeCells count="1">
    <mergeCell ref="A1:S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38"/>
    <col customWidth="1" min="2" max="2" width="7.5"/>
    <col customWidth="1" min="5" max="5" width="6.25"/>
    <col customWidth="1" min="6" max="6" width="31.75"/>
    <col customWidth="1" min="8" max="8" width="9.25"/>
    <col customWidth="1" min="10" max="10" width="28.25"/>
    <col customWidth="1" min="12" max="12" width="22.25"/>
    <col customWidth="1" min="14" max="14" width="35.13"/>
    <col customWidth="1" min="15" max="15" width="37.75"/>
    <col customWidth="1" min="17" max="17" width="33.13"/>
    <col customWidth="1" min="19" max="19" width="40.63"/>
    <col customWidth="1" min="20" max="20" width="33.38"/>
    <col customWidth="1" min="30" max="30" width="15.75"/>
    <col customWidth="1" min="31" max="31" width="16.63"/>
    <col customWidth="1" min="35" max="35" width="21.0"/>
    <col customWidth="1" min="37" max="37" width="18.63"/>
    <col customWidth="1" min="41" max="41" width="15.13"/>
    <col customWidth="1" min="42" max="42" width="17.5"/>
    <col customWidth="1" min="43" max="43" width="17.63"/>
    <col customWidth="1" min="53" max="53" width="40.38"/>
  </cols>
  <sheetData>
    <row r="1">
      <c r="A1" s="795" t="s">
        <v>103</v>
      </c>
      <c r="B1" s="512" t="s">
        <v>1</v>
      </c>
      <c r="C1" s="513" t="s">
        <v>2</v>
      </c>
      <c r="D1" s="514" t="s">
        <v>3</v>
      </c>
      <c r="E1" s="512" t="s">
        <v>4</v>
      </c>
      <c r="F1" s="515" t="s">
        <v>5</v>
      </c>
      <c r="G1" s="516" t="s">
        <v>7</v>
      </c>
      <c r="H1" s="512" t="s">
        <v>8</v>
      </c>
      <c r="I1" s="515" t="s">
        <v>9</v>
      </c>
      <c r="J1" s="515" t="s">
        <v>10</v>
      </c>
      <c r="K1" s="517" t="s">
        <v>11</v>
      </c>
      <c r="L1" s="515" t="s">
        <v>12</v>
      </c>
      <c r="M1" s="512" t="s">
        <v>13</v>
      </c>
      <c r="N1" s="515" t="s">
        <v>14</v>
      </c>
      <c r="O1" s="515" t="s">
        <v>15</v>
      </c>
      <c r="P1" s="515" t="s">
        <v>16</v>
      </c>
      <c r="Q1" s="515" t="s">
        <v>17</v>
      </c>
      <c r="R1" s="515" t="s">
        <v>18</v>
      </c>
      <c r="S1" s="515" t="s">
        <v>19</v>
      </c>
      <c r="T1" s="515" t="s">
        <v>20</v>
      </c>
      <c r="U1" s="518" t="s">
        <v>1279</v>
      </c>
      <c r="V1" s="519"/>
      <c r="W1" s="519"/>
      <c r="X1" s="519"/>
      <c r="Y1" s="520"/>
      <c r="Z1" s="518" t="s">
        <v>1280</v>
      </c>
      <c r="AA1" s="519"/>
      <c r="AB1" s="520"/>
      <c r="AC1" s="521" t="s">
        <v>29</v>
      </c>
      <c r="AD1" s="512" t="s">
        <v>30</v>
      </c>
      <c r="AE1" s="512" t="s">
        <v>31</v>
      </c>
      <c r="AF1" s="522" t="s">
        <v>1281</v>
      </c>
      <c r="AP1" s="523"/>
      <c r="AQ1" s="524" t="s">
        <v>43</v>
      </c>
      <c r="AR1" s="525" t="s">
        <v>1282</v>
      </c>
      <c r="AS1" s="519"/>
      <c r="AT1" s="519"/>
      <c r="AU1" s="519"/>
      <c r="AV1" s="520"/>
      <c r="AW1" s="525" t="s">
        <v>49</v>
      </c>
      <c r="AX1" s="519"/>
      <c r="AY1" s="520"/>
      <c r="AZ1" s="526" t="s">
        <v>50</v>
      </c>
      <c r="BA1" s="527" t="s">
        <v>1283</v>
      </c>
    </row>
    <row r="2" ht="31.5" customHeight="1">
      <c r="A2" s="528"/>
      <c r="B2" s="529"/>
      <c r="C2" s="529"/>
      <c r="D2" s="529"/>
      <c r="E2" s="529"/>
      <c r="F2" s="529"/>
      <c r="G2" s="529"/>
      <c r="H2" s="529"/>
      <c r="I2" s="529"/>
      <c r="J2" s="529"/>
      <c r="K2" s="529"/>
      <c r="L2" s="529"/>
      <c r="M2" s="529"/>
      <c r="N2" s="529"/>
      <c r="O2" s="529"/>
      <c r="P2" s="529"/>
      <c r="Q2" s="529"/>
      <c r="R2" s="529"/>
      <c r="S2" s="529"/>
      <c r="T2" s="529"/>
      <c r="U2" s="530" t="s">
        <v>21</v>
      </c>
      <c r="V2" s="531" t="s">
        <v>22</v>
      </c>
      <c r="W2" s="531" t="s">
        <v>23</v>
      </c>
      <c r="X2" s="531" t="s">
        <v>24</v>
      </c>
      <c r="Y2" s="531" t="s">
        <v>25</v>
      </c>
      <c r="Z2" s="530" t="s">
        <v>26</v>
      </c>
      <c r="AA2" s="531" t="s">
        <v>27</v>
      </c>
      <c r="AB2" s="531" t="s">
        <v>28</v>
      </c>
      <c r="AC2" s="529"/>
      <c r="AD2" s="529"/>
      <c r="AE2" s="529"/>
      <c r="AF2" s="532" t="s">
        <v>32</v>
      </c>
      <c r="AG2" s="533" t="s">
        <v>33</v>
      </c>
      <c r="AH2" s="533" t="s">
        <v>34</v>
      </c>
      <c r="AI2" s="533" t="s">
        <v>35</v>
      </c>
      <c r="AJ2" s="533" t="s">
        <v>36</v>
      </c>
      <c r="AK2" s="533" t="s">
        <v>37</v>
      </c>
      <c r="AL2" s="533" t="s">
        <v>38</v>
      </c>
      <c r="AM2" s="533" t="s">
        <v>39</v>
      </c>
      <c r="AN2" s="533" t="s">
        <v>40</v>
      </c>
      <c r="AO2" s="534" t="s">
        <v>41</v>
      </c>
      <c r="AP2" s="533" t="s">
        <v>42</v>
      </c>
      <c r="AQ2" s="535"/>
      <c r="AR2" s="536" t="s">
        <v>1284</v>
      </c>
      <c r="AS2" s="537" t="s">
        <v>45</v>
      </c>
      <c r="AT2" s="538" t="s">
        <v>46</v>
      </c>
      <c r="AU2" s="538" t="s">
        <v>47</v>
      </c>
      <c r="AV2" s="537" t="s">
        <v>48</v>
      </c>
      <c r="AW2" s="539" t="s">
        <v>1285</v>
      </c>
      <c r="AX2" s="540" t="s">
        <v>51</v>
      </c>
      <c r="AY2" s="540" t="s">
        <v>52</v>
      </c>
      <c r="AZ2" s="529"/>
      <c r="BA2" s="535"/>
    </row>
    <row r="3">
      <c r="A3" s="541">
        <v>1.0</v>
      </c>
      <c r="B3" s="542">
        <v>19465.0</v>
      </c>
      <c r="C3" s="543">
        <v>45712.0</v>
      </c>
      <c r="D3" s="544">
        <v>45717.0</v>
      </c>
      <c r="E3" s="545">
        <f t="shared" ref="E3:E156" si="1">DAYS(D3, C3)</f>
        <v>5</v>
      </c>
      <c r="F3" s="546" t="s">
        <v>2340</v>
      </c>
      <c r="G3" s="543">
        <v>43705.0</v>
      </c>
      <c r="H3" s="542">
        <v>5.0</v>
      </c>
      <c r="I3" s="547" t="s">
        <v>62</v>
      </c>
      <c r="J3" s="547" t="s">
        <v>2743</v>
      </c>
      <c r="K3" s="547" t="s">
        <v>2744</v>
      </c>
      <c r="L3" s="547" t="s">
        <v>164</v>
      </c>
      <c r="M3" s="553" t="s">
        <v>58</v>
      </c>
      <c r="N3" s="547" t="s">
        <v>352</v>
      </c>
      <c r="O3" s="547" t="s">
        <v>2745</v>
      </c>
      <c r="P3" s="542" t="s">
        <v>61</v>
      </c>
      <c r="Q3" s="547" t="s">
        <v>62</v>
      </c>
      <c r="R3" s="542" t="s">
        <v>62</v>
      </c>
      <c r="S3" s="547" t="s">
        <v>2746</v>
      </c>
      <c r="T3" s="547" t="s">
        <v>62</v>
      </c>
      <c r="U3" s="548">
        <v>68038.55</v>
      </c>
      <c r="V3" s="549">
        <v>0.0</v>
      </c>
      <c r="W3" s="549">
        <v>0.0</v>
      </c>
      <c r="X3" s="549">
        <v>0.0</v>
      </c>
      <c r="Y3" s="549">
        <v>48538.55</v>
      </c>
      <c r="Z3" s="549">
        <v>13650.0</v>
      </c>
      <c r="AA3" s="549">
        <v>5850.0</v>
      </c>
      <c r="AB3" s="593">
        <f t="shared" ref="AB3:AB156" si="2">Z3+AA3</f>
        <v>19500</v>
      </c>
      <c r="AC3" s="551">
        <f t="shared" ref="AC3:AC156" si="3">U3-V3-W3-X3-Y3-AB3</f>
        <v>0</v>
      </c>
      <c r="AD3" s="552" t="s">
        <v>81</v>
      </c>
      <c r="AE3" s="555" t="s">
        <v>65</v>
      </c>
      <c r="AF3" s="553" t="b">
        <v>1</v>
      </c>
      <c r="AG3" s="554"/>
      <c r="AH3" s="547" t="b">
        <v>1</v>
      </c>
      <c r="AI3" s="554"/>
      <c r="AJ3" s="547" t="b">
        <v>1</v>
      </c>
      <c r="AK3" s="554"/>
      <c r="AL3" s="554"/>
      <c r="AM3" s="547" t="b">
        <v>1</v>
      </c>
      <c r="AN3" s="554"/>
      <c r="AO3" s="555" t="s">
        <v>83</v>
      </c>
      <c r="AP3" s="542" t="s">
        <v>94</v>
      </c>
      <c r="AQ3" s="556"/>
      <c r="AR3" s="557">
        <f t="shared" ref="AR3:AR33" si="4">D3+30</f>
        <v>45747</v>
      </c>
      <c r="AS3" s="555"/>
      <c r="AT3" s="558"/>
      <c r="AU3" s="558"/>
      <c r="AV3" s="555"/>
      <c r="AW3" s="559"/>
      <c r="AX3" s="560"/>
      <c r="AY3" s="561"/>
      <c r="AZ3" s="562"/>
    </row>
    <row r="4">
      <c r="A4" s="614">
        <v>2.0</v>
      </c>
      <c r="B4" s="615">
        <v>19673.0</v>
      </c>
      <c r="C4" s="616">
        <v>45717.0</v>
      </c>
      <c r="D4" s="617">
        <v>45717.0</v>
      </c>
      <c r="E4" s="618">
        <f t="shared" si="1"/>
        <v>0</v>
      </c>
      <c r="F4" s="619" t="s">
        <v>2747</v>
      </c>
      <c r="G4" s="616">
        <v>27869.0</v>
      </c>
      <c r="H4" s="615">
        <v>48.0</v>
      </c>
      <c r="I4" s="621" t="s">
        <v>62</v>
      </c>
      <c r="J4" s="621" t="s">
        <v>2748</v>
      </c>
      <c r="K4" s="621" t="s">
        <v>2749</v>
      </c>
      <c r="L4" s="621" t="s">
        <v>164</v>
      </c>
      <c r="M4" s="627" t="s">
        <v>341</v>
      </c>
      <c r="N4" s="621" t="s">
        <v>2750</v>
      </c>
      <c r="O4" s="621" t="s">
        <v>2750</v>
      </c>
      <c r="P4" s="615" t="s">
        <v>146</v>
      </c>
      <c r="Q4" s="621" t="s">
        <v>2751</v>
      </c>
      <c r="R4" s="615">
        <v>58120.0</v>
      </c>
      <c r="S4" s="621" t="s">
        <v>2752</v>
      </c>
      <c r="T4" s="621" t="s">
        <v>2753</v>
      </c>
      <c r="U4" s="622">
        <v>70743.38</v>
      </c>
      <c r="V4" s="623">
        <v>0.0</v>
      </c>
      <c r="W4" s="623">
        <v>0.0</v>
      </c>
      <c r="X4" s="623">
        <v>0.0</v>
      </c>
      <c r="Y4" s="623">
        <v>49293.38</v>
      </c>
      <c r="Z4" s="623">
        <v>12870.0</v>
      </c>
      <c r="AA4" s="623">
        <v>8580.0</v>
      </c>
      <c r="AB4" s="796">
        <f t="shared" si="2"/>
        <v>21450</v>
      </c>
      <c r="AC4" s="625">
        <f t="shared" si="3"/>
        <v>0</v>
      </c>
      <c r="AD4" s="626" t="s">
        <v>312</v>
      </c>
      <c r="AE4" s="629" t="s">
        <v>313</v>
      </c>
      <c r="AF4" s="627" t="b">
        <v>1</v>
      </c>
      <c r="AG4" s="628"/>
      <c r="AH4" s="621" t="b">
        <v>1</v>
      </c>
      <c r="AI4" s="628"/>
      <c r="AJ4" s="621" t="b">
        <v>1</v>
      </c>
      <c r="AK4" s="628"/>
      <c r="AL4" s="621" t="s">
        <v>1465</v>
      </c>
      <c r="AM4" s="621" t="b">
        <v>1</v>
      </c>
      <c r="AN4" s="628"/>
      <c r="AO4" s="629" t="s">
        <v>68</v>
      </c>
      <c r="AP4" s="615" t="s">
        <v>94</v>
      </c>
      <c r="AQ4" s="630"/>
      <c r="AR4" s="631">
        <f t="shared" si="4"/>
        <v>45747</v>
      </c>
      <c r="AS4" s="629"/>
      <c r="AT4" s="632"/>
      <c r="AU4" s="632"/>
      <c r="AV4" s="629"/>
      <c r="AW4" s="633"/>
      <c r="AX4" s="634"/>
      <c r="AY4" s="635"/>
      <c r="AZ4" s="636"/>
      <c r="BA4" s="637"/>
    </row>
    <row r="5">
      <c r="A5" s="797">
        <v>3.0</v>
      </c>
      <c r="B5" s="798">
        <v>19652.0</v>
      </c>
      <c r="C5" s="799">
        <v>45717.0</v>
      </c>
      <c r="D5" s="800">
        <v>45717.0</v>
      </c>
      <c r="E5" s="801">
        <f t="shared" si="1"/>
        <v>0</v>
      </c>
      <c r="F5" s="802" t="s">
        <v>2754</v>
      </c>
      <c r="G5" s="799">
        <v>35716.0</v>
      </c>
      <c r="H5" s="798">
        <v>27.0</v>
      </c>
      <c r="I5" s="803" t="s">
        <v>62</v>
      </c>
      <c r="J5" s="803" t="s">
        <v>62</v>
      </c>
      <c r="K5" s="803" t="s">
        <v>2755</v>
      </c>
      <c r="L5" s="803" t="s">
        <v>57</v>
      </c>
      <c r="M5" s="804" t="s">
        <v>76</v>
      </c>
      <c r="N5" s="803" t="s">
        <v>2756</v>
      </c>
      <c r="O5" s="803" t="s">
        <v>2756</v>
      </c>
      <c r="P5" s="798" t="s">
        <v>2757</v>
      </c>
      <c r="Q5" s="803" t="s">
        <v>2758</v>
      </c>
      <c r="R5" s="798">
        <v>21015.0</v>
      </c>
      <c r="S5" s="803" t="s">
        <v>2759</v>
      </c>
      <c r="T5" s="803" t="s">
        <v>2753</v>
      </c>
      <c r="U5" s="805">
        <v>80059.39</v>
      </c>
      <c r="V5" s="806">
        <v>0.0</v>
      </c>
      <c r="W5" s="806">
        <v>0.0</v>
      </c>
      <c r="X5" s="806">
        <v>34224.4</v>
      </c>
      <c r="Y5" s="806">
        <v>399.99</v>
      </c>
      <c r="Z5" s="806">
        <v>20865.0</v>
      </c>
      <c r="AA5" s="806">
        <v>24570.0</v>
      </c>
      <c r="AB5" s="807">
        <f t="shared" si="2"/>
        <v>45435</v>
      </c>
      <c r="AC5" s="808">
        <f t="shared" si="3"/>
        <v>0</v>
      </c>
      <c r="AD5" s="809" t="s">
        <v>312</v>
      </c>
      <c r="AE5" s="810" t="s">
        <v>313</v>
      </c>
      <c r="AF5" s="804" t="b">
        <v>1</v>
      </c>
      <c r="AG5" s="811"/>
      <c r="AH5" s="803" t="b">
        <v>1</v>
      </c>
      <c r="AI5" s="811"/>
      <c r="AJ5" s="803" t="b">
        <v>1</v>
      </c>
      <c r="AK5" s="811"/>
      <c r="AL5" s="803" t="s">
        <v>1465</v>
      </c>
      <c r="AM5" s="803" t="b">
        <v>1</v>
      </c>
      <c r="AN5" s="811"/>
      <c r="AO5" s="810" t="s">
        <v>270</v>
      </c>
      <c r="AP5" s="798" t="s">
        <v>69</v>
      </c>
      <c r="AQ5" s="812"/>
      <c r="AR5" s="813">
        <f t="shared" si="4"/>
        <v>45747</v>
      </c>
      <c r="AS5" s="810"/>
      <c r="AT5" s="814"/>
      <c r="AU5" s="814"/>
      <c r="AV5" s="810"/>
      <c r="AW5" s="815"/>
      <c r="AX5" s="816"/>
      <c r="AY5" s="817"/>
      <c r="AZ5" s="818"/>
      <c r="BA5" s="637"/>
    </row>
    <row r="6">
      <c r="A6" s="541">
        <v>4.0</v>
      </c>
      <c r="B6" s="542">
        <v>19643.0</v>
      </c>
      <c r="C6" s="543">
        <v>45716.0</v>
      </c>
      <c r="D6" s="544">
        <v>45718.0</v>
      </c>
      <c r="E6" s="545">
        <f t="shared" si="1"/>
        <v>2</v>
      </c>
      <c r="F6" s="546" t="s">
        <v>2374</v>
      </c>
      <c r="G6" s="543">
        <v>34768.0</v>
      </c>
      <c r="H6" s="542">
        <v>29.0</v>
      </c>
      <c r="I6" s="547" t="s">
        <v>62</v>
      </c>
      <c r="J6" s="547" t="s">
        <v>62</v>
      </c>
      <c r="K6" s="547" t="s">
        <v>2760</v>
      </c>
      <c r="L6" s="547" t="s">
        <v>57</v>
      </c>
      <c r="M6" s="553" t="s">
        <v>76</v>
      </c>
      <c r="N6" s="547" t="s">
        <v>1993</v>
      </c>
      <c r="O6" s="547" t="s">
        <v>2761</v>
      </c>
      <c r="P6" s="542" t="s">
        <v>1992</v>
      </c>
      <c r="Q6" s="547" t="s">
        <v>1993</v>
      </c>
      <c r="R6" s="542">
        <v>46257.0</v>
      </c>
      <c r="S6" s="547" t="s">
        <v>2762</v>
      </c>
      <c r="T6" s="547" t="s">
        <v>2763</v>
      </c>
      <c r="U6" s="548">
        <v>113416.4</v>
      </c>
      <c r="V6" s="549">
        <v>0.0</v>
      </c>
      <c r="W6" s="549">
        <v>0.0</v>
      </c>
      <c r="X6" s="549">
        <v>0.0</v>
      </c>
      <c r="Y6" s="549">
        <v>89782.4</v>
      </c>
      <c r="Z6" s="549">
        <v>10530.0</v>
      </c>
      <c r="AA6" s="549">
        <v>13104.0</v>
      </c>
      <c r="AB6" s="593">
        <f t="shared" si="2"/>
        <v>23634</v>
      </c>
      <c r="AC6" s="551">
        <f t="shared" si="3"/>
        <v>0</v>
      </c>
      <c r="AD6" s="552" t="s">
        <v>312</v>
      </c>
      <c r="AE6" s="555" t="s">
        <v>65</v>
      </c>
      <c r="AF6" s="553" t="b">
        <v>1</v>
      </c>
      <c r="AG6" s="554"/>
      <c r="AH6" s="547" t="b">
        <v>1</v>
      </c>
      <c r="AI6" s="554"/>
      <c r="AJ6" s="547" t="b">
        <v>1</v>
      </c>
      <c r="AK6" s="554"/>
      <c r="AL6" s="547" t="s">
        <v>1465</v>
      </c>
      <c r="AM6" s="547" t="b">
        <v>1</v>
      </c>
      <c r="AN6" s="554"/>
      <c r="AO6" s="555" t="s">
        <v>1301</v>
      </c>
      <c r="AP6" s="542" t="s">
        <v>69</v>
      </c>
      <c r="AQ6" s="556"/>
      <c r="AR6" s="557">
        <f t="shared" si="4"/>
        <v>45748</v>
      </c>
      <c r="AS6" s="555"/>
      <c r="AT6" s="558"/>
      <c r="AU6" s="558"/>
      <c r="AV6" s="555"/>
      <c r="AW6" s="559"/>
      <c r="AX6" s="560"/>
      <c r="AY6" s="561"/>
      <c r="AZ6" s="562"/>
    </row>
    <row r="7">
      <c r="A7" s="541">
        <v>5.0</v>
      </c>
      <c r="B7" s="542">
        <v>19554.0</v>
      </c>
      <c r="C7" s="543">
        <v>45715.0</v>
      </c>
      <c r="D7" s="544">
        <v>45718.0</v>
      </c>
      <c r="E7" s="545">
        <f t="shared" si="1"/>
        <v>3</v>
      </c>
      <c r="F7" s="546" t="s">
        <v>2358</v>
      </c>
      <c r="G7" s="543">
        <v>25130.0</v>
      </c>
      <c r="H7" s="542">
        <v>56.0</v>
      </c>
      <c r="I7" s="547" t="s">
        <v>62</v>
      </c>
      <c r="J7" s="547" t="s">
        <v>62</v>
      </c>
      <c r="K7" s="547" t="s">
        <v>2764</v>
      </c>
      <c r="L7" s="547" t="s">
        <v>228</v>
      </c>
      <c r="M7" s="553" t="s">
        <v>76</v>
      </c>
      <c r="N7" s="547" t="s">
        <v>2765</v>
      </c>
      <c r="O7" s="547" t="s">
        <v>2766</v>
      </c>
      <c r="P7" s="542" t="s">
        <v>2767</v>
      </c>
      <c r="Q7" s="547" t="s">
        <v>62</v>
      </c>
      <c r="R7" s="542" t="s">
        <v>62</v>
      </c>
      <c r="S7" s="547" t="s">
        <v>2768</v>
      </c>
      <c r="T7" s="547" t="s">
        <v>2769</v>
      </c>
      <c r="U7" s="548">
        <v>277396.25</v>
      </c>
      <c r="V7" s="549">
        <v>0.0</v>
      </c>
      <c r="W7" s="549">
        <v>0.0</v>
      </c>
      <c r="X7" s="549">
        <v>0.0</v>
      </c>
      <c r="Y7" s="549">
        <v>246781.25</v>
      </c>
      <c r="Z7" s="549">
        <v>21430.5</v>
      </c>
      <c r="AA7" s="549">
        <v>9184.5</v>
      </c>
      <c r="AB7" s="593">
        <f t="shared" si="2"/>
        <v>30615</v>
      </c>
      <c r="AC7" s="551">
        <f t="shared" si="3"/>
        <v>0</v>
      </c>
      <c r="AD7" s="552" t="s">
        <v>81</v>
      </c>
      <c r="AE7" s="555" t="s">
        <v>65</v>
      </c>
      <c r="AF7" s="553" t="b">
        <v>1</v>
      </c>
      <c r="AG7" s="554"/>
      <c r="AH7" s="547" t="b">
        <v>1</v>
      </c>
      <c r="AI7" s="554"/>
      <c r="AJ7" s="547" t="b">
        <v>1</v>
      </c>
      <c r="AK7" s="554"/>
      <c r="AL7" s="554"/>
      <c r="AM7" s="547" t="b">
        <v>1</v>
      </c>
      <c r="AN7" s="554"/>
      <c r="AO7" s="555" t="s">
        <v>83</v>
      </c>
      <c r="AP7" s="542" t="s">
        <v>127</v>
      </c>
      <c r="AQ7" s="556"/>
      <c r="AR7" s="557">
        <f t="shared" si="4"/>
        <v>45748</v>
      </c>
      <c r="AS7" s="555"/>
      <c r="AT7" s="558"/>
      <c r="AU7" s="558"/>
      <c r="AV7" s="555"/>
      <c r="AW7" s="559"/>
      <c r="AX7" s="560"/>
      <c r="AY7" s="561"/>
      <c r="AZ7" s="562"/>
    </row>
    <row r="8">
      <c r="A8" s="565">
        <v>6.0</v>
      </c>
      <c r="B8" s="566">
        <v>19500.0</v>
      </c>
      <c r="C8" s="567">
        <v>45713.0</v>
      </c>
      <c r="D8" s="568">
        <v>45718.0</v>
      </c>
      <c r="E8" s="569">
        <f t="shared" si="1"/>
        <v>5</v>
      </c>
      <c r="F8" s="570" t="s">
        <v>2770</v>
      </c>
      <c r="G8" s="567">
        <v>35809.0</v>
      </c>
      <c r="H8" s="566">
        <v>27.0</v>
      </c>
      <c r="I8" s="578"/>
      <c r="J8" s="571" t="s">
        <v>62</v>
      </c>
      <c r="K8" s="571" t="s">
        <v>2771</v>
      </c>
      <c r="L8" s="571" t="s">
        <v>57</v>
      </c>
      <c r="M8" s="577" t="s">
        <v>76</v>
      </c>
      <c r="N8" s="571" t="s">
        <v>219</v>
      </c>
      <c r="O8" s="571" t="s">
        <v>2772</v>
      </c>
      <c r="P8" s="566" t="s">
        <v>2773</v>
      </c>
      <c r="Q8" s="571" t="s">
        <v>2774</v>
      </c>
      <c r="R8" s="566">
        <v>45378.0</v>
      </c>
      <c r="S8" s="571" t="s">
        <v>2775</v>
      </c>
      <c r="T8" s="571" t="s">
        <v>2776</v>
      </c>
      <c r="U8" s="572">
        <v>144429.53</v>
      </c>
      <c r="V8" s="573">
        <v>0.0</v>
      </c>
      <c r="W8" s="573">
        <v>28381.35</v>
      </c>
      <c r="X8" s="573">
        <v>26425.59</v>
      </c>
      <c r="Y8" s="573">
        <v>65988.59</v>
      </c>
      <c r="Z8" s="573">
        <v>10530.0</v>
      </c>
      <c r="AA8" s="573">
        <v>13104.0</v>
      </c>
      <c r="AB8" s="668">
        <f t="shared" si="2"/>
        <v>23634</v>
      </c>
      <c r="AC8" s="575">
        <f t="shared" si="3"/>
        <v>0</v>
      </c>
      <c r="AD8" s="576" t="s">
        <v>117</v>
      </c>
      <c r="AE8" s="579" t="s">
        <v>65</v>
      </c>
      <c r="AF8" s="577" t="b">
        <v>1</v>
      </c>
      <c r="AG8" s="578"/>
      <c r="AH8" s="571" t="b">
        <v>1</v>
      </c>
      <c r="AI8" s="578"/>
      <c r="AJ8" s="571" t="b">
        <v>1</v>
      </c>
      <c r="AK8" s="578"/>
      <c r="AL8" s="547" t="s">
        <v>1465</v>
      </c>
      <c r="AM8" s="571" t="b">
        <v>1</v>
      </c>
      <c r="AN8" s="578"/>
      <c r="AO8" s="579" t="s">
        <v>270</v>
      </c>
      <c r="AP8" s="566" t="s">
        <v>69</v>
      </c>
      <c r="AQ8" s="580"/>
      <c r="AR8" s="581">
        <f t="shared" si="4"/>
        <v>45748</v>
      </c>
      <c r="AS8" s="579"/>
      <c r="AT8" s="582"/>
      <c r="AU8" s="582"/>
      <c r="AV8" s="579"/>
      <c r="AW8" s="583"/>
      <c r="AX8" s="584"/>
      <c r="AY8" s="585"/>
      <c r="AZ8" s="586"/>
    </row>
    <row r="9">
      <c r="A9" s="819" t="s">
        <v>2777</v>
      </c>
      <c r="B9" s="542">
        <v>19705.0</v>
      </c>
      <c r="C9" s="543">
        <v>45718.0</v>
      </c>
      <c r="D9" s="544">
        <v>45719.0</v>
      </c>
      <c r="E9" s="545">
        <f t="shared" si="1"/>
        <v>1</v>
      </c>
      <c r="F9" s="546" t="s">
        <v>2778</v>
      </c>
      <c r="G9" s="543">
        <v>36201.0</v>
      </c>
      <c r="H9" s="542">
        <v>26.0</v>
      </c>
      <c r="I9" s="547" t="s">
        <v>62</v>
      </c>
      <c r="J9" s="554"/>
      <c r="K9" s="547" t="s">
        <v>2779</v>
      </c>
      <c r="L9" s="547" t="s">
        <v>57</v>
      </c>
      <c r="M9" s="553" t="s">
        <v>76</v>
      </c>
      <c r="N9" s="547" t="s">
        <v>2780</v>
      </c>
      <c r="O9" s="547" t="s">
        <v>2781</v>
      </c>
      <c r="P9" s="542" t="s">
        <v>2782</v>
      </c>
      <c r="Q9" s="547" t="s">
        <v>62</v>
      </c>
      <c r="R9" s="542" t="s">
        <v>62</v>
      </c>
      <c r="S9" s="547" t="s">
        <v>2783</v>
      </c>
      <c r="T9" s="547" t="s">
        <v>62</v>
      </c>
      <c r="U9" s="548">
        <v>33260.0</v>
      </c>
      <c r="V9" s="549">
        <v>0.0</v>
      </c>
      <c r="W9" s="549">
        <v>0.0</v>
      </c>
      <c r="X9" s="549">
        <v>0.0</v>
      </c>
      <c r="Y9" s="549">
        <v>20000.0</v>
      </c>
      <c r="Z9" s="549">
        <v>9282.0</v>
      </c>
      <c r="AA9" s="549">
        <v>3978.0</v>
      </c>
      <c r="AB9" s="593">
        <f t="shared" si="2"/>
        <v>13260</v>
      </c>
      <c r="AC9" s="551">
        <f t="shared" si="3"/>
        <v>0</v>
      </c>
      <c r="AD9" s="552" t="s">
        <v>81</v>
      </c>
      <c r="AE9" s="555" t="s">
        <v>65</v>
      </c>
      <c r="AF9" s="553" t="b">
        <v>1</v>
      </c>
      <c r="AG9" s="554"/>
      <c r="AH9" s="547" t="b">
        <v>1</v>
      </c>
      <c r="AI9" s="554"/>
      <c r="AJ9" s="547" t="b">
        <v>1</v>
      </c>
      <c r="AK9" s="554"/>
      <c r="AL9" s="554"/>
      <c r="AM9" s="547" t="b">
        <v>1</v>
      </c>
      <c r="AN9" s="554"/>
      <c r="AO9" s="555" t="s">
        <v>68</v>
      </c>
      <c r="AP9" s="542" t="s">
        <v>94</v>
      </c>
      <c r="AQ9" s="556"/>
      <c r="AR9" s="557">
        <f t="shared" si="4"/>
        <v>45749</v>
      </c>
      <c r="AS9" s="555"/>
      <c r="AT9" s="558"/>
      <c r="AU9" s="558"/>
      <c r="AV9" s="555"/>
      <c r="AW9" s="559"/>
      <c r="AX9" s="560"/>
      <c r="AY9" s="561"/>
      <c r="AZ9" s="562"/>
    </row>
    <row r="10">
      <c r="A10" s="541" t="s">
        <v>2784</v>
      </c>
      <c r="B10" s="542">
        <v>19604.0</v>
      </c>
      <c r="C10" s="543">
        <v>45715.0</v>
      </c>
      <c r="D10" s="544">
        <v>45719.0</v>
      </c>
      <c r="E10" s="545">
        <f t="shared" si="1"/>
        <v>4</v>
      </c>
      <c r="F10" s="546" t="s">
        <v>2367</v>
      </c>
      <c r="G10" s="543">
        <v>45204.0</v>
      </c>
      <c r="H10" s="542">
        <v>1.0</v>
      </c>
      <c r="I10" s="547" t="s">
        <v>62</v>
      </c>
      <c r="J10" s="547" t="s">
        <v>2785</v>
      </c>
      <c r="K10" s="547" t="s">
        <v>2786</v>
      </c>
      <c r="L10" s="547" t="s">
        <v>57</v>
      </c>
      <c r="M10" s="553" t="s">
        <v>58</v>
      </c>
      <c r="N10" s="547" t="s">
        <v>2787</v>
      </c>
      <c r="O10" s="547" t="s">
        <v>2788</v>
      </c>
      <c r="P10" s="542" t="s">
        <v>91</v>
      </c>
      <c r="Q10" s="547" t="s">
        <v>62</v>
      </c>
      <c r="R10" s="542" t="s">
        <v>62</v>
      </c>
      <c r="S10" s="547" t="s">
        <v>2789</v>
      </c>
      <c r="T10" s="547" t="s">
        <v>62</v>
      </c>
      <c r="U10" s="548">
        <v>68256.07</v>
      </c>
      <c r="V10" s="549">
        <v>0.0</v>
      </c>
      <c r="W10" s="549">
        <v>0.0</v>
      </c>
      <c r="X10" s="549">
        <v>0.0</v>
      </c>
      <c r="Y10" s="549">
        <v>39006.07</v>
      </c>
      <c r="Z10" s="549">
        <v>20475.0</v>
      </c>
      <c r="AA10" s="549">
        <v>8775.0</v>
      </c>
      <c r="AB10" s="593">
        <f t="shared" si="2"/>
        <v>29250</v>
      </c>
      <c r="AC10" s="551">
        <f t="shared" si="3"/>
        <v>0</v>
      </c>
      <c r="AD10" s="552" t="s">
        <v>81</v>
      </c>
      <c r="AE10" s="555" t="s">
        <v>65</v>
      </c>
      <c r="AF10" s="553" t="b">
        <v>0</v>
      </c>
      <c r="AG10" s="547" t="s">
        <v>1834</v>
      </c>
      <c r="AH10" s="547" t="b">
        <v>1</v>
      </c>
      <c r="AI10" s="554"/>
      <c r="AJ10" s="547" t="b">
        <v>1</v>
      </c>
      <c r="AK10" s="554"/>
      <c r="AL10" s="554"/>
      <c r="AM10" s="547" t="b">
        <v>1</v>
      </c>
      <c r="AN10" s="554"/>
      <c r="AO10" s="555" t="s">
        <v>83</v>
      </c>
      <c r="AP10" s="542" t="s">
        <v>94</v>
      </c>
      <c r="AQ10" s="556"/>
      <c r="AR10" s="557">
        <f t="shared" si="4"/>
        <v>45749</v>
      </c>
      <c r="AS10" s="555"/>
      <c r="AT10" s="558"/>
      <c r="AU10" s="558"/>
      <c r="AV10" s="555"/>
      <c r="AW10" s="559"/>
      <c r="AX10" s="560"/>
      <c r="AY10" s="561"/>
      <c r="AZ10" s="562"/>
    </row>
    <row r="11">
      <c r="A11" s="541" t="s">
        <v>2790</v>
      </c>
      <c r="B11" s="542">
        <v>19618.0</v>
      </c>
      <c r="C11" s="543">
        <v>45716.0</v>
      </c>
      <c r="D11" s="544">
        <v>45719.0</v>
      </c>
      <c r="E11" s="545">
        <f t="shared" si="1"/>
        <v>3</v>
      </c>
      <c r="F11" s="546" t="s">
        <v>2376</v>
      </c>
      <c r="G11" s="543">
        <v>25720.0</v>
      </c>
      <c r="H11" s="542">
        <v>54.0</v>
      </c>
      <c r="I11" s="547" t="s">
        <v>62</v>
      </c>
      <c r="J11" s="547" t="s">
        <v>62</v>
      </c>
      <c r="K11" s="547" t="s">
        <v>2791</v>
      </c>
      <c r="L11" s="547" t="s">
        <v>57</v>
      </c>
      <c r="M11" s="553" t="s">
        <v>76</v>
      </c>
      <c r="N11" s="547" t="s">
        <v>2792</v>
      </c>
      <c r="O11" s="547" t="s">
        <v>2793</v>
      </c>
      <c r="P11" s="542" t="s">
        <v>1328</v>
      </c>
      <c r="Q11" s="547" t="s">
        <v>62</v>
      </c>
      <c r="R11" s="542" t="s">
        <v>62</v>
      </c>
      <c r="S11" s="547" t="s">
        <v>2794</v>
      </c>
      <c r="T11" s="547" t="s">
        <v>62</v>
      </c>
      <c r="U11" s="548">
        <v>66831.27</v>
      </c>
      <c r="V11" s="549">
        <v>0.0</v>
      </c>
      <c r="W11" s="549">
        <v>0.0</v>
      </c>
      <c r="X11" s="549">
        <v>35749.13</v>
      </c>
      <c r="Y11" s="549">
        <v>3392.14</v>
      </c>
      <c r="Z11" s="549">
        <v>19383.0</v>
      </c>
      <c r="AA11" s="549">
        <v>8307.0</v>
      </c>
      <c r="AB11" s="593">
        <f t="shared" si="2"/>
        <v>27690</v>
      </c>
      <c r="AC11" s="551">
        <f t="shared" si="3"/>
        <v>0</v>
      </c>
      <c r="AD11" s="552" t="s">
        <v>81</v>
      </c>
      <c r="AE11" s="555" t="s">
        <v>65</v>
      </c>
      <c r="AF11" s="553" t="b">
        <v>1</v>
      </c>
      <c r="AG11" s="554"/>
      <c r="AH11" s="547" t="b">
        <v>1</v>
      </c>
      <c r="AI11" s="554"/>
      <c r="AJ11" s="547" t="b">
        <v>1</v>
      </c>
      <c r="AK11" s="554"/>
      <c r="AL11" s="554"/>
      <c r="AM11" s="547" t="b">
        <v>1</v>
      </c>
      <c r="AN11" s="554"/>
      <c r="AO11" s="555" t="s">
        <v>68</v>
      </c>
      <c r="AP11" s="542" t="s">
        <v>94</v>
      </c>
      <c r="AQ11" s="556"/>
      <c r="AR11" s="557">
        <f t="shared" si="4"/>
        <v>45749</v>
      </c>
      <c r="AS11" s="555"/>
      <c r="AT11" s="558"/>
      <c r="AU11" s="558"/>
      <c r="AV11" s="555"/>
      <c r="AW11" s="559"/>
      <c r="AX11" s="560"/>
      <c r="AY11" s="561"/>
      <c r="AZ11" s="562"/>
    </row>
    <row r="12">
      <c r="A12" s="541" t="s">
        <v>2795</v>
      </c>
      <c r="B12" s="542">
        <v>19658.0</v>
      </c>
      <c r="C12" s="543">
        <v>45716.0</v>
      </c>
      <c r="D12" s="544">
        <v>45719.0</v>
      </c>
      <c r="E12" s="545">
        <f t="shared" si="1"/>
        <v>3</v>
      </c>
      <c r="F12" s="546" t="s">
        <v>2380</v>
      </c>
      <c r="G12" s="543">
        <v>42667.0</v>
      </c>
      <c r="H12" s="542">
        <v>8.0</v>
      </c>
      <c r="I12" s="547" t="s">
        <v>62</v>
      </c>
      <c r="J12" s="547" t="s">
        <v>2796</v>
      </c>
      <c r="K12" s="547" t="s">
        <v>2797</v>
      </c>
      <c r="L12" s="547" t="s">
        <v>57</v>
      </c>
      <c r="M12" s="553" t="s">
        <v>76</v>
      </c>
      <c r="N12" s="547" t="s">
        <v>824</v>
      </c>
      <c r="O12" s="547" t="s">
        <v>1661</v>
      </c>
      <c r="P12" s="542" t="s">
        <v>691</v>
      </c>
      <c r="Q12" s="547" t="s">
        <v>62</v>
      </c>
      <c r="R12" s="542" t="s">
        <v>62</v>
      </c>
      <c r="S12" s="547" t="s">
        <v>2798</v>
      </c>
      <c r="T12" s="547" t="s">
        <v>62</v>
      </c>
      <c r="U12" s="548">
        <v>38900.72</v>
      </c>
      <c r="V12" s="549">
        <v>0.0</v>
      </c>
      <c r="W12" s="549">
        <v>0.0</v>
      </c>
      <c r="X12" s="549">
        <v>28656.14</v>
      </c>
      <c r="Y12" s="549">
        <v>2444.58</v>
      </c>
      <c r="Z12" s="549">
        <v>5460.0</v>
      </c>
      <c r="AA12" s="549">
        <v>2340.0</v>
      </c>
      <c r="AB12" s="593">
        <f t="shared" si="2"/>
        <v>7800</v>
      </c>
      <c r="AC12" s="551">
        <f t="shared" si="3"/>
        <v>0</v>
      </c>
      <c r="AD12" s="552" t="s">
        <v>81</v>
      </c>
      <c r="AE12" s="555" t="s">
        <v>65</v>
      </c>
      <c r="AF12" s="553" t="b">
        <v>1</v>
      </c>
      <c r="AG12" s="554"/>
      <c r="AH12" s="547" t="b">
        <v>1</v>
      </c>
      <c r="AI12" s="554"/>
      <c r="AJ12" s="547" t="b">
        <v>1</v>
      </c>
      <c r="AK12" s="554"/>
      <c r="AL12" s="554"/>
      <c r="AM12" s="547" t="b">
        <v>1</v>
      </c>
      <c r="AN12" s="554"/>
      <c r="AO12" s="555" t="s">
        <v>68</v>
      </c>
      <c r="AP12" s="542" t="s">
        <v>94</v>
      </c>
      <c r="AQ12" s="556"/>
      <c r="AR12" s="557">
        <f t="shared" si="4"/>
        <v>45749</v>
      </c>
      <c r="AS12" s="555"/>
      <c r="AT12" s="558"/>
      <c r="AU12" s="558"/>
      <c r="AV12" s="555"/>
      <c r="AW12" s="559"/>
      <c r="AX12" s="560"/>
      <c r="AY12" s="561"/>
      <c r="AZ12" s="562"/>
    </row>
    <row r="13">
      <c r="A13" s="820" t="s">
        <v>2799</v>
      </c>
      <c r="B13" s="821">
        <v>19710.0</v>
      </c>
      <c r="C13" s="822">
        <v>45718.0</v>
      </c>
      <c r="D13" s="823">
        <v>45719.0</v>
      </c>
      <c r="E13" s="824">
        <f t="shared" si="1"/>
        <v>1</v>
      </c>
      <c r="F13" s="825" t="s">
        <v>2800</v>
      </c>
      <c r="G13" s="822">
        <v>29805.0</v>
      </c>
      <c r="H13" s="821">
        <v>43.0</v>
      </c>
      <c r="I13" s="610" t="s">
        <v>62</v>
      </c>
      <c r="J13" s="610" t="s">
        <v>62</v>
      </c>
      <c r="K13" s="610" t="s">
        <v>2801</v>
      </c>
      <c r="L13" s="610" t="s">
        <v>228</v>
      </c>
      <c r="M13" s="826" t="s">
        <v>76</v>
      </c>
      <c r="N13" s="610" t="s">
        <v>2802</v>
      </c>
      <c r="O13" s="610" t="s">
        <v>2803</v>
      </c>
      <c r="P13" s="821" t="s">
        <v>146</v>
      </c>
      <c r="Q13" s="610" t="s">
        <v>2804</v>
      </c>
      <c r="R13" s="821">
        <v>58120.0</v>
      </c>
      <c r="S13" s="610" t="s">
        <v>2805</v>
      </c>
      <c r="T13" s="610" t="s">
        <v>2753</v>
      </c>
      <c r="U13" s="827">
        <v>47780.45</v>
      </c>
      <c r="V13" s="828">
        <v>0.0</v>
      </c>
      <c r="W13" s="828">
        <v>0.0</v>
      </c>
      <c r="X13" s="828">
        <v>21057.71</v>
      </c>
      <c r="Y13" s="828">
        <v>5272.74</v>
      </c>
      <c r="Z13" s="828">
        <v>12870.0</v>
      </c>
      <c r="AA13" s="828">
        <v>8580.0</v>
      </c>
      <c r="AB13" s="829">
        <f t="shared" si="2"/>
        <v>21450</v>
      </c>
      <c r="AC13" s="830">
        <f t="shared" si="3"/>
        <v>0</v>
      </c>
      <c r="AD13" s="831" t="s">
        <v>312</v>
      </c>
      <c r="AE13" s="832" t="s">
        <v>65</v>
      </c>
      <c r="AF13" s="826" t="b">
        <v>1</v>
      </c>
      <c r="AG13" s="833"/>
      <c r="AH13" s="610" t="b">
        <v>1</v>
      </c>
      <c r="AI13" s="833"/>
      <c r="AJ13" s="610" t="b">
        <v>1</v>
      </c>
      <c r="AK13" s="834"/>
      <c r="AL13" s="826" t="s">
        <v>1465</v>
      </c>
      <c r="AM13" s="610" t="b">
        <v>1</v>
      </c>
      <c r="AN13" s="833"/>
      <c r="AO13" s="832" t="s">
        <v>68</v>
      </c>
      <c r="AP13" s="821" t="s">
        <v>94</v>
      </c>
      <c r="AQ13" s="835"/>
      <c r="AR13" s="836">
        <f t="shared" si="4"/>
        <v>45749</v>
      </c>
      <c r="AS13" s="832"/>
      <c r="AT13" s="837"/>
      <c r="AU13" s="837"/>
      <c r="AV13" s="832"/>
      <c r="AW13" s="838"/>
      <c r="AX13" s="839"/>
      <c r="AY13" s="840"/>
      <c r="AZ13" s="841"/>
      <c r="BA13" s="842" t="s">
        <v>2806</v>
      </c>
    </row>
    <row r="14">
      <c r="A14" s="541">
        <v>12.0</v>
      </c>
      <c r="B14" s="542">
        <v>19587.0</v>
      </c>
      <c r="C14" s="543">
        <v>45715.0</v>
      </c>
      <c r="D14" s="544">
        <v>45719.0</v>
      </c>
      <c r="E14" s="545">
        <f t="shared" si="1"/>
        <v>4</v>
      </c>
      <c r="F14" s="546" t="s">
        <v>2363</v>
      </c>
      <c r="G14" s="543">
        <v>22869.0</v>
      </c>
      <c r="H14" s="542">
        <v>62.0</v>
      </c>
      <c r="I14" s="547" t="s">
        <v>62</v>
      </c>
      <c r="J14" s="547" t="s">
        <v>62</v>
      </c>
      <c r="K14" s="547" t="s">
        <v>2807</v>
      </c>
      <c r="L14" s="547" t="s">
        <v>98</v>
      </c>
      <c r="M14" s="553" t="s">
        <v>76</v>
      </c>
      <c r="N14" s="547" t="s">
        <v>2808</v>
      </c>
      <c r="O14" s="547" t="s">
        <v>2809</v>
      </c>
      <c r="P14" s="542" t="s">
        <v>2810</v>
      </c>
      <c r="Q14" s="547" t="s">
        <v>2811</v>
      </c>
      <c r="R14" s="542">
        <v>11000.0</v>
      </c>
      <c r="S14" s="547" t="s">
        <v>2812</v>
      </c>
      <c r="T14" s="547" t="s">
        <v>2813</v>
      </c>
      <c r="U14" s="548">
        <v>132031.45</v>
      </c>
      <c r="V14" s="549">
        <v>26125.14</v>
      </c>
      <c r="W14" s="549">
        <v>0.0</v>
      </c>
      <c r="X14" s="549">
        <v>83263.05</v>
      </c>
      <c r="Y14" s="549">
        <v>2090.26</v>
      </c>
      <c r="Z14" s="549">
        <v>10725.0</v>
      </c>
      <c r="AA14" s="549">
        <v>9828.0</v>
      </c>
      <c r="AB14" s="593">
        <f t="shared" si="2"/>
        <v>20553</v>
      </c>
      <c r="AC14" s="551">
        <f t="shared" si="3"/>
        <v>0</v>
      </c>
      <c r="AD14" s="552" t="s">
        <v>312</v>
      </c>
      <c r="AE14" s="555" t="s">
        <v>65</v>
      </c>
      <c r="AF14" s="553" t="b">
        <v>1</v>
      </c>
      <c r="AG14" s="554"/>
      <c r="AH14" s="547" t="b">
        <v>1</v>
      </c>
      <c r="AI14" s="554"/>
      <c r="AJ14" s="547" t="b">
        <v>1</v>
      </c>
      <c r="AK14" s="554"/>
      <c r="AL14" s="553" t="s">
        <v>1465</v>
      </c>
      <c r="AM14" s="547" t="b">
        <v>1</v>
      </c>
      <c r="AN14" s="554"/>
      <c r="AO14" s="555" t="s">
        <v>270</v>
      </c>
      <c r="AP14" s="542" t="s">
        <v>69</v>
      </c>
      <c r="AQ14" s="556"/>
      <c r="AR14" s="557">
        <f t="shared" si="4"/>
        <v>45749</v>
      </c>
      <c r="AS14" s="555"/>
      <c r="AT14" s="558"/>
      <c r="AU14" s="558"/>
      <c r="AV14" s="555"/>
      <c r="AW14" s="559"/>
      <c r="AX14" s="560"/>
      <c r="AY14" s="561"/>
      <c r="AZ14" s="562"/>
    </row>
    <row r="15">
      <c r="A15" s="541">
        <v>13.0</v>
      </c>
      <c r="B15" s="542">
        <v>19638.0</v>
      </c>
      <c r="C15" s="543">
        <v>45716.0</v>
      </c>
      <c r="D15" s="544">
        <v>45719.0</v>
      </c>
      <c r="E15" s="545">
        <f t="shared" si="1"/>
        <v>3</v>
      </c>
      <c r="F15" s="546" t="s">
        <v>2372</v>
      </c>
      <c r="G15" s="543">
        <v>35964.0</v>
      </c>
      <c r="H15" s="542">
        <v>26.0</v>
      </c>
      <c r="I15" s="547" t="s">
        <v>62</v>
      </c>
      <c r="J15" s="547" t="s">
        <v>62</v>
      </c>
      <c r="K15" s="547" t="s">
        <v>2814</v>
      </c>
      <c r="L15" s="547" t="s">
        <v>57</v>
      </c>
      <c r="M15" s="553" t="s">
        <v>76</v>
      </c>
      <c r="N15" s="547" t="s">
        <v>2815</v>
      </c>
      <c r="O15" s="547" t="s">
        <v>2815</v>
      </c>
      <c r="P15" s="542" t="s">
        <v>767</v>
      </c>
      <c r="Q15" s="547" t="s">
        <v>62</v>
      </c>
      <c r="R15" s="542" t="s">
        <v>62</v>
      </c>
      <c r="S15" s="547" t="s">
        <v>2816</v>
      </c>
      <c r="T15" s="547" t="s">
        <v>62</v>
      </c>
      <c r="U15" s="548">
        <v>42523.49</v>
      </c>
      <c r="V15" s="549">
        <v>0.0</v>
      </c>
      <c r="W15" s="549">
        <v>0.0</v>
      </c>
      <c r="X15" s="549">
        <v>23263.49</v>
      </c>
      <c r="Y15" s="549">
        <v>540.0</v>
      </c>
      <c r="Z15" s="549">
        <v>13104.0</v>
      </c>
      <c r="AA15" s="549">
        <v>5616.0</v>
      </c>
      <c r="AB15" s="593">
        <f t="shared" si="2"/>
        <v>18720</v>
      </c>
      <c r="AC15" s="551">
        <f t="shared" si="3"/>
        <v>0</v>
      </c>
      <c r="AD15" s="552" t="s">
        <v>81</v>
      </c>
      <c r="AE15" s="555" t="s">
        <v>65</v>
      </c>
      <c r="AF15" s="553" t="b">
        <v>1</v>
      </c>
      <c r="AG15" s="554"/>
      <c r="AH15" s="547" t="b">
        <v>1</v>
      </c>
      <c r="AI15" s="554"/>
      <c r="AJ15" s="547" t="b">
        <v>1</v>
      </c>
      <c r="AK15" s="554"/>
      <c r="AL15" s="554"/>
      <c r="AM15" s="547" t="b">
        <v>1</v>
      </c>
      <c r="AN15" s="554"/>
      <c r="AO15" s="555" t="s">
        <v>270</v>
      </c>
      <c r="AP15" s="542" t="s">
        <v>94</v>
      </c>
      <c r="AQ15" s="556"/>
      <c r="AR15" s="557">
        <f t="shared" si="4"/>
        <v>45749</v>
      </c>
      <c r="AS15" s="555"/>
      <c r="AT15" s="558"/>
      <c r="AU15" s="558"/>
      <c r="AV15" s="555"/>
      <c r="AW15" s="559"/>
      <c r="AX15" s="560"/>
      <c r="AY15" s="561"/>
      <c r="AZ15" s="562"/>
    </row>
    <row r="16">
      <c r="A16" s="541">
        <v>14.0</v>
      </c>
      <c r="B16" s="671">
        <v>19573.0</v>
      </c>
      <c r="C16" s="672">
        <v>45715.0</v>
      </c>
      <c r="D16" s="673">
        <v>45719.0</v>
      </c>
      <c r="E16" s="674">
        <f t="shared" si="1"/>
        <v>4</v>
      </c>
      <c r="F16" s="675" t="s">
        <v>2361</v>
      </c>
      <c r="G16" s="672">
        <v>16289.0</v>
      </c>
      <c r="H16" s="671">
        <v>80.0</v>
      </c>
      <c r="I16" s="553" t="s">
        <v>62</v>
      </c>
      <c r="J16" s="553" t="s">
        <v>62</v>
      </c>
      <c r="K16" s="553" t="s">
        <v>2817</v>
      </c>
      <c r="L16" s="553" t="s">
        <v>98</v>
      </c>
      <c r="M16" s="553" t="s">
        <v>76</v>
      </c>
      <c r="N16" s="553" t="s">
        <v>2818</v>
      </c>
      <c r="O16" s="553" t="s">
        <v>2819</v>
      </c>
      <c r="P16" s="671" t="s">
        <v>91</v>
      </c>
      <c r="Q16" s="553" t="s">
        <v>62</v>
      </c>
      <c r="R16" s="671" t="s">
        <v>62</v>
      </c>
      <c r="S16" s="553" t="s">
        <v>2775</v>
      </c>
      <c r="T16" s="553" t="s">
        <v>62</v>
      </c>
      <c r="U16" s="548">
        <v>111607.7</v>
      </c>
      <c r="V16" s="548">
        <v>22321.59</v>
      </c>
      <c r="W16" s="548">
        <v>0.0</v>
      </c>
      <c r="X16" s="548">
        <v>0.0</v>
      </c>
      <c r="Y16" s="548">
        <v>60036.11</v>
      </c>
      <c r="Z16" s="548">
        <v>20475.0</v>
      </c>
      <c r="AA16" s="548">
        <v>8775.0</v>
      </c>
      <c r="AB16" s="608">
        <f t="shared" si="2"/>
        <v>29250</v>
      </c>
      <c r="AC16" s="676">
        <f t="shared" si="3"/>
        <v>0</v>
      </c>
      <c r="AD16" s="843" t="s">
        <v>81</v>
      </c>
      <c r="AE16" s="558" t="s">
        <v>65</v>
      </c>
      <c r="AF16" s="553" t="b">
        <v>1</v>
      </c>
      <c r="AG16" s="592"/>
      <c r="AH16" s="553" t="b">
        <v>0</v>
      </c>
      <c r="AI16" s="844" t="s">
        <v>2820</v>
      </c>
      <c r="AJ16" s="553" t="b">
        <v>0</v>
      </c>
      <c r="AK16" s="844" t="s">
        <v>2820</v>
      </c>
      <c r="AL16" s="592"/>
      <c r="AM16" s="553" t="b">
        <v>1</v>
      </c>
      <c r="AN16" s="592"/>
      <c r="AO16" s="558" t="s">
        <v>270</v>
      </c>
      <c r="AP16" s="671" t="s">
        <v>94</v>
      </c>
      <c r="AQ16" s="556"/>
      <c r="AR16" s="557">
        <f t="shared" si="4"/>
        <v>45749</v>
      </c>
      <c r="AS16" s="558"/>
      <c r="AT16" s="558"/>
      <c r="AU16" s="558"/>
      <c r="AV16" s="558"/>
      <c r="AW16" s="559"/>
      <c r="AX16" s="559"/>
      <c r="AY16" s="677"/>
      <c r="AZ16" s="678"/>
      <c r="BA16" s="679"/>
    </row>
    <row r="17">
      <c r="A17" s="845">
        <v>15.0</v>
      </c>
      <c r="B17" s="846">
        <v>19738.0</v>
      </c>
      <c r="C17" s="847">
        <v>45719.0</v>
      </c>
      <c r="D17" s="848">
        <v>45719.0</v>
      </c>
      <c r="E17" s="849">
        <f t="shared" si="1"/>
        <v>0</v>
      </c>
      <c r="F17" s="850" t="s">
        <v>2821</v>
      </c>
      <c r="G17" s="847">
        <v>31233.0</v>
      </c>
      <c r="H17" s="846">
        <v>39.0</v>
      </c>
      <c r="I17" s="851" t="s">
        <v>62</v>
      </c>
      <c r="J17" s="851" t="s">
        <v>62</v>
      </c>
      <c r="K17" s="851" t="s">
        <v>2822</v>
      </c>
      <c r="L17" s="851" t="s">
        <v>228</v>
      </c>
      <c r="M17" s="852" t="s">
        <v>76</v>
      </c>
      <c r="N17" s="853"/>
      <c r="O17" s="853"/>
      <c r="P17" s="846" t="s">
        <v>1875</v>
      </c>
      <c r="Q17" s="853"/>
      <c r="R17" s="854"/>
      <c r="S17" s="853"/>
      <c r="T17" s="853"/>
      <c r="U17" s="855"/>
      <c r="V17" s="856"/>
      <c r="W17" s="856"/>
      <c r="X17" s="856"/>
      <c r="Y17" s="856"/>
      <c r="Z17" s="856"/>
      <c r="AA17" s="856"/>
      <c r="AB17" s="856">
        <f t="shared" si="2"/>
        <v>0</v>
      </c>
      <c r="AC17" s="857">
        <f t="shared" si="3"/>
        <v>0</v>
      </c>
      <c r="AD17" s="858"/>
      <c r="AE17" s="859" t="s">
        <v>1877</v>
      </c>
      <c r="AF17" s="852" t="b">
        <v>1</v>
      </c>
      <c r="AG17" s="853"/>
      <c r="AH17" s="851" t="b">
        <v>0</v>
      </c>
      <c r="AI17" s="853"/>
      <c r="AJ17" s="851" t="b">
        <v>0</v>
      </c>
      <c r="AK17" s="853"/>
      <c r="AL17" s="853"/>
      <c r="AM17" s="851" t="b">
        <v>1</v>
      </c>
      <c r="AN17" s="853"/>
      <c r="AO17" s="860" t="s">
        <v>270</v>
      </c>
      <c r="AP17" s="846" t="s">
        <v>1879</v>
      </c>
      <c r="AQ17" s="861"/>
      <c r="AR17" s="862">
        <f t="shared" si="4"/>
        <v>45749</v>
      </c>
      <c r="AS17" s="859"/>
      <c r="AT17" s="860"/>
      <c r="AU17" s="860"/>
      <c r="AV17" s="859"/>
      <c r="AW17" s="863"/>
      <c r="AX17" s="864"/>
      <c r="AY17" s="865"/>
      <c r="AZ17" s="866"/>
      <c r="BA17" s="867" t="s">
        <v>2823</v>
      </c>
    </row>
    <row r="18">
      <c r="A18" s="541">
        <v>16.0</v>
      </c>
      <c r="B18" s="542">
        <v>19754.0</v>
      </c>
      <c r="C18" s="543">
        <v>45719.0</v>
      </c>
      <c r="D18" s="544">
        <v>45720.0</v>
      </c>
      <c r="E18" s="545">
        <f t="shared" si="1"/>
        <v>1</v>
      </c>
      <c r="F18" s="546" t="s">
        <v>2824</v>
      </c>
      <c r="G18" s="543">
        <v>40732.0</v>
      </c>
      <c r="H18" s="542">
        <v>13.0</v>
      </c>
      <c r="I18" s="547" t="s">
        <v>62</v>
      </c>
      <c r="J18" s="547" t="s">
        <v>2825</v>
      </c>
      <c r="K18" s="547" t="s">
        <v>2826</v>
      </c>
      <c r="L18" s="547" t="s">
        <v>57</v>
      </c>
      <c r="M18" s="553" t="s">
        <v>76</v>
      </c>
      <c r="N18" s="547" t="s">
        <v>2827</v>
      </c>
      <c r="O18" s="547" t="s">
        <v>2827</v>
      </c>
      <c r="P18" s="542" t="s">
        <v>2828</v>
      </c>
      <c r="Q18" s="547" t="s">
        <v>62</v>
      </c>
      <c r="R18" s="542" t="s">
        <v>62</v>
      </c>
      <c r="S18" s="547" t="s">
        <v>2829</v>
      </c>
      <c r="T18" s="547" t="s">
        <v>62</v>
      </c>
      <c r="U18" s="548">
        <v>44010.34</v>
      </c>
      <c r="V18" s="549">
        <v>0.0</v>
      </c>
      <c r="W18" s="549">
        <v>0.0</v>
      </c>
      <c r="X18" s="549">
        <v>0.0</v>
      </c>
      <c r="Y18" s="549">
        <v>30360.34</v>
      </c>
      <c r="Z18" s="549">
        <v>9555.0</v>
      </c>
      <c r="AA18" s="549">
        <v>4095.0</v>
      </c>
      <c r="AB18" s="593">
        <f t="shared" si="2"/>
        <v>13650</v>
      </c>
      <c r="AC18" s="551">
        <f t="shared" si="3"/>
        <v>0</v>
      </c>
      <c r="AD18" s="552" t="s">
        <v>81</v>
      </c>
      <c r="AE18" s="555" t="s">
        <v>65</v>
      </c>
      <c r="AF18" s="553" t="b">
        <v>1</v>
      </c>
      <c r="AG18" s="554"/>
      <c r="AH18" s="547" t="b">
        <v>1</v>
      </c>
      <c r="AI18" s="554"/>
      <c r="AJ18" s="547" t="b">
        <v>1</v>
      </c>
      <c r="AK18" s="554"/>
      <c r="AL18" s="554"/>
      <c r="AM18" s="547" t="b">
        <v>1</v>
      </c>
      <c r="AN18" s="554"/>
      <c r="AO18" s="555" t="s">
        <v>83</v>
      </c>
      <c r="AP18" s="542" t="s">
        <v>94</v>
      </c>
      <c r="AQ18" s="556"/>
      <c r="AR18" s="557">
        <f t="shared" si="4"/>
        <v>45750</v>
      </c>
      <c r="AS18" s="555"/>
      <c r="AT18" s="558"/>
      <c r="AU18" s="558"/>
      <c r="AV18" s="555"/>
      <c r="AW18" s="559"/>
      <c r="AX18" s="560"/>
      <c r="AY18" s="561"/>
      <c r="AZ18" s="562"/>
    </row>
    <row r="19">
      <c r="A19" s="565">
        <v>17.0</v>
      </c>
      <c r="B19" s="566">
        <v>19749.0</v>
      </c>
      <c r="C19" s="567">
        <v>45719.0</v>
      </c>
      <c r="D19" s="568">
        <v>45720.0</v>
      </c>
      <c r="E19" s="569">
        <f t="shared" si="1"/>
        <v>1</v>
      </c>
      <c r="F19" s="570" t="s">
        <v>2830</v>
      </c>
      <c r="G19" s="567">
        <v>22959.0</v>
      </c>
      <c r="H19" s="566">
        <v>62.0</v>
      </c>
      <c r="I19" s="571" t="s">
        <v>62</v>
      </c>
      <c r="J19" s="571" t="s">
        <v>62</v>
      </c>
      <c r="K19" s="571" t="s">
        <v>2831</v>
      </c>
      <c r="L19" s="571" t="s">
        <v>98</v>
      </c>
      <c r="M19" s="577" t="s">
        <v>76</v>
      </c>
      <c r="N19" s="571" t="s">
        <v>2832</v>
      </c>
      <c r="O19" s="571" t="s">
        <v>2832</v>
      </c>
      <c r="P19" s="566" t="s">
        <v>2833</v>
      </c>
      <c r="Q19" s="571" t="s">
        <v>62</v>
      </c>
      <c r="R19" s="566" t="s">
        <v>62</v>
      </c>
      <c r="S19" s="571" t="s">
        <v>2834</v>
      </c>
      <c r="T19" s="571" t="s">
        <v>2835</v>
      </c>
      <c r="U19" s="572">
        <v>84933.16</v>
      </c>
      <c r="V19" s="573">
        <v>16986.62</v>
      </c>
      <c r="W19" s="573">
        <v>0.0</v>
      </c>
      <c r="X19" s="573">
        <v>0.0</v>
      </c>
      <c r="Y19" s="573">
        <v>43376.54</v>
      </c>
      <c r="Z19" s="573">
        <v>17199.0</v>
      </c>
      <c r="AA19" s="573">
        <v>7371.0</v>
      </c>
      <c r="AB19" s="668">
        <f t="shared" si="2"/>
        <v>24570</v>
      </c>
      <c r="AC19" s="575">
        <f t="shared" si="3"/>
        <v>0</v>
      </c>
      <c r="AD19" s="576" t="s">
        <v>81</v>
      </c>
      <c r="AE19" s="579" t="s">
        <v>65</v>
      </c>
      <c r="AF19" s="577" t="b">
        <v>1</v>
      </c>
      <c r="AG19" s="578"/>
      <c r="AH19" s="571" t="b">
        <v>0</v>
      </c>
      <c r="AI19" s="868" t="s">
        <v>2836</v>
      </c>
      <c r="AJ19" s="571" t="b">
        <v>0</v>
      </c>
      <c r="AK19" s="868" t="s">
        <v>2836</v>
      </c>
      <c r="AL19" s="578"/>
      <c r="AM19" s="571" t="b">
        <v>1</v>
      </c>
      <c r="AN19" s="578"/>
      <c r="AO19" s="579" t="s">
        <v>83</v>
      </c>
      <c r="AP19" s="566" t="s">
        <v>127</v>
      </c>
      <c r="AQ19" s="580"/>
      <c r="AR19" s="581">
        <f t="shared" si="4"/>
        <v>45750</v>
      </c>
      <c r="AS19" s="579"/>
      <c r="AT19" s="582"/>
      <c r="AU19" s="582"/>
      <c r="AV19" s="579"/>
      <c r="AW19" s="583"/>
      <c r="AX19" s="584"/>
      <c r="AY19" s="585"/>
      <c r="AZ19" s="586"/>
    </row>
    <row r="20">
      <c r="A20" s="869">
        <v>18.0</v>
      </c>
      <c r="B20" s="870">
        <v>19719.0</v>
      </c>
      <c r="C20" s="871">
        <v>45718.0</v>
      </c>
      <c r="D20" s="872">
        <v>45721.0</v>
      </c>
      <c r="E20" s="873">
        <f t="shared" si="1"/>
        <v>3</v>
      </c>
      <c r="F20" s="874" t="s">
        <v>2837</v>
      </c>
      <c r="G20" s="871">
        <v>32254.0</v>
      </c>
      <c r="H20" s="875">
        <v>36.0</v>
      </c>
      <c r="I20" s="876" t="s">
        <v>62</v>
      </c>
      <c r="J20" s="876" t="s">
        <v>62</v>
      </c>
      <c r="K20" s="876" t="s">
        <v>2838</v>
      </c>
      <c r="L20" s="876" t="s">
        <v>164</v>
      </c>
      <c r="M20" s="877" t="s">
        <v>76</v>
      </c>
      <c r="N20" s="876" t="s">
        <v>2839</v>
      </c>
      <c r="O20" s="876" t="s">
        <v>2840</v>
      </c>
      <c r="P20" s="870" t="s">
        <v>2841</v>
      </c>
      <c r="Q20" s="876" t="s">
        <v>2842</v>
      </c>
      <c r="R20" s="870" t="s">
        <v>2843</v>
      </c>
      <c r="S20" s="876" t="s">
        <v>2844</v>
      </c>
      <c r="T20" s="876" t="s">
        <v>2845</v>
      </c>
      <c r="U20" s="878">
        <v>506671.43</v>
      </c>
      <c r="V20" s="879">
        <v>0.0</v>
      </c>
      <c r="W20" s="879">
        <v>0.0</v>
      </c>
      <c r="X20" s="879">
        <v>0.0</v>
      </c>
      <c r="Y20" s="879">
        <v>404413.43</v>
      </c>
      <c r="Z20" s="879">
        <f>32760+10530</f>
        <v>43290</v>
      </c>
      <c r="AA20" s="879">
        <f>45864+13104</f>
        <v>58968</v>
      </c>
      <c r="AB20" s="879">
        <f t="shared" si="2"/>
        <v>102258</v>
      </c>
      <c r="AC20" s="879">
        <f t="shared" si="3"/>
        <v>0</v>
      </c>
      <c r="AD20" s="880" t="s">
        <v>312</v>
      </c>
      <c r="AE20" s="870" t="s">
        <v>65</v>
      </c>
      <c r="AF20" s="881" t="b">
        <v>1</v>
      </c>
      <c r="AG20" s="658"/>
      <c r="AH20" s="870" t="b">
        <v>1</v>
      </c>
      <c r="AI20" s="882"/>
      <c r="AJ20" s="870" t="b">
        <v>1</v>
      </c>
      <c r="AK20" s="883"/>
      <c r="AL20" s="884" t="s">
        <v>1465</v>
      </c>
      <c r="AM20" s="870" t="b">
        <v>1</v>
      </c>
      <c r="AN20" s="658"/>
      <c r="AO20" s="870" t="s">
        <v>68</v>
      </c>
      <c r="AP20" s="870" t="s">
        <v>94</v>
      </c>
      <c r="AQ20" s="885"/>
      <c r="AR20" s="886">
        <f t="shared" si="4"/>
        <v>45751</v>
      </c>
      <c r="AS20" s="882"/>
      <c r="AT20" s="885"/>
      <c r="AU20" s="885"/>
      <c r="AV20" s="882"/>
      <c r="AW20" s="885"/>
      <c r="AX20" s="882"/>
      <c r="AY20" s="562"/>
      <c r="AZ20" s="562"/>
      <c r="BA20" s="887"/>
    </row>
    <row r="21">
      <c r="A21" s="869">
        <v>19.0</v>
      </c>
      <c r="B21" s="542">
        <v>19723.0</v>
      </c>
      <c r="C21" s="543">
        <v>45718.0</v>
      </c>
      <c r="D21" s="544">
        <v>45721.0</v>
      </c>
      <c r="E21" s="545">
        <f t="shared" si="1"/>
        <v>3</v>
      </c>
      <c r="F21" s="546" t="s">
        <v>2846</v>
      </c>
      <c r="G21" s="543">
        <v>45718.0</v>
      </c>
      <c r="H21" s="888"/>
      <c r="I21" s="547" t="s">
        <v>62</v>
      </c>
      <c r="J21" s="547" t="s">
        <v>2847</v>
      </c>
      <c r="K21" s="547" t="s">
        <v>2848</v>
      </c>
      <c r="L21" s="547" t="s">
        <v>57</v>
      </c>
      <c r="M21" s="553" t="s">
        <v>58</v>
      </c>
      <c r="N21" s="547" t="s">
        <v>2849</v>
      </c>
      <c r="O21" s="547" t="s">
        <v>2850</v>
      </c>
      <c r="P21" s="542">
        <v>238.0</v>
      </c>
      <c r="Q21" s="547" t="s">
        <v>62</v>
      </c>
      <c r="R21" s="542">
        <v>99460.0</v>
      </c>
      <c r="S21" s="547" t="s">
        <v>2851</v>
      </c>
      <c r="T21" s="547" t="s">
        <v>2852</v>
      </c>
      <c r="U21" s="548">
        <v>39752.06</v>
      </c>
      <c r="V21" s="549">
        <v>0.0</v>
      </c>
      <c r="W21" s="549">
        <v>0.0</v>
      </c>
      <c r="X21" s="549">
        <v>0.0</v>
      </c>
      <c r="Y21" s="549">
        <v>33999.56</v>
      </c>
      <c r="Z21" s="549">
        <v>4774.5</v>
      </c>
      <c r="AA21" s="549">
        <v>978.0</v>
      </c>
      <c r="AB21" s="593">
        <f t="shared" si="2"/>
        <v>5752.5</v>
      </c>
      <c r="AC21" s="551">
        <f t="shared" si="3"/>
        <v>0</v>
      </c>
      <c r="AD21" s="552" t="s">
        <v>258</v>
      </c>
      <c r="AE21" s="555" t="s">
        <v>65</v>
      </c>
      <c r="AF21" s="553" t="b">
        <v>1</v>
      </c>
      <c r="AG21" s="554"/>
      <c r="AH21" s="547" t="b">
        <v>0</v>
      </c>
      <c r="AI21" s="687" t="s">
        <v>2853</v>
      </c>
      <c r="AJ21" s="547" t="b">
        <v>0</v>
      </c>
      <c r="AK21" s="687" t="s">
        <v>2853</v>
      </c>
      <c r="AL21" s="599"/>
      <c r="AM21" s="547" t="b">
        <v>1</v>
      </c>
      <c r="AN21" s="554"/>
      <c r="AO21" s="555" t="s">
        <v>949</v>
      </c>
      <c r="AP21" s="588"/>
      <c r="AQ21" s="556"/>
      <c r="AR21" s="557">
        <f t="shared" si="4"/>
        <v>45751</v>
      </c>
      <c r="AS21" s="555"/>
      <c r="AT21" s="558"/>
      <c r="AU21" s="558"/>
      <c r="AV21" s="555"/>
      <c r="AW21" s="559"/>
      <c r="AX21" s="560"/>
      <c r="AY21" s="561"/>
      <c r="AZ21" s="562"/>
    </row>
    <row r="22">
      <c r="A22" s="869">
        <v>20.0</v>
      </c>
      <c r="B22" s="542">
        <v>19712.0</v>
      </c>
      <c r="C22" s="543">
        <v>45718.0</v>
      </c>
      <c r="D22" s="544">
        <v>45721.0</v>
      </c>
      <c r="E22" s="545">
        <f t="shared" si="1"/>
        <v>3</v>
      </c>
      <c r="F22" s="546" t="s">
        <v>2854</v>
      </c>
      <c r="G22" s="543">
        <v>36452.0</v>
      </c>
      <c r="H22" s="542">
        <v>25.0</v>
      </c>
      <c r="I22" s="547" t="s">
        <v>62</v>
      </c>
      <c r="J22" s="547" t="s">
        <v>62</v>
      </c>
      <c r="K22" s="547" t="s">
        <v>2855</v>
      </c>
      <c r="L22" s="547" t="s">
        <v>57</v>
      </c>
      <c r="M22" s="553" t="s">
        <v>76</v>
      </c>
      <c r="N22" s="547" t="s">
        <v>2856</v>
      </c>
      <c r="O22" s="547" t="s">
        <v>2857</v>
      </c>
      <c r="P22" s="542">
        <v>65.2</v>
      </c>
      <c r="Q22" s="547" t="s">
        <v>2858</v>
      </c>
      <c r="R22" s="542" t="s">
        <v>2859</v>
      </c>
      <c r="S22" s="547" t="s">
        <v>2860</v>
      </c>
      <c r="T22" s="547" t="s">
        <v>2861</v>
      </c>
      <c r="U22" s="548">
        <v>161362.59</v>
      </c>
      <c r="V22" s="549">
        <v>0.0</v>
      </c>
      <c r="W22" s="549">
        <v>0.0</v>
      </c>
      <c r="X22" s="549">
        <v>0.0</v>
      </c>
      <c r="Y22" s="549">
        <v>124312.59</v>
      </c>
      <c r="Z22" s="549">
        <v>22230.0</v>
      </c>
      <c r="AA22" s="549">
        <v>14820.0</v>
      </c>
      <c r="AB22" s="593">
        <f t="shared" si="2"/>
        <v>37050</v>
      </c>
      <c r="AC22" s="551">
        <f t="shared" si="3"/>
        <v>0</v>
      </c>
      <c r="AD22" s="552" t="s">
        <v>312</v>
      </c>
      <c r="AE22" s="555" t="s">
        <v>65</v>
      </c>
      <c r="AF22" s="553" t="b">
        <v>1</v>
      </c>
      <c r="AG22" s="554"/>
      <c r="AH22" s="547" t="b">
        <v>1</v>
      </c>
      <c r="AI22" s="554"/>
      <c r="AJ22" s="547" t="b">
        <v>1</v>
      </c>
      <c r="AK22" s="554"/>
      <c r="AL22" s="599" t="s">
        <v>1465</v>
      </c>
      <c r="AM22" s="547" t="b">
        <v>1</v>
      </c>
      <c r="AN22" s="554"/>
      <c r="AO22" s="555" t="s">
        <v>238</v>
      </c>
      <c r="AP22" s="542" t="s">
        <v>94</v>
      </c>
      <c r="AQ22" s="556"/>
      <c r="AR22" s="557">
        <f t="shared" si="4"/>
        <v>45751</v>
      </c>
      <c r="AS22" s="555"/>
      <c r="AT22" s="558"/>
      <c r="AU22" s="558"/>
      <c r="AV22" s="555"/>
      <c r="AW22" s="559"/>
      <c r="AX22" s="560"/>
      <c r="AY22" s="561"/>
      <c r="AZ22" s="562"/>
    </row>
    <row r="23">
      <c r="A23" s="869">
        <v>21.0</v>
      </c>
      <c r="B23" s="542">
        <v>19548.0</v>
      </c>
      <c r="C23" s="543">
        <v>45714.0</v>
      </c>
      <c r="D23" s="544">
        <v>45721.0</v>
      </c>
      <c r="E23" s="545">
        <f t="shared" si="1"/>
        <v>7</v>
      </c>
      <c r="F23" s="546" t="s">
        <v>2352</v>
      </c>
      <c r="G23" s="543">
        <v>31076.0</v>
      </c>
      <c r="H23" s="542">
        <v>40.0</v>
      </c>
      <c r="I23" s="547" t="s">
        <v>62</v>
      </c>
      <c r="J23" s="547" t="s">
        <v>62</v>
      </c>
      <c r="K23" s="547" t="s">
        <v>2862</v>
      </c>
      <c r="L23" s="547" t="s">
        <v>228</v>
      </c>
      <c r="M23" s="553" t="s">
        <v>76</v>
      </c>
      <c r="N23" s="547" t="s">
        <v>2863</v>
      </c>
      <c r="O23" s="547" t="s">
        <v>2864</v>
      </c>
      <c r="P23" s="542" t="s">
        <v>2865</v>
      </c>
      <c r="Q23" s="547" t="s">
        <v>62</v>
      </c>
      <c r="R23" s="542" t="s">
        <v>62</v>
      </c>
      <c r="S23" s="547" t="s">
        <v>2866</v>
      </c>
      <c r="T23" s="547" t="s">
        <v>2867</v>
      </c>
      <c r="U23" s="548">
        <v>163418.14</v>
      </c>
      <c r="V23" s="549">
        <v>0.0</v>
      </c>
      <c r="W23" s="549">
        <v>0.0</v>
      </c>
      <c r="X23" s="549">
        <v>0.0</v>
      </c>
      <c r="Y23" s="549">
        <v>132023.14</v>
      </c>
      <c r="Z23" s="549">
        <v>21976.5</v>
      </c>
      <c r="AA23" s="549">
        <v>9418.5</v>
      </c>
      <c r="AB23" s="593">
        <f t="shared" si="2"/>
        <v>31395</v>
      </c>
      <c r="AC23" s="551">
        <f t="shared" si="3"/>
        <v>0</v>
      </c>
      <c r="AD23" s="552" t="s">
        <v>81</v>
      </c>
      <c r="AE23" s="555" t="s">
        <v>65</v>
      </c>
      <c r="AF23" s="553" t="b">
        <v>1</v>
      </c>
      <c r="AG23" s="554"/>
      <c r="AH23" s="547" t="b">
        <v>1</v>
      </c>
      <c r="AI23" s="554"/>
      <c r="AJ23" s="547" t="b">
        <v>1</v>
      </c>
      <c r="AK23" s="554"/>
      <c r="AL23" s="547" t="s">
        <v>267</v>
      </c>
      <c r="AM23" s="547" t="b">
        <v>1</v>
      </c>
      <c r="AN23" s="554"/>
      <c r="AO23" s="555" t="s">
        <v>83</v>
      </c>
      <c r="AP23" s="542" t="s">
        <v>69</v>
      </c>
      <c r="AQ23" s="556"/>
      <c r="AR23" s="557">
        <f t="shared" si="4"/>
        <v>45751</v>
      </c>
      <c r="AS23" s="555"/>
      <c r="AT23" s="558"/>
      <c r="AU23" s="558"/>
      <c r="AV23" s="555"/>
      <c r="AW23" s="559"/>
      <c r="AX23" s="560"/>
      <c r="AY23" s="561"/>
      <c r="AZ23" s="562"/>
    </row>
    <row r="24">
      <c r="A24" s="869">
        <v>22.0</v>
      </c>
      <c r="B24" s="542">
        <v>19714.0</v>
      </c>
      <c r="C24" s="889">
        <v>45718.0</v>
      </c>
      <c r="D24" s="544">
        <v>45721.0</v>
      </c>
      <c r="E24" s="545">
        <f t="shared" si="1"/>
        <v>3</v>
      </c>
      <c r="F24" s="546" t="s">
        <v>2868</v>
      </c>
      <c r="G24" s="543">
        <v>34577.0</v>
      </c>
      <c r="H24" s="542">
        <v>30.0</v>
      </c>
      <c r="I24" s="547" t="s">
        <v>62</v>
      </c>
      <c r="J24" s="554"/>
      <c r="K24" s="547" t="s">
        <v>2869</v>
      </c>
      <c r="L24" s="547" t="s">
        <v>57</v>
      </c>
      <c r="M24" s="553" t="s">
        <v>76</v>
      </c>
      <c r="N24" s="547" t="s">
        <v>2870</v>
      </c>
      <c r="O24" s="547" t="s">
        <v>2871</v>
      </c>
      <c r="P24" s="542" t="s">
        <v>2872</v>
      </c>
      <c r="Q24" s="547" t="s">
        <v>2873</v>
      </c>
      <c r="R24" s="611"/>
      <c r="S24" s="547" t="s">
        <v>2874</v>
      </c>
      <c r="T24" s="547" t="s">
        <v>2875</v>
      </c>
      <c r="U24" s="548">
        <v>65868.12</v>
      </c>
      <c r="V24" s="549">
        <v>0.0</v>
      </c>
      <c r="W24" s="549">
        <v>0.0</v>
      </c>
      <c r="X24" s="549">
        <v>20000.0</v>
      </c>
      <c r="Y24" s="549">
        <v>32608.12</v>
      </c>
      <c r="Z24" s="549">
        <v>9282.0</v>
      </c>
      <c r="AA24" s="549">
        <v>3978.0</v>
      </c>
      <c r="AB24" s="593">
        <f t="shared" si="2"/>
        <v>13260</v>
      </c>
      <c r="AC24" s="551">
        <f t="shared" si="3"/>
        <v>0</v>
      </c>
      <c r="AD24" s="552" t="s">
        <v>117</v>
      </c>
      <c r="AE24" s="555" t="s">
        <v>65</v>
      </c>
      <c r="AF24" s="553" t="b">
        <v>1</v>
      </c>
      <c r="AG24" s="554"/>
      <c r="AH24" s="547" t="b">
        <v>1</v>
      </c>
      <c r="AI24" s="554"/>
      <c r="AJ24" s="547" t="b">
        <v>1</v>
      </c>
      <c r="AK24" s="554"/>
      <c r="AL24" s="554"/>
      <c r="AM24" s="547" t="b">
        <v>1</v>
      </c>
      <c r="AN24" s="554"/>
      <c r="AO24" s="555" t="s">
        <v>1301</v>
      </c>
      <c r="AP24" s="542" t="s">
        <v>94</v>
      </c>
      <c r="AQ24" s="556"/>
      <c r="AR24" s="557">
        <f t="shared" si="4"/>
        <v>45751</v>
      </c>
      <c r="AS24" s="555"/>
      <c r="AT24" s="558"/>
      <c r="AU24" s="558"/>
      <c r="AV24" s="555"/>
      <c r="AW24" s="559"/>
      <c r="AX24" s="560"/>
      <c r="AY24" s="561"/>
      <c r="AZ24" s="562"/>
    </row>
    <row r="25">
      <c r="A25" s="869">
        <v>23.0</v>
      </c>
      <c r="B25" s="542">
        <v>19703.0</v>
      </c>
      <c r="C25" s="889">
        <v>45717.0</v>
      </c>
      <c r="D25" s="544">
        <v>45721.0</v>
      </c>
      <c r="E25" s="545">
        <f t="shared" si="1"/>
        <v>4</v>
      </c>
      <c r="F25" s="546" t="s">
        <v>2876</v>
      </c>
      <c r="G25" s="543">
        <v>34929.0</v>
      </c>
      <c r="H25" s="542">
        <v>69.0</v>
      </c>
      <c r="I25" s="547" t="s">
        <v>62</v>
      </c>
      <c r="J25" s="547" t="s">
        <v>62</v>
      </c>
      <c r="K25" s="547" t="s">
        <v>2877</v>
      </c>
      <c r="L25" s="547" t="s">
        <v>98</v>
      </c>
      <c r="M25" s="553" t="s">
        <v>76</v>
      </c>
      <c r="N25" s="547" t="s">
        <v>2878</v>
      </c>
      <c r="O25" s="547" t="s">
        <v>2879</v>
      </c>
      <c r="P25" s="542" t="s">
        <v>2103</v>
      </c>
      <c r="Q25" s="547" t="s">
        <v>62</v>
      </c>
      <c r="R25" s="542" t="s">
        <v>62</v>
      </c>
      <c r="S25" s="547" t="s">
        <v>2880</v>
      </c>
      <c r="T25" s="547" t="s">
        <v>62</v>
      </c>
      <c r="U25" s="548">
        <v>102500.02</v>
      </c>
      <c r="V25" s="549">
        <v>20500.02</v>
      </c>
      <c r="W25" s="549">
        <v>0.0</v>
      </c>
      <c r="X25" s="549">
        <v>6000.0</v>
      </c>
      <c r="Y25" s="549">
        <v>0.0</v>
      </c>
      <c r="Z25" s="549">
        <v>53200.0</v>
      </c>
      <c r="AA25" s="549">
        <v>22800.0</v>
      </c>
      <c r="AB25" s="593">
        <f t="shared" si="2"/>
        <v>76000</v>
      </c>
      <c r="AC25" s="551">
        <f t="shared" si="3"/>
        <v>0</v>
      </c>
      <c r="AD25" s="552" t="s">
        <v>81</v>
      </c>
      <c r="AE25" s="555" t="s">
        <v>65</v>
      </c>
      <c r="AF25" s="553" t="b">
        <v>1</v>
      </c>
      <c r="AG25" s="554"/>
      <c r="AH25" s="547" t="b">
        <v>1</v>
      </c>
      <c r="AI25" s="554"/>
      <c r="AJ25" s="547" t="b">
        <v>0</v>
      </c>
      <c r="AK25" s="554"/>
      <c r="AL25" s="554"/>
      <c r="AM25" s="547" t="b">
        <v>1</v>
      </c>
      <c r="AN25" s="554"/>
      <c r="AO25" s="555" t="s">
        <v>83</v>
      </c>
      <c r="AP25" s="542" t="s">
        <v>69</v>
      </c>
      <c r="AQ25" s="556"/>
      <c r="AR25" s="557">
        <f t="shared" si="4"/>
        <v>45751</v>
      </c>
      <c r="AS25" s="555"/>
      <c r="AT25" s="558"/>
      <c r="AU25" s="558"/>
      <c r="AV25" s="555"/>
      <c r="AW25" s="559"/>
      <c r="AX25" s="560"/>
      <c r="AY25" s="561"/>
      <c r="AZ25" s="562"/>
    </row>
    <row r="26">
      <c r="A26" s="869">
        <v>24.0</v>
      </c>
      <c r="B26" s="542">
        <v>19716.0</v>
      </c>
      <c r="C26" s="889">
        <v>45718.0</v>
      </c>
      <c r="D26" s="544">
        <v>45721.0</v>
      </c>
      <c r="E26" s="545">
        <f t="shared" si="1"/>
        <v>3</v>
      </c>
      <c r="F26" s="546" t="s">
        <v>2881</v>
      </c>
      <c r="G26" s="543">
        <v>27715.0</v>
      </c>
      <c r="H26" s="542">
        <v>49.0</v>
      </c>
      <c r="I26" s="554"/>
      <c r="J26" s="554"/>
      <c r="K26" s="547" t="s">
        <v>2882</v>
      </c>
      <c r="L26" s="547" t="s">
        <v>57</v>
      </c>
      <c r="M26" s="553" t="s">
        <v>76</v>
      </c>
      <c r="N26" s="547" t="s">
        <v>2883</v>
      </c>
      <c r="O26" s="547" t="s">
        <v>2884</v>
      </c>
      <c r="P26" s="542">
        <v>58150.0</v>
      </c>
      <c r="Q26" s="547" t="s">
        <v>2885</v>
      </c>
      <c r="R26" s="542">
        <v>58150.0</v>
      </c>
      <c r="S26" s="547" t="s">
        <v>2874</v>
      </c>
      <c r="T26" s="547" t="s">
        <v>2886</v>
      </c>
      <c r="U26" s="548">
        <v>199501.85</v>
      </c>
      <c r="V26" s="549">
        <v>0.0</v>
      </c>
      <c r="W26" s="549">
        <v>0.0</v>
      </c>
      <c r="X26" s="549">
        <v>136542.32</v>
      </c>
      <c r="Y26" s="549">
        <v>4459.53</v>
      </c>
      <c r="Z26" s="549">
        <v>35100.0</v>
      </c>
      <c r="AA26" s="549">
        <v>23400.0</v>
      </c>
      <c r="AB26" s="593">
        <f t="shared" si="2"/>
        <v>58500</v>
      </c>
      <c r="AC26" s="551">
        <f t="shared" si="3"/>
        <v>0</v>
      </c>
      <c r="AD26" s="552" t="s">
        <v>312</v>
      </c>
      <c r="AE26" s="555" t="s">
        <v>65</v>
      </c>
      <c r="AF26" s="553" t="b">
        <v>1</v>
      </c>
      <c r="AG26" s="554"/>
      <c r="AH26" s="547" t="b">
        <v>1</v>
      </c>
      <c r="AI26" s="554"/>
      <c r="AJ26" s="547" t="b">
        <v>1</v>
      </c>
      <c r="AK26" s="554"/>
      <c r="AL26" s="554"/>
      <c r="AM26" s="547" t="b">
        <v>1</v>
      </c>
      <c r="AN26" s="554"/>
      <c r="AO26" s="555" t="s">
        <v>83</v>
      </c>
      <c r="AP26" s="542" t="s">
        <v>69</v>
      </c>
      <c r="AQ26" s="556"/>
      <c r="AR26" s="557">
        <f t="shared" si="4"/>
        <v>45751</v>
      </c>
      <c r="AS26" s="555"/>
      <c r="AT26" s="558"/>
      <c r="AU26" s="558"/>
      <c r="AV26" s="555"/>
      <c r="AW26" s="559"/>
      <c r="AX26" s="560"/>
      <c r="AY26" s="561"/>
      <c r="AZ26" s="562"/>
    </row>
    <row r="27">
      <c r="A27" s="869">
        <v>25.0</v>
      </c>
      <c r="B27" s="542">
        <v>19684.0</v>
      </c>
      <c r="C27" s="889">
        <v>45717.0</v>
      </c>
      <c r="D27" s="544">
        <v>45721.0</v>
      </c>
      <c r="E27" s="545">
        <f t="shared" si="1"/>
        <v>4</v>
      </c>
      <c r="F27" s="546" t="s">
        <v>2887</v>
      </c>
      <c r="G27" s="543">
        <v>15952.0</v>
      </c>
      <c r="H27" s="542">
        <v>81.0</v>
      </c>
      <c r="I27" s="547" t="s">
        <v>62</v>
      </c>
      <c r="J27" s="547" t="s">
        <v>62</v>
      </c>
      <c r="K27" s="547" t="s">
        <v>2888</v>
      </c>
      <c r="L27" s="547" t="s">
        <v>57</v>
      </c>
      <c r="M27" s="553" t="s">
        <v>76</v>
      </c>
      <c r="N27" s="547" t="s">
        <v>2889</v>
      </c>
      <c r="O27" s="547" t="s">
        <v>2890</v>
      </c>
      <c r="P27" s="542" t="s">
        <v>1509</v>
      </c>
      <c r="Q27" s="547" t="s">
        <v>62</v>
      </c>
      <c r="R27" s="542" t="s">
        <v>62</v>
      </c>
      <c r="S27" s="547" t="s">
        <v>2880</v>
      </c>
      <c r="T27" s="547" t="s">
        <v>62</v>
      </c>
      <c r="U27" s="548">
        <v>98237.55</v>
      </c>
      <c r="V27" s="549">
        <v>19647.57</v>
      </c>
      <c r="W27" s="549">
        <v>0.0</v>
      </c>
      <c r="X27" s="549">
        <v>0.0</v>
      </c>
      <c r="Y27" s="549">
        <v>55384.98</v>
      </c>
      <c r="Z27" s="549">
        <v>16243.5</v>
      </c>
      <c r="AA27" s="549">
        <v>6961.5</v>
      </c>
      <c r="AB27" s="593">
        <f t="shared" si="2"/>
        <v>23205</v>
      </c>
      <c r="AC27" s="551">
        <f t="shared" si="3"/>
        <v>0</v>
      </c>
      <c r="AD27" s="552" t="s">
        <v>81</v>
      </c>
      <c r="AE27" s="555" t="s">
        <v>65</v>
      </c>
      <c r="AF27" s="553" t="b">
        <v>1</v>
      </c>
      <c r="AG27" s="554"/>
      <c r="AH27" s="547" t="b">
        <v>1</v>
      </c>
      <c r="AI27" s="554"/>
      <c r="AJ27" s="547" t="b">
        <v>1</v>
      </c>
      <c r="AK27" s="554"/>
      <c r="AL27" s="554"/>
      <c r="AM27" s="547" t="b">
        <v>1</v>
      </c>
      <c r="AN27" s="554"/>
      <c r="AO27" s="555" t="s">
        <v>83</v>
      </c>
      <c r="AP27" s="542" t="s">
        <v>69</v>
      </c>
      <c r="AQ27" s="556"/>
      <c r="AR27" s="557">
        <f t="shared" si="4"/>
        <v>45751</v>
      </c>
      <c r="AS27" s="555"/>
      <c r="AT27" s="558"/>
      <c r="AU27" s="558"/>
      <c r="AV27" s="555"/>
      <c r="AW27" s="559"/>
      <c r="AX27" s="560"/>
      <c r="AY27" s="561"/>
      <c r="AZ27" s="562"/>
    </row>
    <row r="28">
      <c r="A28" s="890">
        <v>26.0</v>
      </c>
      <c r="B28" s="566">
        <v>19655.0</v>
      </c>
      <c r="C28" s="567">
        <v>45716.0</v>
      </c>
      <c r="D28" s="544">
        <v>45721.0</v>
      </c>
      <c r="E28" s="569">
        <f t="shared" si="1"/>
        <v>5</v>
      </c>
      <c r="F28" s="570" t="s">
        <v>2378</v>
      </c>
      <c r="G28" s="567">
        <v>35383.0</v>
      </c>
      <c r="H28" s="566">
        <v>28.0</v>
      </c>
      <c r="I28" s="571" t="s">
        <v>62</v>
      </c>
      <c r="J28" s="571" t="s">
        <v>62</v>
      </c>
      <c r="K28" s="571" t="s">
        <v>2891</v>
      </c>
      <c r="L28" s="571" t="s">
        <v>57</v>
      </c>
      <c r="M28" s="577" t="s">
        <v>76</v>
      </c>
      <c r="N28" s="571" t="s">
        <v>60</v>
      </c>
      <c r="O28" s="571" t="s">
        <v>2892</v>
      </c>
      <c r="P28" s="566" t="s">
        <v>61</v>
      </c>
      <c r="Q28" s="571" t="s">
        <v>62</v>
      </c>
      <c r="R28" s="566" t="s">
        <v>62</v>
      </c>
      <c r="S28" s="571" t="s">
        <v>2880</v>
      </c>
      <c r="T28" s="571" t="s">
        <v>62</v>
      </c>
      <c r="U28" s="891"/>
      <c r="V28" s="668"/>
      <c r="W28" s="668"/>
      <c r="X28" s="668"/>
      <c r="Y28" s="668"/>
      <c r="Z28" s="668"/>
      <c r="AA28" s="668"/>
      <c r="AB28" s="668">
        <f t="shared" si="2"/>
        <v>0</v>
      </c>
      <c r="AC28" s="575">
        <f t="shared" si="3"/>
        <v>0</v>
      </c>
      <c r="AD28" s="576" t="s">
        <v>81</v>
      </c>
      <c r="AE28" s="579" t="s">
        <v>65</v>
      </c>
      <c r="AF28" s="577" t="b">
        <v>1</v>
      </c>
      <c r="AG28" s="578"/>
      <c r="AH28" s="571" t="b">
        <v>1</v>
      </c>
      <c r="AI28" s="578"/>
      <c r="AJ28" s="571" t="b">
        <v>1</v>
      </c>
      <c r="AK28" s="578"/>
      <c r="AL28" s="578"/>
      <c r="AM28" s="571" t="b">
        <v>1</v>
      </c>
      <c r="AN28" s="578"/>
      <c r="AO28" s="579" t="s">
        <v>83</v>
      </c>
      <c r="AP28" s="566" t="s">
        <v>69</v>
      </c>
      <c r="AQ28" s="580"/>
      <c r="AR28" s="581">
        <f t="shared" si="4"/>
        <v>45751</v>
      </c>
      <c r="AS28" s="579"/>
      <c r="AT28" s="582"/>
      <c r="AU28" s="582"/>
      <c r="AV28" s="579"/>
      <c r="AW28" s="583"/>
      <c r="AX28" s="584"/>
      <c r="AY28" s="585"/>
      <c r="AZ28" s="586"/>
      <c r="BA28" s="613"/>
    </row>
    <row r="29">
      <c r="A29" s="541">
        <v>27.0</v>
      </c>
      <c r="B29" s="542">
        <v>19779.0</v>
      </c>
      <c r="C29" s="892">
        <v>45720.0</v>
      </c>
      <c r="D29" s="662">
        <v>45722.0</v>
      </c>
      <c r="E29" s="545">
        <f t="shared" si="1"/>
        <v>2</v>
      </c>
      <c r="F29" s="546" t="s">
        <v>2893</v>
      </c>
      <c r="G29" s="543">
        <v>42829.0</v>
      </c>
      <c r="H29" s="542">
        <v>7.0</v>
      </c>
      <c r="I29" s="547" t="s">
        <v>62</v>
      </c>
      <c r="J29" s="547" t="s">
        <v>2894</v>
      </c>
      <c r="K29" s="547" t="s">
        <v>2895</v>
      </c>
      <c r="L29" s="547" t="s">
        <v>478</v>
      </c>
      <c r="M29" s="553" t="s">
        <v>58</v>
      </c>
      <c r="N29" s="547" t="s">
        <v>2896</v>
      </c>
      <c r="O29" s="547" t="s">
        <v>2897</v>
      </c>
      <c r="P29" s="542" t="s">
        <v>61</v>
      </c>
      <c r="Q29" s="547" t="s">
        <v>62</v>
      </c>
      <c r="R29" s="542" t="s">
        <v>62</v>
      </c>
      <c r="S29" s="547" t="s">
        <v>2898</v>
      </c>
      <c r="T29" s="554"/>
      <c r="U29" s="608"/>
      <c r="V29" s="593"/>
      <c r="W29" s="593"/>
      <c r="X29" s="593"/>
      <c r="Y29" s="593"/>
      <c r="Z29" s="593"/>
      <c r="AA29" s="593"/>
      <c r="AB29" s="593">
        <f t="shared" si="2"/>
        <v>0</v>
      </c>
      <c r="AC29" s="551">
        <f t="shared" si="3"/>
        <v>0</v>
      </c>
      <c r="AD29" s="552" t="s">
        <v>81</v>
      </c>
      <c r="AE29" s="555" t="s">
        <v>65</v>
      </c>
      <c r="AF29" s="553" t="b">
        <v>1</v>
      </c>
      <c r="AG29" s="554"/>
      <c r="AH29" s="547" t="b">
        <v>1</v>
      </c>
      <c r="AI29" s="554"/>
      <c r="AJ29" s="547" t="b">
        <v>1</v>
      </c>
      <c r="AK29" s="554"/>
      <c r="AL29" s="554"/>
      <c r="AM29" s="547" t="b">
        <v>1</v>
      </c>
      <c r="AN29" s="554"/>
      <c r="AO29" s="555" t="s">
        <v>83</v>
      </c>
      <c r="AP29" s="542" t="s">
        <v>94</v>
      </c>
      <c r="AQ29" s="556"/>
      <c r="AR29" s="557">
        <f t="shared" si="4"/>
        <v>45752</v>
      </c>
      <c r="AS29" s="555"/>
      <c r="AT29" s="558"/>
      <c r="AU29" s="558"/>
      <c r="AV29" s="555"/>
      <c r="AW29" s="559"/>
      <c r="AX29" s="560"/>
      <c r="AY29" s="561"/>
      <c r="AZ29" s="562"/>
    </row>
    <row r="30">
      <c r="A30" s="541">
        <v>28.0</v>
      </c>
      <c r="B30" s="542">
        <v>19828.0</v>
      </c>
      <c r="C30" s="543">
        <v>45721.0</v>
      </c>
      <c r="D30" s="544">
        <v>45722.0</v>
      </c>
      <c r="E30" s="545">
        <f t="shared" si="1"/>
        <v>1</v>
      </c>
      <c r="F30" s="546" t="s">
        <v>2899</v>
      </c>
      <c r="G30" s="543">
        <v>32671.0</v>
      </c>
      <c r="H30" s="542">
        <v>35.0</v>
      </c>
      <c r="I30" s="547" t="s">
        <v>62</v>
      </c>
      <c r="J30" s="547" t="s">
        <v>2900</v>
      </c>
      <c r="K30" s="547" t="s">
        <v>2901</v>
      </c>
      <c r="L30" s="547" t="s">
        <v>57</v>
      </c>
      <c r="M30" s="553" t="s">
        <v>341</v>
      </c>
      <c r="N30" s="547" t="s">
        <v>2902</v>
      </c>
      <c r="O30" s="547" t="s">
        <v>2903</v>
      </c>
      <c r="P30" s="542" t="s">
        <v>2904</v>
      </c>
      <c r="Q30" s="547" t="s">
        <v>62</v>
      </c>
      <c r="R30" s="542" t="s">
        <v>62</v>
      </c>
      <c r="S30" s="547" t="s">
        <v>2905</v>
      </c>
      <c r="T30" s="554"/>
      <c r="U30" s="608"/>
      <c r="V30" s="593"/>
      <c r="W30" s="593"/>
      <c r="X30" s="593"/>
      <c r="Y30" s="593"/>
      <c r="Z30" s="593"/>
      <c r="AA30" s="593"/>
      <c r="AB30" s="593">
        <f t="shared" si="2"/>
        <v>0</v>
      </c>
      <c r="AC30" s="551">
        <f t="shared" si="3"/>
        <v>0</v>
      </c>
      <c r="AD30" s="552" t="s">
        <v>81</v>
      </c>
      <c r="AE30" s="555" t="s">
        <v>65</v>
      </c>
      <c r="AF30" s="553" t="b">
        <v>1</v>
      </c>
      <c r="AG30" s="554"/>
      <c r="AH30" s="547" t="b">
        <v>1</v>
      </c>
      <c r="AI30" s="893"/>
      <c r="AJ30" s="547" t="b">
        <v>1</v>
      </c>
      <c r="AK30" s="554"/>
      <c r="AL30" s="554"/>
      <c r="AM30" s="547" t="b">
        <v>1</v>
      </c>
      <c r="AN30" s="554"/>
      <c r="AO30" s="555" t="s">
        <v>68</v>
      </c>
      <c r="AP30" s="542" t="s">
        <v>69</v>
      </c>
      <c r="AQ30" s="556"/>
      <c r="AR30" s="557">
        <f t="shared" si="4"/>
        <v>45752</v>
      </c>
      <c r="AS30" s="555"/>
      <c r="AT30" s="558"/>
      <c r="AU30" s="558"/>
      <c r="AV30" s="555"/>
      <c r="AW30" s="559"/>
      <c r="AX30" s="560"/>
      <c r="AY30" s="561"/>
      <c r="AZ30" s="562"/>
    </row>
    <row r="31">
      <c r="A31" s="541">
        <v>29.0</v>
      </c>
      <c r="B31" s="542">
        <v>19820.0</v>
      </c>
      <c r="C31" s="543">
        <v>45720.0</v>
      </c>
      <c r="D31" s="544">
        <v>45722.0</v>
      </c>
      <c r="E31" s="545">
        <f t="shared" si="1"/>
        <v>2</v>
      </c>
      <c r="F31" s="546" t="s">
        <v>2906</v>
      </c>
      <c r="G31" s="543">
        <v>45211.0</v>
      </c>
      <c r="H31" s="542">
        <v>1.0</v>
      </c>
      <c r="I31" s="547" t="s">
        <v>62</v>
      </c>
      <c r="J31" s="547" t="s">
        <v>2906</v>
      </c>
      <c r="K31" s="547" t="s">
        <v>2907</v>
      </c>
      <c r="L31" s="547" t="s">
        <v>57</v>
      </c>
      <c r="M31" s="553" t="s">
        <v>58</v>
      </c>
      <c r="N31" s="547" t="s">
        <v>2908</v>
      </c>
      <c r="O31" s="547" t="s">
        <v>2909</v>
      </c>
      <c r="P31" s="542" t="s">
        <v>691</v>
      </c>
      <c r="Q31" s="554"/>
      <c r="R31" s="542" t="s">
        <v>62</v>
      </c>
      <c r="S31" s="547" t="s">
        <v>2910</v>
      </c>
      <c r="T31" s="554"/>
      <c r="U31" s="608"/>
      <c r="V31" s="593"/>
      <c r="W31" s="593"/>
      <c r="X31" s="593"/>
      <c r="Y31" s="593"/>
      <c r="Z31" s="593"/>
      <c r="AA31" s="593"/>
      <c r="AB31" s="593">
        <f t="shared" si="2"/>
        <v>0</v>
      </c>
      <c r="AC31" s="551">
        <f t="shared" si="3"/>
        <v>0</v>
      </c>
      <c r="AD31" s="552" t="s">
        <v>135</v>
      </c>
      <c r="AE31" s="555" t="s">
        <v>65</v>
      </c>
      <c r="AF31" s="553" t="b">
        <v>1</v>
      </c>
      <c r="AG31" s="554"/>
      <c r="AH31" s="547" t="b">
        <v>1</v>
      </c>
      <c r="AI31" s="554"/>
      <c r="AJ31" s="547" t="b">
        <v>1</v>
      </c>
      <c r="AK31" s="554"/>
      <c r="AL31" s="554"/>
      <c r="AM31" s="547" t="b">
        <v>1</v>
      </c>
      <c r="AN31" s="554"/>
      <c r="AO31" s="555" t="s">
        <v>1433</v>
      </c>
      <c r="AP31" s="542" t="s">
        <v>69</v>
      </c>
      <c r="AQ31" s="556"/>
      <c r="AR31" s="557">
        <f t="shared" si="4"/>
        <v>45752</v>
      </c>
      <c r="AS31" s="555"/>
      <c r="AT31" s="558"/>
      <c r="AU31" s="558"/>
      <c r="AV31" s="555"/>
      <c r="AW31" s="559"/>
      <c r="AX31" s="560"/>
      <c r="AY31" s="561"/>
      <c r="AZ31" s="562"/>
    </row>
    <row r="32">
      <c r="A32" s="541">
        <v>30.0</v>
      </c>
      <c r="B32" s="542">
        <v>19878.0</v>
      </c>
      <c r="C32" s="543">
        <v>45722.0</v>
      </c>
      <c r="D32" s="544">
        <v>45722.0</v>
      </c>
      <c r="E32" s="545">
        <f t="shared" si="1"/>
        <v>0</v>
      </c>
      <c r="F32" s="546" t="s">
        <v>2911</v>
      </c>
      <c r="G32" s="543">
        <v>18825.0</v>
      </c>
      <c r="H32" s="542">
        <v>73.0</v>
      </c>
      <c r="I32" s="547" t="s">
        <v>62</v>
      </c>
      <c r="J32" s="554"/>
      <c r="K32" s="547" t="s">
        <v>2912</v>
      </c>
      <c r="L32" s="547" t="s">
        <v>88</v>
      </c>
      <c r="M32" s="553" t="s">
        <v>76</v>
      </c>
      <c r="N32" s="554"/>
      <c r="O32" s="554"/>
      <c r="P32" s="611"/>
      <c r="Q32" s="554"/>
      <c r="R32" s="542" t="s">
        <v>62</v>
      </c>
      <c r="S32" s="547" t="s">
        <v>2913</v>
      </c>
      <c r="T32" s="554"/>
      <c r="U32" s="608"/>
      <c r="V32" s="593"/>
      <c r="W32" s="593"/>
      <c r="X32" s="593"/>
      <c r="Y32" s="593"/>
      <c r="Z32" s="593"/>
      <c r="AA32" s="593"/>
      <c r="AB32" s="593">
        <f t="shared" si="2"/>
        <v>0</v>
      </c>
      <c r="AC32" s="551">
        <f t="shared" si="3"/>
        <v>0</v>
      </c>
      <c r="AD32" s="552" t="s">
        <v>1153</v>
      </c>
      <c r="AE32" s="555" t="s">
        <v>313</v>
      </c>
      <c r="AF32" s="553" t="b">
        <v>1</v>
      </c>
      <c r="AG32" s="554"/>
      <c r="AH32" s="547" t="b">
        <v>0</v>
      </c>
      <c r="AI32" s="547" t="s">
        <v>2914</v>
      </c>
      <c r="AJ32" s="547" t="b">
        <v>0</v>
      </c>
      <c r="AK32" s="547" t="s">
        <v>2914</v>
      </c>
      <c r="AL32" s="554"/>
      <c r="AM32" s="547" t="b">
        <v>1</v>
      </c>
      <c r="AN32" s="554"/>
      <c r="AO32" s="555" t="s">
        <v>83</v>
      </c>
      <c r="AP32" s="588"/>
      <c r="AQ32" s="556"/>
      <c r="AR32" s="557">
        <f t="shared" si="4"/>
        <v>45752</v>
      </c>
      <c r="AS32" s="555"/>
      <c r="AT32" s="558"/>
      <c r="AU32" s="558"/>
      <c r="AV32" s="555"/>
      <c r="AW32" s="559"/>
      <c r="AX32" s="560"/>
      <c r="AY32" s="561"/>
      <c r="AZ32" s="562"/>
    </row>
    <row r="33">
      <c r="A33" s="541">
        <v>31.0</v>
      </c>
      <c r="B33" s="542">
        <v>19785.0</v>
      </c>
      <c r="C33" s="543">
        <v>45720.0</v>
      </c>
      <c r="D33" s="544">
        <v>45722.0</v>
      </c>
      <c r="E33" s="545">
        <f t="shared" si="1"/>
        <v>2</v>
      </c>
      <c r="F33" s="546" t="s">
        <v>2915</v>
      </c>
      <c r="G33" s="543">
        <v>45287.0</v>
      </c>
      <c r="H33" s="542">
        <v>11.0</v>
      </c>
      <c r="I33" s="547" t="s">
        <v>62</v>
      </c>
      <c r="J33" s="547" t="s">
        <v>2916</v>
      </c>
      <c r="K33" s="547" t="s">
        <v>2917</v>
      </c>
      <c r="L33" s="547" t="s">
        <v>57</v>
      </c>
      <c r="M33" s="553" t="s">
        <v>58</v>
      </c>
      <c r="N33" s="547" t="s">
        <v>352</v>
      </c>
      <c r="O33" s="547" t="s">
        <v>2918</v>
      </c>
      <c r="P33" s="542" t="s">
        <v>61</v>
      </c>
      <c r="Q33" s="554"/>
      <c r="R33" s="542" t="s">
        <v>62</v>
      </c>
      <c r="S33" s="547" t="s">
        <v>2898</v>
      </c>
      <c r="T33" s="554"/>
      <c r="U33" s="608"/>
      <c r="V33" s="593"/>
      <c r="W33" s="593"/>
      <c r="X33" s="593"/>
      <c r="Y33" s="593"/>
      <c r="Z33" s="593"/>
      <c r="AA33" s="593"/>
      <c r="AB33" s="593">
        <f t="shared" si="2"/>
        <v>0</v>
      </c>
      <c r="AC33" s="551">
        <f t="shared" si="3"/>
        <v>0</v>
      </c>
      <c r="AD33" s="552" t="s">
        <v>170</v>
      </c>
      <c r="AE33" s="555" t="s">
        <v>65</v>
      </c>
      <c r="AF33" s="553" t="b">
        <v>1</v>
      </c>
      <c r="AG33" s="554"/>
      <c r="AH33" s="547" t="b">
        <v>1</v>
      </c>
      <c r="AI33" s="554"/>
      <c r="AJ33" s="547" t="b">
        <v>1</v>
      </c>
      <c r="AK33" s="554"/>
      <c r="AL33" s="554"/>
      <c r="AM33" s="547" t="b">
        <v>1</v>
      </c>
      <c r="AN33" s="554"/>
      <c r="AO33" s="555" t="s">
        <v>83</v>
      </c>
      <c r="AP33" s="542" t="s">
        <v>94</v>
      </c>
      <c r="AQ33" s="556"/>
      <c r="AR33" s="557">
        <f t="shared" si="4"/>
        <v>45752</v>
      </c>
      <c r="AS33" s="555"/>
      <c r="AT33" s="558"/>
      <c r="AU33" s="558"/>
      <c r="AV33" s="555"/>
      <c r="AW33" s="559"/>
      <c r="AX33" s="560"/>
      <c r="AY33" s="561"/>
      <c r="AZ33" s="562"/>
    </row>
    <row r="34">
      <c r="A34" s="566">
        <v>32.0</v>
      </c>
      <c r="B34" s="680">
        <v>19748.0</v>
      </c>
      <c r="C34" s="681">
        <v>45719.0</v>
      </c>
      <c r="D34" s="665">
        <v>45722.0</v>
      </c>
      <c r="E34" s="569">
        <f t="shared" si="1"/>
        <v>3</v>
      </c>
      <c r="F34" s="682" t="s">
        <v>2919</v>
      </c>
      <c r="G34" s="681">
        <v>22545.0</v>
      </c>
      <c r="H34" s="680">
        <v>63.0</v>
      </c>
      <c r="I34" s="577" t="s">
        <v>62</v>
      </c>
      <c r="J34" s="577" t="s">
        <v>62</v>
      </c>
      <c r="K34" s="577" t="s">
        <v>2920</v>
      </c>
      <c r="L34" s="577" t="s">
        <v>98</v>
      </c>
      <c r="M34" s="577" t="s">
        <v>76</v>
      </c>
      <c r="N34" s="577" t="s">
        <v>2921</v>
      </c>
      <c r="O34" s="577" t="s">
        <v>2922</v>
      </c>
      <c r="P34" s="680" t="s">
        <v>1667</v>
      </c>
      <c r="Q34" s="607"/>
      <c r="R34" s="680" t="s">
        <v>62</v>
      </c>
      <c r="S34" s="577" t="s">
        <v>2923</v>
      </c>
      <c r="T34" s="577" t="s">
        <v>2924</v>
      </c>
      <c r="U34" s="891"/>
      <c r="V34" s="891"/>
      <c r="W34" s="891"/>
      <c r="X34" s="891"/>
      <c r="Y34" s="891"/>
      <c r="Z34" s="572">
        <v>56000.0</v>
      </c>
      <c r="AA34" s="572">
        <v>24000.0</v>
      </c>
      <c r="AB34" s="668">
        <f t="shared" si="2"/>
        <v>80000</v>
      </c>
      <c r="AC34" s="575">
        <f t="shared" si="3"/>
        <v>-80000</v>
      </c>
      <c r="AD34" s="683" t="s">
        <v>81</v>
      </c>
      <c r="AE34" s="582" t="s">
        <v>65</v>
      </c>
      <c r="AF34" s="577" t="b">
        <v>1</v>
      </c>
      <c r="AG34" s="607"/>
      <c r="AH34" s="577" t="b">
        <v>1</v>
      </c>
      <c r="AI34" s="894" t="s">
        <v>2925</v>
      </c>
      <c r="AJ34" s="577" t="b">
        <v>1</v>
      </c>
      <c r="AK34" s="894" t="s">
        <v>2925</v>
      </c>
      <c r="AL34" s="607"/>
      <c r="AM34" s="577" t="b">
        <v>1</v>
      </c>
      <c r="AN34" s="607"/>
      <c r="AO34" s="582" t="s">
        <v>83</v>
      </c>
      <c r="AP34" s="680" t="s">
        <v>94</v>
      </c>
      <c r="AQ34" s="580" t="s">
        <v>95</v>
      </c>
      <c r="AR34" s="581"/>
      <c r="AS34" s="582"/>
      <c r="AT34" s="582"/>
      <c r="AU34" s="582"/>
      <c r="AV34" s="582"/>
      <c r="AW34" s="583"/>
      <c r="AX34" s="583"/>
      <c r="AY34" s="660"/>
      <c r="AZ34" s="661"/>
      <c r="BA34" s="685"/>
    </row>
    <row r="35">
      <c r="A35" s="541">
        <v>33.0</v>
      </c>
      <c r="B35" s="542">
        <v>19718.0</v>
      </c>
      <c r="C35" s="543">
        <v>45719.0</v>
      </c>
      <c r="D35" s="544">
        <v>45723.0</v>
      </c>
      <c r="E35" s="545">
        <f t="shared" si="1"/>
        <v>4</v>
      </c>
      <c r="F35" s="546" t="s">
        <v>2926</v>
      </c>
      <c r="G35" s="543">
        <v>42751.0</v>
      </c>
      <c r="H35" s="542">
        <v>8.0</v>
      </c>
      <c r="I35" s="547" t="s">
        <v>62</v>
      </c>
      <c r="J35" s="547" t="s">
        <v>62</v>
      </c>
      <c r="K35" s="547" t="s">
        <v>2927</v>
      </c>
      <c r="L35" s="547" t="s">
        <v>57</v>
      </c>
      <c r="M35" s="553" t="s">
        <v>76</v>
      </c>
      <c r="N35" s="547" t="s">
        <v>2928</v>
      </c>
      <c r="O35" s="547" t="s">
        <v>2929</v>
      </c>
      <c r="P35" s="542" t="s">
        <v>91</v>
      </c>
      <c r="Q35" s="547" t="s">
        <v>62</v>
      </c>
      <c r="R35" s="542" t="s">
        <v>62</v>
      </c>
      <c r="S35" s="547" t="s">
        <v>2930</v>
      </c>
      <c r="T35" s="554"/>
      <c r="U35" s="608"/>
      <c r="V35" s="593"/>
      <c r="W35" s="593"/>
      <c r="X35" s="593"/>
      <c r="Y35" s="593"/>
      <c r="Z35" s="593"/>
      <c r="AA35" s="593"/>
      <c r="AB35" s="593">
        <f t="shared" si="2"/>
        <v>0</v>
      </c>
      <c r="AC35" s="551">
        <f t="shared" si="3"/>
        <v>0</v>
      </c>
      <c r="AD35" s="552" t="s">
        <v>81</v>
      </c>
      <c r="AE35" s="555" t="s">
        <v>65</v>
      </c>
      <c r="AF35" s="553" t="b">
        <v>1</v>
      </c>
      <c r="AG35" s="554"/>
      <c r="AH35" s="547" t="b">
        <v>1</v>
      </c>
      <c r="AI35" s="554"/>
      <c r="AJ35" s="547" t="b">
        <v>1</v>
      </c>
      <c r="AK35" s="554"/>
      <c r="AL35" s="554"/>
      <c r="AM35" s="547" t="b">
        <v>1</v>
      </c>
      <c r="AN35" s="554"/>
      <c r="AO35" s="555" t="s">
        <v>270</v>
      </c>
      <c r="AP35" s="542" t="s">
        <v>94</v>
      </c>
      <c r="AQ35" s="556"/>
      <c r="AR35" s="557">
        <f t="shared" ref="AR35:AR156" si="5">D35+30</f>
        <v>45753</v>
      </c>
      <c r="AS35" s="555"/>
      <c r="AT35" s="558"/>
      <c r="AU35" s="558"/>
      <c r="AV35" s="555"/>
      <c r="AW35" s="559"/>
      <c r="AX35" s="560"/>
      <c r="AY35" s="561"/>
      <c r="AZ35" s="562"/>
    </row>
    <row r="36">
      <c r="A36" s="541">
        <v>34.0</v>
      </c>
      <c r="B36" s="542">
        <v>19806.0</v>
      </c>
      <c r="C36" s="543">
        <v>45720.0</v>
      </c>
      <c r="D36" s="544">
        <v>45723.0</v>
      </c>
      <c r="E36" s="545">
        <f t="shared" si="1"/>
        <v>3</v>
      </c>
      <c r="F36" s="546" t="s">
        <v>2931</v>
      </c>
      <c r="G36" s="543">
        <v>30006.0</v>
      </c>
      <c r="H36" s="542">
        <v>97.0</v>
      </c>
      <c r="I36" s="547" t="s">
        <v>62</v>
      </c>
      <c r="J36" s="895" t="s">
        <v>2931</v>
      </c>
      <c r="K36" s="547" t="s">
        <v>2932</v>
      </c>
      <c r="L36" s="547" t="s">
        <v>88</v>
      </c>
      <c r="M36" s="553" t="s">
        <v>76</v>
      </c>
      <c r="N36" s="547" t="s">
        <v>2933</v>
      </c>
      <c r="O36" s="547" t="s">
        <v>2934</v>
      </c>
      <c r="P36" s="542" t="s">
        <v>2935</v>
      </c>
      <c r="Q36" s="547" t="s">
        <v>62</v>
      </c>
      <c r="R36" s="542" t="s">
        <v>62</v>
      </c>
      <c r="S36" s="547" t="s">
        <v>2936</v>
      </c>
      <c r="T36" s="554"/>
      <c r="U36" s="608"/>
      <c r="V36" s="593"/>
      <c r="W36" s="593"/>
      <c r="X36" s="593"/>
      <c r="Y36" s="593"/>
      <c r="Z36" s="593"/>
      <c r="AA36" s="593"/>
      <c r="AB36" s="593">
        <f t="shared" si="2"/>
        <v>0</v>
      </c>
      <c r="AC36" s="551">
        <f t="shared" si="3"/>
        <v>0</v>
      </c>
      <c r="AD36" s="552" t="s">
        <v>81</v>
      </c>
      <c r="AE36" s="555" t="s">
        <v>65</v>
      </c>
      <c r="AF36" s="553" t="b">
        <v>1</v>
      </c>
      <c r="AG36" s="554"/>
      <c r="AH36" s="663" t="b">
        <v>0</v>
      </c>
      <c r="AI36" s="894" t="s">
        <v>2937</v>
      </c>
      <c r="AJ36" s="547" t="b">
        <v>0</v>
      </c>
      <c r="AK36" s="687" t="s">
        <v>2937</v>
      </c>
      <c r="AL36" s="554"/>
      <c r="AM36" s="547" t="b">
        <v>1</v>
      </c>
      <c r="AN36" s="554"/>
      <c r="AO36" s="555" t="s">
        <v>270</v>
      </c>
      <c r="AP36" s="542" t="s">
        <v>94</v>
      </c>
      <c r="AQ36" s="556"/>
      <c r="AR36" s="557">
        <f t="shared" si="5"/>
        <v>45753</v>
      </c>
      <c r="AS36" s="555"/>
      <c r="AT36" s="558"/>
      <c r="AU36" s="558"/>
      <c r="AV36" s="555"/>
      <c r="AW36" s="559"/>
      <c r="AX36" s="560"/>
      <c r="AY36" s="561"/>
      <c r="AZ36" s="562"/>
    </row>
    <row r="37">
      <c r="A37" s="541">
        <v>35.0</v>
      </c>
      <c r="B37" s="542">
        <v>19821.0</v>
      </c>
      <c r="C37" s="543">
        <v>45721.0</v>
      </c>
      <c r="D37" s="544">
        <v>45723.0</v>
      </c>
      <c r="E37" s="545">
        <f t="shared" si="1"/>
        <v>2</v>
      </c>
      <c r="F37" s="546" t="s">
        <v>2938</v>
      </c>
      <c r="G37" s="543">
        <v>43569.0</v>
      </c>
      <c r="H37" s="542">
        <v>5.0</v>
      </c>
      <c r="I37" s="547" t="s">
        <v>62</v>
      </c>
      <c r="J37" s="547" t="s">
        <v>62</v>
      </c>
      <c r="K37" s="547" t="s">
        <v>2939</v>
      </c>
      <c r="L37" s="547" t="s">
        <v>57</v>
      </c>
      <c r="M37" s="553" t="s">
        <v>58</v>
      </c>
      <c r="N37" s="547" t="s">
        <v>2940</v>
      </c>
      <c r="O37" s="547" t="s">
        <v>2941</v>
      </c>
      <c r="P37" s="542" t="s">
        <v>2942</v>
      </c>
      <c r="Q37" s="547" t="s">
        <v>62</v>
      </c>
      <c r="R37" s="542" t="s">
        <v>62</v>
      </c>
      <c r="S37" s="547" t="s">
        <v>2943</v>
      </c>
      <c r="T37" s="554"/>
      <c r="U37" s="608"/>
      <c r="V37" s="593"/>
      <c r="W37" s="593"/>
      <c r="X37" s="593"/>
      <c r="Y37" s="593"/>
      <c r="Z37" s="593"/>
      <c r="AA37" s="593"/>
      <c r="AB37" s="593">
        <f t="shared" si="2"/>
        <v>0</v>
      </c>
      <c r="AC37" s="551">
        <f t="shared" si="3"/>
        <v>0</v>
      </c>
      <c r="AD37" s="552" t="s">
        <v>81</v>
      </c>
      <c r="AE37" s="555" t="s">
        <v>65</v>
      </c>
      <c r="AF37" s="553" t="b">
        <v>1</v>
      </c>
      <c r="AG37" s="554"/>
      <c r="AH37" s="547" t="b">
        <v>1</v>
      </c>
      <c r="AI37" s="554"/>
      <c r="AJ37" s="547" t="b">
        <v>1</v>
      </c>
      <c r="AK37" s="554"/>
      <c r="AL37" s="554"/>
      <c r="AM37" s="547" t="b">
        <v>1</v>
      </c>
      <c r="AN37" s="554"/>
      <c r="AO37" s="555" t="s">
        <v>83</v>
      </c>
      <c r="AP37" s="542" t="s">
        <v>94</v>
      </c>
      <c r="AQ37" s="556"/>
      <c r="AR37" s="557">
        <f t="shared" si="5"/>
        <v>45753</v>
      </c>
      <c r="AS37" s="555"/>
      <c r="AT37" s="558"/>
      <c r="AU37" s="558"/>
      <c r="AV37" s="555"/>
      <c r="AW37" s="559"/>
      <c r="AX37" s="560"/>
      <c r="AY37" s="561"/>
      <c r="AZ37" s="562"/>
    </row>
    <row r="38">
      <c r="A38" s="541">
        <v>36.0</v>
      </c>
      <c r="B38" s="542">
        <v>19860.0</v>
      </c>
      <c r="C38" s="543">
        <v>45719.0</v>
      </c>
      <c r="D38" s="544">
        <v>45723.0</v>
      </c>
      <c r="E38" s="545">
        <f t="shared" si="1"/>
        <v>4</v>
      </c>
      <c r="F38" s="546" t="s">
        <v>2944</v>
      </c>
      <c r="G38" s="543">
        <v>27782.0</v>
      </c>
      <c r="H38" s="542">
        <v>49.0</v>
      </c>
      <c r="I38" s="547" t="s">
        <v>62</v>
      </c>
      <c r="J38" s="547" t="s">
        <v>62</v>
      </c>
      <c r="K38" s="547" t="s">
        <v>1606</v>
      </c>
      <c r="L38" s="547" t="s">
        <v>164</v>
      </c>
      <c r="M38" s="553" t="s">
        <v>341</v>
      </c>
      <c r="N38" s="547" t="s">
        <v>2945</v>
      </c>
      <c r="O38" s="547" t="s">
        <v>2946</v>
      </c>
      <c r="P38" s="542" t="s">
        <v>528</v>
      </c>
      <c r="Q38" s="547" t="s">
        <v>62</v>
      </c>
      <c r="R38" s="542" t="s">
        <v>62</v>
      </c>
      <c r="S38" s="547" t="s">
        <v>2947</v>
      </c>
      <c r="T38" s="554"/>
      <c r="U38" s="608"/>
      <c r="V38" s="593"/>
      <c r="W38" s="593"/>
      <c r="X38" s="593"/>
      <c r="Y38" s="593"/>
      <c r="Z38" s="593"/>
      <c r="AA38" s="593"/>
      <c r="AB38" s="593">
        <f t="shared" si="2"/>
        <v>0</v>
      </c>
      <c r="AC38" s="551">
        <f t="shared" si="3"/>
        <v>0</v>
      </c>
      <c r="AD38" s="552" t="s">
        <v>81</v>
      </c>
      <c r="AE38" s="555" t="s">
        <v>65</v>
      </c>
      <c r="AF38" s="553" t="b">
        <v>1</v>
      </c>
      <c r="AG38" s="554"/>
      <c r="AH38" s="547" t="b">
        <v>0</v>
      </c>
      <c r="AI38" s="894" t="s">
        <v>2948</v>
      </c>
      <c r="AJ38" s="547" t="b">
        <v>0</v>
      </c>
      <c r="AK38" s="894" t="s">
        <v>2948</v>
      </c>
      <c r="AL38" s="554"/>
      <c r="AM38" s="547" t="b">
        <v>1</v>
      </c>
      <c r="AN38" s="554"/>
      <c r="AO38" s="555" t="s">
        <v>270</v>
      </c>
      <c r="AP38" s="542" t="s">
        <v>94</v>
      </c>
      <c r="AQ38" s="556"/>
      <c r="AR38" s="557">
        <f t="shared" si="5"/>
        <v>45753</v>
      </c>
      <c r="AS38" s="555"/>
      <c r="AT38" s="558"/>
      <c r="AU38" s="558"/>
      <c r="AV38" s="555"/>
      <c r="AW38" s="559"/>
      <c r="AX38" s="560"/>
      <c r="AY38" s="561"/>
      <c r="AZ38" s="562"/>
    </row>
    <row r="39">
      <c r="A39" s="541">
        <v>37.0</v>
      </c>
      <c r="B39" s="542">
        <v>19915.0</v>
      </c>
      <c r="C39" s="543">
        <v>45723.0</v>
      </c>
      <c r="D39" s="544">
        <v>45723.0</v>
      </c>
      <c r="E39" s="545">
        <f t="shared" si="1"/>
        <v>0</v>
      </c>
      <c r="F39" s="546" t="s">
        <v>2949</v>
      </c>
      <c r="G39" s="543">
        <v>30238.0</v>
      </c>
      <c r="H39" s="542">
        <v>42.0</v>
      </c>
      <c r="I39" s="547" t="s">
        <v>62</v>
      </c>
      <c r="J39" s="895" t="s">
        <v>2949</v>
      </c>
      <c r="K39" s="547" t="s">
        <v>2950</v>
      </c>
      <c r="L39" s="547" t="s">
        <v>57</v>
      </c>
      <c r="M39" s="553" t="s">
        <v>76</v>
      </c>
      <c r="N39" s="547" t="s">
        <v>2951</v>
      </c>
      <c r="O39" s="547" t="s">
        <v>2951</v>
      </c>
      <c r="P39" s="542" t="s">
        <v>2952</v>
      </c>
      <c r="Q39" s="547" t="s">
        <v>2953</v>
      </c>
      <c r="R39" s="542">
        <v>30580.0</v>
      </c>
      <c r="S39" s="547" t="s">
        <v>2954</v>
      </c>
      <c r="T39" s="547" t="s">
        <v>62</v>
      </c>
      <c r="U39" s="608"/>
      <c r="V39" s="593"/>
      <c r="W39" s="593"/>
      <c r="X39" s="593"/>
      <c r="Y39" s="593"/>
      <c r="Z39" s="593"/>
      <c r="AA39" s="593"/>
      <c r="AB39" s="593">
        <f t="shared" si="2"/>
        <v>0</v>
      </c>
      <c r="AC39" s="551">
        <f t="shared" si="3"/>
        <v>0</v>
      </c>
      <c r="AD39" s="552" t="s">
        <v>312</v>
      </c>
      <c r="AE39" s="555" t="s">
        <v>313</v>
      </c>
      <c r="AF39" s="553" t="b">
        <v>1</v>
      </c>
      <c r="AG39" s="554"/>
      <c r="AH39" s="547" t="b">
        <v>1</v>
      </c>
      <c r="AI39" s="554"/>
      <c r="AJ39" s="547" t="b">
        <v>1</v>
      </c>
      <c r="AK39" s="554"/>
      <c r="AL39" s="554"/>
      <c r="AM39" s="547" t="b">
        <v>1</v>
      </c>
      <c r="AN39" s="554"/>
      <c r="AO39" s="555" t="s">
        <v>270</v>
      </c>
      <c r="AP39" s="588"/>
      <c r="AQ39" s="556"/>
      <c r="AR39" s="557">
        <f t="shared" si="5"/>
        <v>45753</v>
      </c>
      <c r="AS39" s="555"/>
      <c r="AT39" s="558"/>
      <c r="AU39" s="558"/>
      <c r="AV39" s="555"/>
      <c r="AW39" s="559"/>
      <c r="AX39" s="560"/>
      <c r="AY39" s="561"/>
      <c r="AZ39" s="562"/>
    </row>
    <row r="40">
      <c r="A40" s="565">
        <v>38.0</v>
      </c>
      <c r="B40" s="566">
        <v>19769.0</v>
      </c>
      <c r="C40" s="567">
        <v>45719.0</v>
      </c>
      <c r="D40" s="568">
        <v>45723.0</v>
      </c>
      <c r="E40" s="569">
        <f t="shared" si="1"/>
        <v>4</v>
      </c>
      <c r="F40" s="570" t="s">
        <v>2955</v>
      </c>
      <c r="G40" s="567">
        <v>45628.0</v>
      </c>
      <c r="H40" s="566">
        <v>0.0</v>
      </c>
      <c r="I40" s="571" t="s">
        <v>62</v>
      </c>
      <c r="J40" s="571" t="s">
        <v>62</v>
      </c>
      <c r="K40" s="571" t="s">
        <v>2956</v>
      </c>
      <c r="L40" s="571" t="s">
        <v>57</v>
      </c>
      <c r="M40" s="577" t="s">
        <v>58</v>
      </c>
      <c r="N40" s="571" t="s">
        <v>2957</v>
      </c>
      <c r="O40" s="571" t="s">
        <v>2958</v>
      </c>
      <c r="P40" s="566" t="s">
        <v>91</v>
      </c>
      <c r="Q40" s="571" t="s">
        <v>62</v>
      </c>
      <c r="R40" s="566" t="s">
        <v>62</v>
      </c>
      <c r="S40" s="571" t="s">
        <v>2959</v>
      </c>
      <c r="T40" s="578"/>
      <c r="U40" s="891"/>
      <c r="V40" s="668"/>
      <c r="W40" s="668"/>
      <c r="X40" s="668"/>
      <c r="Y40" s="668"/>
      <c r="Z40" s="668"/>
      <c r="AA40" s="668"/>
      <c r="AB40" s="668">
        <f t="shared" si="2"/>
        <v>0</v>
      </c>
      <c r="AC40" s="575">
        <f t="shared" si="3"/>
        <v>0</v>
      </c>
      <c r="AD40" s="576" t="s">
        <v>135</v>
      </c>
      <c r="AE40" s="579" t="s">
        <v>65</v>
      </c>
      <c r="AF40" s="577" t="b">
        <v>1</v>
      </c>
      <c r="AG40" s="578"/>
      <c r="AH40" s="571" t="b">
        <v>1</v>
      </c>
      <c r="AI40" s="578"/>
      <c r="AJ40" s="571" t="b">
        <v>1</v>
      </c>
      <c r="AK40" s="578"/>
      <c r="AL40" s="578"/>
      <c r="AM40" s="571" t="b">
        <v>1</v>
      </c>
      <c r="AN40" s="578"/>
      <c r="AO40" s="579" t="s">
        <v>1433</v>
      </c>
      <c r="AP40" s="566" t="s">
        <v>94</v>
      </c>
      <c r="AQ40" s="580"/>
      <c r="AR40" s="581">
        <f t="shared" si="5"/>
        <v>45753</v>
      </c>
      <c r="AS40" s="579"/>
      <c r="AT40" s="582"/>
      <c r="AU40" s="582"/>
      <c r="AV40" s="579"/>
      <c r="AW40" s="583"/>
      <c r="AX40" s="584"/>
      <c r="AY40" s="585"/>
      <c r="AZ40" s="586"/>
    </row>
    <row r="41">
      <c r="A41" s="541">
        <v>39.0</v>
      </c>
      <c r="B41" s="542">
        <v>19536.0</v>
      </c>
      <c r="C41" s="543">
        <v>45714.0</v>
      </c>
      <c r="D41" s="544">
        <v>45724.0</v>
      </c>
      <c r="E41" s="545">
        <f t="shared" si="1"/>
        <v>10</v>
      </c>
      <c r="F41" s="546" t="s">
        <v>2354</v>
      </c>
      <c r="G41" s="543">
        <v>14225.0</v>
      </c>
      <c r="H41" s="542">
        <v>86.0</v>
      </c>
      <c r="I41" s="547" t="s">
        <v>62</v>
      </c>
      <c r="J41" s="547" t="s">
        <v>62</v>
      </c>
      <c r="K41" s="547" t="s">
        <v>2960</v>
      </c>
      <c r="L41" s="547" t="s">
        <v>98</v>
      </c>
      <c r="M41" s="553" t="s">
        <v>76</v>
      </c>
      <c r="N41" s="547" t="s">
        <v>2961</v>
      </c>
      <c r="O41" s="547" t="s">
        <v>2962</v>
      </c>
      <c r="P41" s="542" t="s">
        <v>981</v>
      </c>
      <c r="Q41" s="547" t="s">
        <v>62</v>
      </c>
      <c r="R41" s="542" t="s">
        <v>62</v>
      </c>
      <c r="S41" s="547" t="s">
        <v>2775</v>
      </c>
      <c r="T41" s="547" t="s">
        <v>62</v>
      </c>
      <c r="U41" s="608"/>
      <c r="V41" s="593"/>
      <c r="W41" s="593"/>
      <c r="X41" s="593"/>
      <c r="Y41" s="593"/>
      <c r="Z41" s="593"/>
      <c r="AA41" s="593"/>
      <c r="AB41" s="593">
        <f t="shared" si="2"/>
        <v>0</v>
      </c>
      <c r="AC41" s="551">
        <f t="shared" si="3"/>
        <v>0</v>
      </c>
      <c r="AD41" s="552" t="s">
        <v>81</v>
      </c>
      <c r="AE41" s="555" t="s">
        <v>65</v>
      </c>
      <c r="AF41" s="553" t="b">
        <v>1</v>
      </c>
      <c r="AG41" s="554"/>
      <c r="AH41" s="547" t="b">
        <v>1</v>
      </c>
      <c r="AI41" s="554"/>
      <c r="AJ41" s="547" t="b">
        <v>0</v>
      </c>
      <c r="AK41" s="687" t="s">
        <v>2820</v>
      </c>
      <c r="AL41" s="554"/>
      <c r="AM41" s="547" t="b">
        <v>1</v>
      </c>
      <c r="AN41" s="554"/>
      <c r="AO41" s="555" t="s">
        <v>270</v>
      </c>
      <c r="AP41" s="542" t="s">
        <v>94</v>
      </c>
      <c r="AQ41" s="556"/>
      <c r="AR41" s="557">
        <f t="shared" si="5"/>
        <v>45754</v>
      </c>
      <c r="AS41" s="555"/>
      <c r="AT41" s="558"/>
      <c r="AU41" s="558"/>
      <c r="AV41" s="555"/>
      <c r="AW41" s="559"/>
      <c r="AX41" s="560"/>
      <c r="AY41" s="561"/>
      <c r="AZ41" s="562"/>
    </row>
    <row r="42">
      <c r="A42" s="541">
        <v>40.0</v>
      </c>
      <c r="B42" s="542">
        <v>18742.0</v>
      </c>
      <c r="C42" s="543">
        <v>45695.0</v>
      </c>
      <c r="D42" s="544">
        <v>45724.0</v>
      </c>
      <c r="E42" s="545">
        <f t="shared" si="1"/>
        <v>29</v>
      </c>
      <c r="F42" s="546" t="s">
        <v>2219</v>
      </c>
      <c r="G42" s="543">
        <v>21036.0</v>
      </c>
      <c r="H42" s="542">
        <v>67.0</v>
      </c>
      <c r="I42" s="547" t="s">
        <v>62</v>
      </c>
      <c r="J42" s="547" t="s">
        <v>62</v>
      </c>
      <c r="K42" s="547" t="s">
        <v>2963</v>
      </c>
      <c r="L42" s="547" t="s">
        <v>98</v>
      </c>
      <c r="M42" s="553" t="s">
        <v>76</v>
      </c>
      <c r="N42" s="547" t="s">
        <v>2964</v>
      </c>
      <c r="O42" s="547" t="s">
        <v>2965</v>
      </c>
      <c r="P42" s="542" t="s">
        <v>2966</v>
      </c>
      <c r="Q42" s="547" t="s">
        <v>2967</v>
      </c>
      <c r="R42" s="542">
        <v>32020.0</v>
      </c>
      <c r="S42" s="547" t="s">
        <v>2968</v>
      </c>
      <c r="T42" s="547" t="s">
        <v>2969</v>
      </c>
      <c r="U42" s="608"/>
      <c r="V42" s="593"/>
      <c r="W42" s="593"/>
      <c r="X42" s="593"/>
      <c r="Y42" s="593"/>
      <c r="Z42" s="593"/>
      <c r="AA42" s="593"/>
      <c r="AB42" s="593">
        <f t="shared" si="2"/>
        <v>0</v>
      </c>
      <c r="AC42" s="551">
        <f t="shared" si="3"/>
        <v>0</v>
      </c>
      <c r="AD42" s="552" t="s">
        <v>81</v>
      </c>
      <c r="AE42" s="555" t="s">
        <v>65</v>
      </c>
      <c r="AF42" s="553" t="b">
        <v>1</v>
      </c>
      <c r="AG42" s="554"/>
      <c r="AH42" s="547" t="b">
        <v>1</v>
      </c>
      <c r="AI42" s="554"/>
      <c r="AJ42" s="547" t="b">
        <v>1</v>
      </c>
      <c r="AK42" s="554"/>
      <c r="AL42" s="554"/>
      <c r="AM42" s="547" t="b">
        <v>1</v>
      </c>
      <c r="AN42" s="554"/>
      <c r="AO42" s="555" t="s">
        <v>270</v>
      </c>
      <c r="AP42" s="542" t="s">
        <v>94</v>
      </c>
      <c r="AQ42" s="556"/>
      <c r="AR42" s="557">
        <f t="shared" si="5"/>
        <v>45754</v>
      </c>
      <c r="AS42" s="555"/>
      <c r="AT42" s="558"/>
      <c r="AU42" s="558"/>
      <c r="AV42" s="555"/>
      <c r="AW42" s="559"/>
      <c r="AX42" s="560"/>
      <c r="AY42" s="561"/>
      <c r="AZ42" s="562"/>
    </row>
    <row r="43">
      <c r="A43" s="541">
        <v>41.0</v>
      </c>
      <c r="B43" s="542">
        <v>19918.0</v>
      </c>
      <c r="C43" s="543">
        <v>45694.0</v>
      </c>
      <c r="D43" s="544">
        <v>45724.0</v>
      </c>
      <c r="E43" s="545">
        <f t="shared" si="1"/>
        <v>30</v>
      </c>
      <c r="F43" s="546" t="s">
        <v>2970</v>
      </c>
      <c r="G43" s="543">
        <v>36735.0</v>
      </c>
      <c r="H43" s="542">
        <v>24.0</v>
      </c>
      <c r="I43" s="547" t="s">
        <v>62</v>
      </c>
      <c r="J43" s="547" t="s">
        <v>62</v>
      </c>
      <c r="K43" s="547" t="s">
        <v>2971</v>
      </c>
      <c r="L43" s="547" t="s">
        <v>57</v>
      </c>
      <c r="M43" s="553" t="s">
        <v>76</v>
      </c>
      <c r="N43" s="547" t="s">
        <v>2972</v>
      </c>
      <c r="O43" s="547" t="s">
        <v>2973</v>
      </c>
      <c r="P43" s="542" t="s">
        <v>683</v>
      </c>
      <c r="Q43" s="547" t="s">
        <v>684</v>
      </c>
      <c r="R43" s="542">
        <v>44950.0</v>
      </c>
      <c r="S43" s="547" t="s">
        <v>2762</v>
      </c>
      <c r="T43" s="547" t="s">
        <v>2974</v>
      </c>
      <c r="U43" s="608"/>
      <c r="V43" s="593"/>
      <c r="W43" s="593"/>
      <c r="X43" s="593"/>
      <c r="Y43" s="593"/>
      <c r="Z43" s="593"/>
      <c r="AA43" s="593"/>
      <c r="AB43" s="593">
        <f t="shared" si="2"/>
        <v>0</v>
      </c>
      <c r="AC43" s="551">
        <f t="shared" si="3"/>
        <v>0</v>
      </c>
      <c r="AD43" s="552" t="s">
        <v>312</v>
      </c>
      <c r="AE43" s="555" t="s">
        <v>65</v>
      </c>
      <c r="AF43" s="553" t="b">
        <v>1</v>
      </c>
      <c r="AG43" s="554"/>
      <c r="AH43" s="547" t="b">
        <v>1</v>
      </c>
      <c r="AI43" s="554"/>
      <c r="AJ43" s="547" t="b">
        <v>1</v>
      </c>
      <c r="AK43" s="554"/>
      <c r="AL43" s="554"/>
      <c r="AM43" s="547" t="b">
        <v>1</v>
      </c>
      <c r="AN43" s="554"/>
      <c r="AO43" s="555" t="s">
        <v>1301</v>
      </c>
      <c r="AP43" s="542" t="s">
        <v>69</v>
      </c>
      <c r="AQ43" s="556"/>
      <c r="AR43" s="557">
        <f t="shared" si="5"/>
        <v>45754</v>
      </c>
      <c r="AS43" s="555"/>
      <c r="AT43" s="558"/>
      <c r="AU43" s="558"/>
      <c r="AV43" s="555"/>
      <c r="AW43" s="559"/>
      <c r="AX43" s="560"/>
      <c r="AY43" s="561"/>
      <c r="AZ43" s="562"/>
    </row>
    <row r="44">
      <c r="A44" s="565">
        <v>42.0</v>
      </c>
      <c r="B44" s="566">
        <v>19809.0</v>
      </c>
      <c r="C44" s="567">
        <v>45692.0</v>
      </c>
      <c r="D44" s="568">
        <v>45724.0</v>
      </c>
      <c r="E44" s="569">
        <f t="shared" si="1"/>
        <v>32</v>
      </c>
      <c r="F44" s="570" t="s">
        <v>2975</v>
      </c>
      <c r="G44" s="567">
        <v>43922.0</v>
      </c>
      <c r="H44" s="566">
        <v>4.0</v>
      </c>
      <c r="I44" s="571" t="s">
        <v>62</v>
      </c>
      <c r="J44" s="571" t="s">
        <v>2976</v>
      </c>
      <c r="K44" s="571" t="s">
        <v>2977</v>
      </c>
      <c r="L44" s="571" t="s">
        <v>57</v>
      </c>
      <c r="M44" s="577" t="s">
        <v>76</v>
      </c>
      <c r="N44" s="571" t="s">
        <v>2978</v>
      </c>
      <c r="O44" s="571" t="s">
        <v>2979</v>
      </c>
      <c r="P44" s="566" t="s">
        <v>1277</v>
      </c>
      <c r="Q44" s="571" t="s">
        <v>62</v>
      </c>
      <c r="R44" s="566" t="s">
        <v>62</v>
      </c>
      <c r="S44" s="571" t="s">
        <v>2959</v>
      </c>
      <c r="T44" s="571" t="s">
        <v>62</v>
      </c>
      <c r="U44" s="891"/>
      <c r="V44" s="668"/>
      <c r="W44" s="668"/>
      <c r="X44" s="668"/>
      <c r="Y44" s="668"/>
      <c r="Z44" s="668"/>
      <c r="AA44" s="668"/>
      <c r="AB44" s="668">
        <f t="shared" si="2"/>
        <v>0</v>
      </c>
      <c r="AC44" s="575">
        <f t="shared" si="3"/>
        <v>0</v>
      </c>
      <c r="AD44" s="576" t="s">
        <v>64</v>
      </c>
      <c r="AE44" s="579" t="s">
        <v>65</v>
      </c>
      <c r="AF44" s="577" t="b">
        <v>1</v>
      </c>
      <c r="AG44" s="578"/>
      <c r="AH44" s="571" t="b">
        <v>1</v>
      </c>
      <c r="AI44" s="578"/>
      <c r="AJ44" s="571" t="b">
        <v>1</v>
      </c>
      <c r="AK44" s="578"/>
      <c r="AL44" s="578"/>
      <c r="AM44" s="571" t="b">
        <v>1</v>
      </c>
      <c r="AN44" s="578"/>
      <c r="AO44" s="579" t="s">
        <v>1433</v>
      </c>
      <c r="AP44" s="566" t="s">
        <v>94</v>
      </c>
      <c r="AQ44" s="580"/>
      <c r="AR44" s="581">
        <f t="shared" si="5"/>
        <v>45754</v>
      </c>
      <c r="AS44" s="579"/>
      <c r="AT44" s="582"/>
      <c r="AU44" s="582"/>
      <c r="AV44" s="579"/>
      <c r="AW44" s="583"/>
      <c r="AX44" s="584"/>
      <c r="AY44" s="585"/>
      <c r="AZ44" s="586"/>
    </row>
    <row r="45">
      <c r="A45" s="541">
        <v>43.0</v>
      </c>
      <c r="B45" s="542">
        <v>19725.0</v>
      </c>
      <c r="C45" s="543">
        <v>45718.0</v>
      </c>
      <c r="D45" s="544">
        <v>45725.0</v>
      </c>
      <c r="E45" s="545">
        <f t="shared" si="1"/>
        <v>7</v>
      </c>
      <c r="F45" s="546" t="s">
        <v>2980</v>
      </c>
      <c r="G45" s="543">
        <v>37355.0</v>
      </c>
      <c r="H45" s="542">
        <v>22.0</v>
      </c>
      <c r="I45" s="547" t="s">
        <v>62</v>
      </c>
      <c r="J45" s="547" t="s">
        <v>62</v>
      </c>
      <c r="K45" s="547" t="s">
        <v>2981</v>
      </c>
      <c r="L45" s="547" t="s">
        <v>164</v>
      </c>
      <c r="M45" s="553" t="s">
        <v>76</v>
      </c>
      <c r="N45" s="547" t="s">
        <v>2982</v>
      </c>
      <c r="O45" s="547" t="s">
        <v>2983</v>
      </c>
      <c r="P45" s="542" t="s">
        <v>2984</v>
      </c>
      <c r="Q45" s="547" t="s">
        <v>62</v>
      </c>
      <c r="R45" s="542">
        <v>59409.0</v>
      </c>
      <c r="S45" s="547" t="s">
        <v>2985</v>
      </c>
      <c r="T45" s="547" t="s">
        <v>2986</v>
      </c>
      <c r="U45" s="608"/>
      <c r="V45" s="593"/>
      <c r="W45" s="593"/>
      <c r="X45" s="593"/>
      <c r="Y45" s="593"/>
      <c r="Z45" s="593"/>
      <c r="AA45" s="593"/>
      <c r="AB45" s="593">
        <f t="shared" si="2"/>
        <v>0</v>
      </c>
      <c r="AC45" s="551">
        <f t="shared" si="3"/>
        <v>0</v>
      </c>
      <c r="AD45" s="552" t="s">
        <v>938</v>
      </c>
      <c r="AE45" s="555" t="s">
        <v>65</v>
      </c>
      <c r="AF45" s="553" t="b">
        <v>1</v>
      </c>
      <c r="AG45" s="554"/>
      <c r="AH45" s="547" t="b">
        <v>1</v>
      </c>
      <c r="AI45" s="554"/>
      <c r="AJ45" s="547" t="b">
        <v>1</v>
      </c>
      <c r="AK45" s="554"/>
      <c r="AL45" s="554"/>
      <c r="AM45" s="547" t="b">
        <v>1</v>
      </c>
      <c r="AN45" s="554"/>
      <c r="AO45" s="555" t="s">
        <v>238</v>
      </c>
      <c r="AP45" s="542" t="s">
        <v>94</v>
      </c>
      <c r="AQ45" s="556"/>
      <c r="AR45" s="557">
        <f t="shared" si="5"/>
        <v>45755</v>
      </c>
      <c r="AS45" s="555"/>
      <c r="AT45" s="558"/>
      <c r="AU45" s="558"/>
      <c r="AV45" s="555"/>
      <c r="AW45" s="559"/>
      <c r="AX45" s="560"/>
      <c r="AY45" s="561"/>
      <c r="AZ45" s="562"/>
    </row>
    <row r="46">
      <c r="A46" s="541">
        <v>44.0</v>
      </c>
      <c r="B46" s="542">
        <v>19916.0</v>
      </c>
      <c r="C46" s="543">
        <v>45722.0</v>
      </c>
      <c r="D46" s="544">
        <v>45725.0</v>
      </c>
      <c r="E46" s="545">
        <f t="shared" si="1"/>
        <v>3</v>
      </c>
      <c r="F46" s="546" t="s">
        <v>2987</v>
      </c>
      <c r="G46" s="543">
        <v>36208.0</v>
      </c>
      <c r="H46" s="542">
        <v>26.0</v>
      </c>
      <c r="I46" s="547" t="s">
        <v>62</v>
      </c>
      <c r="J46" s="547" t="s">
        <v>62</v>
      </c>
      <c r="K46" s="547" t="s">
        <v>2988</v>
      </c>
      <c r="L46" s="547" t="s">
        <v>57</v>
      </c>
      <c r="M46" s="553" t="s">
        <v>76</v>
      </c>
      <c r="N46" s="547" t="s">
        <v>2989</v>
      </c>
      <c r="O46" s="547" t="s">
        <v>2989</v>
      </c>
      <c r="P46" s="542" t="s">
        <v>2990</v>
      </c>
      <c r="Q46" s="547" t="s">
        <v>2991</v>
      </c>
      <c r="R46" s="542">
        <v>60240.0</v>
      </c>
      <c r="S46" s="547" t="s">
        <v>2992</v>
      </c>
      <c r="T46" s="547" t="s">
        <v>2993</v>
      </c>
      <c r="U46" s="608"/>
      <c r="V46" s="593"/>
      <c r="W46" s="593"/>
      <c r="X46" s="593"/>
      <c r="Y46" s="593"/>
      <c r="Z46" s="593"/>
      <c r="AA46" s="593"/>
      <c r="AB46" s="593">
        <f t="shared" si="2"/>
        <v>0</v>
      </c>
      <c r="AC46" s="551">
        <f t="shared" si="3"/>
        <v>0</v>
      </c>
      <c r="AD46" s="552" t="s">
        <v>312</v>
      </c>
      <c r="AE46" s="555" t="s">
        <v>65</v>
      </c>
      <c r="AF46" s="553" t="b">
        <v>1</v>
      </c>
      <c r="AG46" s="554"/>
      <c r="AH46" s="547" t="b">
        <v>1</v>
      </c>
      <c r="AI46" s="554"/>
      <c r="AJ46" s="547" t="b">
        <v>1</v>
      </c>
      <c r="AK46" s="554"/>
      <c r="AL46" s="554"/>
      <c r="AM46" s="547" t="b">
        <v>1</v>
      </c>
      <c r="AN46" s="554"/>
      <c r="AO46" s="555" t="s">
        <v>1301</v>
      </c>
      <c r="AP46" s="542" t="s">
        <v>94</v>
      </c>
      <c r="AQ46" s="556"/>
      <c r="AR46" s="557">
        <f t="shared" si="5"/>
        <v>45755</v>
      </c>
      <c r="AS46" s="555"/>
      <c r="AT46" s="558"/>
      <c r="AU46" s="558"/>
      <c r="AV46" s="555"/>
      <c r="AW46" s="559"/>
      <c r="AX46" s="560"/>
      <c r="AY46" s="561"/>
      <c r="AZ46" s="562"/>
    </row>
    <row r="47">
      <c r="A47" s="541">
        <v>45.0</v>
      </c>
      <c r="B47" s="542">
        <v>19923.0</v>
      </c>
      <c r="C47" s="543">
        <v>45722.0</v>
      </c>
      <c r="D47" s="544">
        <v>45725.0</v>
      </c>
      <c r="E47" s="545">
        <f t="shared" si="1"/>
        <v>3</v>
      </c>
      <c r="F47" s="546" t="s">
        <v>2994</v>
      </c>
      <c r="G47" s="543">
        <v>41723.0</v>
      </c>
      <c r="H47" s="542">
        <v>10.0</v>
      </c>
      <c r="I47" s="547" t="s">
        <v>62</v>
      </c>
      <c r="J47" s="547" t="s">
        <v>2995</v>
      </c>
      <c r="K47" s="547" t="s">
        <v>2996</v>
      </c>
      <c r="L47" s="547" t="s">
        <v>57</v>
      </c>
      <c r="M47" s="553" t="s">
        <v>76</v>
      </c>
      <c r="N47" s="547" t="s">
        <v>202</v>
      </c>
      <c r="O47" s="547" t="s">
        <v>2997</v>
      </c>
      <c r="P47" s="542" t="s">
        <v>61</v>
      </c>
      <c r="Q47" s="547" t="s">
        <v>62</v>
      </c>
      <c r="R47" s="542" t="s">
        <v>62</v>
      </c>
      <c r="S47" s="547" t="s">
        <v>2998</v>
      </c>
      <c r="T47" s="547" t="s">
        <v>62</v>
      </c>
      <c r="U47" s="608"/>
      <c r="V47" s="593"/>
      <c r="W47" s="593"/>
      <c r="X47" s="593"/>
      <c r="Y47" s="593"/>
      <c r="Z47" s="593"/>
      <c r="AA47" s="593"/>
      <c r="AB47" s="593">
        <f t="shared" si="2"/>
        <v>0</v>
      </c>
      <c r="AC47" s="551">
        <f t="shared" si="3"/>
        <v>0</v>
      </c>
      <c r="AD47" s="552" t="s">
        <v>81</v>
      </c>
      <c r="AE47" s="555" t="s">
        <v>65</v>
      </c>
      <c r="AF47" s="553" t="b">
        <v>1</v>
      </c>
      <c r="AG47" s="554"/>
      <c r="AH47" s="547" t="b">
        <v>1</v>
      </c>
      <c r="AI47" s="554"/>
      <c r="AJ47" s="547" t="b">
        <v>1</v>
      </c>
      <c r="AK47" s="554"/>
      <c r="AL47" s="554"/>
      <c r="AM47" s="547" t="b">
        <v>1</v>
      </c>
      <c r="AN47" s="554"/>
      <c r="AO47" s="555" t="s">
        <v>1433</v>
      </c>
      <c r="AP47" s="542" t="s">
        <v>94</v>
      </c>
      <c r="AQ47" s="556"/>
      <c r="AR47" s="557">
        <f t="shared" si="5"/>
        <v>45755</v>
      </c>
      <c r="AS47" s="555"/>
      <c r="AT47" s="558"/>
      <c r="AU47" s="558"/>
      <c r="AV47" s="555"/>
      <c r="AW47" s="559"/>
      <c r="AX47" s="560"/>
      <c r="AY47" s="561"/>
      <c r="AZ47" s="562"/>
    </row>
    <row r="48">
      <c r="A48" s="541">
        <v>46.0</v>
      </c>
      <c r="B48" s="542">
        <v>19891.0</v>
      </c>
      <c r="C48" s="543">
        <v>45722.0</v>
      </c>
      <c r="D48" s="544">
        <v>45725.0</v>
      </c>
      <c r="E48" s="545">
        <f t="shared" si="1"/>
        <v>3</v>
      </c>
      <c r="F48" s="546" t="s">
        <v>2999</v>
      </c>
      <c r="G48" s="543">
        <v>27394.0</v>
      </c>
      <c r="H48" s="542">
        <v>50.0</v>
      </c>
      <c r="I48" s="547" t="s">
        <v>62</v>
      </c>
      <c r="J48" s="547" t="s">
        <v>62</v>
      </c>
      <c r="K48" s="547" t="s">
        <v>3000</v>
      </c>
      <c r="L48" s="547" t="s">
        <v>164</v>
      </c>
      <c r="M48" s="553" t="s">
        <v>76</v>
      </c>
      <c r="N48" s="547" t="s">
        <v>219</v>
      </c>
      <c r="O48" s="547" t="s">
        <v>377</v>
      </c>
      <c r="P48" s="542" t="s">
        <v>367</v>
      </c>
      <c r="Q48" s="547" t="s">
        <v>62</v>
      </c>
      <c r="R48" s="542" t="s">
        <v>62</v>
      </c>
      <c r="S48" s="547" t="s">
        <v>2816</v>
      </c>
      <c r="T48" s="547" t="s">
        <v>62</v>
      </c>
      <c r="U48" s="608"/>
      <c r="V48" s="593"/>
      <c r="W48" s="593"/>
      <c r="X48" s="593"/>
      <c r="Y48" s="593"/>
      <c r="Z48" s="593"/>
      <c r="AA48" s="593"/>
      <c r="AB48" s="593">
        <f t="shared" si="2"/>
        <v>0</v>
      </c>
      <c r="AC48" s="551">
        <f t="shared" si="3"/>
        <v>0</v>
      </c>
      <c r="AD48" s="552" t="s">
        <v>81</v>
      </c>
      <c r="AE48" s="555" t="s">
        <v>65</v>
      </c>
      <c r="AF48" s="553" t="b">
        <v>1</v>
      </c>
      <c r="AG48" s="554"/>
      <c r="AH48" s="547" t="b">
        <v>0</v>
      </c>
      <c r="AI48" s="687" t="s">
        <v>3001</v>
      </c>
      <c r="AJ48" s="547" t="b">
        <v>0</v>
      </c>
      <c r="AK48" s="687" t="s">
        <v>3001</v>
      </c>
      <c r="AL48" s="554"/>
      <c r="AM48" s="547" t="b">
        <v>1</v>
      </c>
      <c r="AN48" s="554"/>
      <c r="AO48" s="555" t="s">
        <v>83</v>
      </c>
      <c r="AP48" s="542" t="s">
        <v>69</v>
      </c>
      <c r="AQ48" s="556"/>
      <c r="AR48" s="557">
        <f t="shared" si="5"/>
        <v>45755</v>
      </c>
      <c r="AS48" s="555"/>
      <c r="AT48" s="558"/>
      <c r="AU48" s="558"/>
      <c r="AV48" s="555"/>
      <c r="AW48" s="559"/>
      <c r="AX48" s="560"/>
      <c r="AY48" s="561"/>
      <c r="AZ48" s="562"/>
    </row>
    <row r="49">
      <c r="A49" s="541">
        <v>47.0</v>
      </c>
      <c r="B49" s="542">
        <v>19964.0</v>
      </c>
      <c r="C49" s="543">
        <v>45724.0</v>
      </c>
      <c r="D49" s="544">
        <v>45725.0</v>
      </c>
      <c r="E49" s="545">
        <f t="shared" si="1"/>
        <v>1</v>
      </c>
      <c r="F49" s="546" t="s">
        <v>3002</v>
      </c>
      <c r="G49" s="543">
        <v>27811.0</v>
      </c>
      <c r="H49" s="542">
        <v>49.0</v>
      </c>
      <c r="I49" s="547" t="s">
        <v>62</v>
      </c>
      <c r="J49" s="547" t="s">
        <v>62</v>
      </c>
      <c r="K49" s="547" t="s">
        <v>3003</v>
      </c>
      <c r="L49" s="547" t="s">
        <v>57</v>
      </c>
      <c r="M49" s="553" t="s">
        <v>76</v>
      </c>
      <c r="N49" s="547" t="s">
        <v>3004</v>
      </c>
      <c r="O49" s="547" t="s">
        <v>3005</v>
      </c>
      <c r="P49" s="542" t="s">
        <v>3006</v>
      </c>
      <c r="Q49" s="547" t="s">
        <v>62</v>
      </c>
      <c r="R49" s="542" t="s">
        <v>62</v>
      </c>
      <c r="S49" s="547" t="s">
        <v>3007</v>
      </c>
      <c r="T49" s="547" t="s">
        <v>62</v>
      </c>
      <c r="U49" s="608"/>
      <c r="V49" s="593"/>
      <c r="W49" s="593"/>
      <c r="X49" s="593"/>
      <c r="Y49" s="593"/>
      <c r="Z49" s="593"/>
      <c r="AA49" s="593"/>
      <c r="AB49" s="593">
        <f t="shared" si="2"/>
        <v>0</v>
      </c>
      <c r="AC49" s="551">
        <f t="shared" si="3"/>
        <v>0</v>
      </c>
      <c r="AD49" s="552" t="s">
        <v>81</v>
      </c>
      <c r="AE49" s="555" t="s">
        <v>65</v>
      </c>
      <c r="AF49" s="553" t="b">
        <v>1</v>
      </c>
      <c r="AG49" s="554"/>
      <c r="AH49" s="547" t="b">
        <v>0</v>
      </c>
      <c r="AI49" s="687" t="s">
        <v>3008</v>
      </c>
      <c r="AJ49" s="547" t="b">
        <v>0</v>
      </c>
      <c r="AK49" s="687" t="s">
        <v>3008</v>
      </c>
      <c r="AL49" s="554"/>
      <c r="AM49" s="547" t="b">
        <v>1</v>
      </c>
      <c r="AN49" s="554"/>
      <c r="AO49" s="555" t="s">
        <v>83</v>
      </c>
      <c r="AP49" s="542" t="s">
        <v>94</v>
      </c>
      <c r="AQ49" s="556"/>
      <c r="AR49" s="557">
        <f t="shared" si="5"/>
        <v>45755</v>
      </c>
      <c r="AS49" s="555"/>
      <c r="AT49" s="558"/>
      <c r="AU49" s="558"/>
      <c r="AV49" s="555"/>
      <c r="AW49" s="559"/>
      <c r="AX49" s="560"/>
      <c r="AY49" s="561"/>
      <c r="AZ49" s="562"/>
    </row>
    <row r="50">
      <c r="A50" s="565">
        <v>48.0</v>
      </c>
      <c r="B50" s="566">
        <v>19496.0</v>
      </c>
      <c r="C50" s="567">
        <v>45713.0</v>
      </c>
      <c r="D50" s="568">
        <v>45725.0</v>
      </c>
      <c r="E50" s="569">
        <f t="shared" si="1"/>
        <v>12</v>
      </c>
      <c r="F50" s="570" t="s">
        <v>2346</v>
      </c>
      <c r="G50" s="567">
        <v>25995.0</v>
      </c>
      <c r="H50" s="566">
        <v>53.0</v>
      </c>
      <c r="I50" s="571" t="s">
        <v>62</v>
      </c>
      <c r="J50" s="571" t="s">
        <v>62</v>
      </c>
      <c r="K50" s="571" t="s">
        <v>3009</v>
      </c>
      <c r="L50" s="571" t="s">
        <v>570</v>
      </c>
      <c r="M50" s="577" t="s">
        <v>76</v>
      </c>
      <c r="N50" s="571" t="s">
        <v>3010</v>
      </c>
      <c r="O50" s="571" t="s">
        <v>3011</v>
      </c>
      <c r="P50" s="566" t="s">
        <v>112</v>
      </c>
      <c r="Q50" s="571" t="s">
        <v>3012</v>
      </c>
      <c r="R50" s="566">
        <v>20610.0</v>
      </c>
      <c r="S50" s="571" t="s">
        <v>2816</v>
      </c>
      <c r="T50" s="571"/>
      <c r="U50" s="891"/>
      <c r="V50" s="668"/>
      <c r="W50" s="668"/>
      <c r="X50" s="668"/>
      <c r="Y50" s="668"/>
      <c r="Z50" s="668"/>
      <c r="AA50" s="668"/>
      <c r="AB50" s="668">
        <f t="shared" si="2"/>
        <v>0</v>
      </c>
      <c r="AC50" s="575">
        <f t="shared" si="3"/>
        <v>0</v>
      </c>
      <c r="AD50" s="576" t="s">
        <v>117</v>
      </c>
      <c r="AE50" s="579" t="s">
        <v>65</v>
      </c>
      <c r="AF50" s="577" t="b">
        <v>1</v>
      </c>
      <c r="AG50" s="578"/>
      <c r="AH50" s="571" t="b">
        <v>1</v>
      </c>
      <c r="AI50" s="578"/>
      <c r="AJ50" s="571" t="b">
        <v>1</v>
      </c>
      <c r="AK50" s="578"/>
      <c r="AL50" s="578"/>
      <c r="AM50" s="571" t="b">
        <v>1</v>
      </c>
      <c r="AN50" s="578"/>
      <c r="AO50" s="579" t="s">
        <v>83</v>
      </c>
      <c r="AP50" s="566" t="s">
        <v>94</v>
      </c>
      <c r="AQ50" s="580"/>
      <c r="AR50" s="581">
        <f t="shared" si="5"/>
        <v>45755</v>
      </c>
      <c r="AS50" s="579"/>
      <c r="AT50" s="582"/>
      <c r="AU50" s="582"/>
      <c r="AV50" s="579"/>
      <c r="AW50" s="583"/>
      <c r="AX50" s="584"/>
      <c r="AY50" s="585"/>
      <c r="AZ50" s="586"/>
    </row>
    <row r="51">
      <c r="A51" s="541">
        <v>49.0</v>
      </c>
      <c r="B51" s="542">
        <v>20038.0</v>
      </c>
      <c r="C51" s="543">
        <v>45726.0</v>
      </c>
      <c r="D51" s="544">
        <v>45726.0</v>
      </c>
      <c r="E51" s="545">
        <f t="shared" si="1"/>
        <v>0</v>
      </c>
      <c r="F51" s="546" t="s">
        <v>3013</v>
      </c>
      <c r="G51" s="543">
        <v>35421.0</v>
      </c>
      <c r="H51" s="542">
        <v>28.0</v>
      </c>
      <c r="I51" s="554"/>
      <c r="J51" s="547" t="s">
        <v>3014</v>
      </c>
      <c r="K51" s="547" t="s">
        <v>3015</v>
      </c>
      <c r="L51" s="547" t="s">
        <v>57</v>
      </c>
      <c r="M51" s="553" t="s">
        <v>76</v>
      </c>
      <c r="N51" s="547" t="s">
        <v>3016</v>
      </c>
      <c r="O51" s="547" t="s">
        <v>3017</v>
      </c>
      <c r="P51" s="611"/>
      <c r="Q51" s="547" t="s">
        <v>3018</v>
      </c>
      <c r="R51" s="542">
        <v>11000.0</v>
      </c>
      <c r="S51" s="547" t="s">
        <v>3019</v>
      </c>
      <c r="T51" s="547" t="s">
        <v>62</v>
      </c>
      <c r="U51" s="608"/>
      <c r="V51" s="593"/>
      <c r="W51" s="593"/>
      <c r="X51" s="593"/>
      <c r="Y51" s="564"/>
      <c r="Z51" s="549">
        <v>10725.0</v>
      </c>
      <c r="AA51" s="549">
        <v>9828.0</v>
      </c>
      <c r="AB51" s="593">
        <f t="shared" si="2"/>
        <v>20553</v>
      </c>
      <c r="AC51" s="551">
        <f t="shared" si="3"/>
        <v>-20553</v>
      </c>
      <c r="AD51" s="552" t="s">
        <v>312</v>
      </c>
      <c r="AE51" s="555" t="s">
        <v>313</v>
      </c>
      <c r="AF51" s="553" t="b">
        <v>1</v>
      </c>
      <c r="AG51" s="554"/>
      <c r="AH51" s="547" t="b">
        <v>1</v>
      </c>
      <c r="AI51" s="554"/>
      <c r="AJ51" s="547" t="b">
        <v>1</v>
      </c>
      <c r="AK51" s="554"/>
      <c r="AL51" s="554"/>
      <c r="AM51" s="547" t="b">
        <v>1</v>
      </c>
      <c r="AN51" s="554"/>
      <c r="AO51" s="555" t="s">
        <v>83</v>
      </c>
      <c r="AP51" s="542" t="s">
        <v>94</v>
      </c>
      <c r="AQ51" s="556"/>
      <c r="AR51" s="557">
        <f t="shared" si="5"/>
        <v>45756</v>
      </c>
      <c r="AS51" s="555"/>
      <c r="AT51" s="558"/>
      <c r="AU51" s="558"/>
      <c r="AV51" s="555"/>
      <c r="AW51" s="559"/>
      <c r="AX51" s="560"/>
      <c r="AY51" s="561"/>
      <c r="AZ51" s="562"/>
    </row>
    <row r="52">
      <c r="A52" s="541">
        <v>50.0</v>
      </c>
      <c r="B52" s="542">
        <v>20005.0</v>
      </c>
      <c r="C52" s="543">
        <v>45725.0</v>
      </c>
      <c r="D52" s="544">
        <v>45726.0</v>
      </c>
      <c r="E52" s="545">
        <f t="shared" si="1"/>
        <v>1</v>
      </c>
      <c r="F52" s="546" t="s">
        <v>3020</v>
      </c>
      <c r="G52" s="543">
        <v>38607.0</v>
      </c>
      <c r="H52" s="542">
        <v>19.0</v>
      </c>
      <c r="I52" s="547" t="s">
        <v>62</v>
      </c>
      <c r="J52" s="547" t="s">
        <v>3021</v>
      </c>
      <c r="K52" s="547" t="s">
        <v>3022</v>
      </c>
      <c r="L52" s="547" t="s">
        <v>75</v>
      </c>
      <c r="M52" s="553" t="s">
        <v>58</v>
      </c>
      <c r="N52" s="547" t="s">
        <v>3023</v>
      </c>
      <c r="O52" s="547" t="s">
        <v>3024</v>
      </c>
      <c r="P52" s="611"/>
      <c r="Q52" s="547" t="s">
        <v>3025</v>
      </c>
      <c r="R52" s="542">
        <v>44950.0</v>
      </c>
      <c r="S52" s="547" t="s">
        <v>3026</v>
      </c>
      <c r="T52" s="547" t="s">
        <v>3027</v>
      </c>
      <c r="U52" s="608"/>
      <c r="V52" s="593"/>
      <c r="W52" s="593"/>
      <c r="X52" s="593"/>
      <c r="Y52" s="593"/>
      <c r="Z52" s="549">
        <v>28080.0</v>
      </c>
      <c r="AA52" s="549">
        <v>18720.0</v>
      </c>
      <c r="AB52" s="593">
        <f t="shared" si="2"/>
        <v>46800</v>
      </c>
      <c r="AC52" s="551">
        <f t="shared" si="3"/>
        <v>-46800</v>
      </c>
      <c r="AD52" s="552" t="s">
        <v>312</v>
      </c>
      <c r="AE52" s="555" t="s">
        <v>65</v>
      </c>
      <c r="AF52" s="553" t="b">
        <v>1</v>
      </c>
      <c r="AG52" s="554"/>
      <c r="AH52" s="547" t="b">
        <v>1</v>
      </c>
      <c r="AI52" s="554"/>
      <c r="AJ52" s="547" t="b">
        <v>1</v>
      </c>
      <c r="AK52" s="554"/>
      <c r="AL52" s="554"/>
      <c r="AM52" s="547" t="b">
        <v>1</v>
      </c>
      <c r="AN52" s="554"/>
      <c r="AO52" s="555" t="s">
        <v>1301</v>
      </c>
      <c r="AP52" s="542" t="s">
        <v>69</v>
      </c>
      <c r="AQ52" s="556"/>
      <c r="AR52" s="557">
        <f t="shared" si="5"/>
        <v>45756</v>
      </c>
      <c r="AS52" s="555"/>
      <c r="AT52" s="558"/>
      <c r="AU52" s="558"/>
      <c r="AV52" s="555"/>
      <c r="AW52" s="559"/>
      <c r="AX52" s="560"/>
      <c r="AY52" s="561"/>
      <c r="AZ52" s="562"/>
      <c r="BA52" s="896" t="s">
        <v>3028</v>
      </c>
    </row>
    <row r="53">
      <c r="A53" s="541">
        <v>51.0</v>
      </c>
      <c r="B53" s="542">
        <v>19660.0</v>
      </c>
      <c r="C53" s="543">
        <v>45717.0</v>
      </c>
      <c r="D53" s="544">
        <v>45726.0</v>
      </c>
      <c r="E53" s="545">
        <f t="shared" si="1"/>
        <v>9</v>
      </c>
      <c r="F53" s="546" t="s">
        <v>3029</v>
      </c>
      <c r="G53" s="543">
        <v>16607.0</v>
      </c>
      <c r="H53" s="542">
        <v>79.0</v>
      </c>
      <c r="I53" s="554"/>
      <c r="J53" s="547" t="s">
        <v>3029</v>
      </c>
      <c r="K53" s="547" t="s">
        <v>3030</v>
      </c>
      <c r="L53" s="547" t="s">
        <v>98</v>
      </c>
      <c r="M53" s="553" t="s">
        <v>76</v>
      </c>
      <c r="N53" s="547" t="s">
        <v>3031</v>
      </c>
      <c r="O53" s="547" t="s">
        <v>3032</v>
      </c>
      <c r="P53" s="542" t="s">
        <v>91</v>
      </c>
      <c r="Q53" s="547" t="s">
        <v>3033</v>
      </c>
      <c r="R53" s="611"/>
      <c r="S53" s="547" t="s">
        <v>3034</v>
      </c>
      <c r="T53" s="547" t="s">
        <v>3035</v>
      </c>
      <c r="U53" s="608"/>
      <c r="V53" s="593"/>
      <c r="W53" s="593"/>
      <c r="X53" s="593"/>
      <c r="Y53" s="593"/>
      <c r="Z53" s="549">
        <v>20475.0</v>
      </c>
      <c r="AA53" s="549">
        <v>8775.0</v>
      </c>
      <c r="AB53" s="593">
        <f t="shared" si="2"/>
        <v>29250</v>
      </c>
      <c r="AC53" s="551">
        <f t="shared" si="3"/>
        <v>-29250</v>
      </c>
      <c r="AD53" s="552" t="s">
        <v>312</v>
      </c>
      <c r="AE53" s="555" t="s">
        <v>65</v>
      </c>
      <c r="AF53" s="553" t="b">
        <v>1</v>
      </c>
      <c r="AG53" s="554"/>
      <c r="AH53" s="547" t="b">
        <v>1</v>
      </c>
      <c r="AI53" s="554"/>
      <c r="AJ53" s="547" t="b">
        <v>1</v>
      </c>
      <c r="AK53" s="554"/>
      <c r="AL53" s="554"/>
      <c r="AM53" s="547" t="b">
        <v>1</v>
      </c>
      <c r="AN53" s="547" t="s">
        <v>3036</v>
      </c>
      <c r="AO53" s="555" t="s">
        <v>68</v>
      </c>
      <c r="AP53" s="542" t="s">
        <v>94</v>
      </c>
      <c r="AQ53" s="556"/>
      <c r="AR53" s="557">
        <f t="shared" si="5"/>
        <v>45756</v>
      </c>
      <c r="AS53" s="555"/>
      <c r="AT53" s="558"/>
      <c r="AU53" s="558"/>
      <c r="AV53" s="555"/>
      <c r="AW53" s="559"/>
      <c r="AX53" s="560"/>
      <c r="AY53" s="561"/>
      <c r="AZ53" s="562"/>
    </row>
    <row r="54">
      <c r="A54" s="541">
        <v>52.0</v>
      </c>
      <c r="B54" s="542">
        <v>20042.0</v>
      </c>
      <c r="C54" s="543">
        <v>45726.0</v>
      </c>
      <c r="D54" s="544">
        <v>45726.0</v>
      </c>
      <c r="E54" s="545">
        <f t="shared" si="1"/>
        <v>0</v>
      </c>
      <c r="F54" s="546" t="s">
        <v>3037</v>
      </c>
      <c r="G54" s="543">
        <v>25384.0</v>
      </c>
      <c r="H54" s="542">
        <v>55.0</v>
      </c>
      <c r="I54" s="547" t="s">
        <v>62</v>
      </c>
      <c r="J54" s="547" t="s">
        <v>3037</v>
      </c>
      <c r="K54" s="547" t="s">
        <v>3038</v>
      </c>
      <c r="L54" s="547" t="s">
        <v>228</v>
      </c>
      <c r="M54" s="553" t="s">
        <v>76</v>
      </c>
      <c r="N54" s="547" t="s">
        <v>3039</v>
      </c>
      <c r="O54" s="547" t="s">
        <v>3040</v>
      </c>
      <c r="P54" s="542" t="s">
        <v>1447</v>
      </c>
      <c r="Q54" s="547" t="s">
        <v>3040</v>
      </c>
      <c r="R54" s="542">
        <v>19160.0</v>
      </c>
      <c r="S54" s="547" t="s">
        <v>3019</v>
      </c>
      <c r="T54" s="547" t="s">
        <v>62</v>
      </c>
      <c r="U54" s="608"/>
      <c r="V54" s="593"/>
      <c r="W54" s="593"/>
      <c r="X54" s="593"/>
      <c r="Y54" s="593"/>
      <c r="Z54" s="549">
        <v>25740.0</v>
      </c>
      <c r="AA54" s="549">
        <v>17160.0</v>
      </c>
      <c r="AB54" s="593">
        <f t="shared" si="2"/>
        <v>42900</v>
      </c>
      <c r="AC54" s="551">
        <f t="shared" si="3"/>
        <v>-42900</v>
      </c>
      <c r="AD54" s="552" t="s">
        <v>312</v>
      </c>
      <c r="AE54" s="555" t="s">
        <v>313</v>
      </c>
      <c r="AF54" s="553" t="b">
        <v>1</v>
      </c>
      <c r="AG54" s="554"/>
      <c r="AH54" s="547" t="b">
        <v>1</v>
      </c>
      <c r="AI54" s="554"/>
      <c r="AJ54" s="547" t="b">
        <v>1</v>
      </c>
      <c r="AK54" s="554"/>
      <c r="AL54" s="554"/>
      <c r="AM54" s="547" t="b">
        <v>1</v>
      </c>
      <c r="AN54" s="554"/>
      <c r="AO54" s="555" t="s">
        <v>83</v>
      </c>
      <c r="AP54" s="542" t="s">
        <v>94</v>
      </c>
      <c r="AQ54" s="556"/>
      <c r="AR54" s="557">
        <f t="shared" si="5"/>
        <v>45756</v>
      </c>
      <c r="AS54" s="555"/>
      <c r="AT54" s="558"/>
      <c r="AU54" s="558"/>
      <c r="AV54" s="555"/>
      <c r="AW54" s="559"/>
      <c r="AX54" s="560"/>
      <c r="AY54" s="561"/>
      <c r="AZ54" s="562"/>
    </row>
    <row r="55">
      <c r="A55" s="541">
        <v>53.0</v>
      </c>
      <c r="B55" s="542">
        <v>19967.0</v>
      </c>
      <c r="C55" s="543">
        <v>45724.0</v>
      </c>
      <c r="D55" s="544">
        <v>45726.0</v>
      </c>
      <c r="E55" s="545">
        <f t="shared" si="1"/>
        <v>2</v>
      </c>
      <c r="F55" s="546" t="s">
        <v>3041</v>
      </c>
      <c r="G55" s="543">
        <v>33950.0</v>
      </c>
      <c r="H55" s="542">
        <v>32.0</v>
      </c>
      <c r="I55" s="547" t="s">
        <v>62</v>
      </c>
      <c r="J55" s="547" t="s">
        <v>3041</v>
      </c>
      <c r="K55" s="547" t="s">
        <v>3042</v>
      </c>
      <c r="L55" s="547" t="s">
        <v>57</v>
      </c>
      <c r="M55" s="553" t="s">
        <v>76</v>
      </c>
      <c r="N55" s="547" t="s">
        <v>3043</v>
      </c>
      <c r="O55" s="547" t="s">
        <v>3044</v>
      </c>
      <c r="P55" s="542" t="s">
        <v>343</v>
      </c>
      <c r="Q55" s="547" t="s">
        <v>344</v>
      </c>
      <c r="R55" s="542">
        <v>47562.0</v>
      </c>
      <c r="S55" s="547" t="s">
        <v>3045</v>
      </c>
      <c r="T55" s="547" t="s">
        <v>3046</v>
      </c>
      <c r="U55" s="608"/>
      <c r="V55" s="593"/>
      <c r="W55" s="593"/>
      <c r="X55" s="593"/>
      <c r="Y55" s="593"/>
      <c r="Z55" s="549">
        <v>36270.0</v>
      </c>
      <c r="AA55" s="549">
        <v>24180.0</v>
      </c>
      <c r="AB55" s="593">
        <f t="shared" si="2"/>
        <v>60450</v>
      </c>
      <c r="AC55" s="551">
        <f t="shared" si="3"/>
        <v>-60450</v>
      </c>
      <c r="AD55" s="552" t="s">
        <v>312</v>
      </c>
      <c r="AE55" s="555" t="s">
        <v>65</v>
      </c>
      <c r="AF55" s="553" t="b">
        <v>1</v>
      </c>
      <c r="AG55" s="554"/>
      <c r="AH55" s="547" t="b">
        <v>1</v>
      </c>
      <c r="AI55" s="554"/>
      <c r="AJ55" s="547" t="b">
        <v>1</v>
      </c>
      <c r="AK55" s="554"/>
      <c r="AL55" s="554"/>
      <c r="AM55" s="547" t="b">
        <v>1</v>
      </c>
      <c r="AN55" s="554"/>
      <c r="AO55" s="555" t="s">
        <v>83</v>
      </c>
      <c r="AP55" s="542" t="s">
        <v>69</v>
      </c>
      <c r="AQ55" s="556"/>
      <c r="AR55" s="557">
        <f t="shared" si="5"/>
        <v>45756</v>
      </c>
      <c r="AS55" s="555"/>
      <c r="AT55" s="558"/>
      <c r="AU55" s="558"/>
      <c r="AV55" s="555"/>
      <c r="AW55" s="559"/>
      <c r="AX55" s="560"/>
      <c r="AY55" s="561"/>
      <c r="AZ55" s="562"/>
    </row>
    <row r="56">
      <c r="A56" s="541">
        <v>54.0</v>
      </c>
      <c r="B56" s="542">
        <v>19993.0</v>
      </c>
      <c r="C56" s="543">
        <v>45724.0</v>
      </c>
      <c r="D56" s="544">
        <v>45726.0</v>
      </c>
      <c r="E56" s="545">
        <f t="shared" si="1"/>
        <v>2</v>
      </c>
      <c r="F56" s="546" t="s">
        <v>3047</v>
      </c>
      <c r="G56" s="543">
        <v>45719.0</v>
      </c>
      <c r="H56" s="542">
        <v>55.0</v>
      </c>
      <c r="I56" s="547" t="s">
        <v>62</v>
      </c>
      <c r="J56" s="547" t="s">
        <v>3047</v>
      </c>
      <c r="K56" s="547" t="s">
        <v>3048</v>
      </c>
      <c r="L56" s="547" t="s">
        <v>570</v>
      </c>
      <c r="M56" s="553" t="s">
        <v>76</v>
      </c>
      <c r="N56" s="547" t="s">
        <v>3049</v>
      </c>
      <c r="O56" s="547" t="s">
        <v>3050</v>
      </c>
      <c r="P56" s="542" t="s">
        <v>1358</v>
      </c>
      <c r="Q56" s="547" t="s">
        <v>62</v>
      </c>
      <c r="R56" s="542" t="s">
        <v>62</v>
      </c>
      <c r="S56" s="547" t="s">
        <v>2913</v>
      </c>
      <c r="T56" s="547" t="s">
        <v>62</v>
      </c>
      <c r="U56" s="608"/>
      <c r="V56" s="593"/>
      <c r="W56" s="593"/>
      <c r="X56" s="593"/>
      <c r="Y56" s="593"/>
      <c r="Z56" s="549">
        <v>12012.0</v>
      </c>
      <c r="AA56" s="549">
        <v>5148.0</v>
      </c>
      <c r="AB56" s="593">
        <f t="shared" si="2"/>
        <v>17160</v>
      </c>
      <c r="AC56" s="551">
        <f t="shared" si="3"/>
        <v>-17160</v>
      </c>
      <c r="AD56" s="552" t="s">
        <v>81</v>
      </c>
      <c r="AE56" s="555" t="s">
        <v>65</v>
      </c>
      <c r="AF56" s="553" t="b">
        <v>1</v>
      </c>
      <c r="AG56" s="554"/>
      <c r="AH56" s="547" t="b">
        <v>1</v>
      </c>
      <c r="AI56" s="554"/>
      <c r="AJ56" s="547" t="b">
        <v>1</v>
      </c>
      <c r="AK56" s="554"/>
      <c r="AL56" s="554"/>
      <c r="AM56" s="547" t="b">
        <v>1</v>
      </c>
      <c r="AN56" s="554"/>
      <c r="AO56" s="555" t="s">
        <v>1301</v>
      </c>
      <c r="AP56" s="542" t="s">
        <v>69</v>
      </c>
      <c r="AQ56" s="556"/>
      <c r="AR56" s="557">
        <f t="shared" si="5"/>
        <v>45756</v>
      </c>
      <c r="AS56" s="555"/>
      <c r="AT56" s="558"/>
      <c r="AU56" s="558"/>
      <c r="AV56" s="555"/>
      <c r="AW56" s="559"/>
      <c r="AX56" s="560"/>
      <c r="AY56" s="561"/>
      <c r="AZ56" s="562"/>
    </row>
    <row r="57">
      <c r="A57" s="565">
        <v>55.0</v>
      </c>
      <c r="B57" s="566">
        <v>19863.0</v>
      </c>
      <c r="C57" s="567">
        <v>45721.0</v>
      </c>
      <c r="D57" s="568">
        <v>45726.0</v>
      </c>
      <c r="E57" s="569">
        <f t="shared" si="1"/>
        <v>5</v>
      </c>
      <c r="F57" s="570" t="s">
        <v>3051</v>
      </c>
      <c r="G57" s="567">
        <v>30721.0</v>
      </c>
      <c r="H57" s="566">
        <v>41.0</v>
      </c>
      <c r="I57" s="571" t="s">
        <v>62</v>
      </c>
      <c r="J57" s="571" t="s">
        <v>3051</v>
      </c>
      <c r="K57" s="571" t="s">
        <v>3052</v>
      </c>
      <c r="L57" s="571" t="s">
        <v>57</v>
      </c>
      <c r="M57" s="577" t="s">
        <v>76</v>
      </c>
      <c r="N57" s="571" t="s">
        <v>3053</v>
      </c>
      <c r="O57" s="571" t="s">
        <v>3054</v>
      </c>
      <c r="P57" s="566">
        <v>163.9</v>
      </c>
      <c r="Q57" s="571" t="s">
        <v>62</v>
      </c>
      <c r="R57" s="566" t="s">
        <v>62</v>
      </c>
      <c r="S57" s="571" t="s">
        <v>3055</v>
      </c>
      <c r="T57" s="571" t="s">
        <v>2880</v>
      </c>
      <c r="U57" s="891"/>
      <c r="V57" s="668"/>
      <c r="W57" s="668"/>
      <c r="X57" s="668"/>
      <c r="Y57" s="668"/>
      <c r="Z57" s="573">
        <v>53200.0</v>
      </c>
      <c r="AA57" s="573">
        <v>22800.0</v>
      </c>
      <c r="AB57" s="668">
        <f t="shared" si="2"/>
        <v>76000</v>
      </c>
      <c r="AC57" s="575">
        <f t="shared" si="3"/>
        <v>-76000</v>
      </c>
      <c r="AD57" s="576" t="s">
        <v>81</v>
      </c>
      <c r="AE57" s="579" t="s">
        <v>65</v>
      </c>
      <c r="AF57" s="577" t="b">
        <v>1</v>
      </c>
      <c r="AG57" s="578"/>
      <c r="AH57" s="571" t="b">
        <v>0</v>
      </c>
      <c r="AI57" s="803" t="s">
        <v>3056</v>
      </c>
      <c r="AJ57" s="571" t="b">
        <v>0</v>
      </c>
      <c r="AK57" s="803" t="s">
        <v>3056</v>
      </c>
      <c r="AL57" s="578"/>
      <c r="AM57" s="571" t="b">
        <v>1</v>
      </c>
      <c r="AN57" s="578"/>
      <c r="AO57" s="579" t="s">
        <v>1301</v>
      </c>
      <c r="AP57" s="566" t="s">
        <v>94</v>
      </c>
      <c r="AQ57" s="580"/>
      <c r="AR57" s="581">
        <f t="shared" si="5"/>
        <v>45756</v>
      </c>
      <c r="AS57" s="579"/>
      <c r="AT57" s="582"/>
      <c r="AU57" s="582"/>
      <c r="AV57" s="579"/>
      <c r="AW57" s="583"/>
      <c r="AX57" s="584"/>
      <c r="AY57" s="585"/>
      <c r="AZ57" s="586"/>
      <c r="BA57" s="613"/>
    </row>
    <row r="58">
      <c r="A58" s="541">
        <v>56.0</v>
      </c>
      <c r="B58" s="542">
        <v>20007.0</v>
      </c>
      <c r="C58" s="543">
        <v>45725.0</v>
      </c>
      <c r="D58" s="544">
        <v>45727.0</v>
      </c>
      <c r="E58" s="545">
        <f t="shared" si="1"/>
        <v>2</v>
      </c>
      <c r="F58" s="546" t="s">
        <v>3057</v>
      </c>
      <c r="G58" s="543">
        <v>44901.0</v>
      </c>
      <c r="H58" s="542">
        <v>2.0</v>
      </c>
      <c r="I58" s="547" t="s">
        <v>62</v>
      </c>
      <c r="J58" s="547" t="s">
        <v>3058</v>
      </c>
      <c r="K58" s="547" t="s">
        <v>3059</v>
      </c>
      <c r="L58" s="547" t="s">
        <v>57</v>
      </c>
      <c r="M58" s="553" t="s">
        <v>58</v>
      </c>
      <c r="N58" s="547" t="s">
        <v>3060</v>
      </c>
      <c r="O58" s="547" t="s">
        <v>2979</v>
      </c>
      <c r="P58" s="542" t="s">
        <v>1277</v>
      </c>
      <c r="Q58" s="547" t="s">
        <v>62</v>
      </c>
      <c r="R58" s="542" t="s">
        <v>62</v>
      </c>
      <c r="S58" s="547" t="s">
        <v>2959</v>
      </c>
      <c r="T58" s="547" t="s">
        <v>62</v>
      </c>
      <c r="U58" s="608"/>
      <c r="V58" s="593"/>
      <c r="W58" s="593"/>
      <c r="X58" s="593"/>
      <c r="Y58" s="593"/>
      <c r="Z58" s="549">
        <v>5460.0</v>
      </c>
      <c r="AA58" s="549">
        <v>2340.0</v>
      </c>
      <c r="AB58" s="593">
        <f t="shared" si="2"/>
        <v>7800</v>
      </c>
      <c r="AC58" s="551">
        <f t="shared" si="3"/>
        <v>-7800</v>
      </c>
      <c r="AD58" s="552" t="s">
        <v>81</v>
      </c>
      <c r="AE58" s="555" t="s">
        <v>65</v>
      </c>
      <c r="AF58" s="553" t="b">
        <v>1</v>
      </c>
      <c r="AG58" s="554"/>
      <c r="AH58" s="547" t="b">
        <v>1</v>
      </c>
      <c r="AI58" s="554"/>
      <c r="AJ58" s="547" t="b">
        <v>1</v>
      </c>
      <c r="AK58" s="554"/>
      <c r="AL58" s="554"/>
      <c r="AM58" s="547" t="b">
        <v>1</v>
      </c>
      <c r="AN58" s="554"/>
      <c r="AO58" s="555" t="s">
        <v>1301</v>
      </c>
      <c r="AP58" s="542" t="s">
        <v>69</v>
      </c>
      <c r="AQ58" s="556"/>
      <c r="AR58" s="557">
        <f t="shared" si="5"/>
        <v>45757</v>
      </c>
      <c r="AS58" s="555"/>
      <c r="AT58" s="558"/>
      <c r="AU58" s="558"/>
      <c r="AV58" s="555"/>
      <c r="AW58" s="559"/>
      <c r="AX58" s="560"/>
      <c r="AY58" s="561"/>
      <c r="AZ58" s="562"/>
    </row>
    <row r="59">
      <c r="A59" s="542">
        <v>57.0</v>
      </c>
      <c r="B59" s="671">
        <v>20087.0</v>
      </c>
      <c r="C59" s="672">
        <v>45727.0</v>
      </c>
      <c r="D59" s="673">
        <v>45727.0</v>
      </c>
      <c r="E59" s="674">
        <f t="shared" si="1"/>
        <v>0</v>
      </c>
      <c r="F59" s="675" t="s">
        <v>3061</v>
      </c>
      <c r="G59" s="672">
        <v>21094.0</v>
      </c>
      <c r="H59" s="671">
        <v>67.0</v>
      </c>
      <c r="I59" s="553" t="s">
        <v>62</v>
      </c>
      <c r="J59" s="553" t="s">
        <v>3061</v>
      </c>
      <c r="K59" s="553" t="s">
        <v>3062</v>
      </c>
      <c r="L59" s="553" t="s">
        <v>98</v>
      </c>
      <c r="M59" s="553" t="s">
        <v>76</v>
      </c>
      <c r="N59" s="553" t="s">
        <v>1566</v>
      </c>
      <c r="O59" s="553" t="s">
        <v>3063</v>
      </c>
      <c r="P59" s="671" t="s">
        <v>1151</v>
      </c>
      <c r="Q59" s="553" t="s">
        <v>3064</v>
      </c>
      <c r="R59" s="671" t="s">
        <v>3065</v>
      </c>
      <c r="S59" s="553" t="s">
        <v>2913</v>
      </c>
      <c r="T59" s="553" t="s">
        <v>62</v>
      </c>
      <c r="U59" s="608"/>
      <c r="V59" s="608"/>
      <c r="W59" s="608"/>
      <c r="X59" s="608"/>
      <c r="Y59" s="608"/>
      <c r="Z59" s="548">
        <v>16980.0</v>
      </c>
      <c r="AA59" s="548">
        <v>11320.0</v>
      </c>
      <c r="AB59" s="608">
        <f t="shared" si="2"/>
        <v>28300</v>
      </c>
      <c r="AC59" s="676">
        <f t="shared" si="3"/>
        <v>-28300</v>
      </c>
      <c r="AD59" s="843" t="s">
        <v>312</v>
      </c>
      <c r="AE59" s="558" t="s">
        <v>313</v>
      </c>
      <c r="AF59" s="553" t="b">
        <v>1</v>
      </c>
      <c r="AG59" s="592"/>
      <c r="AH59" s="553" t="b">
        <v>1</v>
      </c>
      <c r="AI59" s="592"/>
      <c r="AJ59" s="553" t="b">
        <v>1</v>
      </c>
      <c r="AK59" s="592"/>
      <c r="AL59" s="592"/>
      <c r="AM59" s="553" t="b">
        <v>1</v>
      </c>
      <c r="AN59" s="592"/>
      <c r="AO59" s="558" t="s">
        <v>83</v>
      </c>
      <c r="AP59" s="671" t="s">
        <v>94</v>
      </c>
      <c r="AQ59" s="556"/>
      <c r="AR59" s="557">
        <f t="shared" si="5"/>
        <v>45757</v>
      </c>
      <c r="AS59" s="558"/>
      <c r="AT59" s="558"/>
      <c r="AU59" s="558"/>
      <c r="AV59" s="558"/>
      <c r="AW59" s="559"/>
      <c r="AX59" s="559"/>
      <c r="AY59" s="677"/>
      <c r="AZ59" s="678"/>
      <c r="BA59" s="679"/>
    </row>
    <row r="60">
      <c r="A60" s="541">
        <v>58.0</v>
      </c>
      <c r="B60" s="542">
        <v>19664.0</v>
      </c>
      <c r="C60" s="543">
        <v>45717.0</v>
      </c>
      <c r="D60" s="544">
        <v>45727.0</v>
      </c>
      <c r="E60" s="545">
        <f t="shared" si="1"/>
        <v>10</v>
      </c>
      <c r="F60" s="546" t="s">
        <v>3066</v>
      </c>
      <c r="G60" s="543">
        <v>25776.0</v>
      </c>
      <c r="H60" s="542">
        <v>54.0</v>
      </c>
      <c r="I60" s="547" t="s">
        <v>62</v>
      </c>
      <c r="J60" s="547" t="s">
        <v>3066</v>
      </c>
      <c r="K60" s="547" t="s">
        <v>3067</v>
      </c>
      <c r="L60" s="547" t="s">
        <v>843</v>
      </c>
      <c r="M60" s="553" t="s">
        <v>76</v>
      </c>
      <c r="N60" s="547" t="s">
        <v>3068</v>
      </c>
      <c r="O60" s="547" t="s">
        <v>3069</v>
      </c>
      <c r="P60" s="542" t="s">
        <v>1718</v>
      </c>
      <c r="Q60" s="547" t="s">
        <v>62</v>
      </c>
      <c r="R60" s="542" t="s">
        <v>62</v>
      </c>
      <c r="S60" s="547" t="s">
        <v>3070</v>
      </c>
      <c r="T60" s="547" t="s">
        <v>2905</v>
      </c>
      <c r="U60" s="608"/>
      <c r="V60" s="593"/>
      <c r="W60" s="593"/>
      <c r="X60" s="593"/>
      <c r="Y60" s="593"/>
      <c r="Z60" s="549">
        <v>19383.0</v>
      </c>
      <c r="AA60" s="549">
        <v>8307.0</v>
      </c>
      <c r="AB60" s="593">
        <f t="shared" si="2"/>
        <v>27690</v>
      </c>
      <c r="AC60" s="551">
        <f t="shared" si="3"/>
        <v>-27690</v>
      </c>
      <c r="AD60" s="552" t="s">
        <v>81</v>
      </c>
      <c r="AE60" s="555" t="s">
        <v>65</v>
      </c>
      <c r="AF60" s="553" t="b">
        <v>1</v>
      </c>
      <c r="AG60" s="554"/>
      <c r="AH60" s="547" t="b">
        <v>1</v>
      </c>
      <c r="AI60" s="554"/>
      <c r="AJ60" s="547" t="b">
        <v>0</v>
      </c>
      <c r="AK60" s="547" t="s">
        <v>3071</v>
      </c>
      <c r="AL60" s="554"/>
      <c r="AM60" s="547" t="b">
        <v>1</v>
      </c>
      <c r="AN60" s="554"/>
      <c r="AO60" s="555" t="s">
        <v>68</v>
      </c>
      <c r="AP60" s="542" t="s">
        <v>94</v>
      </c>
      <c r="AQ60" s="556"/>
      <c r="AR60" s="557">
        <f t="shared" si="5"/>
        <v>45757</v>
      </c>
      <c r="AS60" s="555"/>
      <c r="AT60" s="558"/>
      <c r="AU60" s="558"/>
      <c r="AV60" s="555"/>
      <c r="AW60" s="559"/>
      <c r="AX60" s="560"/>
      <c r="AY60" s="561"/>
      <c r="AZ60" s="562"/>
    </row>
    <row r="61">
      <c r="A61" s="565">
        <v>59.0</v>
      </c>
      <c r="B61" s="542">
        <v>19960.0</v>
      </c>
      <c r="C61" s="543">
        <v>45723.0</v>
      </c>
      <c r="D61" s="544">
        <v>45727.0</v>
      </c>
      <c r="E61" s="545">
        <f t="shared" si="1"/>
        <v>4</v>
      </c>
      <c r="F61" s="546" t="s">
        <v>3072</v>
      </c>
      <c r="G61" s="543">
        <v>43410.0</v>
      </c>
      <c r="H61" s="542">
        <v>6.0</v>
      </c>
      <c r="I61" s="547" t="s">
        <v>62</v>
      </c>
      <c r="J61" s="547" t="s">
        <v>3073</v>
      </c>
      <c r="K61" s="547" t="s">
        <v>3074</v>
      </c>
      <c r="L61" s="547" t="s">
        <v>57</v>
      </c>
      <c r="M61" s="553" t="s">
        <v>58</v>
      </c>
      <c r="N61" s="547" t="s">
        <v>3075</v>
      </c>
      <c r="O61" s="547" t="s">
        <v>3076</v>
      </c>
      <c r="P61" s="542" t="s">
        <v>767</v>
      </c>
      <c r="Q61" s="547" t="s">
        <v>62</v>
      </c>
      <c r="R61" s="542" t="s">
        <v>62</v>
      </c>
      <c r="S61" s="547" t="s">
        <v>3077</v>
      </c>
      <c r="T61" s="547" t="s">
        <v>3078</v>
      </c>
      <c r="U61" s="608"/>
      <c r="V61" s="593"/>
      <c r="W61" s="593"/>
      <c r="X61" s="593"/>
      <c r="Y61" s="593"/>
      <c r="Z61" s="593"/>
      <c r="AA61" s="593"/>
      <c r="AB61" s="593">
        <f t="shared" si="2"/>
        <v>0</v>
      </c>
      <c r="AC61" s="551">
        <f t="shared" si="3"/>
        <v>0</v>
      </c>
      <c r="AD61" s="552" t="s">
        <v>81</v>
      </c>
      <c r="AE61" s="555" t="s">
        <v>65</v>
      </c>
      <c r="AF61" s="553" t="b">
        <v>1</v>
      </c>
      <c r="AG61" s="554"/>
      <c r="AH61" s="547" t="b">
        <v>1</v>
      </c>
      <c r="AI61" s="554"/>
      <c r="AJ61" s="547" t="b">
        <v>1</v>
      </c>
      <c r="AK61" s="554"/>
      <c r="AL61" s="554"/>
      <c r="AM61" s="547" t="b">
        <v>1</v>
      </c>
      <c r="AN61" s="554"/>
      <c r="AO61" s="555" t="s">
        <v>83</v>
      </c>
      <c r="AP61" s="542" t="s">
        <v>94</v>
      </c>
      <c r="AQ61" s="556"/>
      <c r="AR61" s="557">
        <f t="shared" si="5"/>
        <v>45757</v>
      </c>
      <c r="AS61" s="555"/>
      <c r="AT61" s="558"/>
      <c r="AU61" s="558"/>
      <c r="AV61" s="555"/>
      <c r="AW61" s="559"/>
      <c r="AX61" s="560"/>
      <c r="AY61" s="561"/>
      <c r="AZ61" s="562"/>
    </row>
    <row r="62">
      <c r="A62" s="542">
        <v>60.0</v>
      </c>
      <c r="B62" s="604">
        <v>19959.0</v>
      </c>
      <c r="C62" s="595">
        <v>45723.0</v>
      </c>
      <c r="D62" s="596">
        <v>45728.0</v>
      </c>
      <c r="E62" s="638">
        <f t="shared" si="1"/>
        <v>5</v>
      </c>
      <c r="F62" s="639" t="s">
        <v>3079</v>
      </c>
      <c r="G62" s="595">
        <v>39920.0</v>
      </c>
      <c r="H62" s="604">
        <v>15.0</v>
      </c>
      <c r="I62" s="602" t="s">
        <v>62</v>
      </c>
      <c r="J62" s="602" t="s">
        <v>62</v>
      </c>
      <c r="K62" s="602" t="s">
        <v>3080</v>
      </c>
      <c r="L62" s="602" t="s">
        <v>57</v>
      </c>
      <c r="M62" s="599" t="s">
        <v>76</v>
      </c>
      <c r="N62" s="602" t="s">
        <v>202</v>
      </c>
      <c r="O62" s="602" t="s">
        <v>202</v>
      </c>
      <c r="P62" s="604" t="s">
        <v>61</v>
      </c>
      <c r="Q62" s="602" t="s">
        <v>62</v>
      </c>
      <c r="R62" s="604" t="s">
        <v>62</v>
      </c>
      <c r="S62" s="602" t="s">
        <v>3081</v>
      </c>
      <c r="T62" s="602" t="s">
        <v>62</v>
      </c>
      <c r="U62" s="897"/>
      <c r="V62" s="898"/>
      <c r="W62" s="898"/>
      <c r="X62" s="898"/>
      <c r="Y62" s="898"/>
      <c r="Z62" s="898"/>
      <c r="AA62" s="898"/>
      <c r="AB62" s="898">
        <f t="shared" si="2"/>
        <v>0</v>
      </c>
      <c r="AC62" s="597">
        <f t="shared" si="3"/>
        <v>0</v>
      </c>
      <c r="AD62" s="598" t="s">
        <v>81</v>
      </c>
      <c r="AE62" s="603" t="s">
        <v>65</v>
      </c>
      <c r="AF62" s="599" t="b">
        <v>1</v>
      </c>
      <c r="AG62" s="600"/>
      <c r="AH62" s="602" t="b">
        <v>1</v>
      </c>
      <c r="AI62" s="600"/>
      <c r="AJ62" s="602" t="b">
        <v>1</v>
      </c>
      <c r="AK62" s="600"/>
      <c r="AL62" s="600"/>
      <c r="AM62" s="602" t="b">
        <v>1</v>
      </c>
      <c r="AN62" s="600"/>
      <c r="AO62" s="603" t="s">
        <v>83</v>
      </c>
      <c r="AP62" s="604" t="s">
        <v>94</v>
      </c>
      <c r="AQ62" s="605"/>
      <c r="AR62" s="606">
        <f t="shared" si="5"/>
        <v>45758</v>
      </c>
      <c r="AS62" s="603"/>
      <c r="AT62" s="642"/>
      <c r="AU62" s="642"/>
      <c r="AV62" s="603"/>
      <c r="AW62" s="643"/>
      <c r="AX62" s="644"/>
      <c r="AY62" s="645"/>
      <c r="AZ62" s="646"/>
      <c r="BA62" s="647"/>
    </row>
    <row r="63">
      <c r="A63" s="542">
        <v>61.0</v>
      </c>
      <c r="B63" s="542">
        <v>20088.0</v>
      </c>
      <c r="C63" s="543">
        <v>45727.0</v>
      </c>
      <c r="D63" s="544">
        <v>45728.0</v>
      </c>
      <c r="E63" s="545">
        <f t="shared" si="1"/>
        <v>1</v>
      </c>
      <c r="F63" s="546" t="s">
        <v>1658</v>
      </c>
      <c r="G63" s="543">
        <v>30213.0</v>
      </c>
      <c r="H63" s="542">
        <v>42.0</v>
      </c>
      <c r="I63" s="547" t="s">
        <v>62</v>
      </c>
      <c r="J63" s="547" t="s">
        <v>62</v>
      </c>
      <c r="K63" s="547" t="s">
        <v>1659</v>
      </c>
      <c r="L63" s="547" t="s">
        <v>57</v>
      </c>
      <c r="M63" s="553" t="s">
        <v>76</v>
      </c>
      <c r="N63" s="547" t="s">
        <v>3082</v>
      </c>
      <c r="O63" s="547" t="s">
        <v>3083</v>
      </c>
      <c r="P63" s="542" t="s">
        <v>881</v>
      </c>
      <c r="Q63" s="547" t="s">
        <v>3084</v>
      </c>
      <c r="R63" s="542">
        <v>58120.0</v>
      </c>
      <c r="S63" s="547" t="s">
        <v>3085</v>
      </c>
      <c r="T63" s="547" t="s">
        <v>3086</v>
      </c>
      <c r="U63" s="608"/>
      <c r="V63" s="593"/>
      <c r="W63" s="593"/>
      <c r="X63" s="593"/>
      <c r="Y63" s="593"/>
      <c r="Z63" s="593"/>
      <c r="AA63" s="593"/>
      <c r="AB63" s="593">
        <f t="shared" si="2"/>
        <v>0</v>
      </c>
      <c r="AC63" s="551">
        <f t="shared" si="3"/>
        <v>0</v>
      </c>
      <c r="AD63" s="552" t="s">
        <v>312</v>
      </c>
      <c r="AE63" s="555" t="s">
        <v>65</v>
      </c>
      <c r="AF63" s="553" t="b">
        <v>1</v>
      </c>
      <c r="AG63" s="554"/>
      <c r="AH63" s="547" t="b">
        <v>1</v>
      </c>
      <c r="AI63" s="554"/>
      <c r="AJ63" s="547" t="b">
        <v>1</v>
      </c>
      <c r="AK63" s="554"/>
      <c r="AL63" s="554"/>
      <c r="AM63" s="547" t="b">
        <v>1</v>
      </c>
      <c r="AN63" s="554"/>
      <c r="AO63" s="555" t="s">
        <v>83</v>
      </c>
      <c r="AP63" s="542" t="s">
        <v>94</v>
      </c>
      <c r="AQ63" s="556"/>
      <c r="AR63" s="557">
        <f t="shared" si="5"/>
        <v>45758</v>
      </c>
      <c r="AS63" s="555"/>
      <c r="AT63" s="558"/>
      <c r="AU63" s="558"/>
      <c r="AV63" s="555"/>
      <c r="AW63" s="559"/>
      <c r="AX63" s="560"/>
      <c r="AY63" s="561"/>
      <c r="AZ63" s="562"/>
    </row>
    <row r="64">
      <c r="A64" s="542">
        <v>62.0</v>
      </c>
      <c r="B64" s="542">
        <v>20075.0</v>
      </c>
      <c r="C64" s="543">
        <v>45726.0</v>
      </c>
      <c r="D64" s="544">
        <v>45728.0</v>
      </c>
      <c r="E64" s="545">
        <f t="shared" si="1"/>
        <v>2</v>
      </c>
      <c r="F64" s="546" t="s">
        <v>2830</v>
      </c>
      <c r="G64" s="543">
        <v>22959.0</v>
      </c>
      <c r="H64" s="542">
        <v>62.0</v>
      </c>
      <c r="I64" s="547" t="s">
        <v>62</v>
      </c>
      <c r="J64" s="547" t="s">
        <v>62</v>
      </c>
      <c r="K64" s="547" t="s">
        <v>3087</v>
      </c>
      <c r="L64" s="547" t="s">
        <v>98</v>
      </c>
      <c r="M64" s="553" t="s">
        <v>76</v>
      </c>
      <c r="N64" s="547" t="s">
        <v>3088</v>
      </c>
      <c r="O64" s="547" t="s">
        <v>3089</v>
      </c>
      <c r="P64" s="542" t="s">
        <v>893</v>
      </c>
      <c r="Q64" s="547" t="s">
        <v>62</v>
      </c>
      <c r="R64" s="542" t="s">
        <v>62</v>
      </c>
      <c r="S64" s="547" t="s">
        <v>3090</v>
      </c>
      <c r="T64" s="547" t="s">
        <v>62</v>
      </c>
      <c r="U64" s="608"/>
      <c r="V64" s="593"/>
      <c r="W64" s="593"/>
      <c r="X64" s="593"/>
      <c r="Y64" s="593"/>
      <c r="Z64" s="593"/>
      <c r="AA64" s="593"/>
      <c r="AB64" s="593">
        <f t="shared" si="2"/>
        <v>0</v>
      </c>
      <c r="AC64" s="551">
        <f t="shared" si="3"/>
        <v>0</v>
      </c>
      <c r="AD64" s="552" t="s">
        <v>81</v>
      </c>
      <c r="AE64" s="555" t="s">
        <v>65</v>
      </c>
      <c r="AF64" s="553" t="b">
        <v>1</v>
      </c>
      <c r="AG64" s="554"/>
      <c r="AH64" s="547" t="b">
        <v>1</v>
      </c>
      <c r="AI64" s="554"/>
      <c r="AJ64" s="547" t="b">
        <v>1</v>
      </c>
      <c r="AK64" s="554"/>
      <c r="AL64" s="554"/>
      <c r="AM64" s="547" t="b">
        <v>1</v>
      </c>
      <c r="AN64" s="554"/>
      <c r="AO64" s="555" t="s">
        <v>83</v>
      </c>
      <c r="AP64" s="542" t="s">
        <v>69</v>
      </c>
      <c r="AQ64" s="556"/>
      <c r="AR64" s="557">
        <f t="shared" si="5"/>
        <v>45758</v>
      </c>
      <c r="AS64" s="555"/>
      <c r="AT64" s="558"/>
      <c r="AU64" s="558"/>
      <c r="AV64" s="555"/>
      <c r="AW64" s="559"/>
      <c r="AX64" s="560"/>
      <c r="AY64" s="561"/>
      <c r="AZ64" s="562"/>
    </row>
    <row r="65">
      <c r="A65" s="542">
        <v>63.0</v>
      </c>
      <c r="B65" s="542">
        <v>20011.0</v>
      </c>
      <c r="C65" s="543">
        <v>45725.0</v>
      </c>
      <c r="D65" s="544">
        <v>45728.0</v>
      </c>
      <c r="E65" s="545">
        <f t="shared" si="1"/>
        <v>3</v>
      </c>
      <c r="F65" s="546" t="s">
        <v>3091</v>
      </c>
      <c r="G65" s="543">
        <v>32510.0</v>
      </c>
      <c r="H65" s="542">
        <v>36.0</v>
      </c>
      <c r="I65" s="547" t="s">
        <v>62</v>
      </c>
      <c r="J65" s="547" t="s">
        <v>62</v>
      </c>
      <c r="K65" s="547" t="s">
        <v>3092</v>
      </c>
      <c r="L65" s="547" t="s">
        <v>57</v>
      </c>
      <c r="M65" s="553" t="s">
        <v>76</v>
      </c>
      <c r="N65" s="547" t="s">
        <v>1488</v>
      </c>
      <c r="O65" s="547" t="s">
        <v>3093</v>
      </c>
      <c r="P65" s="542" t="s">
        <v>3094</v>
      </c>
      <c r="Q65" s="547" t="s">
        <v>62</v>
      </c>
      <c r="R65" s="542" t="s">
        <v>62</v>
      </c>
      <c r="S65" s="547" t="s">
        <v>3095</v>
      </c>
      <c r="T65" s="547" t="s">
        <v>62</v>
      </c>
      <c r="U65" s="608"/>
      <c r="V65" s="593"/>
      <c r="W65" s="593"/>
      <c r="X65" s="593"/>
      <c r="Y65" s="593"/>
      <c r="Z65" s="593"/>
      <c r="AA65" s="593"/>
      <c r="AB65" s="593">
        <f t="shared" si="2"/>
        <v>0</v>
      </c>
      <c r="AC65" s="551">
        <f t="shared" si="3"/>
        <v>0</v>
      </c>
      <c r="AD65" s="552" t="s">
        <v>81</v>
      </c>
      <c r="AE65" s="555" t="s">
        <v>65</v>
      </c>
      <c r="AF65" s="553" t="b">
        <v>1</v>
      </c>
      <c r="AG65" s="554"/>
      <c r="AH65" s="547" t="b">
        <v>1</v>
      </c>
      <c r="AI65" s="554"/>
      <c r="AJ65" s="547" t="b">
        <v>1</v>
      </c>
      <c r="AK65" s="554"/>
      <c r="AL65" s="554"/>
      <c r="AM65" s="547" t="b">
        <v>1</v>
      </c>
      <c r="AN65" s="554"/>
      <c r="AO65" s="555" t="s">
        <v>270</v>
      </c>
      <c r="AP65" s="542" t="s">
        <v>69</v>
      </c>
      <c r="AQ65" s="556"/>
      <c r="AR65" s="557">
        <f t="shared" si="5"/>
        <v>45758</v>
      </c>
      <c r="AS65" s="555"/>
      <c r="AT65" s="558"/>
      <c r="AU65" s="558"/>
      <c r="AV65" s="555"/>
      <c r="AW65" s="559"/>
      <c r="AX65" s="560"/>
      <c r="AY65" s="561"/>
      <c r="AZ65" s="562"/>
    </row>
    <row r="66">
      <c r="A66" s="542">
        <v>64.0</v>
      </c>
      <c r="B66" s="542">
        <v>20164.0</v>
      </c>
      <c r="C66" s="543">
        <v>45728.0</v>
      </c>
      <c r="D66" s="544">
        <v>45728.0</v>
      </c>
      <c r="E66" s="545">
        <f t="shared" si="1"/>
        <v>0</v>
      </c>
      <c r="F66" s="546" t="s">
        <v>3096</v>
      </c>
      <c r="G66" s="543">
        <v>21967.0</v>
      </c>
      <c r="H66" s="542">
        <v>65.0</v>
      </c>
      <c r="I66" s="547" t="s">
        <v>62</v>
      </c>
      <c r="J66" s="547" t="s">
        <v>62</v>
      </c>
      <c r="K66" s="547" t="s">
        <v>3097</v>
      </c>
      <c r="L66" s="547" t="s">
        <v>88</v>
      </c>
      <c r="M66" s="553" t="s">
        <v>76</v>
      </c>
      <c r="N66" s="547" t="s">
        <v>3098</v>
      </c>
      <c r="O66" s="547" t="s">
        <v>3099</v>
      </c>
      <c r="P66" s="542" t="s">
        <v>3100</v>
      </c>
      <c r="Q66" s="547" t="s">
        <v>3101</v>
      </c>
      <c r="R66" s="542">
        <v>46260.0</v>
      </c>
      <c r="S66" s="547" t="s">
        <v>3102</v>
      </c>
      <c r="T66" s="547" t="s">
        <v>3103</v>
      </c>
      <c r="U66" s="608"/>
      <c r="V66" s="593"/>
      <c r="W66" s="593"/>
      <c r="X66" s="593"/>
      <c r="Y66" s="593"/>
      <c r="Z66" s="549">
        <v>10530.0</v>
      </c>
      <c r="AA66" s="549">
        <v>13104.0</v>
      </c>
      <c r="AB66" s="593">
        <f t="shared" si="2"/>
        <v>23634</v>
      </c>
      <c r="AC66" s="551">
        <f t="shared" si="3"/>
        <v>-23634</v>
      </c>
      <c r="AD66" s="552" t="s">
        <v>312</v>
      </c>
      <c r="AE66" s="555" t="s">
        <v>313</v>
      </c>
      <c r="AF66" s="553" t="b">
        <v>0</v>
      </c>
      <c r="AG66" s="554"/>
      <c r="AH66" s="547" t="b">
        <v>0</v>
      </c>
      <c r="AI66" s="554"/>
      <c r="AJ66" s="547" t="b">
        <v>0</v>
      </c>
      <c r="AK66" s="554"/>
      <c r="AL66" s="554"/>
      <c r="AM66" s="547" t="b">
        <v>0</v>
      </c>
      <c r="AN66" s="554"/>
      <c r="AO66" s="555"/>
      <c r="AP66" s="588"/>
      <c r="AQ66" s="556"/>
      <c r="AR66" s="557">
        <f t="shared" si="5"/>
        <v>45758</v>
      </c>
      <c r="AS66" s="555"/>
      <c r="AT66" s="558"/>
      <c r="AU66" s="558"/>
      <c r="AV66" s="555"/>
      <c r="AW66" s="559"/>
      <c r="AX66" s="560"/>
      <c r="AY66" s="561"/>
      <c r="AZ66" s="562"/>
    </row>
    <row r="67">
      <c r="A67" s="542">
        <v>65.0</v>
      </c>
      <c r="B67" s="542">
        <v>20164.0</v>
      </c>
      <c r="C67" s="543">
        <v>45728.0</v>
      </c>
      <c r="D67" s="544">
        <v>45728.0</v>
      </c>
      <c r="E67" s="545">
        <f t="shared" si="1"/>
        <v>0</v>
      </c>
      <c r="F67" s="546" t="s">
        <v>3104</v>
      </c>
      <c r="G67" s="543">
        <v>18267.0</v>
      </c>
      <c r="H67" s="542">
        <v>75.0</v>
      </c>
      <c r="I67" s="547" t="s">
        <v>62</v>
      </c>
      <c r="J67" s="547" t="s">
        <v>62</v>
      </c>
      <c r="K67" s="547" t="s">
        <v>3105</v>
      </c>
      <c r="L67" s="547" t="s">
        <v>98</v>
      </c>
      <c r="M67" s="553" t="s">
        <v>76</v>
      </c>
      <c r="N67" s="547" t="s">
        <v>3106</v>
      </c>
      <c r="O67" s="547" t="s">
        <v>3107</v>
      </c>
      <c r="P67" s="611"/>
      <c r="Q67" s="547" t="s">
        <v>3108</v>
      </c>
      <c r="R67" s="542">
        <v>31231.0</v>
      </c>
      <c r="S67" s="547" t="s">
        <v>3109</v>
      </c>
      <c r="T67" s="547" t="s">
        <v>62</v>
      </c>
      <c r="U67" s="608"/>
      <c r="V67" s="593"/>
      <c r="W67" s="593"/>
      <c r="X67" s="593"/>
      <c r="Y67" s="593"/>
      <c r="Z67" s="549">
        <v>10725.0</v>
      </c>
      <c r="AA67" s="549">
        <v>9828.0</v>
      </c>
      <c r="AB67" s="593">
        <f t="shared" si="2"/>
        <v>20553</v>
      </c>
      <c r="AC67" s="551">
        <f t="shared" si="3"/>
        <v>-20553</v>
      </c>
      <c r="AD67" s="552" t="s">
        <v>312</v>
      </c>
      <c r="AE67" s="555" t="s">
        <v>313</v>
      </c>
      <c r="AF67" s="553" t="b">
        <v>0</v>
      </c>
      <c r="AG67" s="554"/>
      <c r="AH67" s="547" t="b">
        <v>0</v>
      </c>
      <c r="AI67" s="554"/>
      <c r="AJ67" s="547" t="b">
        <v>0</v>
      </c>
      <c r="AK67" s="554"/>
      <c r="AL67" s="554"/>
      <c r="AM67" s="547" t="b">
        <v>0</v>
      </c>
      <c r="AN67" s="554"/>
      <c r="AO67" s="555"/>
      <c r="AP67" s="588"/>
      <c r="AQ67" s="556"/>
      <c r="AR67" s="557">
        <f t="shared" si="5"/>
        <v>45758</v>
      </c>
      <c r="AS67" s="555"/>
      <c r="AT67" s="558"/>
      <c r="AU67" s="558"/>
      <c r="AV67" s="555"/>
      <c r="AW67" s="559"/>
      <c r="AX67" s="560"/>
      <c r="AY67" s="561"/>
      <c r="AZ67" s="562"/>
    </row>
    <row r="68">
      <c r="A68" s="542">
        <v>66.0</v>
      </c>
      <c r="B68" s="542">
        <v>19807.0</v>
      </c>
      <c r="C68" s="543">
        <v>45720.0</v>
      </c>
      <c r="D68" s="544">
        <v>45728.0</v>
      </c>
      <c r="E68" s="545">
        <f t="shared" si="1"/>
        <v>8</v>
      </c>
      <c r="F68" s="546" t="s">
        <v>3110</v>
      </c>
      <c r="G68" s="543">
        <v>34882.0</v>
      </c>
      <c r="H68" s="542">
        <v>29.0</v>
      </c>
      <c r="I68" s="547" t="s">
        <v>62</v>
      </c>
      <c r="J68" s="547" t="s">
        <v>62</v>
      </c>
      <c r="K68" s="547" t="s">
        <v>3111</v>
      </c>
      <c r="L68" s="547" t="s">
        <v>228</v>
      </c>
      <c r="M68" s="553" t="s">
        <v>76</v>
      </c>
      <c r="N68" s="547" t="s">
        <v>3112</v>
      </c>
      <c r="O68" s="547" t="s">
        <v>3113</v>
      </c>
      <c r="P68" s="611"/>
      <c r="Q68" s="547" t="s">
        <v>3114</v>
      </c>
      <c r="R68" s="542">
        <v>20610.0</v>
      </c>
      <c r="S68" s="547" t="s">
        <v>3115</v>
      </c>
      <c r="T68" s="547" t="s">
        <v>3116</v>
      </c>
      <c r="U68" s="608"/>
      <c r="V68" s="593"/>
      <c r="W68" s="593"/>
      <c r="X68" s="593"/>
      <c r="Y68" s="593"/>
      <c r="Z68" s="549">
        <v>13240.5</v>
      </c>
      <c r="AA68" s="549">
        <v>5674.5</v>
      </c>
      <c r="AB68" s="593">
        <f t="shared" si="2"/>
        <v>18915</v>
      </c>
      <c r="AC68" s="551">
        <f t="shared" si="3"/>
        <v>-18915</v>
      </c>
      <c r="AD68" s="552" t="s">
        <v>312</v>
      </c>
      <c r="AE68" s="555" t="s">
        <v>65</v>
      </c>
      <c r="AF68" s="553" t="b">
        <v>0</v>
      </c>
      <c r="AG68" s="554"/>
      <c r="AH68" s="547" t="b">
        <v>0</v>
      </c>
      <c r="AI68" s="554"/>
      <c r="AJ68" s="547" t="b">
        <v>0</v>
      </c>
      <c r="AK68" s="554"/>
      <c r="AL68" s="554"/>
      <c r="AM68" s="547" t="b">
        <v>0</v>
      </c>
      <c r="AN68" s="554"/>
      <c r="AO68" s="555"/>
      <c r="AP68" s="588"/>
      <c r="AQ68" s="556"/>
      <c r="AR68" s="557">
        <f t="shared" si="5"/>
        <v>45758</v>
      </c>
      <c r="AS68" s="555"/>
      <c r="AT68" s="558"/>
      <c r="AU68" s="558"/>
      <c r="AV68" s="555"/>
      <c r="AW68" s="559"/>
      <c r="AX68" s="560"/>
      <c r="AY68" s="561"/>
      <c r="AZ68" s="562"/>
    </row>
    <row r="69">
      <c r="A69" s="542">
        <v>67.0</v>
      </c>
      <c r="B69" s="542">
        <v>20074.0</v>
      </c>
      <c r="C69" s="543">
        <v>45727.0</v>
      </c>
      <c r="D69" s="544">
        <v>45728.0</v>
      </c>
      <c r="E69" s="545">
        <f t="shared" si="1"/>
        <v>1</v>
      </c>
      <c r="F69" s="546" t="s">
        <v>3117</v>
      </c>
      <c r="G69" s="543">
        <v>37355.0</v>
      </c>
      <c r="H69" s="542">
        <v>22.0</v>
      </c>
      <c r="I69" s="554"/>
      <c r="J69" s="547" t="s">
        <v>62</v>
      </c>
      <c r="K69" s="547" t="s">
        <v>3118</v>
      </c>
      <c r="L69" s="547" t="s">
        <v>228</v>
      </c>
      <c r="M69" s="553" t="s">
        <v>76</v>
      </c>
      <c r="N69" s="547" t="s">
        <v>3119</v>
      </c>
      <c r="O69" s="547" t="s">
        <v>3120</v>
      </c>
      <c r="P69" s="542" t="s">
        <v>3121</v>
      </c>
      <c r="Q69" s="547" t="s">
        <v>62</v>
      </c>
      <c r="R69" s="542" t="s">
        <v>62</v>
      </c>
      <c r="S69" s="547" t="s">
        <v>3122</v>
      </c>
      <c r="T69" s="547" t="s">
        <v>3123</v>
      </c>
      <c r="U69" s="608"/>
      <c r="V69" s="593"/>
      <c r="W69" s="593"/>
      <c r="X69" s="593"/>
      <c r="Y69" s="593"/>
      <c r="Z69" s="549">
        <v>10647.0</v>
      </c>
      <c r="AA69" s="549">
        <v>4563.0</v>
      </c>
      <c r="AB69" s="593">
        <f t="shared" si="2"/>
        <v>15210</v>
      </c>
      <c r="AC69" s="551">
        <f t="shared" si="3"/>
        <v>-15210</v>
      </c>
      <c r="AD69" s="552" t="s">
        <v>81</v>
      </c>
      <c r="AE69" s="555" t="s">
        <v>65</v>
      </c>
      <c r="AF69" s="553" t="b">
        <v>1</v>
      </c>
      <c r="AG69" s="554"/>
      <c r="AH69" s="663" t="b">
        <v>0</v>
      </c>
      <c r="AI69" s="627" t="s">
        <v>3124</v>
      </c>
      <c r="AJ69" s="663" t="b">
        <v>0</v>
      </c>
      <c r="AK69" s="627" t="s">
        <v>3124</v>
      </c>
      <c r="AL69" s="554"/>
      <c r="AM69" s="547" t="b">
        <v>1</v>
      </c>
      <c r="AN69" s="554"/>
      <c r="AO69" s="555" t="s">
        <v>1433</v>
      </c>
      <c r="AP69" s="542" t="s">
        <v>1905</v>
      </c>
      <c r="AQ69" s="556"/>
      <c r="AR69" s="557">
        <f t="shared" si="5"/>
        <v>45758</v>
      </c>
      <c r="AS69" s="555"/>
      <c r="AT69" s="558"/>
      <c r="AU69" s="558"/>
      <c r="AV69" s="555"/>
      <c r="AW69" s="559"/>
      <c r="AX69" s="560"/>
      <c r="AY69" s="561"/>
      <c r="AZ69" s="562"/>
    </row>
    <row r="70">
      <c r="A70" s="566">
        <v>68.0</v>
      </c>
      <c r="B70" s="566">
        <v>20016.0</v>
      </c>
      <c r="C70" s="567">
        <v>45725.0</v>
      </c>
      <c r="D70" s="568">
        <v>45728.0</v>
      </c>
      <c r="E70" s="569">
        <f t="shared" si="1"/>
        <v>3</v>
      </c>
      <c r="F70" s="570" t="s">
        <v>3125</v>
      </c>
      <c r="G70" s="567">
        <v>27734.0</v>
      </c>
      <c r="H70" s="566">
        <v>49.0</v>
      </c>
      <c r="I70" s="571" t="s">
        <v>62</v>
      </c>
      <c r="J70" s="571" t="s">
        <v>62</v>
      </c>
      <c r="K70" s="571" t="s">
        <v>3126</v>
      </c>
      <c r="L70" s="571" t="s">
        <v>57</v>
      </c>
      <c r="M70" s="577" t="s">
        <v>58</v>
      </c>
      <c r="N70" s="571" t="s">
        <v>3127</v>
      </c>
      <c r="O70" s="571" t="s">
        <v>3128</v>
      </c>
      <c r="P70" s="566" t="s">
        <v>893</v>
      </c>
      <c r="Q70" s="571" t="s">
        <v>62</v>
      </c>
      <c r="R70" s="566" t="s">
        <v>62</v>
      </c>
      <c r="S70" s="571" t="s">
        <v>3129</v>
      </c>
      <c r="T70" s="571" t="s">
        <v>62</v>
      </c>
      <c r="U70" s="891"/>
      <c r="V70" s="668"/>
      <c r="W70" s="668"/>
      <c r="X70" s="668"/>
      <c r="Y70" s="668"/>
      <c r="Z70" s="573">
        <v>13650.0</v>
      </c>
      <c r="AA70" s="573">
        <v>5850.0</v>
      </c>
      <c r="AB70" s="668">
        <f t="shared" si="2"/>
        <v>19500</v>
      </c>
      <c r="AC70" s="575">
        <f t="shared" si="3"/>
        <v>-19500</v>
      </c>
      <c r="AD70" s="576" t="s">
        <v>81</v>
      </c>
      <c r="AE70" s="579" t="s">
        <v>65</v>
      </c>
      <c r="AF70" s="577" t="b">
        <v>1</v>
      </c>
      <c r="AG70" s="578"/>
      <c r="AH70" s="571" t="b">
        <v>1</v>
      </c>
      <c r="AI70" s="578"/>
      <c r="AJ70" s="571" t="b">
        <v>1</v>
      </c>
      <c r="AK70" s="578"/>
      <c r="AL70" s="578"/>
      <c r="AM70" s="571" t="b">
        <v>1</v>
      </c>
      <c r="AN70" s="578"/>
      <c r="AO70" s="579" t="s">
        <v>83</v>
      </c>
      <c r="AP70" s="566" t="s">
        <v>127</v>
      </c>
      <c r="AQ70" s="580"/>
      <c r="AR70" s="581">
        <f t="shared" si="5"/>
        <v>45758</v>
      </c>
      <c r="AS70" s="579"/>
      <c r="AT70" s="582"/>
      <c r="AU70" s="582"/>
      <c r="AV70" s="579"/>
      <c r="AW70" s="583"/>
      <c r="AX70" s="584"/>
      <c r="AY70" s="585"/>
      <c r="AZ70" s="586"/>
      <c r="BA70" s="613"/>
    </row>
    <row r="71">
      <c r="A71" s="541">
        <v>69.0</v>
      </c>
      <c r="B71" s="542">
        <v>19994.0</v>
      </c>
      <c r="C71" s="543">
        <v>45724.0</v>
      </c>
      <c r="D71" s="544">
        <v>45729.0</v>
      </c>
      <c r="E71" s="545">
        <f t="shared" si="1"/>
        <v>5</v>
      </c>
      <c r="F71" s="546" t="s">
        <v>3130</v>
      </c>
      <c r="G71" s="543">
        <v>30934.0</v>
      </c>
      <c r="H71" s="542">
        <v>40.0</v>
      </c>
      <c r="I71" s="547" t="s">
        <v>62</v>
      </c>
      <c r="J71" s="547" t="s">
        <v>62</v>
      </c>
      <c r="K71" s="547" t="s">
        <v>3131</v>
      </c>
      <c r="L71" s="547" t="s">
        <v>57</v>
      </c>
      <c r="M71" s="553" t="s">
        <v>76</v>
      </c>
      <c r="N71" s="547" t="s">
        <v>3132</v>
      </c>
      <c r="O71" s="547" t="s">
        <v>3133</v>
      </c>
      <c r="P71" s="542" t="s">
        <v>893</v>
      </c>
      <c r="Q71" s="547" t="s">
        <v>62</v>
      </c>
      <c r="R71" s="542" t="s">
        <v>62</v>
      </c>
      <c r="S71" s="547" t="s">
        <v>3134</v>
      </c>
      <c r="T71" s="547" t="s">
        <v>3135</v>
      </c>
      <c r="U71" s="608"/>
      <c r="V71" s="593"/>
      <c r="W71" s="593"/>
      <c r="X71" s="593"/>
      <c r="Y71" s="593"/>
      <c r="Z71" s="549">
        <v>13650.0</v>
      </c>
      <c r="AA71" s="549">
        <v>5850.0</v>
      </c>
      <c r="AB71" s="593">
        <f t="shared" si="2"/>
        <v>19500</v>
      </c>
      <c r="AC71" s="551">
        <f t="shared" si="3"/>
        <v>-19500</v>
      </c>
      <c r="AD71" s="552" t="s">
        <v>81</v>
      </c>
      <c r="AE71" s="555" t="s">
        <v>65</v>
      </c>
      <c r="AF71" s="553" t="b">
        <v>1</v>
      </c>
      <c r="AG71" s="554"/>
      <c r="AH71" s="547" t="b">
        <v>1</v>
      </c>
      <c r="AI71" s="627" t="s">
        <v>3136</v>
      </c>
      <c r="AJ71" s="547" t="b">
        <v>1</v>
      </c>
      <c r="AK71" s="627" t="s">
        <v>3137</v>
      </c>
      <c r="AL71" s="547" t="s">
        <v>3138</v>
      </c>
      <c r="AM71" s="547" t="b">
        <v>1</v>
      </c>
      <c r="AN71" s="554"/>
      <c r="AO71" s="555" t="s">
        <v>83</v>
      </c>
      <c r="AP71" s="542" t="s">
        <v>94</v>
      </c>
      <c r="AQ71" s="556"/>
      <c r="AR71" s="557">
        <f t="shared" si="5"/>
        <v>45759</v>
      </c>
      <c r="AS71" s="555"/>
      <c r="AT71" s="558"/>
      <c r="AU71" s="558"/>
      <c r="AV71" s="555"/>
      <c r="AW71" s="559"/>
      <c r="AX71" s="560"/>
      <c r="AY71" s="561"/>
      <c r="AZ71" s="562"/>
    </row>
    <row r="72">
      <c r="A72" s="541">
        <v>70.0</v>
      </c>
      <c r="B72" s="542">
        <v>20097.0</v>
      </c>
      <c r="C72" s="543">
        <v>45727.0</v>
      </c>
      <c r="D72" s="544">
        <v>45729.0</v>
      </c>
      <c r="E72" s="545">
        <f t="shared" si="1"/>
        <v>2</v>
      </c>
      <c r="F72" s="546" t="s">
        <v>3139</v>
      </c>
      <c r="G72" s="543">
        <v>28654.0</v>
      </c>
      <c r="H72" s="542">
        <v>46.0</v>
      </c>
      <c r="I72" s="547" t="s">
        <v>62</v>
      </c>
      <c r="J72" s="547" t="s">
        <v>62</v>
      </c>
      <c r="K72" s="547" t="s">
        <v>3140</v>
      </c>
      <c r="L72" s="547" t="s">
        <v>228</v>
      </c>
      <c r="M72" s="553" t="s">
        <v>76</v>
      </c>
      <c r="N72" s="547" t="s">
        <v>1777</v>
      </c>
      <c r="O72" s="547" t="s">
        <v>1777</v>
      </c>
      <c r="P72" s="542" t="s">
        <v>1490</v>
      </c>
      <c r="Q72" s="547" t="s">
        <v>3141</v>
      </c>
      <c r="R72" s="542">
        <v>44950.0</v>
      </c>
      <c r="S72" s="547" t="s">
        <v>3142</v>
      </c>
      <c r="T72" s="547" t="s">
        <v>3143</v>
      </c>
      <c r="U72" s="608"/>
      <c r="V72" s="593"/>
      <c r="W72" s="593"/>
      <c r="X72" s="593"/>
      <c r="Y72" s="593"/>
      <c r="Z72" s="549">
        <v>28080.0</v>
      </c>
      <c r="AA72" s="549">
        <v>18720.0</v>
      </c>
      <c r="AB72" s="593">
        <f t="shared" si="2"/>
        <v>46800</v>
      </c>
      <c r="AC72" s="551">
        <f t="shared" si="3"/>
        <v>-46800</v>
      </c>
      <c r="AD72" s="552" t="s">
        <v>117</v>
      </c>
      <c r="AE72" s="555" t="s">
        <v>65</v>
      </c>
      <c r="AF72" s="553" t="b">
        <v>1</v>
      </c>
      <c r="AG72" s="554"/>
      <c r="AH72" s="547" t="b">
        <v>1</v>
      </c>
      <c r="AI72" s="627" t="s">
        <v>3144</v>
      </c>
      <c r="AJ72" s="547" t="b">
        <v>1</v>
      </c>
      <c r="AK72" s="627" t="s">
        <v>3144</v>
      </c>
      <c r="AL72" s="599" t="s">
        <v>1465</v>
      </c>
      <c r="AM72" s="547" t="b">
        <v>1</v>
      </c>
      <c r="AN72" s="554"/>
      <c r="AO72" s="555" t="s">
        <v>83</v>
      </c>
      <c r="AP72" s="542" t="s">
        <v>94</v>
      </c>
      <c r="AQ72" s="556"/>
      <c r="AR72" s="557">
        <f t="shared" si="5"/>
        <v>45759</v>
      </c>
      <c r="AS72" s="555"/>
      <c r="AT72" s="558"/>
      <c r="AU72" s="558"/>
      <c r="AV72" s="555"/>
      <c r="AW72" s="559"/>
      <c r="AX72" s="560"/>
      <c r="AY72" s="561"/>
      <c r="AZ72" s="562"/>
    </row>
    <row r="73">
      <c r="A73" s="541">
        <v>71.0</v>
      </c>
      <c r="B73" s="542">
        <v>20112.0</v>
      </c>
      <c r="C73" s="543">
        <v>45727.0</v>
      </c>
      <c r="D73" s="544">
        <v>45729.0</v>
      </c>
      <c r="E73" s="545">
        <f t="shared" si="1"/>
        <v>2</v>
      </c>
      <c r="F73" s="546" t="s">
        <v>3145</v>
      </c>
      <c r="G73" s="543">
        <v>45224.0</v>
      </c>
      <c r="H73" s="542">
        <v>1.0</v>
      </c>
      <c r="I73" s="547" t="s">
        <v>62</v>
      </c>
      <c r="J73" s="547" t="s">
        <v>3146</v>
      </c>
      <c r="K73" s="547" t="s">
        <v>3147</v>
      </c>
      <c r="L73" s="547" t="s">
        <v>75</v>
      </c>
      <c r="M73" s="553" t="s">
        <v>58</v>
      </c>
      <c r="N73" s="547" t="s">
        <v>3148</v>
      </c>
      <c r="O73" s="547" t="s">
        <v>3149</v>
      </c>
      <c r="P73" s="542" t="s">
        <v>3150</v>
      </c>
      <c r="Q73" s="547" t="s">
        <v>62</v>
      </c>
      <c r="R73" s="542" t="s">
        <v>62</v>
      </c>
      <c r="S73" s="547" t="s">
        <v>3151</v>
      </c>
      <c r="T73" s="547" t="s">
        <v>62</v>
      </c>
      <c r="U73" s="608"/>
      <c r="V73" s="593"/>
      <c r="W73" s="593"/>
      <c r="X73" s="593"/>
      <c r="Y73" s="593"/>
      <c r="Z73" s="549">
        <v>8190.0</v>
      </c>
      <c r="AA73" s="549">
        <v>3510.0</v>
      </c>
      <c r="AB73" s="593">
        <f t="shared" si="2"/>
        <v>11700</v>
      </c>
      <c r="AC73" s="551">
        <f t="shared" si="3"/>
        <v>-11700</v>
      </c>
      <c r="AD73" s="552" t="s">
        <v>170</v>
      </c>
      <c r="AE73" s="555" t="s">
        <v>65</v>
      </c>
      <c r="AF73" s="553" t="b">
        <v>1</v>
      </c>
      <c r="AG73" s="554"/>
      <c r="AH73" s="547" t="b">
        <v>1</v>
      </c>
      <c r="AI73" s="554"/>
      <c r="AJ73" s="547" t="b">
        <v>1</v>
      </c>
      <c r="AK73" s="554"/>
      <c r="AL73" s="554"/>
      <c r="AM73" s="547" t="b">
        <v>1</v>
      </c>
      <c r="AN73" s="554"/>
      <c r="AO73" s="555" t="s">
        <v>83</v>
      </c>
      <c r="AP73" s="542" t="s">
        <v>94</v>
      </c>
      <c r="AQ73" s="556"/>
      <c r="AR73" s="557">
        <f t="shared" si="5"/>
        <v>45759</v>
      </c>
      <c r="AS73" s="555"/>
      <c r="AT73" s="558"/>
      <c r="AU73" s="558"/>
      <c r="AV73" s="555"/>
      <c r="AW73" s="559"/>
      <c r="AX73" s="560"/>
      <c r="AY73" s="561"/>
      <c r="AZ73" s="562"/>
    </row>
    <row r="74">
      <c r="A74" s="541">
        <v>72.0</v>
      </c>
      <c r="B74" s="542">
        <v>20029.0</v>
      </c>
      <c r="C74" s="543">
        <v>45726.0</v>
      </c>
      <c r="D74" s="544">
        <v>45729.0</v>
      </c>
      <c r="E74" s="545">
        <f t="shared" si="1"/>
        <v>3</v>
      </c>
      <c r="F74" s="546" t="s">
        <v>3152</v>
      </c>
      <c r="G74" s="543">
        <v>43043.0</v>
      </c>
      <c r="H74" s="542">
        <v>7.0</v>
      </c>
      <c r="I74" s="554"/>
      <c r="J74" s="547" t="s">
        <v>3153</v>
      </c>
      <c r="K74" s="547" t="s">
        <v>3154</v>
      </c>
      <c r="L74" s="547" t="s">
        <v>228</v>
      </c>
      <c r="M74" s="553" t="s">
        <v>58</v>
      </c>
      <c r="N74" s="547" t="s">
        <v>898</v>
      </c>
      <c r="O74" s="547" t="s">
        <v>3155</v>
      </c>
      <c r="P74" s="542" t="s">
        <v>91</v>
      </c>
      <c r="Q74" s="547" t="s">
        <v>62</v>
      </c>
      <c r="R74" s="542" t="s">
        <v>62</v>
      </c>
      <c r="S74" s="547" t="s">
        <v>3156</v>
      </c>
      <c r="T74" s="547" t="s">
        <v>62</v>
      </c>
      <c r="U74" s="608"/>
      <c r="V74" s="593"/>
      <c r="W74" s="593"/>
      <c r="X74" s="593"/>
      <c r="Y74" s="593"/>
      <c r="Z74" s="549">
        <v>20475.0</v>
      </c>
      <c r="AA74" s="549">
        <v>8775.0</v>
      </c>
      <c r="AB74" s="593">
        <f t="shared" si="2"/>
        <v>29250</v>
      </c>
      <c r="AC74" s="551">
        <f t="shared" si="3"/>
        <v>-29250</v>
      </c>
      <c r="AD74" s="552" t="s">
        <v>170</v>
      </c>
      <c r="AE74" s="555" t="s">
        <v>65</v>
      </c>
      <c r="AF74" s="553" t="b">
        <v>1</v>
      </c>
      <c r="AG74" s="554"/>
      <c r="AH74" s="547" t="b">
        <v>1</v>
      </c>
      <c r="AI74" s="554"/>
      <c r="AJ74" s="547" t="b">
        <v>1</v>
      </c>
      <c r="AK74" s="554"/>
      <c r="AL74" s="554"/>
      <c r="AM74" s="547" t="b">
        <v>1</v>
      </c>
      <c r="AN74" s="554"/>
      <c r="AO74" s="555" t="s">
        <v>83</v>
      </c>
      <c r="AP74" s="542" t="s">
        <v>94</v>
      </c>
      <c r="AQ74" s="556"/>
      <c r="AR74" s="557">
        <f t="shared" si="5"/>
        <v>45759</v>
      </c>
      <c r="AS74" s="555"/>
      <c r="AT74" s="558"/>
      <c r="AU74" s="558"/>
      <c r="AV74" s="555"/>
      <c r="AW74" s="559"/>
      <c r="AX74" s="560"/>
      <c r="AY74" s="561"/>
      <c r="AZ74" s="562"/>
    </row>
    <row r="75">
      <c r="A75" s="541">
        <v>73.0</v>
      </c>
      <c r="B75" s="542">
        <v>20070.0</v>
      </c>
      <c r="C75" s="543">
        <v>45726.0</v>
      </c>
      <c r="D75" s="544">
        <v>45729.0</v>
      </c>
      <c r="E75" s="545">
        <f t="shared" si="1"/>
        <v>3</v>
      </c>
      <c r="F75" s="546" t="s">
        <v>3157</v>
      </c>
      <c r="G75" s="543">
        <v>44896.0</v>
      </c>
      <c r="H75" s="542">
        <v>2.0</v>
      </c>
      <c r="I75" s="554"/>
      <c r="J75" s="547" t="s">
        <v>3158</v>
      </c>
      <c r="K75" s="547" t="s">
        <v>3159</v>
      </c>
      <c r="L75" s="547" t="s">
        <v>57</v>
      </c>
      <c r="M75" s="553" t="s">
        <v>58</v>
      </c>
      <c r="N75" s="547" t="s">
        <v>3160</v>
      </c>
      <c r="O75" s="547" t="s">
        <v>3160</v>
      </c>
      <c r="P75" s="542" t="s">
        <v>3161</v>
      </c>
      <c r="Q75" s="547" t="s">
        <v>62</v>
      </c>
      <c r="R75" s="542" t="s">
        <v>62</v>
      </c>
      <c r="S75" s="547" t="s">
        <v>3162</v>
      </c>
      <c r="T75" s="547" t="s">
        <v>62</v>
      </c>
      <c r="U75" s="608"/>
      <c r="V75" s="593"/>
      <c r="W75" s="593"/>
      <c r="X75" s="593"/>
      <c r="Y75" s="593"/>
      <c r="Z75" s="549">
        <v>8463.0</v>
      </c>
      <c r="AA75" s="549">
        <v>3627.0</v>
      </c>
      <c r="AB75" s="593">
        <f t="shared" si="2"/>
        <v>12090</v>
      </c>
      <c r="AC75" s="551">
        <f t="shared" si="3"/>
        <v>-12090</v>
      </c>
      <c r="AD75" s="552" t="s">
        <v>170</v>
      </c>
      <c r="AE75" s="555" t="s">
        <v>65</v>
      </c>
      <c r="AF75" s="553" t="b">
        <v>1</v>
      </c>
      <c r="AG75" s="554"/>
      <c r="AH75" s="547" t="b">
        <v>1</v>
      </c>
      <c r="AI75" s="554"/>
      <c r="AJ75" s="547" t="b">
        <v>0</v>
      </c>
      <c r="AK75" s="554"/>
      <c r="AL75" s="554"/>
      <c r="AM75" s="547" t="b">
        <v>1</v>
      </c>
      <c r="AN75" s="554"/>
      <c r="AO75" s="555" t="s">
        <v>68</v>
      </c>
      <c r="AP75" s="542" t="s">
        <v>94</v>
      </c>
      <c r="AQ75" s="556"/>
      <c r="AR75" s="557">
        <f t="shared" si="5"/>
        <v>45759</v>
      </c>
      <c r="AS75" s="555"/>
      <c r="AT75" s="558"/>
      <c r="AU75" s="558"/>
      <c r="AV75" s="555"/>
      <c r="AW75" s="559"/>
      <c r="AX75" s="560"/>
      <c r="AY75" s="561"/>
      <c r="AZ75" s="562"/>
    </row>
    <row r="76">
      <c r="A76" s="541">
        <v>74.0</v>
      </c>
      <c r="B76" s="542">
        <v>20188.0</v>
      </c>
      <c r="C76" s="543">
        <v>45729.0</v>
      </c>
      <c r="D76" s="544">
        <v>45729.0</v>
      </c>
      <c r="E76" s="545">
        <f t="shared" si="1"/>
        <v>0</v>
      </c>
      <c r="F76" s="546" t="s">
        <v>3163</v>
      </c>
      <c r="G76" s="543">
        <v>21545.0</v>
      </c>
      <c r="H76" s="542">
        <v>66.0</v>
      </c>
      <c r="I76" s="554"/>
      <c r="J76" s="547" t="s">
        <v>62</v>
      </c>
      <c r="K76" s="547" t="s">
        <v>3164</v>
      </c>
      <c r="L76" s="547" t="s">
        <v>88</v>
      </c>
      <c r="M76" s="553" t="s">
        <v>76</v>
      </c>
      <c r="N76" s="547" t="s">
        <v>1219</v>
      </c>
      <c r="O76" s="547" t="s">
        <v>1219</v>
      </c>
      <c r="P76" s="542" t="s">
        <v>1789</v>
      </c>
      <c r="Q76" s="547" t="s">
        <v>3165</v>
      </c>
      <c r="R76" s="542">
        <v>36825.0</v>
      </c>
      <c r="S76" s="547" t="s">
        <v>3166</v>
      </c>
      <c r="T76" s="547" t="s">
        <v>62</v>
      </c>
      <c r="U76" s="608"/>
      <c r="V76" s="593"/>
      <c r="W76" s="593"/>
      <c r="X76" s="593"/>
      <c r="Y76" s="593"/>
      <c r="Z76" s="549">
        <v>12870.0</v>
      </c>
      <c r="AA76" s="549">
        <v>12285.0</v>
      </c>
      <c r="AB76" s="593">
        <f t="shared" si="2"/>
        <v>25155</v>
      </c>
      <c r="AC76" s="551">
        <f t="shared" si="3"/>
        <v>-25155</v>
      </c>
      <c r="AD76" s="552" t="s">
        <v>312</v>
      </c>
      <c r="AE76" s="555" t="s">
        <v>313</v>
      </c>
      <c r="AF76" s="553" t="b">
        <v>1</v>
      </c>
      <c r="AG76" s="554"/>
      <c r="AH76" s="547" t="b">
        <v>1</v>
      </c>
      <c r="AI76" s="554"/>
      <c r="AJ76" s="547" t="b">
        <v>1</v>
      </c>
      <c r="AK76" s="554"/>
      <c r="AL76" s="554"/>
      <c r="AM76" s="547" t="b">
        <v>1</v>
      </c>
      <c r="AN76" s="554"/>
      <c r="AO76" s="555" t="s">
        <v>83</v>
      </c>
      <c r="AP76" s="542" t="s">
        <v>94</v>
      </c>
      <c r="AQ76" s="556"/>
      <c r="AR76" s="557">
        <f t="shared" si="5"/>
        <v>45759</v>
      </c>
      <c r="AS76" s="555"/>
      <c r="AT76" s="558"/>
      <c r="AU76" s="558"/>
      <c r="AV76" s="555"/>
      <c r="AW76" s="559"/>
      <c r="AX76" s="560"/>
      <c r="AY76" s="561"/>
      <c r="AZ76" s="562"/>
    </row>
    <row r="77">
      <c r="A77" s="541">
        <v>75.0</v>
      </c>
      <c r="B77" s="542">
        <v>20196.0</v>
      </c>
      <c r="C77" s="543">
        <v>45729.0</v>
      </c>
      <c r="D77" s="544">
        <v>45729.0</v>
      </c>
      <c r="E77" s="545">
        <f t="shared" si="1"/>
        <v>0</v>
      </c>
      <c r="F77" s="546" t="s">
        <v>1217</v>
      </c>
      <c r="G77" s="543">
        <v>21565.0</v>
      </c>
      <c r="H77" s="542">
        <v>66.0</v>
      </c>
      <c r="I77" s="554"/>
      <c r="J77" s="547" t="s">
        <v>62</v>
      </c>
      <c r="K77" s="547" t="s">
        <v>1218</v>
      </c>
      <c r="L77" s="547" t="s">
        <v>98</v>
      </c>
      <c r="M77" s="553" t="s">
        <v>76</v>
      </c>
      <c r="N77" s="547" t="s">
        <v>1219</v>
      </c>
      <c r="O77" s="547" t="s">
        <v>1219</v>
      </c>
      <c r="P77" s="542" t="s">
        <v>1789</v>
      </c>
      <c r="Q77" s="547" t="s">
        <v>3167</v>
      </c>
      <c r="R77" s="542">
        <v>36488.0</v>
      </c>
      <c r="S77" s="547" t="s">
        <v>3166</v>
      </c>
      <c r="T77" s="547" t="s">
        <v>62</v>
      </c>
      <c r="U77" s="608"/>
      <c r="V77" s="593"/>
      <c r="W77" s="593"/>
      <c r="X77" s="593"/>
      <c r="Y77" s="593"/>
      <c r="Z77" s="549">
        <v>10725.0</v>
      </c>
      <c r="AA77" s="549">
        <v>8190.0</v>
      </c>
      <c r="AB77" s="593">
        <f t="shared" si="2"/>
        <v>18915</v>
      </c>
      <c r="AC77" s="551">
        <f t="shared" si="3"/>
        <v>-18915</v>
      </c>
      <c r="AD77" s="552" t="s">
        <v>312</v>
      </c>
      <c r="AE77" s="555" t="s">
        <v>313</v>
      </c>
      <c r="AF77" s="553" t="b">
        <v>1</v>
      </c>
      <c r="AG77" s="554"/>
      <c r="AH77" s="547" t="b">
        <v>1</v>
      </c>
      <c r="AI77" s="554"/>
      <c r="AJ77" s="547" t="b">
        <v>1</v>
      </c>
      <c r="AK77" s="554"/>
      <c r="AL77" s="554"/>
      <c r="AM77" s="547" t="b">
        <v>1</v>
      </c>
      <c r="AN77" s="554"/>
      <c r="AO77" s="555" t="s">
        <v>83</v>
      </c>
      <c r="AP77" s="542" t="s">
        <v>94</v>
      </c>
      <c r="AQ77" s="556"/>
      <c r="AR77" s="557">
        <f t="shared" si="5"/>
        <v>45759</v>
      </c>
      <c r="AS77" s="555"/>
      <c r="AT77" s="558"/>
      <c r="AU77" s="558"/>
      <c r="AV77" s="555"/>
      <c r="AW77" s="559"/>
      <c r="AX77" s="560"/>
      <c r="AY77" s="561"/>
      <c r="AZ77" s="562"/>
    </row>
    <row r="78">
      <c r="A78" s="565">
        <v>76.0</v>
      </c>
      <c r="B78" s="566">
        <v>20076.0</v>
      </c>
      <c r="C78" s="567">
        <v>45727.0</v>
      </c>
      <c r="D78" s="568">
        <v>45729.0</v>
      </c>
      <c r="E78" s="569">
        <f t="shared" si="1"/>
        <v>2</v>
      </c>
      <c r="F78" s="570" t="s">
        <v>3168</v>
      </c>
      <c r="G78" s="567">
        <v>45091.0</v>
      </c>
      <c r="H78" s="566">
        <v>1.0</v>
      </c>
      <c r="I78" s="578"/>
      <c r="J78" s="571" t="s">
        <v>3169</v>
      </c>
      <c r="K78" s="571" t="s">
        <v>3170</v>
      </c>
      <c r="L78" s="571" t="s">
        <v>57</v>
      </c>
      <c r="M78" s="577" t="s">
        <v>58</v>
      </c>
      <c r="N78" s="571" t="s">
        <v>3171</v>
      </c>
      <c r="O78" s="571" t="s">
        <v>3172</v>
      </c>
      <c r="P78" s="566" t="s">
        <v>91</v>
      </c>
      <c r="Q78" s="571" t="s">
        <v>62</v>
      </c>
      <c r="R78" s="566" t="s">
        <v>62</v>
      </c>
      <c r="S78" s="571" t="s">
        <v>2959</v>
      </c>
      <c r="T78" s="571" t="s">
        <v>62</v>
      </c>
      <c r="U78" s="891"/>
      <c r="V78" s="668"/>
      <c r="W78" s="668"/>
      <c r="X78" s="668"/>
      <c r="Y78" s="668"/>
      <c r="Z78" s="573">
        <v>20475.0</v>
      </c>
      <c r="AA78" s="573">
        <v>8775.0</v>
      </c>
      <c r="AB78" s="668">
        <f t="shared" si="2"/>
        <v>29250</v>
      </c>
      <c r="AC78" s="575">
        <f t="shared" si="3"/>
        <v>-29250</v>
      </c>
      <c r="AD78" s="576" t="s">
        <v>170</v>
      </c>
      <c r="AE78" s="579" t="s">
        <v>65</v>
      </c>
      <c r="AF78" s="577" t="b">
        <v>1</v>
      </c>
      <c r="AG78" s="578"/>
      <c r="AH78" s="571" t="b">
        <v>1</v>
      </c>
      <c r="AI78" s="578"/>
      <c r="AJ78" s="571" t="b">
        <v>1</v>
      </c>
      <c r="AK78" s="578"/>
      <c r="AL78" s="578"/>
      <c r="AM78" s="571" t="b">
        <v>1</v>
      </c>
      <c r="AN78" s="578"/>
      <c r="AO78" s="579" t="s">
        <v>1433</v>
      </c>
      <c r="AP78" s="566" t="s">
        <v>94</v>
      </c>
      <c r="AQ78" s="580"/>
      <c r="AR78" s="581">
        <f t="shared" si="5"/>
        <v>45759</v>
      </c>
      <c r="AS78" s="579"/>
      <c r="AT78" s="582"/>
      <c r="AU78" s="582"/>
      <c r="AV78" s="579"/>
      <c r="AW78" s="583"/>
      <c r="AX78" s="584"/>
      <c r="AY78" s="585"/>
      <c r="AZ78" s="586"/>
      <c r="BA78" s="613"/>
    </row>
    <row r="79">
      <c r="A79" s="565">
        <v>77.0</v>
      </c>
      <c r="B79" s="566">
        <v>19957.0</v>
      </c>
      <c r="C79" s="567">
        <v>45723.0</v>
      </c>
      <c r="D79" s="568">
        <v>45730.0</v>
      </c>
      <c r="E79" s="569">
        <f t="shared" si="1"/>
        <v>7</v>
      </c>
      <c r="F79" s="570" t="s">
        <v>3173</v>
      </c>
      <c r="G79" s="567">
        <v>26399.0</v>
      </c>
      <c r="H79" s="566">
        <v>52.0</v>
      </c>
      <c r="I79" s="578"/>
      <c r="J79" s="571" t="s">
        <v>62</v>
      </c>
      <c r="K79" s="571" t="s">
        <v>3174</v>
      </c>
      <c r="L79" s="571" t="s">
        <v>75</v>
      </c>
      <c r="M79" s="577" t="s">
        <v>76</v>
      </c>
      <c r="N79" s="571" t="s">
        <v>3053</v>
      </c>
      <c r="O79" s="571" t="s">
        <v>3175</v>
      </c>
      <c r="P79" s="566" t="s">
        <v>1667</v>
      </c>
      <c r="Q79" s="571" t="s">
        <v>62</v>
      </c>
      <c r="R79" s="566" t="s">
        <v>62</v>
      </c>
      <c r="S79" s="571" t="s">
        <v>3176</v>
      </c>
      <c r="T79" s="571" t="s">
        <v>62</v>
      </c>
      <c r="U79" s="891"/>
      <c r="V79" s="668"/>
      <c r="W79" s="668"/>
      <c r="X79" s="668"/>
      <c r="Y79" s="668"/>
      <c r="Z79" s="573">
        <v>56000.0</v>
      </c>
      <c r="AA79" s="573">
        <v>24000.0</v>
      </c>
      <c r="AB79" s="668">
        <f t="shared" si="2"/>
        <v>80000</v>
      </c>
      <c r="AC79" s="575">
        <f t="shared" si="3"/>
        <v>-80000</v>
      </c>
      <c r="AD79" s="576" t="s">
        <v>81</v>
      </c>
      <c r="AE79" s="579" t="s">
        <v>65</v>
      </c>
      <c r="AF79" s="577" t="b">
        <v>1</v>
      </c>
      <c r="AG79" s="578"/>
      <c r="AH79" s="571" t="b">
        <v>1</v>
      </c>
      <c r="AI79" s="578"/>
      <c r="AJ79" s="571" t="b">
        <v>1</v>
      </c>
      <c r="AK79" s="578"/>
      <c r="AL79" s="578"/>
      <c r="AM79" s="571" t="b">
        <v>1</v>
      </c>
      <c r="AN79" s="578"/>
      <c r="AO79" s="579" t="s">
        <v>83</v>
      </c>
      <c r="AP79" s="566" t="s">
        <v>94</v>
      </c>
      <c r="AQ79" s="580" t="s">
        <v>70</v>
      </c>
      <c r="AR79" s="581">
        <f t="shared" si="5"/>
        <v>45760</v>
      </c>
      <c r="AS79" s="579"/>
      <c r="AT79" s="582"/>
      <c r="AU79" s="582"/>
      <c r="AV79" s="579"/>
      <c r="AW79" s="583"/>
      <c r="AX79" s="584"/>
      <c r="AY79" s="585"/>
      <c r="AZ79" s="586"/>
      <c r="BA79" s="613"/>
    </row>
    <row r="80">
      <c r="A80" s="541">
        <v>78.0</v>
      </c>
      <c r="B80" s="542">
        <v>20225.0</v>
      </c>
      <c r="C80" s="543">
        <v>45730.0</v>
      </c>
      <c r="D80" s="544">
        <v>45731.0</v>
      </c>
      <c r="E80" s="545">
        <f t="shared" si="1"/>
        <v>1</v>
      </c>
      <c r="F80" s="546" t="s">
        <v>3177</v>
      </c>
      <c r="G80" s="543">
        <v>45730.0</v>
      </c>
      <c r="H80" s="542">
        <v>0.0</v>
      </c>
      <c r="I80" s="554"/>
      <c r="J80" s="547" t="s">
        <v>3178</v>
      </c>
      <c r="K80" s="547" t="s">
        <v>3179</v>
      </c>
      <c r="L80" s="547" t="s">
        <v>228</v>
      </c>
      <c r="M80" s="553" t="s">
        <v>58</v>
      </c>
      <c r="N80" s="547" t="s">
        <v>3180</v>
      </c>
      <c r="O80" s="547" t="s">
        <v>3181</v>
      </c>
      <c r="P80" s="542" t="s">
        <v>605</v>
      </c>
      <c r="Q80" s="547" t="s">
        <v>3182</v>
      </c>
      <c r="R80" s="542">
        <v>99460.0</v>
      </c>
      <c r="S80" s="547" t="s">
        <v>3183</v>
      </c>
      <c r="T80" s="547" t="s">
        <v>3184</v>
      </c>
      <c r="U80" s="608"/>
      <c r="V80" s="593"/>
      <c r="W80" s="593"/>
      <c r="X80" s="593"/>
      <c r="Y80" s="593"/>
      <c r="Z80" s="549">
        <v>4774.5</v>
      </c>
      <c r="AA80" s="549">
        <v>978.0</v>
      </c>
      <c r="AB80" s="593">
        <f t="shared" si="2"/>
        <v>5752.5</v>
      </c>
      <c r="AC80" s="551">
        <f t="shared" si="3"/>
        <v>-5752.5</v>
      </c>
      <c r="AD80" s="552" t="s">
        <v>258</v>
      </c>
      <c r="AE80" s="555" t="s">
        <v>65</v>
      </c>
      <c r="AF80" s="553" t="b">
        <v>0</v>
      </c>
      <c r="AG80" s="547" t="s">
        <v>3185</v>
      </c>
      <c r="AH80" s="547" t="b">
        <v>0</v>
      </c>
      <c r="AI80" s="627" t="s">
        <v>3186</v>
      </c>
      <c r="AJ80" s="547" t="b">
        <v>0</v>
      </c>
      <c r="AK80" s="627" t="s">
        <v>3186</v>
      </c>
      <c r="AL80" s="554"/>
      <c r="AM80" s="547" t="b">
        <v>1</v>
      </c>
      <c r="AN80" s="554"/>
      <c r="AO80" s="555" t="s">
        <v>949</v>
      </c>
      <c r="AP80" s="542" t="s">
        <v>94</v>
      </c>
      <c r="AQ80" s="556"/>
      <c r="AR80" s="557">
        <f t="shared" si="5"/>
        <v>45761</v>
      </c>
      <c r="AS80" s="555"/>
      <c r="AT80" s="558"/>
      <c r="AU80" s="558"/>
      <c r="AV80" s="555"/>
      <c r="AW80" s="559"/>
      <c r="AX80" s="560"/>
      <c r="AY80" s="561"/>
      <c r="AZ80" s="562"/>
    </row>
    <row r="81">
      <c r="A81" s="541">
        <v>79.0</v>
      </c>
      <c r="B81" s="542">
        <v>20222.0</v>
      </c>
      <c r="C81" s="543">
        <v>45730.0</v>
      </c>
      <c r="D81" s="544">
        <v>45731.0</v>
      </c>
      <c r="E81" s="545">
        <f t="shared" si="1"/>
        <v>1</v>
      </c>
      <c r="F81" s="546" t="s">
        <v>3178</v>
      </c>
      <c r="G81" s="543">
        <v>35349.0</v>
      </c>
      <c r="H81" s="542">
        <v>28.0</v>
      </c>
      <c r="I81" s="554"/>
      <c r="J81" s="547" t="s">
        <v>62</v>
      </c>
      <c r="K81" s="547" t="s">
        <v>3179</v>
      </c>
      <c r="L81" s="547" t="s">
        <v>228</v>
      </c>
      <c r="M81" s="553" t="s">
        <v>76</v>
      </c>
      <c r="N81" s="547" t="s">
        <v>3187</v>
      </c>
      <c r="O81" s="547" t="s">
        <v>3188</v>
      </c>
      <c r="P81" s="542" t="s">
        <v>3189</v>
      </c>
      <c r="Q81" s="547" t="s">
        <v>3190</v>
      </c>
      <c r="R81" s="542">
        <v>55913.0</v>
      </c>
      <c r="S81" s="547" t="s">
        <v>3191</v>
      </c>
      <c r="T81" s="547" t="s">
        <v>3192</v>
      </c>
      <c r="U81" s="608"/>
      <c r="V81" s="593"/>
      <c r="W81" s="593"/>
      <c r="X81" s="593"/>
      <c r="Y81" s="593"/>
      <c r="Z81" s="549">
        <v>22230.0</v>
      </c>
      <c r="AA81" s="549">
        <v>14820.0</v>
      </c>
      <c r="AB81" s="593">
        <f t="shared" si="2"/>
        <v>37050</v>
      </c>
      <c r="AC81" s="551">
        <f t="shared" si="3"/>
        <v>-37050</v>
      </c>
      <c r="AD81" s="552" t="s">
        <v>938</v>
      </c>
      <c r="AE81" s="555" t="s">
        <v>65</v>
      </c>
      <c r="AF81" s="553" t="b">
        <v>1</v>
      </c>
      <c r="AG81" s="554"/>
      <c r="AH81" s="547" t="b">
        <v>1</v>
      </c>
      <c r="AI81" s="554"/>
      <c r="AJ81" s="547" t="b">
        <v>1</v>
      </c>
      <c r="AK81" s="554"/>
      <c r="AL81" s="554"/>
      <c r="AM81" s="547" t="b">
        <v>1</v>
      </c>
      <c r="AN81" s="621" t="s">
        <v>3193</v>
      </c>
      <c r="AO81" s="555" t="s">
        <v>238</v>
      </c>
      <c r="AP81" s="542" t="s">
        <v>94</v>
      </c>
      <c r="AQ81" s="556"/>
      <c r="AR81" s="557">
        <f t="shared" si="5"/>
        <v>45761</v>
      </c>
      <c r="AS81" s="555"/>
      <c r="AT81" s="558"/>
      <c r="AU81" s="558"/>
      <c r="AV81" s="555"/>
      <c r="AW81" s="559"/>
      <c r="AX81" s="560"/>
      <c r="AY81" s="561"/>
      <c r="AZ81" s="562"/>
    </row>
    <row r="82">
      <c r="A82" s="541">
        <v>80.0</v>
      </c>
      <c r="B82" s="542">
        <v>20022.0</v>
      </c>
      <c r="C82" s="543">
        <v>45725.0</v>
      </c>
      <c r="D82" s="544">
        <v>45731.0</v>
      </c>
      <c r="E82" s="545">
        <f t="shared" si="1"/>
        <v>6</v>
      </c>
      <c r="F82" s="546" t="s">
        <v>3194</v>
      </c>
      <c r="G82" s="543">
        <v>33725.0</v>
      </c>
      <c r="H82" s="542">
        <v>32.0</v>
      </c>
      <c r="I82" s="554"/>
      <c r="J82" s="547" t="s">
        <v>62</v>
      </c>
      <c r="K82" s="547" t="s">
        <v>3195</v>
      </c>
      <c r="L82" s="547" t="s">
        <v>57</v>
      </c>
      <c r="M82" s="553" t="s">
        <v>76</v>
      </c>
      <c r="N82" s="547" t="s">
        <v>3196</v>
      </c>
      <c r="O82" s="547" t="s">
        <v>3197</v>
      </c>
      <c r="P82" s="542" t="s">
        <v>343</v>
      </c>
      <c r="Q82" s="547" t="s">
        <v>344</v>
      </c>
      <c r="R82" s="542">
        <v>47562.0</v>
      </c>
      <c r="S82" s="547" t="s">
        <v>3045</v>
      </c>
      <c r="T82" s="547" t="s">
        <v>3046</v>
      </c>
      <c r="U82" s="608"/>
      <c r="V82" s="593"/>
      <c r="W82" s="593"/>
      <c r="X82" s="593"/>
      <c r="Y82" s="593"/>
      <c r="Z82" s="549">
        <v>36270.0</v>
      </c>
      <c r="AA82" s="549">
        <v>24180.0</v>
      </c>
      <c r="AB82" s="593">
        <f t="shared" si="2"/>
        <v>60450</v>
      </c>
      <c r="AC82" s="551">
        <f t="shared" si="3"/>
        <v>-60450</v>
      </c>
      <c r="AD82" s="552" t="s">
        <v>312</v>
      </c>
      <c r="AE82" s="555" t="s">
        <v>65</v>
      </c>
      <c r="AF82" s="553" t="b">
        <v>1</v>
      </c>
      <c r="AG82" s="554"/>
      <c r="AH82" s="547" t="b">
        <v>1</v>
      </c>
      <c r="AI82" s="554"/>
      <c r="AJ82" s="547" t="b">
        <v>1</v>
      </c>
      <c r="AK82" s="554"/>
      <c r="AL82" s="554"/>
      <c r="AM82" s="547" t="b">
        <v>1</v>
      </c>
      <c r="AN82" s="554"/>
      <c r="AO82" s="555" t="s">
        <v>83</v>
      </c>
      <c r="AP82" s="542" t="s">
        <v>94</v>
      </c>
      <c r="AQ82" s="556"/>
      <c r="AR82" s="557">
        <f t="shared" si="5"/>
        <v>45761</v>
      </c>
      <c r="AS82" s="555"/>
      <c r="AT82" s="558"/>
      <c r="AU82" s="558"/>
      <c r="AV82" s="555"/>
      <c r="AW82" s="559"/>
      <c r="AX82" s="560"/>
      <c r="AY82" s="561"/>
      <c r="AZ82" s="562"/>
    </row>
    <row r="83">
      <c r="A83" s="541">
        <v>81.0</v>
      </c>
      <c r="B83" s="542">
        <v>20266.0</v>
      </c>
      <c r="C83" s="543">
        <v>45731.0</v>
      </c>
      <c r="D83" s="544">
        <v>45731.0</v>
      </c>
      <c r="E83" s="545">
        <f t="shared" si="1"/>
        <v>0</v>
      </c>
      <c r="F83" s="546" t="s">
        <v>3198</v>
      </c>
      <c r="G83" s="543">
        <v>44450.0</v>
      </c>
      <c r="H83" s="542">
        <v>3.0</v>
      </c>
      <c r="I83" s="554"/>
      <c r="J83" s="547" t="s">
        <v>3199</v>
      </c>
      <c r="K83" s="547" t="s">
        <v>3200</v>
      </c>
      <c r="L83" s="547" t="s">
        <v>228</v>
      </c>
      <c r="M83" s="553" t="s">
        <v>58</v>
      </c>
      <c r="N83" s="547" t="s">
        <v>3201</v>
      </c>
      <c r="O83" s="547" t="s">
        <v>3201</v>
      </c>
      <c r="P83" s="542" t="s">
        <v>3202</v>
      </c>
      <c r="Q83" s="547" t="s">
        <v>3203</v>
      </c>
      <c r="R83" s="542">
        <v>11000.0</v>
      </c>
      <c r="S83" s="547" t="s">
        <v>3019</v>
      </c>
      <c r="T83" s="547" t="s">
        <v>3046</v>
      </c>
      <c r="U83" s="608"/>
      <c r="V83" s="593"/>
      <c r="W83" s="593"/>
      <c r="X83" s="593"/>
      <c r="Y83" s="593"/>
      <c r="Z83" s="549">
        <v>10725.0</v>
      </c>
      <c r="AA83" s="549">
        <v>9828.0</v>
      </c>
      <c r="AB83" s="593">
        <f t="shared" si="2"/>
        <v>20553</v>
      </c>
      <c r="AC83" s="551">
        <f t="shared" si="3"/>
        <v>-20553</v>
      </c>
      <c r="AD83" s="552" t="s">
        <v>3204</v>
      </c>
      <c r="AE83" s="555" t="s">
        <v>313</v>
      </c>
      <c r="AF83" s="553" t="b">
        <v>1</v>
      </c>
      <c r="AG83" s="554"/>
      <c r="AH83" s="547" t="b">
        <v>1</v>
      </c>
      <c r="AI83" s="554"/>
      <c r="AJ83" s="547" t="b">
        <v>1</v>
      </c>
      <c r="AK83" s="554"/>
      <c r="AL83" s="554"/>
      <c r="AM83" s="547" t="b">
        <v>1</v>
      </c>
      <c r="AN83" s="554"/>
      <c r="AO83" s="555" t="s">
        <v>83</v>
      </c>
      <c r="AP83" s="542" t="s">
        <v>94</v>
      </c>
      <c r="AQ83" s="556" t="s">
        <v>70</v>
      </c>
      <c r="AR83" s="557">
        <f t="shared" si="5"/>
        <v>45761</v>
      </c>
      <c r="AS83" s="555"/>
      <c r="AT83" s="558"/>
      <c r="AU83" s="558"/>
      <c r="AV83" s="555"/>
      <c r="AW83" s="559"/>
      <c r="AX83" s="560"/>
      <c r="AY83" s="561"/>
      <c r="AZ83" s="562"/>
    </row>
    <row r="84">
      <c r="A84" s="565">
        <v>82.0</v>
      </c>
      <c r="B84" s="566">
        <v>20284.0</v>
      </c>
      <c r="C84" s="567">
        <v>45731.0</v>
      </c>
      <c r="D84" s="568">
        <v>45731.0</v>
      </c>
      <c r="E84" s="569">
        <f t="shared" si="1"/>
        <v>0</v>
      </c>
      <c r="F84" s="570" t="s">
        <v>3205</v>
      </c>
      <c r="G84" s="567">
        <v>28224.0</v>
      </c>
      <c r="H84" s="566">
        <v>47.0</v>
      </c>
      <c r="I84" s="578"/>
      <c r="J84" s="571" t="s">
        <v>62</v>
      </c>
      <c r="K84" s="571" t="s">
        <v>3206</v>
      </c>
      <c r="L84" s="571" t="s">
        <v>57</v>
      </c>
      <c r="M84" s="577" t="s">
        <v>76</v>
      </c>
      <c r="N84" s="571" t="s">
        <v>3207</v>
      </c>
      <c r="O84" s="571" t="s">
        <v>3207</v>
      </c>
      <c r="P84" s="566" t="s">
        <v>3202</v>
      </c>
      <c r="Q84" s="571" t="s">
        <v>3208</v>
      </c>
      <c r="R84" s="566">
        <v>11302.0</v>
      </c>
      <c r="S84" s="571" t="s">
        <v>3045</v>
      </c>
      <c r="T84" s="571" t="s">
        <v>62</v>
      </c>
      <c r="U84" s="891"/>
      <c r="V84" s="668"/>
      <c r="W84" s="668"/>
      <c r="X84" s="668"/>
      <c r="Y84" s="668"/>
      <c r="Z84" s="573">
        <v>10725.0</v>
      </c>
      <c r="AA84" s="573">
        <v>4914.0</v>
      </c>
      <c r="AB84" s="668">
        <f t="shared" si="2"/>
        <v>15639</v>
      </c>
      <c r="AC84" s="575">
        <f t="shared" si="3"/>
        <v>-15639</v>
      </c>
      <c r="AD84" s="576" t="s">
        <v>312</v>
      </c>
      <c r="AE84" s="579" t="s">
        <v>313</v>
      </c>
      <c r="AF84" s="577" t="b">
        <v>1</v>
      </c>
      <c r="AG84" s="578"/>
      <c r="AH84" s="571" t="b">
        <v>1</v>
      </c>
      <c r="AI84" s="578"/>
      <c r="AJ84" s="571" t="b">
        <v>1</v>
      </c>
      <c r="AK84" s="578"/>
      <c r="AL84" s="578"/>
      <c r="AM84" s="571" t="b">
        <v>1</v>
      </c>
      <c r="AN84" s="578"/>
      <c r="AO84" s="579" t="s">
        <v>83</v>
      </c>
      <c r="AP84" s="566" t="s">
        <v>94</v>
      </c>
      <c r="AQ84" s="580" t="s">
        <v>70</v>
      </c>
      <c r="AR84" s="581">
        <f t="shared" si="5"/>
        <v>45761</v>
      </c>
      <c r="AS84" s="579"/>
      <c r="AT84" s="582"/>
      <c r="AU84" s="582"/>
      <c r="AV84" s="579"/>
      <c r="AW84" s="583"/>
      <c r="AX84" s="584"/>
      <c r="AY84" s="585"/>
      <c r="AZ84" s="586"/>
      <c r="BA84" s="613"/>
    </row>
    <row r="85">
      <c r="A85" s="541">
        <v>83.0</v>
      </c>
      <c r="B85" s="542">
        <v>20193.0</v>
      </c>
      <c r="C85" s="543">
        <v>45729.0</v>
      </c>
      <c r="D85" s="544">
        <v>45732.0</v>
      </c>
      <c r="E85" s="545">
        <f t="shared" si="1"/>
        <v>3</v>
      </c>
      <c r="F85" s="546" t="s">
        <v>3209</v>
      </c>
      <c r="G85" s="543">
        <v>27926.0</v>
      </c>
      <c r="H85" s="542">
        <v>48.0</v>
      </c>
      <c r="I85" s="554"/>
      <c r="J85" s="547" t="s">
        <v>3209</v>
      </c>
      <c r="K85" s="547" t="s">
        <v>3210</v>
      </c>
      <c r="L85" s="547" t="s">
        <v>164</v>
      </c>
      <c r="M85" s="553" t="s">
        <v>76</v>
      </c>
      <c r="N85" s="547" t="s">
        <v>3211</v>
      </c>
      <c r="O85" s="547" t="s">
        <v>3212</v>
      </c>
      <c r="P85" s="542" t="s">
        <v>3213</v>
      </c>
      <c r="Q85" s="547" t="s">
        <v>2991</v>
      </c>
      <c r="R85" s="542">
        <v>60240.0</v>
      </c>
      <c r="S85" s="547" t="s">
        <v>3214</v>
      </c>
      <c r="T85" s="547" t="s">
        <v>972</v>
      </c>
      <c r="U85" s="608"/>
      <c r="V85" s="593"/>
      <c r="W85" s="593"/>
      <c r="X85" s="593"/>
      <c r="Y85" s="593"/>
      <c r="Z85" s="549">
        <v>36270.0</v>
      </c>
      <c r="AA85" s="549">
        <v>24180.0</v>
      </c>
      <c r="AB85" s="593">
        <f t="shared" si="2"/>
        <v>60450</v>
      </c>
      <c r="AC85" s="551">
        <f t="shared" si="3"/>
        <v>-60450</v>
      </c>
      <c r="AD85" s="552" t="s">
        <v>312</v>
      </c>
      <c r="AE85" s="555" t="s">
        <v>65</v>
      </c>
      <c r="AF85" s="553" t="b">
        <v>1</v>
      </c>
      <c r="AG85" s="554"/>
      <c r="AH85" s="547" t="b">
        <v>1</v>
      </c>
      <c r="AI85" s="554"/>
      <c r="AJ85" s="547" t="b">
        <v>1</v>
      </c>
      <c r="AK85" s="554"/>
      <c r="AL85" s="554"/>
      <c r="AM85" s="547" t="b">
        <v>1</v>
      </c>
      <c r="AN85" s="554"/>
      <c r="AO85" s="555" t="s">
        <v>1433</v>
      </c>
      <c r="AP85" s="542" t="s">
        <v>94</v>
      </c>
      <c r="AQ85" s="556" t="s">
        <v>70</v>
      </c>
      <c r="AR85" s="557">
        <f t="shared" si="5"/>
        <v>45762</v>
      </c>
      <c r="AS85" s="555"/>
      <c r="AT85" s="558"/>
      <c r="AU85" s="558"/>
      <c r="AV85" s="555"/>
      <c r="AW85" s="559"/>
      <c r="AX85" s="560"/>
      <c r="AY85" s="561"/>
      <c r="AZ85" s="562"/>
    </row>
    <row r="86">
      <c r="A86" s="541">
        <v>84.0</v>
      </c>
      <c r="B86" s="542">
        <v>20246.0</v>
      </c>
      <c r="C86" s="543">
        <v>45730.0</v>
      </c>
      <c r="D86" s="544">
        <v>45732.0</v>
      </c>
      <c r="E86" s="545">
        <f t="shared" si="1"/>
        <v>2</v>
      </c>
      <c r="F86" s="546" t="s">
        <v>3215</v>
      </c>
      <c r="G86" s="543">
        <v>36569.0</v>
      </c>
      <c r="H86" s="542">
        <v>25.0</v>
      </c>
      <c r="I86" s="554"/>
      <c r="J86" s="547" t="s">
        <v>3215</v>
      </c>
      <c r="K86" s="547" t="s">
        <v>3216</v>
      </c>
      <c r="L86" s="547" t="s">
        <v>57</v>
      </c>
      <c r="M86" s="553" t="s">
        <v>76</v>
      </c>
      <c r="N86" s="547" t="s">
        <v>3217</v>
      </c>
      <c r="O86" s="547" t="s">
        <v>3218</v>
      </c>
      <c r="P86" s="611"/>
      <c r="Q86" s="547" t="s">
        <v>3219</v>
      </c>
      <c r="R86" s="542">
        <v>56440.0</v>
      </c>
      <c r="S86" s="547" t="s">
        <v>3220</v>
      </c>
      <c r="T86" s="547" t="s">
        <v>3221</v>
      </c>
      <c r="U86" s="608"/>
      <c r="V86" s="593"/>
      <c r="W86" s="593"/>
      <c r="X86" s="593"/>
      <c r="Y86" s="593"/>
      <c r="Z86" s="549">
        <v>10725.0</v>
      </c>
      <c r="AA86" s="549">
        <v>40593.17</v>
      </c>
      <c r="AB86" s="593">
        <f t="shared" si="2"/>
        <v>51318.17</v>
      </c>
      <c r="AC86" s="551">
        <f t="shared" si="3"/>
        <v>-51318.17</v>
      </c>
      <c r="AD86" s="552" t="s">
        <v>312</v>
      </c>
      <c r="AE86" s="555" t="s">
        <v>65</v>
      </c>
      <c r="AF86" s="553" t="b">
        <v>1</v>
      </c>
      <c r="AG86" s="554"/>
      <c r="AH86" s="547" t="b">
        <v>1</v>
      </c>
      <c r="AI86" s="554"/>
      <c r="AJ86" s="547" t="b">
        <v>1</v>
      </c>
      <c r="AK86" s="554"/>
      <c r="AL86" s="554"/>
      <c r="AM86" s="547" t="b">
        <v>1</v>
      </c>
      <c r="AN86" s="554"/>
      <c r="AO86" s="555" t="s">
        <v>68</v>
      </c>
      <c r="AP86" s="542" t="s">
        <v>94</v>
      </c>
      <c r="AQ86" s="556" t="s">
        <v>70</v>
      </c>
      <c r="AR86" s="557">
        <f t="shared" si="5"/>
        <v>45762</v>
      </c>
      <c r="AS86" s="555"/>
      <c r="AT86" s="558"/>
      <c r="AU86" s="558"/>
      <c r="AV86" s="555"/>
      <c r="AW86" s="559"/>
      <c r="AX86" s="560"/>
      <c r="AY86" s="561"/>
      <c r="AZ86" s="562"/>
    </row>
    <row r="87">
      <c r="A87" s="541">
        <v>85.0</v>
      </c>
      <c r="B87" s="542">
        <v>20125.0</v>
      </c>
      <c r="C87" s="543">
        <v>45727.0</v>
      </c>
      <c r="D87" s="544">
        <v>45732.0</v>
      </c>
      <c r="E87" s="545">
        <f t="shared" si="1"/>
        <v>5</v>
      </c>
      <c r="F87" s="546" t="s">
        <v>3222</v>
      </c>
      <c r="G87" s="543">
        <v>29253.0</v>
      </c>
      <c r="H87" s="542">
        <v>45.0</v>
      </c>
      <c r="I87" s="554"/>
      <c r="J87" s="547" t="s">
        <v>3222</v>
      </c>
      <c r="K87" s="547" t="s">
        <v>3223</v>
      </c>
      <c r="L87" s="547" t="s">
        <v>57</v>
      </c>
      <c r="M87" s="553" t="s">
        <v>76</v>
      </c>
      <c r="N87" s="547" t="s">
        <v>3224</v>
      </c>
      <c r="O87" s="547" t="s">
        <v>3225</v>
      </c>
      <c r="P87" s="611"/>
      <c r="Q87" s="547" t="s">
        <v>3226</v>
      </c>
      <c r="R87" s="542">
        <v>11000.0</v>
      </c>
      <c r="S87" s="547" t="s">
        <v>3019</v>
      </c>
      <c r="T87" s="547" t="s">
        <v>1491</v>
      </c>
      <c r="U87" s="608"/>
      <c r="V87" s="593"/>
      <c r="W87" s="593"/>
      <c r="X87" s="593"/>
      <c r="Y87" s="593"/>
      <c r="Z87" s="549">
        <v>10725.0</v>
      </c>
      <c r="AA87" s="549">
        <v>9828.0</v>
      </c>
      <c r="AB87" s="593">
        <f t="shared" si="2"/>
        <v>20553</v>
      </c>
      <c r="AC87" s="551">
        <f t="shared" si="3"/>
        <v>-20553</v>
      </c>
      <c r="AD87" s="552" t="s">
        <v>312</v>
      </c>
      <c r="AE87" s="555" t="s">
        <v>65</v>
      </c>
      <c r="AF87" s="553" t="b">
        <v>1</v>
      </c>
      <c r="AG87" s="554"/>
      <c r="AH87" s="547" t="b">
        <v>1</v>
      </c>
      <c r="AI87" s="554"/>
      <c r="AJ87" s="547" t="b">
        <v>1</v>
      </c>
      <c r="AK87" s="554"/>
      <c r="AL87" s="554"/>
      <c r="AM87" s="547" t="b">
        <v>1</v>
      </c>
      <c r="AN87" s="554"/>
      <c r="AO87" s="555" t="s">
        <v>1301</v>
      </c>
      <c r="AP87" s="542" t="s">
        <v>69</v>
      </c>
      <c r="AQ87" s="556" t="s">
        <v>95</v>
      </c>
      <c r="AR87" s="557">
        <f t="shared" si="5"/>
        <v>45762</v>
      </c>
      <c r="AS87" s="555"/>
      <c r="AT87" s="558"/>
      <c r="AU87" s="558"/>
      <c r="AV87" s="555"/>
      <c r="AW87" s="559"/>
      <c r="AX87" s="560"/>
      <c r="AY87" s="561"/>
      <c r="AZ87" s="562"/>
    </row>
    <row r="88">
      <c r="A88" s="565">
        <v>86.0</v>
      </c>
      <c r="B88" s="566">
        <v>20244.0</v>
      </c>
      <c r="C88" s="567">
        <v>45730.0</v>
      </c>
      <c r="D88" s="568">
        <v>45732.0</v>
      </c>
      <c r="E88" s="569">
        <f t="shared" si="1"/>
        <v>2</v>
      </c>
      <c r="F88" s="570" t="s">
        <v>3227</v>
      </c>
      <c r="G88" s="567">
        <v>22699.0</v>
      </c>
      <c r="H88" s="566">
        <v>63.0</v>
      </c>
      <c r="I88" s="578"/>
      <c r="J88" s="571" t="s">
        <v>3227</v>
      </c>
      <c r="K88" s="571" t="s">
        <v>3228</v>
      </c>
      <c r="L88" s="571" t="s">
        <v>57</v>
      </c>
      <c r="M88" s="577" t="s">
        <v>76</v>
      </c>
      <c r="N88" s="571" t="s">
        <v>3229</v>
      </c>
      <c r="O88" s="571" t="s">
        <v>3229</v>
      </c>
      <c r="P88" s="648"/>
      <c r="Q88" s="571" t="s">
        <v>3230</v>
      </c>
      <c r="R88" s="566">
        <v>47600.0</v>
      </c>
      <c r="S88" s="571" t="s">
        <v>3026</v>
      </c>
      <c r="T88" s="571" t="s">
        <v>3231</v>
      </c>
      <c r="U88" s="891"/>
      <c r="V88" s="668"/>
      <c r="W88" s="668"/>
      <c r="X88" s="668"/>
      <c r="Y88" s="668"/>
      <c r="Z88" s="573">
        <v>36270.0</v>
      </c>
      <c r="AA88" s="573">
        <v>24180.0</v>
      </c>
      <c r="AB88" s="668">
        <f t="shared" si="2"/>
        <v>60450</v>
      </c>
      <c r="AC88" s="575">
        <f t="shared" si="3"/>
        <v>-60450</v>
      </c>
      <c r="AD88" s="576" t="s">
        <v>312</v>
      </c>
      <c r="AE88" s="579" t="s">
        <v>65</v>
      </c>
      <c r="AF88" s="577" t="b">
        <v>1</v>
      </c>
      <c r="AG88" s="578"/>
      <c r="AH88" s="571" t="b">
        <v>1</v>
      </c>
      <c r="AI88" s="578"/>
      <c r="AJ88" s="571" t="b">
        <v>1</v>
      </c>
      <c r="AK88" s="578"/>
      <c r="AL88" s="578"/>
      <c r="AM88" s="571" t="b">
        <v>1</v>
      </c>
      <c r="AN88" s="578"/>
      <c r="AO88" s="579" t="s">
        <v>83</v>
      </c>
      <c r="AP88" s="566" t="s">
        <v>94</v>
      </c>
      <c r="AQ88" s="580" t="s">
        <v>70</v>
      </c>
      <c r="AR88" s="581">
        <f t="shared" si="5"/>
        <v>45762</v>
      </c>
      <c r="AS88" s="579"/>
      <c r="AT88" s="582"/>
      <c r="AU88" s="582"/>
      <c r="AV88" s="579"/>
      <c r="AW88" s="583"/>
      <c r="AX88" s="584"/>
      <c r="AY88" s="585"/>
      <c r="AZ88" s="586"/>
    </row>
    <row r="89">
      <c r="A89" s="541">
        <v>87.0</v>
      </c>
      <c r="B89" s="542">
        <v>20243.0</v>
      </c>
      <c r="C89" s="543">
        <v>45730.0</v>
      </c>
      <c r="D89" s="544">
        <v>45733.0</v>
      </c>
      <c r="E89" s="545">
        <f t="shared" si="1"/>
        <v>3</v>
      </c>
      <c r="F89" s="546" t="s">
        <v>3232</v>
      </c>
      <c r="G89" s="543">
        <v>20522.0</v>
      </c>
      <c r="H89" s="542">
        <v>69.0</v>
      </c>
      <c r="I89" s="554"/>
      <c r="J89" s="547" t="s">
        <v>3232</v>
      </c>
      <c r="K89" s="547" t="s">
        <v>3233</v>
      </c>
      <c r="L89" s="547" t="s">
        <v>98</v>
      </c>
      <c r="M89" s="553" t="s">
        <v>76</v>
      </c>
      <c r="N89" s="547" t="s">
        <v>3234</v>
      </c>
      <c r="O89" s="547" t="s">
        <v>3235</v>
      </c>
      <c r="P89" s="542" t="s">
        <v>91</v>
      </c>
      <c r="Q89" s="547" t="s">
        <v>3236</v>
      </c>
      <c r="R89" s="611"/>
      <c r="S89" s="547" t="s">
        <v>3019</v>
      </c>
      <c r="T89" s="547" t="s">
        <v>3034</v>
      </c>
      <c r="U89" s="608"/>
      <c r="V89" s="593"/>
      <c r="W89" s="593"/>
      <c r="X89" s="593"/>
      <c r="Y89" s="593"/>
      <c r="Z89" s="549">
        <v>20475.0</v>
      </c>
      <c r="AA89" s="549">
        <v>8775.0</v>
      </c>
      <c r="AB89" s="593">
        <f t="shared" si="2"/>
        <v>29250</v>
      </c>
      <c r="AC89" s="551">
        <f t="shared" si="3"/>
        <v>-29250</v>
      </c>
      <c r="AD89" s="552" t="s">
        <v>312</v>
      </c>
      <c r="AE89" s="555" t="s">
        <v>65</v>
      </c>
      <c r="AF89" s="553" t="b">
        <v>1</v>
      </c>
      <c r="AG89" s="554"/>
      <c r="AH89" s="547" t="b">
        <v>1</v>
      </c>
      <c r="AI89" s="554"/>
      <c r="AJ89" s="547" t="b">
        <v>1</v>
      </c>
      <c r="AK89" s="554"/>
      <c r="AL89" s="554"/>
      <c r="AM89" s="547" t="b">
        <v>1</v>
      </c>
      <c r="AN89" s="554"/>
      <c r="AO89" s="555" t="s">
        <v>68</v>
      </c>
      <c r="AP89" s="542" t="s">
        <v>94</v>
      </c>
      <c r="AQ89" s="556" t="s">
        <v>70</v>
      </c>
      <c r="AR89" s="557">
        <f t="shared" si="5"/>
        <v>45763</v>
      </c>
      <c r="AS89" s="555"/>
      <c r="AT89" s="558"/>
      <c r="AU89" s="558"/>
      <c r="AV89" s="555"/>
      <c r="AW89" s="559"/>
      <c r="AX89" s="560"/>
      <c r="AY89" s="561"/>
      <c r="AZ89" s="562"/>
    </row>
    <row r="90">
      <c r="A90" s="541">
        <v>88.0</v>
      </c>
      <c r="B90" s="542">
        <v>20250.0</v>
      </c>
      <c r="C90" s="543">
        <v>45730.0</v>
      </c>
      <c r="D90" s="544">
        <v>45733.0</v>
      </c>
      <c r="E90" s="545">
        <f t="shared" si="1"/>
        <v>3</v>
      </c>
      <c r="F90" s="546" t="s">
        <v>3237</v>
      </c>
      <c r="G90" s="543">
        <v>33833.0</v>
      </c>
      <c r="H90" s="542">
        <v>32.0</v>
      </c>
      <c r="I90" s="554"/>
      <c r="J90" s="547" t="s">
        <v>3237</v>
      </c>
      <c r="K90" s="547" t="s">
        <v>3238</v>
      </c>
      <c r="L90" s="547" t="s">
        <v>57</v>
      </c>
      <c r="M90" s="553" t="s">
        <v>76</v>
      </c>
      <c r="N90" s="547" t="s">
        <v>1990</v>
      </c>
      <c r="O90" s="547" t="s">
        <v>3239</v>
      </c>
      <c r="P90" s="542" t="s">
        <v>3240</v>
      </c>
      <c r="Q90" s="547" t="s">
        <v>3241</v>
      </c>
      <c r="R90" s="542">
        <v>46255.0</v>
      </c>
      <c r="S90" s="663" t="s">
        <v>3019</v>
      </c>
      <c r="T90" s="553" t="s">
        <v>3242</v>
      </c>
      <c r="U90" s="593"/>
      <c r="V90" s="593"/>
      <c r="W90" s="593"/>
      <c r="X90" s="593"/>
      <c r="Y90" s="593"/>
      <c r="Z90" s="549">
        <v>10530.0</v>
      </c>
      <c r="AA90" s="549">
        <v>13104.0</v>
      </c>
      <c r="AB90" s="593">
        <f t="shared" si="2"/>
        <v>23634</v>
      </c>
      <c r="AC90" s="551">
        <f t="shared" si="3"/>
        <v>-23634</v>
      </c>
      <c r="AD90" s="552" t="s">
        <v>312</v>
      </c>
      <c r="AE90" s="555" t="s">
        <v>65</v>
      </c>
      <c r="AF90" s="553" t="b">
        <v>1</v>
      </c>
      <c r="AG90" s="554"/>
      <c r="AH90" s="547" t="b">
        <v>1</v>
      </c>
      <c r="AI90" s="554"/>
      <c r="AJ90" s="547" t="b">
        <v>1</v>
      </c>
      <c r="AK90" s="554"/>
      <c r="AL90" s="554"/>
      <c r="AM90" s="547" t="b">
        <v>1</v>
      </c>
      <c r="AN90" s="554"/>
      <c r="AO90" s="555" t="s">
        <v>1301</v>
      </c>
      <c r="AP90" s="542" t="s">
        <v>69</v>
      </c>
      <c r="AQ90" s="556" t="s">
        <v>95</v>
      </c>
      <c r="AR90" s="557">
        <f t="shared" si="5"/>
        <v>45763</v>
      </c>
      <c r="AS90" s="555"/>
      <c r="AT90" s="558"/>
      <c r="AU90" s="558"/>
      <c r="AV90" s="555"/>
      <c r="AW90" s="559"/>
      <c r="AX90" s="560"/>
      <c r="AY90" s="561"/>
      <c r="AZ90" s="562"/>
    </row>
    <row r="91">
      <c r="A91" s="541">
        <v>89.0</v>
      </c>
      <c r="B91" s="542">
        <v>20297.0</v>
      </c>
      <c r="C91" s="543">
        <v>45731.0</v>
      </c>
      <c r="D91" s="544">
        <v>45733.0</v>
      </c>
      <c r="E91" s="545">
        <f t="shared" si="1"/>
        <v>2</v>
      </c>
      <c r="F91" s="546" t="s">
        <v>3243</v>
      </c>
      <c r="G91" s="543">
        <v>29770.0</v>
      </c>
      <c r="H91" s="542">
        <v>43.0</v>
      </c>
      <c r="I91" s="554"/>
      <c r="J91" s="547" t="s">
        <v>3243</v>
      </c>
      <c r="K91" s="547" t="s">
        <v>3244</v>
      </c>
      <c r="L91" s="547" t="s">
        <v>228</v>
      </c>
      <c r="M91" s="553" t="s">
        <v>76</v>
      </c>
      <c r="N91" s="547" t="s">
        <v>3245</v>
      </c>
      <c r="O91" s="547" t="s">
        <v>3246</v>
      </c>
      <c r="P91" s="542" t="s">
        <v>3247</v>
      </c>
      <c r="Q91" s="547" t="s">
        <v>62</v>
      </c>
      <c r="R91" s="542" t="s">
        <v>62</v>
      </c>
      <c r="S91" s="547" t="s">
        <v>2924</v>
      </c>
      <c r="T91" s="547" t="s">
        <v>62</v>
      </c>
      <c r="U91" s="608"/>
      <c r="V91" s="593"/>
      <c r="W91" s="593"/>
      <c r="X91" s="593"/>
      <c r="Y91" s="593"/>
      <c r="Z91" s="549">
        <v>12012.0</v>
      </c>
      <c r="AA91" s="549">
        <v>5148.0</v>
      </c>
      <c r="AB91" s="593">
        <f t="shared" si="2"/>
        <v>17160</v>
      </c>
      <c r="AC91" s="551">
        <f t="shared" si="3"/>
        <v>-17160</v>
      </c>
      <c r="AD91" s="552"/>
      <c r="AE91" s="555" t="s">
        <v>65</v>
      </c>
      <c r="AF91" s="553" t="b">
        <v>1</v>
      </c>
      <c r="AG91" s="554"/>
      <c r="AH91" s="547" t="b">
        <v>1</v>
      </c>
      <c r="AI91" s="554"/>
      <c r="AJ91" s="547" t="b">
        <v>1</v>
      </c>
      <c r="AK91" s="554"/>
      <c r="AL91" s="554"/>
      <c r="AM91" s="547" t="b">
        <v>1</v>
      </c>
      <c r="AN91" s="554"/>
      <c r="AO91" s="555" t="s">
        <v>1301</v>
      </c>
      <c r="AP91" s="542" t="s">
        <v>1879</v>
      </c>
      <c r="AQ91" s="556" t="s">
        <v>95</v>
      </c>
      <c r="AR91" s="557">
        <f t="shared" si="5"/>
        <v>45763</v>
      </c>
      <c r="AS91" s="555"/>
      <c r="AT91" s="558"/>
      <c r="AU91" s="558"/>
      <c r="AV91" s="555"/>
      <c r="AW91" s="559"/>
      <c r="AX91" s="560"/>
      <c r="AY91" s="561"/>
      <c r="AZ91" s="562"/>
    </row>
    <row r="92">
      <c r="A92" s="541">
        <v>90.0</v>
      </c>
      <c r="B92" s="542">
        <v>20264.0</v>
      </c>
      <c r="C92" s="543">
        <v>45731.0</v>
      </c>
      <c r="D92" s="544">
        <v>45733.0</v>
      </c>
      <c r="E92" s="545">
        <f t="shared" si="1"/>
        <v>2</v>
      </c>
      <c r="F92" s="546" t="s">
        <v>3248</v>
      </c>
      <c r="G92" s="543">
        <v>14665.0</v>
      </c>
      <c r="H92" s="542">
        <v>85.0</v>
      </c>
      <c r="I92" s="554"/>
      <c r="J92" s="547" t="s">
        <v>3248</v>
      </c>
      <c r="K92" s="547" t="s">
        <v>3249</v>
      </c>
      <c r="L92" s="547" t="s">
        <v>98</v>
      </c>
      <c r="M92" s="553" t="s">
        <v>76</v>
      </c>
      <c r="N92" s="547" t="s">
        <v>3250</v>
      </c>
      <c r="O92" s="547" t="s">
        <v>3251</v>
      </c>
      <c r="P92" s="542" t="s">
        <v>3252</v>
      </c>
      <c r="Q92" s="547" t="s">
        <v>62</v>
      </c>
      <c r="R92" s="542" t="s">
        <v>62</v>
      </c>
      <c r="S92" s="547" t="s">
        <v>3253</v>
      </c>
      <c r="T92" s="547" t="s">
        <v>62</v>
      </c>
      <c r="U92" s="608"/>
      <c r="V92" s="593"/>
      <c r="W92" s="593"/>
      <c r="X92" s="593"/>
      <c r="Y92" s="593"/>
      <c r="Z92" s="549">
        <v>8190.0</v>
      </c>
      <c r="AA92" s="549">
        <v>3510.0</v>
      </c>
      <c r="AB92" s="593">
        <f t="shared" si="2"/>
        <v>11700</v>
      </c>
      <c r="AC92" s="551">
        <f t="shared" si="3"/>
        <v>-11700</v>
      </c>
      <c r="AD92" s="552" t="s">
        <v>312</v>
      </c>
      <c r="AE92" s="555" t="s">
        <v>65</v>
      </c>
      <c r="AF92" s="553" t="b">
        <v>1</v>
      </c>
      <c r="AG92" s="554"/>
      <c r="AH92" s="547" t="b">
        <v>1</v>
      </c>
      <c r="AI92" s="554"/>
      <c r="AJ92" s="547" t="b">
        <v>1</v>
      </c>
      <c r="AK92" s="554"/>
      <c r="AL92" s="554"/>
      <c r="AM92" s="547" t="b">
        <v>1</v>
      </c>
      <c r="AN92" s="554"/>
      <c r="AO92" s="555" t="s">
        <v>1301</v>
      </c>
      <c r="AP92" s="542" t="s">
        <v>69</v>
      </c>
      <c r="AQ92" s="556" t="s">
        <v>95</v>
      </c>
      <c r="AR92" s="557">
        <f t="shared" si="5"/>
        <v>45763</v>
      </c>
      <c r="AS92" s="555"/>
      <c r="AT92" s="558"/>
      <c r="AU92" s="558"/>
      <c r="AV92" s="555"/>
      <c r="AW92" s="559"/>
      <c r="AX92" s="560"/>
      <c r="AY92" s="561"/>
      <c r="AZ92" s="562"/>
    </row>
    <row r="93">
      <c r="A93" s="541">
        <v>91.0</v>
      </c>
      <c r="B93" s="542">
        <v>20278.0</v>
      </c>
      <c r="C93" s="543">
        <v>45731.0</v>
      </c>
      <c r="D93" s="544">
        <v>45733.0</v>
      </c>
      <c r="E93" s="545">
        <f t="shared" si="1"/>
        <v>2</v>
      </c>
      <c r="F93" s="546" t="s">
        <v>2017</v>
      </c>
      <c r="G93" s="543">
        <v>32188.0</v>
      </c>
      <c r="H93" s="542">
        <v>37.0</v>
      </c>
      <c r="I93" s="554"/>
      <c r="J93" s="547" t="s">
        <v>2018</v>
      </c>
      <c r="K93" s="547" t="s">
        <v>2019</v>
      </c>
      <c r="L93" s="547" t="s">
        <v>57</v>
      </c>
      <c r="M93" s="553" t="s">
        <v>341</v>
      </c>
      <c r="N93" s="547" t="s">
        <v>3254</v>
      </c>
      <c r="O93" s="547" t="s">
        <v>3255</v>
      </c>
      <c r="P93" s="542" t="s">
        <v>3256</v>
      </c>
      <c r="Q93" s="547" t="s">
        <v>62</v>
      </c>
      <c r="R93" s="542" t="s">
        <v>62</v>
      </c>
      <c r="S93" s="547" t="s">
        <v>3085</v>
      </c>
      <c r="T93" s="547" t="s">
        <v>62</v>
      </c>
      <c r="U93" s="608"/>
      <c r="V93" s="593"/>
      <c r="W93" s="593"/>
      <c r="X93" s="593"/>
      <c r="Y93" s="593"/>
      <c r="Z93" s="549">
        <v>14059.5</v>
      </c>
      <c r="AA93" s="549">
        <v>6025.5</v>
      </c>
      <c r="AB93" s="593">
        <f t="shared" si="2"/>
        <v>20085</v>
      </c>
      <c r="AC93" s="551">
        <f t="shared" si="3"/>
        <v>-20085</v>
      </c>
      <c r="AD93" s="552" t="s">
        <v>938</v>
      </c>
      <c r="AE93" s="555" t="s">
        <v>65</v>
      </c>
      <c r="AF93" s="553" t="b">
        <v>1</v>
      </c>
      <c r="AG93" s="554"/>
      <c r="AH93" s="547" t="b">
        <v>1</v>
      </c>
      <c r="AI93" s="554"/>
      <c r="AJ93" s="547" t="b">
        <v>1</v>
      </c>
      <c r="AK93" s="554"/>
      <c r="AL93" s="554"/>
      <c r="AM93" s="547" t="b">
        <v>1</v>
      </c>
      <c r="AN93" s="554"/>
      <c r="AO93" s="555" t="s">
        <v>83</v>
      </c>
      <c r="AP93" s="542" t="s">
        <v>69</v>
      </c>
      <c r="AQ93" s="556" t="s">
        <v>70</v>
      </c>
      <c r="AR93" s="557">
        <f t="shared" si="5"/>
        <v>45763</v>
      </c>
      <c r="AS93" s="555"/>
      <c r="AT93" s="558"/>
      <c r="AU93" s="558"/>
      <c r="AV93" s="555"/>
      <c r="AW93" s="559"/>
      <c r="AX93" s="560"/>
      <c r="AY93" s="561"/>
      <c r="AZ93" s="562"/>
    </row>
    <row r="94">
      <c r="A94" s="541">
        <v>92.0</v>
      </c>
      <c r="B94" s="542">
        <v>20326.0</v>
      </c>
      <c r="C94" s="543">
        <v>45733.0</v>
      </c>
      <c r="D94" s="544">
        <v>45733.0</v>
      </c>
      <c r="E94" s="545">
        <f t="shared" si="1"/>
        <v>0</v>
      </c>
      <c r="F94" s="546" t="s">
        <v>3257</v>
      </c>
      <c r="G94" s="543">
        <v>21051.0</v>
      </c>
      <c r="H94" s="542">
        <v>67.0</v>
      </c>
      <c r="I94" s="554"/>
      <c r="J94" s="547" t="s">
        <v>3257</v>
      </c>
      <c r="K94" s="547" t="s">
        <v>3258</v>
      </c>
      <c r="L94" s="547" t="s">
        <v>98</v>
      </c>
      <c r="M94" s="553" t="s">
        <v>76</v>
      </c>
      <c r="N94" s="547" t="s">
        <v>2010</v>
      </c>
      <c r="O94" s="547" t="s">
        <v>3259</v>
      </c>
      <c r="P94" s="542" t="s">
        <v>3260</v>
      </c>
      <c r="Q94" s="547" t="s">
        <v>1152</v>
      </c>
      <c r="R94" s="542" t="s">
        <v>3261</v>
      </c>
      <c r="S94" s="547" t="s">
        <v>3262</v>
      </c>
      <c r="T94" s="547" t="s">
        <v>62</v>
      </c>
      <c r="U94" s="608"/>
      <c r="V94" s="593"/>
      <c r="W94" s="593"/>
      <c r="X94" s="593"/>
      <c r="Y94" s="593"/>
      <c r="Z94" s="549">
        <v>16980.0</v>
      </c>
      <c r="AA94" s="549">
        <v>11320.0</v>
      </c>
      <c r="AB94" s="593">
        <f t="shared" si="2"/>
        <v>28300</v>
      </c>
      <c r="AC94" s="551">
        <f t="shared" si="3"/>
        <v>-28300</v>
      </c>
      <c r="AD94" s="552" t="s">
        <v>312</v>
      </c>
      <c r="AE94" s="555" t="s">
        <v>313</v>
      </c>
      <c r="AF94" s="553" t="b">
        <v>1</v>
      </c>
      <c r="AG94" s="554"/>
      <c r="AH94" s="547" t="b">
        <v>1</v>
      </c>
      <c r="AI94" s="554"/>
      <c r="AJ94" s="547" t="b">
        <v>1</v>
      </c>
      <c r="AK94" s="554"/>
      <c r="AL94" s="554"/>
      <c r="AM94" s="547" t="b">
        <v>1</v>
      </c>
      <c r="AN94" s="554"/>
      <c r="AO94" s="555" t="s">
        <v>83</v>
      </c>
      <c r="AP94" s="542" t="s">
        <v>69</v>
      </c>
      <c r="AQ94" s="556" t="s">
        <v>70</v>
      </c>
      <c r="AR94" s="557">
        <f t="shared" si="5"/>
        <v>45763</v>
      </c>
      <c r="AS94" s="555"/>
      <c r="AT94" s="558"/>
      <c r="AU94" s="558"/>
      <c r="AV94" s="555"/>
      <c r="AW94" s="559"/>
      <c r="AX94" s="560"/>
      <c r="AY94" s="561"/>
      <c r="AZ94" s="562"/>
    </row>
    <row r="95">
      <c r="A95" s="899">
        <v>93.0</v>
      </c>
      <c r="B95" s="900">
        <v>20333.0</v>
      </c>
      <c r="C95" s="901">
        <v>45733.0</v>
      </c>
      <c r="D95" s="902">
        <v>45733.0</v>
      </c>
      <c r="E95" s="903">
        <f t="shared" si="1"/>
        <v>0</v>
      </c>
      <c r="F95" s="904" t="s">
        <v>3263</v>
      </c>
      <c r="G95" s="901">
        <v>35965.0</v>
      </c>
      <c r="H95" s="900">
        <v>26.0</v>
      </c>
      <c r="I95" s="905"/>
      <c r="J95" s="906" t="s">
        <v>3263</v>
      </c>
      <c r="K95" s="906" t="s">
        <v>3264</v>
      </c>
      <c r="L95" s="906" t="s">
        <v>57</v>
      </c>
      <c r="M95" s="907" t="s">
        <v>76</v>
      </c>
      <c r="N95" s="906" t="s">
        <v>3265</v>
      </c>
      <c r="O95" s="906" t="s">
        <v>3265</v>
      </c>
      <c r="P95" s="900" t="s">
        <v>3266</v>
      </c>
      <c r="Q95" s="906" t="s">
        <v>3267</v>
      </c>
      <c r="R95" s="900">
        <v>11000.0</v>
      </c>
      <c r="S95" s="906" t="s">
        <v>3019</v>
      </c>
      <c r="T95" s="906" t="s">
        <v>62</v>
      </c>
      <c r="U95" s="908"/>
      <c r="V95" s="909"/>
      <c r="W95" s="909"/>
      <c r="X95" s="909"/>
      <c r="Y95" s="909"/>
      <c r="Z95" s="910">
        <v>10725.0</v>
      </c>
      <c r="AA95" s="910">
        <v>9828.0</v>
      </c>
      <c r="AB95" s="909">
        <f t="shared" si="2"/>
        <v>20553</v>
      </c>
      <c r="AC95" s="911">
        <f t="shared" si="3"/>
        <v>-20553</v>
      </c>
      <c r="AD95" s="912" t="s">
        <v>312</v>
      </c>
      <c r="AE95" s="913" t="s">
        <v>313</v>
      </c>
      <c r="AF95" s="907" t="b">
        <v>1</v>
      </c>
      <c r="AG95" s="905"/>
      <c r="AH95" s="906" t="b">
        <v>1</v>
      </c>
      <c r="AI95" s="905"/>
      <c r="AJ95" s="906" t="b">
        <v>1</v>
      </c>
      <c r="AK95" s="905"/>
      <c r="AL95" s="905"/>
      <c r="AM95" s="906" t="b">
        <v>1</v>
      </c>
      <c r="AN95" s="905"/>
      <c r="AO95" s="913" t="s">
        <v>83</v>
      </c>
      <c r="AP95" s="900" t="s">
        <v>69</v>
      </c>
      <c r="AQ95" s="914" t="s">
        <v>70</v>
      </c>
      <c r="AR95" s="915">
        <f t="shared" si="5"/>
        <v>45763</v>
      </c>
      <c r="AS95" s="913"/>
      <c r="AT95" s="916"/>
      <c r="AU95" s="916"/>
      <c r="AV95" s="913"/>
      <c r="AW95" s="917"/>
      <c r="AX95" s="918"/>
      <c r="AY95" s="919"/>
      <c r="AZ95" s="920"/>
      <c r="BA95" s="921"/>
    </row>
    <row r="96">
      <c r="A96" s="541">
        <v>94.0</v>
      </c>
      <c r="B96" s="542">
        <v>20069.0</v>
      </c>
      <c r="C96" s="543">
        <v>45726.0</v>
      </c>
      <c r="D96" s="544">
        <v>45734.0</v>
      </c>
      <c r="E96" s="545">
        <f t="shared" si="1"/>
        <v>8</v>
      </c>
      <c r="F96" s="546" t="s">
        <v>3268</v>
      </c>
      <c r="G96" s="543">
        <v>30113.0</v>
      </c>
      <c r="H96" s="542">
        <v>42.0</v>
      </c>
      <c r="I96" s="554"/>
      <c r="J96" s="547" t="s">
        <v>3268</v>
      </c>
      <c r="K96" s="547" t="s">
        <v>3269</v>
      </c>
      <c r="L96" s="547" t="s">
        <v>57</v>
      </c>
      <c r="M96" s="553" t="s">
        <v>76</v>
      </c>
      <c r="N96" s="547" t="s">
        <v>3270</v>
      </c>
      <c r="O96" s="547" t="s">
        <v>3271</v>
      </c>
      <c r="P96" s="542" t="s">
        <v>3272</v>
      </c>
      <c r="Q96" s="547" t="s">
        <v>62</v>
      </c>
      <c r="R96" s="542" t="s">
        <v>62</v>
      </c>
      <c r="S96" s="547" t="s">
        <v>2875</v>
      </c>
      <c r="T96" s="553" t="s">
        <v>3273</v>
      </c>
      <c r="U96" s="608"/>
      <c r="V96" s="593"/>
      <c r="W96" s="593"/>
      <c r="X96" s="593"/>
      <c r="Y96" s="593"/>
      <c r="Z96" s="549">
        <v>21567.0</v>
      </c>
      <c r="AA96" s="549">
        <v>9243.0</v>
      </c>
      <c r="AB96" s="593">
        <f t="shared" si="2"/>
        <v>30810</v>
      </c>
      <c r="AC96" s="551">
        <f t="shared" si="3"/>
        <v>-30810</v>
      </c>
      <c r="AD96" s="552" t="s">
        <v>81</v>
      </c>
      <c r="AE96" s="555" t="s">
        <v>65</v>
      </c>
      <c r="AF96" s="553" t="b">
        <v>1</v>
      </c>
      <c r="AG96" s="554"/>
      <c r="AH96" s="547" t="b">
        <v>1</v>
      </c>
      <c r="AI96" s="554"/>
      <c r="AJ96" s="547" t="b">
        <v>1</v>
      </c>
      <c r="AK96" s="554"/>
      <c r="AL96" s="554"/>
      <c r="AM96" s="547" t="b">
        <v>1</v>
      </c>
      <c r="AN96" s="554"/>
      <c r="AO96" s="555" t="s">
        <v>270</v>
      </c>
      <c r="AP96" s="542" t="s">
        <v>69</v>
      </c>
      <c r="AQ96" s="556" t="s">
        <v>95</v>
      </c>
      <c r="AR96" s="557">
        <f t="shared" si="5"/>
        <v>45764</v>
      </c>
      <c r="AS96" s="555"/>
      <c r="AT96" s="558"/>
      <c r="AU96" s="558"/>
      <c r="AV96" s="555"/>
      <c r="AW96" s="559"/>
      <c r="AX96" s="560"/>
      <c r="AY96" s="561"/>
      <c r="AZ96" s="562"/>
    </row>
    <row r="97">
      <c r="A97" s="541">
        <v>95.0</v>
      </c>
      <c r="B97" s="542">
        <v>20262.0</v>
      </c>
      <c r="C97" s="543">
        <v>45731.0</v>
      </c>
      <c r="D97" s="544">
        <v>45734.0</v>
      </c>
      <c r="E97" s="545">
        <f t="shared" si="1"/>
        <v>3</v>
      </c>
      <c r="F97" s="546" t="s">
        <v>3274</v>
      </c>
      <c r="G97" s="543">
        <v>41146.0</v>
      </c>
      <c r="H97" s="542">
        <v>12.0</v>
      </c>
      <c r="I97" s="554"/>
      <c r="J97" s="547" t="s">
        <v>3275</v>
      </c>
      <c r="K97" s="547" t="s">
        <v>3276</v>
      </c>
      <c r="L97" s="547" t="s">
        <v>164</v>
      </c>
      <c r="M97" s="553" t="s">
        <v>58</v>
      </c>
      <c r="N97" s="547" t="s">
        <v>3277</v>
      </c>
      <c r="O97" s="547" t="s">
        <v>3278</v>
      </c>
      <c r="P97" s="542" t="s">
        <v>3279</v>
      </c>
      <c r="Q97" s="547" t="s">
        <v>62</v>
      </c>
      <c r="R97" s="542" t="s">
        <v>62</v>
      </c>
      <c r="S97" s="547" t="s">
        <v>3081</v>
      </c>
      <c r="T97" s="547" t="s">
        <v>62</v>
      </c>
      <c r="U97" s="608"/>
      <c r="V97" s="593"/>
      <c r="W97" s="593"/>
      <c r="X97" s="593"/>
      <c r="Y97" s="593"/>
      <c r="Z97" s="549">
        <v>9282.0</v>
      </c>
      <c r="AA97" s="549">
        <v>3978.0</v>
      </c>
      <c r="AB97" s="593">
        <f t="shared" si="2"/>
        <v>13260</v>
      </c>
      <c r="AC97" s="551">
        <f t="shared" si="3"/>
        <v>-13260</v>
      </c>
      <c r="AD97" s="552" t="s">
        <v>81</v>
      </c>
      <c r="AE97" s="555" t="s">
        <v>65</v>
      </c>
      <c r="AF97" s="553" t="b">
        <v>1</v>
      </c>
      <c r="AG97" s="554"/>
      <c r="AH97" s="547" t="b">
        <v>1</v>
      </c>
      <c r="AI97" s="554"/>
      <c r="AJ97" s="547" t="b">
        <v>1</v>
      </c>
      <c r="AK97" s="554"/>
      <c r="AL97" s="554"/>
      <c r="AM97" s="547" t="b">
        <v>1</v>
      </c>
      <c r="AN97" s="554"/>
      <c r="AO97" s="555" t="s">
        <v>83</v>
      </c>
      <c r="AP97" s="542" t="s">
        <v>94</v>
      </c>
      <c r="AQ97" s="556" t="s">
        <v>70</v>
      </c>
      <c r="AR97" s="557">
        <f t="shared" si="5"/>
        <v>45764</v>
      </c>
      <c r="AS97" s="555"/>
      <c r="AT97" s="558"/>
      <c r="AU97" s="558"/>
      <c r="AV97" s="555"/>
      <c r="AW97" s="559"/>
      <c r="AX97" s="560"/>
      <c r="AY97" s="561"/>
      <c r="AZ97" s="562"/>
    </row>
    <row r="98">
      <c r="A98" s="541">
        <v>96.0</v>
      </c>
      <c r="B98" s="542">
        <v>20261.0</v>
      </c>
      <c r="C98" s="543">
        <v>45731.0</v>
      </c>
      <c r="D98" s="544">
        <v>45734.0</v>
      </c>
      <c r="E98" s="545">
        <f t="shared" si="1"/>
        <v>3</v>
      </c>
      <c r="F98" s="546" t="s">
        <v>3280</v>
      </c>
      <c r="G98" s="543">
        <v>44896.0</v>
      </c>
      <c r="H98" s="542">
        <v>2.0</v>
      </c>
      <c r="I98" s="554"/>
      <c r="J98" s="547" t="s">
        <v>3281</v>
      </c>
      <c r="K98" s="547" t="s">
        <v>3282</v>
      </c>
      <c r="L98" s="547" t="s">
        <v>164</v>
      </c>
      <c r="M98" s="553" t="s">
        <v>58</v>
      </c>
      <c r="N98" s="547" t="s">
        <v>3283</v>
      </c>
      <c r="O98" s="547" t="s">
        <v>3284</v>
      </c>
      <c r="P98" s="542" t="s">
        <v>91</v>
      </c>
      <c r="Q98" s="547" t="s">
        <v>62</v>
      </c>
      <c r="R98" s="542" t="s">
        <v>62</v>
      </c>
      <c r="S98" s="547" t="s">
        <v>3285</v>
      </c>
      <c r="T98" s="547" t="s">
        <v>62</v>
      </c>
      <c r="U98" s="608"/>
      <c r="V98" s="593"/>
      <c r="W98" s="593"/>
      <c r="X98" s="593"/>
      <c r="Y98" s="593"/>
      <c r="Z98" s="549">
        <v>20475.0</v>
      </c>
      <c r="AA98" s="549">
        <v>8775.0</v>
      </c>
      <c r="AB98" s="593">
        <f t="shared" si="2"/>
        <v>29250</v>
      </c>
      <c r="AC98" s="551">
        <f t="shared" si="3"/>
        <v>-29250</v>
      </c>
      <c r="AD98" s="552" t="s">
        <v>81</v>
      </c>
      <c r="AE98" s="555" t="s">
        <v>65</v>
      </c>
      <c r="AF98" s="553" t="b">
        <v>1</v>
      </c>
      <c r="AG98" s="554"/>
      <c r="AH98" s="547" t="b">
        <v>1</v>
      </c>
      <c r="AI98" s="554"/>
      <c r="AJ98" s="547" t="b">
        <v>1</v>
      </c>
      <c r="AK98" s="554"/>
      <c r="AL98" s="554"/>
      <c r="AM98" s="547" t="b">
        <v>1</v>
      </c>
      <c r="AN98" s="554"/>
      <c r="AO98" s="555" t="s">
        <v>270</v>
      </c>
      <c r="AP98" s="542" t="s">
        <v>69</v>
      </c>
      <c r="AQ98" s="556" t="s">
        <v>95</v>
      </c>
      <c r="AR98" s="557">
        <f t="shared" si="5"/>
        <v>45764</v>
      </c>
      <c r="AS98" s="555"/>
      <c r="AT98" s="558"/>
      <c r="AU98" s="558"/>
      <c r="AV98" s="555"/>
      <c r="AW98" s="559"/>
      <c r="AX98" s="560"/>
      <c r="AY98" s="561"/>
      <c r="AZ98" s="562"/>
    </row>
    <row r="99">
      <c r="A99" s="541">
        <v>97.0</v>
      </c>
      <c r="B99" s="542">
        <v>20306.0</v>
      </c>
      <c r="C99" s="543">
        <v>45731.0</v>
      </c>
      <c r="D99" s="544">
        <v>45734.0</v>
      </c>
      <c r="E99" s="545">
        <f t="shared" si="1"/>
        <v>3</v>
      </c>
      <c r="F99" s="546" t="s">
        <v>3286</v>
      </c>
      <c r="G99" s="543">
        <v>35156.0</v>
      </c>
      <c r="H99" s="542">
        <v>28.0</v>
      </c>
      <c r="I99" s="554"/>
      <c r="J99" s="547" t="s">
        <v>3286</v>
      </c>
      <c r="K99" s="547" t="s">
        <v>3287</v>
      </c>
      <c r="L99" s="547" t="s">
        <v>164</v>
      </c>
      <c r="M99" s="553" t="s">
        <v>76</v>
      </c>
      <c r="N99" s="547" t="s">
        <v>3288</v>
      </c>
      <c r="O99" s="547" t="s">
        <v>3289</v>
      </c>
      <c r="P99" s="542" t="s">
        <v>3290</v>
      </c>
      <c r="Q99" s="547" t="s">
        <v>3291</v>
      </c>
      <c r="R99" s="542">
        <v>59513.0</v>
      </c>
      <c r="S99" s="547" t="s">
        <v>3292</v>
      </c>
      <c r="T99" s="547" t="s">
        <v>3046</v>
      </c>
      <c r="U99" s="608"/>
      <c r="V99" s="593"/>
      <c r="W99" s="593"/>
      <c r="X99" s="593"/>
      <c r="Y99" s="593"/>
      <c r="Z99" s="549">
        <v>22230.0</v>
      </c>
      <c r="AA99" s="549">
        <v>14820.0</v>
      </c>
      <c r="AB99" s="593">
        <f t="shared" si="2"/>
        <v>37050</v>
      </c>
      <c r="AC99" s="551">
        <f t="shared" si="3"/>
        <v>-37050</v>
      </c>
      <c r="AD99" s="552" t="s">
        <v>938</v>
      </c>
      <c r="AE99" s="555" t="s">
        <v>65</v>
      </c>
      <c r="AF99" s="553" t="b">
        <v>1</v>
      </c>
      <c r="AG99" s="554"/>
      <c r="AH99" s="547" t="b">
        <v>1</v>
      </c>
      <c r="AI99" s="554"/>
      <c r="AJ99" s="547" t="b">
        <v>1</v>
      </c>
      <c r="AK99" s="554"/>
      <c r="AL99" s="554"/>
      <c r="AM99" s="547" t="b">
        <v>1</v>
      </c>
      <c r="AN99" s="554"/>
      <c r="AO99" s="555" t="s">
        <v>83</v>
      </c>
      <c r="AP99" s="542" t="s">
        <v>94</v>
      </c>
      <c r="AQ99" s="556" t="s">
        <v>70</v>
      </c>
      <c r="AR99" s="557">
        <f t="shared" si="5"/>
        <v>45764</v>
      </c>
      <c r="AS99" s="555"/>
      <c r="AT99" s="558"/>
      <c r="AU99" s="558"/>
      <c r="AV99" s="555"/>
      <c r="AW99" s="559"/>
      <c r="AX99" s="560"/>
      <c r="AY99" s="561"/>
      <c r="AZ99" s="562"/>
    </row>
    <row r="100">
      <c r="A100" s="541">
        <v>98.0</v>
      </c>
      <c r="B100" s="542">
        <v>20218.0</v>
      </c>
      <c r="C100" s="543">
        <v>45729.0</v>
      </c>
      <c r="D100" s="544">
        <v>45734.0</v>
      </c>
      <c r="E100" s="545">
        <f t="shared" si="1"/>
        <v>5</v>
      </c>
      <c r="F100" s="546" t="s">
        <v>3293</v>
      </c>
      <c r="G100" s="543">
        <v>39615.0</v>
      </c>
      <c r="H100" s="542">
        <v>16.0</v>
      </c>
      <c r="I100" s="554"/>
      <c r="J100" s="547" t="s">
        <v>3294</v>
      </c>
      <c r="K100" s="547" t="s">
        <v>3295</v>
      </c>
      <c r="L100" s="547" t="s">
        <v>57</v>
      </c>
      <c r="M100" s="553" t="s">
        <v>58</v>
      </c>
      <c r="N100" s="547" t="s">
        <v>352</v>
      </c>
      <c r="O100" s="547" t="s">
        <v>3296</v>
      </c>
      <c r="P100" s="542" t="s">
        <v>509</v>
      </c>
      <c r="Q100" s="547" t="s">
        <v>62</v>
      </c>
      <c r="R100" s="542" t="s">
        <v>62</v>
      </c>
      <c r="S100" s="547" t="s">
        <v>3151</v>
      </c>
      <c r="T100" s="547" t="s">
        <v>62</v>
      </c>
      <c r="U100" s="548"/>
      <c r="V100" s="593"/>
      <c r="W100" s="593"/>
      <c r="X100" s="593"/>
      <c r="Y100" s="593"/>
      <c r="Z100" s="549">
        <v>13650.0</v>
      </c>
      <c r="AA100" s="549">
        <v>5850.0</v>
      </c>
      <c r="AB100" s="593">
        <f t="shared" si="2"/>
        <v>19500</v>
      </c>
      <c r="AC100" s="551">
        <f t="shared" si="3"/>
        <v>-19500</v>
      </c>
      <c r="AD100" s="552" t="s">
        <v>81</v>
      </c>
      <c r="AE100" s="555" t="s">
        <v>65</v>
      </c>
      <c r="AF100" s="553" t="b">
        <v>1</v>
      </c>
      <c r="AG100" s="554"/>
      <c r="AH100" s="547" t="b">
        <v>1</v>
      </c>
      <c r="AI100" s="554"/>
      <c r="AJ100" s="547" t="b">
        <v>1</v>
      </c>
      <c r="AK100" s="554"/>
      <c r="AL100" s="554"/>
      <c r="AM100" s="547" t="b">
        <v>1</v>
      </c>
      <c r="AN100" s="554"/>
      <c r="AO100" s="555" t="s">
        <v>83</v>
      </c>
      <c r="AP100" s="542" t="s">
        <v>69</v>
      </c>
      <c r="AQ100" s="556" t="s">
        <v>70</v>
      </c>
      <c r="AR100" s="557">
        <f t="shared" si="5"/>
        <v>45764</v>
      </c>
      <c r="AS100" s="555"/>
      <c r="AT100" s="558"/>
      <c r="AU100" s="558"/>
      <c r="AV100" s="555"/>
      <c r="AW100" s="559"/>
      <c r="AX100" s="560"/>
      <c r="AY100" s="561"/>
      <c r="AZ100" s="562"/>
    </row>
    <row r="101">
      <c r="A101" s="541">
        <v>99.0</v>
      </c>
      <c r="B101" s="542">
        <v>20354.0</v>
      </c>
      <c r="C101" s="543">
        <v>45733.0</v>
      </c>
      <c r="D101" s="544">
        <v>45734.0</v>
      </c>
      <c r="E101" s="545">
        <f t="shared" si="1"/>
        <v>1</v>
      </c>
      <c r="F101" s="546" t="s">
        <v>3297</v>
      </c>
      <c r="G101" s="543">
        <v>45733.0</v>
      </c>
      <c r="H101" s="542">
        <v>0.0</v>
      </c>
      <c r="I101" s="554"/>
      <c r="J101" s="547" t="s">
        <v>3298</v>
      </c>
      <c r="K101" s="547" t="s">
        <v>3299</v>
      </c>
      <c r="L101" s="547" t="s">
        <v>57</v>
      </c>
      <c r="M101" s="553" t="s">
        <v>58</v>
      </c>
      <c r="N101" s="547" t="s">
        <v>3300</v>
      </c>
      <c r="O101" s="547" t="s">
        <v>3301</v>
      </c>
      <c r="P101" s="542" t="s">
        <v>605</v>
      </c>
      <c r="Q101" s="547" t="s">
        <v>62</v>
      </c>
      <c r="R101" s="542">
        <v>99460.0</v>
      </c>
      <c r="S101" s="547" t="s">
        <v>3156</v>
      </c>
      <c r="T101" s="547" t="s">
        <v>62</v>
      </c>
      <c r="U101" s="608"/>
      <c r="V101" s="593"/>
      <c r="W101" s="593"/>
      <c r="X101" s="593"/>
      <c r="Y101" s="593"/>
      <c r="Z101" s="549">
        <v>4774.5</v>
      </c>
      <c r="AA101" s="549">
        <v>978.0</v>
      </c>
      <c r="AB101" s="593">
        <f t="shared" si="2"/>
        <v>5752.5</v>
      </c>
      <c r="AC101" s="551">
        <f t="shared" si="3"/>
        <v>-5752.5</v>
      </c>
      <c r="AD101" s="552" t="s">
        <v>938</v>
      </c>
      <c r="AE101" s="555" t="s">
        <v>65</v>
      </c>
      <c r="AF101" s="553" t="b">
        <v>1</v>
      </c>
      <c r="AG101" s="554"/>
      <c r="AH101" s="547" t="b">
        <v>1</v>
      </c>
      <c r="AI101" s="554"/>
      <c r="AJ101" s="547" t="b">
        <v>1</v>
      </c>
      <c r="AK101" s="554"/>
      <c r="AL101" s="554"/>
      <c r="AM101" s="547" t="b">
        <v>1</v>
      </c>
      <c r="AN101" s="554"/>
      <c r="AO101" s="555" t="s">
        <v>949</v>
      </c>
      <c r="AP101" s="542" t="s">
        <v>94</v>
      </c>
      <c r="AQ101" s="556" t="s">
        <v>70</v>
      </c>
      <c r="AR101" s="557">
        <f t="shared" si="5"/>
        <v>45764</v>
      </c>
      <c r="AS101" s="555"/>
      <c r="AT101" s="558"/>
      <c r="AU101" s="558"/>
      <c r="AV101" s="555"/>
      <c r="AW101" s="559"/>
      <c r="AX101" s="560"/>
      <c r="AY101" s="561"/>
      <c r="AZ101" s="562"/>
    </row>
    <row r="102">
      <c r="A102" s="541">
        <v>100.0</v>
      </c>
      <c r="B102" s="542">
        <v>20337.0</v>
      </c>
      <c r="C102" s="543">
        <v>45733.0</v>
      </c>
      <c r="D102" s="544">
        <v>45734.0</v>
      </c>
      <c r="E102" s="545">
        <f t="shared" si="1"/>
        <v>1</v>
      </c>
      <c r="F102" s="546" t="s">
        <v>3298</v>
      </c>
      <c r="G102" s="543">
        <v>34242.0</v>
      </c>
      <c r="H102" s="542">
        <v>31.0</v>
      </c>
      <c r="I102" s="554"/>
      <c r="J102" s="547" t="s">
        <v>3298</v>
      </c>
      <c r="K102" s="547" t="s">
        <v>3299</v>
      </c>
      <c r="L102" s="547" t="s">
        <v>57</v>
      </c>
      <c r="M102" s="553" t="s">
        <v>76</v>
      </c>
      <c r="N102" s="547" t="s">
        <v>3302</v>
      </c>
      <c r="O102" s="547" t="s">
        <v>3303</v>
      </c>
      <c r="P102" s="542" t="s">
        <v>3304</v>
      </c>
      <c r="Q102" s="547" t="s">
        <v>3305</v>
      </c>
      <c r="R102" s="542">
        <v>59409.0</v>
      </c>
      <c r="S102" s="547" t="s">
        <v>3085</v>
      </c>
      <c r="T102" s="547" t="s">
        <v>3086</v>
      </c>
      <c r="U102" s="608"/>
      <c r="V102" s="593"/>
      <c r="W102" s="593"/>
      <c r="X102" s="593"/>
      <c r="Y102" s="593"/>
      <c r="Z102" s="549">
        <v>10725.0</v>
      </c>
      <c r="AA102" s="549">
        <v>8190.0</v>
      </c>
      <c r="AB102" s="593">
        <f t="shared" si="2"/>
        <v>18915</v>
      </c>
      <c r="AC102" s="551">
        <f t="shared" si="3"/>
        <v>-18915</v>
      </c>
      <c r="AD102" s="552" t="s">
        <v>938</v>
      </c>
      <c r="AE102" s="555" t="s">
        <v>65</v>
      </c>
      <c r="AF102" s="553" t="b">
        <v>1</v>
      </c>
      <c r="AG102" s="554"/>
      <c r="AH102" s="547" t="b">
        <v>1</v>
      </c>
      <c r="AI102" s="554"/>
      <c r="AJ102" s="547" t="b">
        <v>1</v>
      </c>
      <c r="AK102" s="554"/>
      <c r="AL102" s="554"/>
      <c r="AM102" s="547" t="b">
        <v>1</v>
      </c>
      <c r="AN102" s="554"/>
      <c r="AO102" s="555" t="s">
        <v>238</v>
      </c>
      <c r="AP102" s="542" t="s">
        <v>94</v>
      </c>
      <c r="AQ102" s="556" t="s">
        <v>70</v>
      </c>
      <c r="AR102" s="557">
        <f t="shared" si="5"/>
        <v>45764</v>
      </c>
      <c r="AS102" s="555"/>
      <c r="AT102" s="558"/>
      <c r="AU102" s="558"/>
      <c r="AV102" s="555"/>
      <c r="AW102" s="559"/>
      <c r="AX102" s="560"/>
      <c r="AY102" s="561"/>
      <c r="AZ102" s="562"/>
    </row>
    <row r="103">
      <c r="A103" s="899">
        <v>101.0</v>
      </c>
      <c r="B103" s="900">
        <v>20265.0</v>
      </c>
      <c r="C103" s="901">
        <v>45731.0</v>
      </c>
      <c r="D103" s="902">
        <v>45734.0</v>
      </c>
      <c r="E103" s="903">
        <f t="shared" si="1"/>
        <v>3</v>
      </c>
      <c r="F103" s="904" t="s">
        <v>3306</v>
      </c>
      <c r="G103" s="901">
        <v>31122.0</v>
      </c>
      <c r="H103" s="900">
        <v>40.0</v>
      </c>
      <c r="I103" s="905"/>
      <c r="J103" s="906" t="s">
        <v>3306</v>
      </c>
      <c r="K103" s="906" t="s">
        <v>3307</v>
      </c>
      <c r="L103" s="906" t="s">
        <v>57</v>
      </c>
      <c r="M103" s="907" t="s">
        <v>76</v>
      </c>
      <c r="N103" s="906" t="s">
        <v>3308</v>
      </c>
      <c r="O103" s="906" t="s">
        <v>3309</v>
      </c>
      <c r="P103" s="900" t="s">
        <v>2872</v>
      </c>
      <c r="Q103" s="906" t="s">
        <v>62</v>
      </c>
      <c r="R103" s="900" t="s">
        <v>62</v>
      </c>
      <c r="S103" s="906" t="s">
        <v>3310</v>
      </c>
      <c r="T103" s="906" t="s">
        <v>3311</v>
      </c>
      <c r="U103" s="908"/>
      <c r="V103" s="909"/>
      <c r="W103" s="909"/>
      <c r="X103" s="909"/>
      <c r="Y103" s="909"/>
      <c r="Z103" s="910">
        <v>9282.0</v>
      </c>
      <c r="AA103" s="910">
        <v>3978.0</v>
      </c>
      <c r="AB103" s="909">
        <f t="shared" si="2"/>
        <v>13260</v>
      </c>
      <c r="AC103" s="911">
        <f t="shared" si="3"/>
        <v>-13260</v>
      </c>
      <c r="AD103" s="912" t="s">
        <v>81</v>
      </c>
      <c r="AE103" s="913" t="s">
        <v>65</v>
      </c>
      <c r="AF103" s="907" t="b">
        <v>1</v>
      </c>
      <c r="AG103" s="905"/>
      <c r="AH103" s="906" t="b">
        <v>1</v>
      </c>
      <c r="AI103" s="905"/>
      <c r="AJ103" s="906" t="b">
        <v>1</v>
      </c>
      <c r="AK103" s="905"/>
      <c r="AL103" s="905"/>
      <c r="AM103" s="906" t="b">
        <v>1</v>
      </c>
      <c r="AN103" s="905"/>
      <c r="AO103" s="913" t="s">
        <v>83</v>
      </c>
      <c r="AP103" s="900" t="s">
        <v>94</v>
      </c>
      <c r="AQ103" s="914" t="s">
        <v>70</v>
      </c>
      <c r="AR103" s="915">
        <f t="shared" si="5"/>
        <v>45764</v>
      </c>
      <c r="AS103" s="913"/>
      <c r="AT103" s="916"/>
      <c r="AU103" s="916"/>
      <c r="AV103" s="913"/>
      <c r="AW103" s="917"/>
      <c r="AX103" s="918"/>
      <c r="AY103" s="919"/>
      <c r="AZ103" s="920"/>
      <c r="BA103" s="921"/>
    </row>
    <row r="104">
      <c r="A104" s="541">
        <v>102.0</v>
      </c>
      <c r="B104" s="542">
        <v>20418.0</v>
      </c>
      <c r="C104" s="543">
        <v>45735.0</v>
      </c>
      <c r="D104" s="544">
        <v>45735.0</v>
      </c>
      <c r="E104" s="545">
        <f t="shared" si="1"/>
        <v>0</v>
      </c>
      <c r="F104" s="546" t="s">
        <v>1324</v>
      </c>
      <c r="G104" s="543">
        <v>38898.0</v>
      </c>
      <c r="H104" s="542">
        <v>18.0</v>
      </c>
      <c r="I104" s="547" t="s">
        <v>62</v>
      </c>
      <c r="J104" s="547" t="s">
        <v>1325</v>
      </c>
      <c r="K104" s="922">
        <v>2.258109113E9</v>
      </c>
      <c r="L104" s="547" t="s">
        <v>75</v>
      </c>
      <c r="M104" s="553" t="s">
        <v>58</v>
      </c>
      <c r="N104" s="547" t="s">
        <v>3312</v>
      </c>
      <c r="O104" s="547" t="s">
        <v>3312</v>
      </c>
      <c r="P104" s="542" t="s">
        <v>922</v>
      </c>
      <c r="Q104" s="547" t="s">
        <v>3313</v>
      </c>
      <c r="R104" s="542">
        <v>11011.0</v>
      </c>
      <c r="S104" s="547" t="s">
        <v>3314</v>
      </c>
      <c r="T104" s="547" t="s">
        <v>62</v>
      </c>
      <c r="U104" s="608"/>
      <c r="V104" s="593"/>
      <c r="W104" s="593"/>
      <c r="X104" s="593"/>
      <c r="Y104" s="593"/>
      <c r="Z104" s="549">
        <v>10725.0</v>
      </c>
      <c r="AA104" s="549">
        <v>4914.0</v>
      </c>
      <c r="AB104" s="593">
        <f t="shared" si="2"/>
        <v>15639</v>
      </c>
      <c r="AC104" s="551">
        <f t="shared" si="3"/>
        <v>-15639</v>
      </c>
      <c r="AD104" s="552" t="s">
        <v>312</v>
      </c>
      <c r="AE104" s="555" t="s">
        <v>313</v>
      </c>
      <c r="AF104" s="553" t="b">
        <v>1</v>
      </c>
      <c r="AG104" s="554"/>
      <c r="AH104" s="547" t="b">
        <v>1</v>
      </c>
      <c r="AI104" s="554"/>
      <c r="AJ104" s="547" t="b">
        <v>1</v>
      </c>
      <c r="AK104" s="554"/>
      <c r="AL104" s="554"/>
      <c r="AM104" s="547" t="b">
        <v>1</v>
      </c>
      <c r="AN104" s="554"/>
      <c r="AO104" s="555"/>
      <c r="AP104" s="588"/>
      <c r="AQ104" s="556" t="s">
        <v>95</v>
      </c>
      <c r="AR104" s="557">
        <f t="shared" si="5"/>
        <v>45765</v>
      </c>
      <c r="AS104" s="555"/>
      <c r="AT104" s="558"/>
      <c r="AU104" s="558"/>
      <c r="AV104" s="555"/>
      <c r="AW104" s="559"/>
      <c r="AX104" s="560"/>
      <c r="AY104" s="561"/>
      <c r="AZ104" s="562"/>
    </row>
    <row r="105">
      <c r="A105" s="819" t="s">
        <v>882</v>
      </c>
      <c r="B105" s="542">
        <v>20320.0</v>
      </c>
      <c r="C105" s="543">
        <v>45732.0</v>
      </c>
      <c r="D105" s="544">
        <v>45735.0</v>
      </c>
      <c r="E105" s="545">
        <f t="shared" si="1"/>
        <v>3</v>
      </c>
      <c r="F105" s="546" t="s">
        <v>3315</v>
      </c>
      <c r="G105" s="543">
        <v>24357.0</v>
      </c>
      <c r="H105" s="542">
        <v>58.0</v>
      </c>
      <c r="I105" s="554"/>
      <c r="J105" s="547" t="s">
        <v>3315</v>
      </c>
      <c r="K105" s="547" t="s">
        <v>3316</v>
      </c>
      <c r="L105" s="547" t="s">
        <v>75</v>
      </c>
      <c r="M105" s="553" t="s">
        <v>76</v>
      </c>
      <c r="N105" s="547" t="s">
        <v>3317</v>
      </c>
      <c r="O105" s="547" t="s">
        <v>3318</v>
      </c>
      <c r="P105" s="542" t="s">
        <v>691</v>
      </c>
      <c r="Q105" s="547" t="s">
        <v>62</v>
      </c>
      <c r="R105" s="542" t="s">
        <v>62</v>
      </c>
      <c r="S105" s="547" t="s">
        <v>3319</v>
      </c>
      <c r="T105" s="547" t="s">
        <v>62</v>
      </c>
      <c r="U105" s="608"/>
      <c r="V105" s="593"/>
      <c r="W105" s="593"/>
      <c r="X105" s="593"/>
      <c r="Y105" s="593"/>
      <c r="Z105" s="549">
        <v>5460.0</v>
      </c>
      <c r="AA105" s="549">
        <v>2340.0</v>
      </c>
      <c r="AB105" s="593">
        <f t="shared" si="2"/>
        <v>7800</v>
      </c>
      <c r="AC105" s="551">
        <f t="shared" si="3"/>
        <v>-7800</v>
      </c>
      <c r="AD105" s="552" t="s">
        <v>81</v>
      </c>
      <c r="AE105" s="555" t="s">
        <v>65</v>
      </c>
      <c r="AF105" s="553" t="b">
        <v>1</v>
      </c>
      <c r="AG105" s="554"/>
      <c r="AH105" s="547" t="b">
        <v>0</v>
      </c>
      <c r="AI105" s="547" t="s">
        <v>3320</v>
      </c>
      <c r="AJ105" s="547" t="b">
        <v>0</v>
      </c>
      <c r="AK105" s="547" t="s">
        <v>3320</v>
      </c>
      <c r="AL105" s="554"/>
      <c r="AM105" s="547" t="b">
        <v>1</v>
      </c>
      <c r="AN105" s="554"/>
      <c r="AO105" s="555" t="s">
        <v>83</v>
      </c>
      <c r="AP105" s="542" t="s">
        <v>69</v>
      </c>
      <c r="AQ105" s="556" t="s">
        <v>95</v>
      </c>
      <c r="AR105" s="557">
        <f t="shared" si="5"/>
        <v>45765</v>
      </c>
      <c r="AS105" s="555"/>
      <c r="AT105" s="558"/>
      <c r="AU105" s="558"/>
      <c r="AV105" s="555"/>
      <c r="AW105" s="559"/>
      <c r="AX105" s="560"/>
      <c r="AY105" s="561"/>
      <c r="AZ105" s="562"/>
    </row>
    <row r="106">
      <c r="A106" s="541" t="s">
        <v>888</v>
      </c>
      <c r="B106" s="542">
        <v>20355.0</v>
      </c>
      <c r="C106" s="543">
        <v>45733.0</v>
      </c>
      <c r="D106" s="544">
        <v>45735.0</v>
      </c>
      <c r="E106" s="545">
        <f t="shared" si="1"/>
        <v>2</v>
      </c>
      <c r="F106" s="546" t="s">
        <v>3321</v>
      </c>
      <c r="G106" s="543">
        <v>45447.0</v>
      </c>
      <c r="H106" s="542">
        <v>0.0</v>
      </c>
      <c r="I106" s="547" t="s">
        <v>62</v>
      </c>
      <c r="J106" s="547" t="s">
        <v>3322</v>
      </c>
      <c r="K106" s="547" t="s">
        <v>3323</v>
      </c>
      <c r="L106" s="547" t="s">
        <v>228</v>
      </c>
      <c r="M106" s="553" t="s">
        <v>58</v>
      </c>
      <c r="N106" s="547" t="s">
        <v>3324</v>
      </c>
      <c r="O106" s="547" t="s">
        <v>3325</v>
      </c>
      <c r="P106" s="542" t="s">
        <v>3326</v>
      </c>
      <c r="Q106" s="547" t="s">
        <v>62</v>
      </c>
      <c r="R106" s="542" t="s">
        <v>62</v>
      </c>
      <c r="S106" s="547" t="s">
        <v>3019</v>
      </c>
      <c r="T106" s="547" t="s">
        <v>3327</v>
      </c>
      <c r="U106" s="608"/>
      <c r="V106" s="593"/>
      <c r="W106" s="593"/>
      <c r="X106" s="593"/>
      <c r="Y106" s="593"/>
      <c r="Z106" s="549">
        <v>5460.0</v>
      </c>
      <c r="AA106" s="549">
        <v>2340.0</v>
      </c>
      <c r="AB106" s="593">
        <f t="shared" si="2"/>
        <v>7800</v>
      </c>
      <c r="AC106" s="551">
        <f t="shared" si="3"/>
        <v>-7800</v>
      </c>
      <c r="AD106" s="552" t="s">
        <v>81</v>
      </c>
      <c r="AE106" s="555" t="s">
        <v>65</v>
      </c>
      <c r="AF106" s="553" t="b">
        <v>1</v>
      </c>
      <c r="AG106" s="554"/>
      <c r="AH106" s="547" t="b">
        <v>1</v>
      </c>
      <c r="AI106" s="554"/>
      <c r="AJ106" s="547" t="b">
        <v>1</v>
      </c>
      <c r="AK106" s="554"/>
      <c r="AL106" s="554"/>
      <c r="AM106" s="547" t="b">
        <v>1</v>
      </c>
      <c r="AN106" s="554"/>
      <c r="AO106" s="555" t="s">
        <v>83</v>
      </c>
      <c r="AP106" s="542" t="s">
        <v>94</v>
      </c>
      <c r="AQ106" s="556" t="s">
        <v>70</v>
      </c>
      <c r="AR106" s="557">
        <f t="shared" si="5"/>
        <v>45765</v>
      </c>
      <c r="AS106" s="555"/>
      <c r="AT106" s="558"/>
      <c r="AU106" s="558"/>
      <c r="AV106" s="555"/>
      <c r="AW106" s="559"/>
      <c r="AX106" s="560"/>
      <c r="AY106" s="561"/>
      <c r="AZ106" s="562"/>
    </row>
    <row r="107">
      <c r="A107" s="541" t="s">
        <v>895</v>
      </c>
      <c r="B107" s="542">
        <v>20251.0</v>
      </c>
      <c r="C107" s="543">
        <v>45730.0</v>
      </c>
      <c r="D107" s="544">
        <v>45735.0</v>
      </c>
      <c r="E107" s="545">
        <f t="shared" si="1"/>
        <v>5</v>
      </c>
      <c r="F107" s="546" t="s">
        <v>3328</v>
      </c>
      <c r="G107" s="543">
        <v>38244.0</v>
      </c>
      <c r="H107" s="542">
        <v>20.0</v>
      </c>
      <c r="I107" s="554"/>
      <c r="J107" s="547" t="s">
        <v>3328</v>
      </c>
      <c r="K107" s="547" t="s">
        <v>3329</v>
      </c>
      <c r="L107" s="547" t="s">
        <v>57</v>
      </c>
      <c r="M107" s="553" t="s">
        <v>76</v>
      </c>
      <c r="N107" s="547" t="s">
        <v>3330</v>
      </c>
      <c r="O107" s="547" t="s">
        <v>3331</v>
      </c>
      <c r="P107" s="542" t="s">
        <v>2904</v>
      </c>
      <c r="Q107" s="547" t="s">
        <v>62</v>
      </c>
      <c r="R107" s="542" t="s">
        <v>62</v>
      </c>
      <c r="S107" s="547" t="s">
        <v>3055</v>
      </c>
      <c r="T107" s="547" t="s">
        <v>3332</v>
      </c>
      <c r="U107" s="608"/>
      <c r="V107" s="593"/>
      <c r="W107" s="593"/>
      <c r="X107" s="593"/>
      <c r="Y107" s="593"/>
      <c r="Z107" s="549">
        <v>13377.0</v>
      </c>
      <c r="AA107" s="549">
        <v>5733.0</v>
      </c>
      <c r="AB107" s="593">
        <f t="shared" si="2"/>
        <v>19110</v>
      </c>
      <c r="AC107" s="551">
        <f t="shared" si="3"/>
        <v>-19110</v>
      </c>
      <c r="AD107" s="552" t="s">
        <v>81</v>
      </c>
      <c r="AE107" s="555" t="s">
        <v>65</v>
      </c>
      <c r="AF107" s="553" t="b">
        <v>1</v>
      </c>
      <c r="AG107" s="554"/>
      <c r="AH107" s="547" t="b">
        <v>1</v>
      </c>
      <c r="AI107" s="547"/>
      <c r="AJ107" s="547" t="b">
        <v>1</v>
      </c>
      <c r="AK107" s="547"/>
      <c r="AL107" s="554"/>
      <c r="AM107" s="547" t="b">
        <v>1</v>
      </c>
      <c r="AN107" s="554"/>
      <c r="AO107" s="555" t="s">
        <v>83</v>
      </c>
      <c r="AP107" s="542" t="s">
        <v>69</v>
      </c>
      <c r="AQ107" s="556" t="s">
        <v>70</v>
      </c>
      <c r="AR107" s="557">
        <f t="shared" si="5"/>
        <v>45765</v>
      </c>
      <c r="AS107" s="555"/>
      <c r="AT107" s="558"/>
      <c r="AU107" s="558"/>
      <c r="AV107" s="555"/>
      <c r="AW107" s="559"/>
      <c r="AX107" s="560"/>
      <c r="AY107" s="561"/>
      <c r="AZ107" s="562"/>
    </row>
    <row r="108">
      <c r="A108" s="541" t="s">
        <v>900</v>
      </c>
      <c r="B108" s="542">
        <v>20137.0</v>
      </c>
      <c r="C108" s="543">
        <v>45728.0</v>
      </c>
      <c r="D108" s="544">
        <v>45735.0</v>
      </c>
      <c r="E108" s="545">
        <f t="shared" si="1"/>
        <v>7</v>
      </c>
      <c r="F108" s="546" t="s">
        <v>3333</v>
      </c>
      <c r="G108" s="543">
        <v>20164.0</v>
      </c>
      <c r="H108" s="542">
        <v>70.0</v>
      </c>
      <c r="I108" s="554"/>
      <c r="J108" s="547" t="s">
        <v>3333</v>
      </c>
      <c r="K108" s="547" t="s">
        <v>3334</v>
      </c>
      <c r="L108" s="547" t="s">
        <v>98</v>
      </c>
      <c r="M108" s="553" t="s">
        <v>76</v>
      </c>
      <c r="N108" s="547" t="s">
        <v>3335</v>
      </c>
      <c r="O108" s="547" t="s">
        <v>3336</v>
      </c>
      <c r="P108" s="542" t="s">
        <v>3337</v>
      </c>
      <c r="Q108" s="547" t="s">
        <v>62</v>
      </c>
      <c r="R108" s="542" t="s">
        <v>62</v>
      </c>
      <c r="S108" s="547" t="s">
        <v>3055</v>
      </c>
      <c r="T108" s="547" t="s">
        <v>3338</v>
      </c>
      <c r="U108" s="608"/>
      <c r="V108" s="593"/>
      <c r="W108" s="593"/>
      <c r="X108" s="593"/>
      <c r="Y108" s="593"/>
      <c r="Z108" s="549">
        <v>19383.0</v>
      </c>
      <c r="AA108" s="549">
        <v>8307.0</v>
      </c>
      <c r="AB108" s="593">
        <f t="shared" si="2"/>
        <v>27690</v>
      </c>
      <c r="AC108" s="551">
        <f t="shared" si="3"/>
        <v>-27690</v>
      </c>
      <c r="AD108" s="552" t="s">
        <v>81</v>
      </c>
      <c r="AE108" s="555" t="s">
        <v>65</v>
      </c>
      <c r="AF108" s="553" t="b">
        <v>1</v>
      </c>
      <c r="AG108" s="554"/>
      <c r="AH108" s="547" t="b">
        <v>0</v>
      </c>
      <c r="AI108" s="547" t="s">
        <v>3339</v>
      </c>
      <c r="AJ108" s="547" t="b">
        <v>0</v>
      </c>
      <c r="AK108" s="547" t="s">
        <v>3339</v>
      </c>
      <c r="AL108" s="554"/>
      <c r="AM108" s="547" t="b">
        <v>1</v>
      </c>
      <c r="AN108" s="554"/>
      <c r="AO108" s="555" t="s">
        <v>270</v>
      </c>
      <c r="AP108" s="542" t="s">
        <v>69</v>
      </c>
      <c r="AQ108" s="556" t="s">
        <v>95</v>
      </c>
      <c r="AR108" s="557">
        <f t="shared" si="5"/>
        <v>45765</v>
      </c>
      <c r="AS108" s="555"/>
      <c r="AT108" s="558"/>
      <c r="AU108" s="558"/>
      <c r="AV108" s="555"/>
      <c r="AW108" s="559"/>
      <c r="AX108" s="560"/>
      <c r="AY108" s="561"/>
      <c r="AZ108" s="562"/>
    </row>
    <row r="109">
      <c r="A109" s="541" t="s">
        <v>906</v>
      </c>
      <c r="B109" s="542">
        <v>20316.0</v>
      </c>
      <c r="C109" s="543">
        <v>45732.0</v>
      </c>
      <c r="D109" s="544">
        <v>45735.0</v>
      </c>
      <c r="E109" s="545">
        <f t="shared" si="1"/>
        <v>3</v>
      </c>
      <c r="F109" s="546" t="s">
        <v>3340</v>
      </c>
      <c r="G109" s="543">
        <v>16095.0</v>
      </c>
      <c r="H109" s="542">
        <v>81.0</v>
      </c>
      <c r="I109" s="554"/>
      <c r="J109" s="547" t="s">
        <v>3340</v>
      </c>
      <c r="K109" s="547" t="s">
        <v>3341</v>
      </c>
      <c r="L109" s="547" t="s">
        <v>98</v>
      </c>
      <c r="M109" s="553" t="s">
        <v>76</v>
      </c>
      <c r="N109" s="547" t="s">
        <v>3342</v>
      </c>
      <c r="O109" s="547" t="s">
        <v>3343</v>
      </c>
      <c r="P109" s="542" t="s">
        <v>691</v>
      </c>
      <c r="Q109" s="547" t="s">
        <v>62</v>
      </c>
      <c r="R109" s="542" t="s">
        <v>62</v>
      </c>
      <c r="S109" s="547" t="s">
        <v>3134</v>
      </c>
      <c r="T109" s="547" t="s">
        <v>62</v>
      </c>
      <c r="U109" s="608"/>
      <c r="V109" s="593"/>
      <c r="W109" s="593"/>
      <c r="X109" s="593"/>
      <c r="Y109" s="593"/>
      <c r="Z109" s="549">
        <v>5460.0</v>
      </c>
      <c r="AA109" s="549">
        <v>2340.0</v>
      </c>
      <c r="AB109" s="593">
        <f t="shared" si="2"/>
        <v>7800</v>
      </c>
      <c r="AC109" s="551">
        <f t="shared" si="3"/>
        <v>-7800</v>
      </c>
      <c r="AD109" s="552" t="s">
        <v>81</v>
      </c>
      <c r="AE109" s="555" t="s">
        <v>65</v>
      </c>
      <c r="AF109" s="553" t="b">
        <v>1</v>
      </c>
      <c r="AG109" s="554"/>
      <c r="AH109" s="547" t="b">
        <v>0</v>
      </c>
      <c r="AI109" s="547" t="s">
        <v>3320</v>
      </c>
      <c r="AJ109" s="547" t="b">
        <v>0</v>
      </c>
      <c r="AK109" s="547" t="s">
        <v>3320</v>
      </c>
      <c r="AL109" s="554"/>
      <c r="AM109" s="547" t="b">
        <v>1</v>
      </c>
      <c r="AN109" s="554"/>
      <c r="AO109" s="555" t="s">
        <v>270</v>
      </c>
      <c r="AP109" s="542" t="s">
        <v>69</v>
      </c>
      <c r="AQ109" s="556" t="s">
        <v>95</v>
      </c>
      <c r="AR109" s="557">
        <f t="shared" si="5"/>
        <v>45765</v>
      </c>
      <c r="AS109" s="555"/>
      <c r="AT109" s="558"/>
      <c r="AU109" s="558"/>
      <c r="AV109" s="555"/>
      <c r="AW109" s="559"/>
      <c r="AX109" s="560"/>
      <c r="AY109" s="561"/>
      <c r="AZ109" s="562"/>
    </row>
    <row r="110">
      <c r="A110" s="541" t="s">
        <v>911</v>
      </c>
      <c r="B110" s="542">
        <v>20313.0</v>
      </c>
      <c r="C110" s="543">
        <v>45732.0</v>
      </c>
      <c r="D110" s="544">
        <v>45735.0</v>
      </c>
      <c r="E110" s="545">
        <f t="shared" si="1"/>
        <v>3</v>
      </c>
      <c r="F110" s="546" t="s">
        <v>3344</v>
      </c>
      <c r="G110" s="923">
        <v>35501.0</v>
      </c>
      <c r="H110" s="542">
        <v>28.0</v>
      </c>
      <c r="I110" s="554"/>
      <c r="J110" s="547" t="s">
        <v>3344</v>
      </c>
      <c r="K110" s="547" t="s">
        <v>3345</v>
      </c>
      <c r="L110" s="547" t="s">
        <v>57</v>
      </c>
      <c r="M110" s="553" t="s">
        <v>76</v>
      </c>
      <c r="N110" s="547" t="s">
        <v>3346</v>
      </c>
      <c r="O110" s="547" t="s">
        <v>3347</v>
      </c>
      <c r="P110" s="542" t="s">
        <v>1040</v>
      </c>
      <c r="Q110" s="547" t="s">
        <v>62</v>
      </c>
      <c r="R110" s="542" t="s">
        <v>62</v>
      </c>
      <c r="S110" s="547" t="s">
        <v>2880</v>
      </c>
      <c r="T110" s="547" t="s">
        <v>692</v>
      </c>
      <c r="U110" s="608"/>
      <c r="V110" s="593"/>
      <c r="W110" s="593"/>
      <c r="X110" s="593"/>
      <c r="Y110" s="593"/>
      <c r="Z110" s="549">
        <v>11602.5</v>
      </c>
      <c r="AA110" s="549">
        <v>4972.5</v>
      </c>
      <c r="AB110" s="593">
        <f t="shared" si="2"/>
        <v>16575</v>
      </c>
      <c r="AC110" s="551">
        <f t="shared" si="3"/>
        <v>-16575</v>
      </c>
      <c r="AD110" s="552" t="s">
        <v>81</v>
      </c>
      <c r="AE110" s="555" t="s">
        <v>65</v>
      </c>
      <c r="AF110" s="553" t="b">
        <v>1</v>
      </c>
      <c r="AG110" s="554"/>
      <c r="AH110" s="547" t="b">
        <v>1</v>
      </c>
      <c r="AI110" s="554"/>
      <c r="AJ110" s="547" t="b">
        <v>1</v>
      </c>
      <c r="AK110" s="554"/>
      <c r="AL110" s="554"/>
      <c r="AM110" s="547" t="b">
        <v>1</v>
      </c>
      <c r="AN110" s="554"/>
      <c r="AO110" s="555" t="s">
        <v>270</v>
      </c>
      <c r="AP110" s="542" t="s">
        <v>69</v>
      </c>
      <c r="AQ110" s="556" t="s">
        <v>95</v>
      </c>
      <c r="AR110" s="557">
        <f t="shared" si="5"/>
        <v>45765</v>
      </c>
      <c r="AS110" s="555"/>
      <c r="AT110" s="558"/>
      <c r="AU110" s="558"/>
      <c r="AV110" s="555"/>
      <c r="AW110" s="559"/>
      <c r="AX110" s="560"/>
      <c r="AY110" s="561"/>
      <c r="AZ110" s="562"/>
    </row>
    <row r="111">
      <c r="A111" s="899" t="s">
        <v>917</v>
      </c>
      <c r="B111" s="900">
        <v>20260.0</v>
      </c>
      <c r="C111" s="901">
        <v>45731.0</v>
      </c>
      <c r="D111" s="902">
        <v>45735.0</v>
      </c>
      <c r="E111" s="903">
        <f t="shared" si="1"/>
        <v>4</v>
      </c>
      <c r="F111" s="904" t="s">
        <v>2346</v>
      </c>
      <c r="G111" s="901">
        <v>25995.0</v>
      </c>
      <c r="H111" s="900">
        <v>54.0</v>
      </c>
      <c r="I111" s="905"/>
      <c r="J111" s="906" t="s">
        <v>2346</v>
      </c>
      <c r="K111" s="906" t="s">
        <v>3348</v>
      </c>
      <c r="L111" s="906" t="s">
        <v>570</v>
      </c>
      <c r="M111" s="907" t="s">
        <v>76</v>
      </c>
      <c r="N111" s="906" t="s">
        <v>3349</v>
      </c>
      <c r="O111" s="906" t="s">
        <v>3350</v>
      </c>
      <c r="P111" s="900" t="s">
        <v>3351</v>
      </c>
      <c r="Q111" s="906" t="s">
        <v>62</v>
      </c>
      <c r="R111" s="900" t="s">
        <v>62</v>
      </c>
      <c r="S111" s="906" t="s">
        <v>2880</v>
      </c>
      <c r="T111" s="906" t="s">
        <v>3352</v>
      </c>
      <c r="U111" s="908"/>
      <c r="V111" s="909"/>
      <c r="W111" s="909"/>
      <c r="X111" s="909"/>
      <c r="Y111" s="909"/>
      <c r="Z111" s="910">
        <v>43680.0</v>
      </c>
      <c r="AA111" s="910">
        <v>18720.0</v>
      </c>
      <c r="AB111" s="909">
        <f t="shared" si="2"/>
        <v>62400</v>
      </c>
      <c r="AC111" s="911">
        <f t="shared" si="3"/>
        <v>-62400</v>
      </c>
      <c r="AD111" s="912" t="s">
        <v>81</v>
      </c>
      <c r="AE111" s="913" t="s">
        <v>65</v>
      </c>
      <c r="AF111" s="907" t="b">
        <v>1</v>
      </c>
      <c r="AG111" s="905"/>
      <c r="AH111" s="906" t="b">
        <v>0</v>
      </c>
      <c r="AI111" s="906" t="s">
        <v>3353</v>
      </c>
      <c r="AJ111" s="906" t="b">
        <v>0</v>
      </c>
      <c r="AK111" s="906" t="s">
        <v>3353</v>
      </c>
      <c r="AL111" s="905"/>
      <c r="AM111" s="906" t="b">
        <v>1</v>
      </c>
      <c r="AN111" s="905"/>
      <c r="AO111" s="913" t="s">
        <v>83</v>
      </c>
      <c r="AP111" s="900" t="s">
        <v>1879</v>
      </c>
      <c r="AQ111" s="914" t="s">
        <v>95</v>
      </c>
      <c r="AR111" s="915">
        <f t="shared" si="5"/>
        <v>45765</v>
      </c>
      <c r="AS111" s="913"/>
      <c r="AT111" s="916"/>
      <c r="AU111" s="916"/>
      <c r="AV111" s="913"/>
      <c r="AW111" s="917"/>
      <c r="AX111" s="918"/>
      <c r="AY111" s="919"/>
      <c r="AZ111" s="920"/>
      <c r="BA111" s="921"/>
    </row>
    <row r="112">
      <c r="A112" s="541" t="s">
        <v>926</v>
      </c>
      <c r="B112" s="611"/>
      <c r="C112" s="888"/>
      <c r="D112" s="924"/>
      <c r="E112" s="545">
        <f t="shared" si="1"/>
        <v>0</v>
      </c>
      <c r="F112" s="925"/>
      <c r="G112" s="888"/>
      <c r="H112" s="888"/>
      <c r="I112" s="554"/>
      <c r="J112" s="554"/>
      <c r="K112" s="554"/>
      <c r="L112" s="547"/>
      <c r="M112" s="553"/>
      <c r="N112" s="554"/>
      <c r="O112" s="554"/>
      <c r="P112" s="611"/>
      <c r="Q112" s="554"/>
      <c r="R112" s="611"/>
      <c r="S112" s="554"/>
      <c r="T112" s="554"/>
      <c r="U112" s="608"/>
      <c r="V112" s="593"/>
      <c r="W112" s="593"/>
      <c r="X112" s="593"/>
      <c r="Y112" s="593"/>
      <c r="Z112" s="593"/>
      <c r="AA112" s="593"/>
      <c r="AB112" s="593">
        <f t="shared" si="2"/>
        <v>0</v>
      </c>
      <c r="AC112" s="551">
        <f t="shared" si="3"/>
        <v>0</v>
      </c>
      <c r="AD112" s="552"/>
      <c r="AE112" s="552"/>
      <c r="AF112" s="553" t="b">
        <v>0</v>
      </c>
      <c r="AG112" s="554"/>
      <c r="AH112" s="547" t="b">
        <v>0</v>
      </c>
      <c r="AI112" s="554"/>
      <c r="AJ112" s="547" t="b">
        <v>0</v>
      </c>
      <c r="AK112" s="554"/>
      <c r="AL112" s="554"/>
      <c r="AM112" s="547" t="b">
        <v>0</v>
      </c>
      <c r="AN112" s="554"/>
      <c r="AO112" s="555"/>
      <c r="AP112" s="588"/>
      <c r="AQ112" s="556"/>
      <c r="AR112" s="557">
        <f t="shared" si="5"/>
        <v>30</v>
      </c>
      <c r="AS112" s="555"/>
      <c r="AT112" s="558"/>
      <c r="AU112" s="558"/>
      <c r="AV112" s="555"/>
      <c r="AW112" s="559"/>
      <c r="AX112" s="560"/>
      <c r="AY112" s="561"/>
      <c r="AZ112" s="562"/>
    </row>
    <row r="113">
      <c r="A113" s="541" t="s">
        <v>932</v>
      </c>
      <c r="B113" s="611"/>
      <c r="C113" s="888"/>
      <c r="D113" s="924"/>
      <c r="E113" s="545">
        <f t="shared" si="1"/>
        <v>0</v>
      </c>
      <c r="F113" s="925"/>
      <c r="G113" s="888"/>
      <c r="H113" s="888"/>
      <c r="I113" s="554"/>
      <c r="J113" s="554"/>
      <c r="K113" s="554"/>
      <c r="L113" s="547"/>
      <c r="M113" s="553"/>
      <c r="N113" s="554"/>
      <c r="O113" s="554"/>
      <c r="P113" s="611"/>
      <c r="Q113" s="554"/>
      <c r="R113" s="611"/>
      <c r="S113" s="554"/>
      <c r="T113" s="554"/>
      <c r="U113" s="608"/>
      <c r="V113" s="593"/>
      <c r="W113" s="593"/>
      <c r="X113" s="593"/>
      <c r="Y113" s="593"/>
      <c r="Z113" s="593"/>
      <c r="AA113" s="593"/>
      <c r="AB113" s="593">
        <f t="shared" si="2"/>
        <v>0</v>
      </c>
      <c r="AC113" s="551">
        <f t="shared" si="3"/>
        <v>0</v>
      </c>
      <c r="AD113" s="552"/>
      <c r="AE113" s="552"/>
      <c r="AF113" s="553" t="b">
        <v>0</v>
      </c>
      <c r="AG113" s="554"/>
      <c r="AH113" s="547" t="b">
        <v>0</v>
      </c>
      <c r="AI113" s="554"/>
      <c r="AJ113" s="547" t="b">
        <v>0</v>
      </c>
      <c r="AK113" s="554"/>
      <c r="AL113" s="554"/>
      <c r="AM113" s="547" t="b">
        <v>0</v>
      </c>
      <c r="AN113" s="554"/>
      <c r="AO113" s="555"/>
      <c r="AP113" s="588"/>
      <c r="AQ113" s="556"/>
      <c r="AR113" s="557">
        <f t="shared" si="5"/>
        <v>30</v>
      </c>
      <c r="AS113" s="555"/>
      <c r="AT113" s="558"/>
      <c r="AU113" s="558"/>
      <c r="AV113" s="555"/>
      <c r="AW113" s="559"/>
      <c r="AX113" s="560"/>
      <c r="AY113" s="561"/>
      <c r="AZ113" s="562"/>
    </row>
    <row r="114">
      <c r="A114" s="541" t="s">
        <v>939</v>
      </c>
      <c r="B114" s="611"/>
      <c r="C114" s="888"/>
      <c r="D114" s="924"/>
      <c r="E114" s="545">
        <f t="shared" si="1"/>
        <v>0</v>
      </c>
      <c r="F114" s="925"/>
      <c r="G114" s="888"/>
      <c r="H114" s="888"/>
      <c r="I114" s="554"/>
      <c r="J114" s="554"/>
      <c r="K114" s="554"/>
      <c r="L114" s="547"/>
      <c r="M114" s="553"/>
      <c r="N114" s="554"/>
      <c r="O114" s="554"/>
      <c r="P114" s="611"/>
      <c r="Q114" s="554"/>
      <c r="R114" s="611"/>
      <c r="S114" s="554"/>
      <c r="T114" s="554"/>
      <c r="U114" s="608"/>
      <c r="V114" s="593"/>
      <c r="W114" s="593"/>
      <c r="X114" s="593"/>
      <c r="Y114" s="593"/>
      <c r="Z114" s="593"/>
      <c r="AA114" s="593"/>
      <c r="AB114" s="593">
        <f t="shared" si="2"/>
        <v>0</v>
      </c>
      <c r="AC114" s="551">
        <f t="shared" si="3"/>
        <v>0</v>
      </c>
      <c r="AD114" s="552"/>
      <c r="AE114" s="552"/>
      <c r="AF114" s="553" t="b">
        <v>0</v>
      </c>
      <c r="AG114" s="554"/>
      <c r="AH114" s="547" t="b">
        <v>0</v>
      </c>
      <c r="AI114" s="554"/>
      <c r="AJ114" s="547" t="b">
        <v>0</v>
      </c>
      <c r="AK114" s="554"/>
      <c r="AL114" s="554"/>
      <c r="AM114" s="547" t="b">
        <v>0</v>
      </c>
      <c r="AN114" s="554"/>
      <c r="AO114" s="555"/>
      <c r="AP114" s="588"/>
      <c r="AQ114" s="556"/>
      <c r="AR114" s="557">
        <f t="shared" si="5"/>
        <v>30</v>
      </c>
      <c r="AS114" s="555"/>
      <c r="AT114" s="558"/>
      <c r="AU114" s="558"/>
      <c r="AV114" s="555"/>
      <c r="AW114" s="559"/>
      <c r="AX114" s="560"/>
      <c r="AY114" s="561"/>
      <c r="AZ114" s="562"/>
    </row>
    <row r="115">
      <c r="A115" s="541" t="s">
        <v>945</v>
      </c>
      <c r="B115" s="611"/>
      <c r="C115" s="888"/>
      <c r="D115" s="924"/>
      <c r="E115" s="545">
        <f t="shared" si="1"/>
        <v>0</v>
      </c>
      <c r="F115" s="925"/>
      <c r="G115" s="888"/>
      <c r="H115" s="888"/>
      <c r="I115" s="554"/>
      <c r="J115" s="554"/>
      <c r="K115" s="554"/>
      <c r="L115" s="547"/>
      <c r="M115" s="553"/>
      <c r="N115" s="554"/>
      <c r="O115" s="554"/>
      <c r="P115" s="611"/>
      <c r="Q115" s="554"/>
      <c r="R115" s="611"/>
      <c r="S115" s="554"/>
      <c r="T115" s="554"/>
      <c r="U115" s="608"/>
      <c r="V115" s="593"/>
      <c r="W115" s="593"/>
      <c r="X115" s="593"/>
      <c r="Y115" s="593"/>
      <c r="Z115" s="593"/>
      <c r="AA115" s="593"/>
      <c r="AB115" s="593">
        <f t="shared" si="2"/>
        <v>0</v>
      </c>
      <c r="AC115" s="551">
        <f t="shared" si="3"/>
        <v>0</v>
      </c>
      <c r="AD115" s="552"/>
      <c r="AE115" s="552"/>
      <c r="AF115" s="553" t="b">
        <v>0</v>
      </c>
      <c r="AG115" s="554"/>
      <c r="AH115" s="547" t="b">
        <v>0</v>
      </c>
      <c r="AI115" s="554"/>
      <c r="AJ115" s="547" t="b">
        <v>0</v>
      </c>
      <c r="AK115" s="554"/>
      <c r="AL115" s="554"/>
      <c r="AM115" s="547" t="b">
        <v>0</v>
      </c>
      <c r="AN115" s="554"/>
      <c r="AO115" s="555"/>
      <c r="AP115" s="588"/>
      <c r="AQ115" s="556"/>
      <c r="AR115" s="557">
        <f t="shared" si="5"/>
        <v>30</v>
      </c>
      <c r="AS115" s="555"/>
      <c r="AT115" s="558"/>
      <c r="AU115" s="558"/>
      <c r="AV115" s="555"/>
      <c r="AW115" s="559"/>
      <c r="AX115" s="560"/>
      <c r="AY115" s="561"/>
      <c r="AZ115" s="562"/>
    </row>
    <row r="116">
      <c r="A116" s="541" t="s">
        <v>950</v>
      </c>
      <c r="B116" s="611"/>
      <c r="C116" s="888"/>
      <c r="D116" s="924"/>
      <c r="E116" s="545">
        <f t="shared" si="1"/>
        <v>0</v>
      </c>
      <c r="F116" s="925"/>
      <c r="G116" s="888"/>
      <c r="H116" s="888"/>
      <c r="I116" s="554"/>
      <c r="J116" s="554"/>
      <c r="K116" s="554"/>
      <c r="L116" s="547"/>
      <c r="M116" s="553"/>
      <c r="N116" s="554"/>
      <c r="O116" s="554"/>
      <c r="P116" s="611"/>
      <c r="Q116" s="554"/>
      <c r="R116" s="611"/>
      <c r="S116" s="554"/>
      <c r="T116" s="554"/>
      <c r="U116" s="608"/>
      <c r="V116" s="593"/>
      <c r="W116" s="593"/>
      <c r="X116" s="593"/>
      <c r="Y116" s="593"/>
      <c r="Z116" s="593"/>
      <c r="AA116" s="593"/>
      <c r="AB116" s="593">
        <f t="shared" si="2"/>
        <v>0</v>
      </c>
      <c r="AC116" s="551">
        <f t="shared" si="3"/>
        <v>0</v>
      </c>
      <c r="AD116" s="552"/>
      <c r="AE116" s="552"/>
      <c r="AF116" s="553" t="b">
        <v>0</v>
      </c>
      <c r="AG116" s="554"/>
      <c r="AH116" s="547" t="b">
        <v>0</v>
      </c>
      <c r="AI116" s="554"/>
      <c r="AJ116" s="547" t="b">
        <v>0</v>
      </c>
      <c r="AK116" s="554"/>
      <c r="AL116" s="554"/>
      <c r="AM116" s="547" t="b">
        <v>0</v>
      </c>
      <c r="AN116" s="554"/>
      <c r="AO116" s="555"/>
      <c r="AP116" s="588"/>
      <c r="AQ116" s="556"/>
      <c r="AR116" s="557">
        <f t="shared" si="5"/>
        <v>30</v>
      </c>
      <c r="AS116" s="555"/>
      <c r="AT116" s="558"/>
      <c r="AU116" s="558"/>
      <c r="AV116" s="555"/>
      <c r="AW116" s="559"/>
      <c r="AX116" s="560"/>
      <c r="AY116" s="561"/>
      <c r="AZ116" s="562"/>
    </row>
    <row r="117">
      <c r="A117" s="541" t="s">
        <v>954</v>
      </c>
      <c r="B117" s="611"/>
      <c r="C117" s="888"/>
      <c r="D117" s="924"/>
      <c r="E117" s="545">
        <f t="shared" si="1"/>
        <v>0</v>
      </c>
      <c r="F117" s="925"/>
      <c r="G117" s="888"/>
      <c r="H117" s="888"/>
      <c r="I117" s="554"/>
      <c r="J117" s="554"/>
      <c r="K117" s="554"/>
      <c r="L117" s="547"/>
      <c r="M117" s="553"/>
      <c r="N117" s="554"/>
      <c r="O117" s="554"/>
      <c r="P117" s="611"/>
      <c r="Q117" s="554"/>
      <c r="R117" s="611"/>
      <c r="S117" s="554"/>
      <c r="T117" s="554"/>
      <c r="U117" s="608"/>
      <c r="V117" s="593"/>
      <c r="W117" s="593"/>
      <c r="X117" s="593"/>
      <c r="Y117" s="593"/>
      <c r="Z117" s="593"/>
      <c r="AA117" s="593"/>
      <c r="AB117" s="593">
        <f t="shared" si="2"/>
        <v>0</v>
      </c>
      <c r="AC117" s="551">
        <f t="shared" si="3"/>
        <v>0</v>
      </c>
      <c r="AD117" s="552"/>
      <c r="AE117" s="552"/>
      <c r="AF117" s="553" t="b">
        <v>0</v>
      </c>
      <c r="AG117" s="554"/>
      <c r="AH117" s="547" t="b">
        <v>0</v>
      </c>
      <c r="AI117" s="554"/>
      <c r="AJ117" s="547" t="b">
        <v>0</v>
      </c>
      <c r="AK117" s="554"/>
      <c r="AL117" s="554"/>
      <c r="AM117" s="547" t="b">
        <v>0</v>
      </c>
      <c r="AN117" s="554"/>
      <c r="AO117" s="555"/>
      <c r="AP117" s="588"/>
      <c r="AQ117" s="556"/>
      <c r="AR117" s="557">
        <f t="shared" si="5"/>
        <v>30</v>
      </c>
      <c r="AS117" s="555"/>
      <c r="AT117" s="558"/>
      <c r="AU117" s="558"/>
      <c r="AV117" s="555"/>
      <c r="AW117" s="559"/>
      <c r="AX117" s="560"/>
      <c r="AY117" s="561"/>
      <c r="AZ117" s="562"/>
    </row>
    <row r="118">
      <c r="A118" s="541" t="s">
        <v>959</v>
      </c>
      <c r="B118" s="611"/>
      <c r="C118" s="888"/>
      <c r="D118" s="924"/>
      <c r="E118" s="545">
        <f t="shared" si="1"/>
        <v>0</v>
      </c>
      <c r="F118" s="925"/>
      <c r="G118" s="888"/>
      <c r="H118" s="888"/>
      <c r="I118" s="554"/>
      <c r="J118" s="554"/>
      <c r="K118" s="554"/>
      <c r="L118" s="547"/>
      <c r="M118" s="553"/>
      <c r="N118" s="554"/>
      <c r="O118" s="554"/>
      <c r="P118" s="611"/>
      <c r="Q118" s="554"/>
      <c r="R118" s="611"/>
      <c r="S118" s="554"/>
      <c r="T118" s="554"/>
      <c r="U118" s="608"/>
      <c r="V118" s="593"/>
      <c r="W118" s="593"/>
      <c r="X118" s="593"/>
      <c r="Y118" s="593"/>
      <c r="Z118" s="593"/>
      <c r="AA118" s="593"/>
      <c r="AB118" s="593">
        <f t="shared" si="2"/>
        <v>0</v>
      </c>
      <c r="AC118" s="551">
        <f t="shared" si="3"/>
        <v>0</v>
      </c>
      <c r="AD118" s="552"/>
      <c r="AE118" s="552"/>
      <c r="AF118" s="553" t="b">
        <v>0</v>
      </c>
      <c r="AG118" s="554"/>
      <c r="AH118" s="547" t="b">
        <v>0</v>
      </c>
      <c r="AI118" s="554"/>
      <c r="AJ118" s="547" t="b">
        <v>0</v>
      </c>
      <c r="AK118" s="554"/>
      <c r="AL118" s="554"/>
      <c r="AM118" s="547" t="b">
        <v>0</v>
      </c>
      <c r="AN118" s="554"/>
      <c r="AO118" s="555"/>
      <c r="AP118" s="588"/>
      <c r="AQ118" s="556"/>
      <c r="AR118" s="557">
        <f t="shared" si="5"/>
        <v>30</v>
      </c>
      <c r="AS118" s="555"/>
      <c r="AT118" s="558"/>
      <c r="AU118" s="558"/>
      <c r="AV118" s="555"/>
      <c r="AW118" s="559"/>
      <c r="AX118" s="560"/>
      <c r="AY118" s="561"/>
      <c r="AZ118" s="562"/>
    </row>
    <row r="119">
      <c r="A119" s="541" t="s">
        <v>965</v>
      </c>
      <c r="B119" s="611"/>
      <c r="C119" s="888"/>
      <c r="D119" s="924"/>
      <c r="E119" s="545">
        <f t="shared" si="1"/>
        <v>0</v>
      </c>
      <c r="F119" s="925"/>
      <c r="G119" s="888"/>
      <c r="H119" s="888"/>
      <c r="I119" s="554"/>
      <c r="J119" s="554"/>
      <c r="K119" s="554"/>
      <c r="L119" s="547"/>
      <c r="M119" s="553"/>
      <c r="N119" s="554"/>
      <c r="O119" s="554"/>
      <c r="P119" s="611"/>
      <c r="Q119" s="554"/>
      <c r="R119" s="611"/>
      <c r="S119" s="554"/>
      <c r="T119" s="554"/>
      <c r="U119" s="608"/>
      <c r="V119" s="593"/>
      <c r="W119" s="593"/>
      <c r="X119" s="593"/>
      <c r="Y119" s="593"/>
      <c r="Z119" s="593"/>
      <c r="AA119" s="593"/>
      <c r="AB119" s="593">
        <f t="shared" si="2"/>
        <v>0</v>
      </c>
      <c r="AC119" s="551">
        <f t="shared" si="3"/>
        <v>0</v>
      </c>
      <c r="AD119" s="552"/>
      <c r="AE119" s="552"/>
      <c r="AF119" s="553" t="b">
        <v>0</v>
      </c>
      <c r="AG119" s="554"/>
      <c r="AH119" s="547" t="b">
        <v>0</v>
      </c>
      <c r="AI119" s="554"/>
      <c r="AJ119" s="547" t="b">
        <v>0</v>
      </c>
      <c r="AK119" s="554"/>
      <c r="AL119" s="554"/>
      <c r="AM119" s="547" t="b">
        <v>0</v>
      </c>
      <c r="AN119" s="554"/>
      <c r="AO119" s="555"/>
      <c r="AP119" s="588"/>
      <c r="AQ119" s="556"/>
      <c r="AR119" s="557">
        <f t="shared" si="5"/>
        <v>30</v>
      </c>
      <c r="AS119" s="555"/>
      <c r="AT119" s="558"/>
      <c r="AU119" s="558"/>
      <c r="AV119" s="555"/>
      <c r="AW119" s="559"/>
      <c r="AX119" s="560"/>
      <c r="AY119" s="561"/>
      <c r="AZ119" s="562"/>
    </row>
    <row r="120">
      <c r="A120" s="541" t="s">
        <v>974</v>
      </c>
      <c r="B120" s="611"/>
      <c r="C120" s="888"/>
      <c r="D120" s="924"/>
      <c r="E120" s="545">
        <f t="shared" si="1"/>
        <v>0</v>
      </c>
      <c r="F120" s="925"/>
      <c r="G120" s="888"/>
      <c r="H120" s="888"/>
      <c r="I120" s="554"/>
      <c r="J120" s="554"/>
      <c r="K120" s="554"/>
      <c r="L120" s="547"/>
      <c r="M120" s="553"/>
      <c r="N120" s="554"/>
      <c r="O120" s="554"/>
      <c r="P120" s="611"/>
      <c r="Q120" s="554"/>
      <c r="R120" s="611"/>
      <c r="S120" s="554"/>
      <c r="T120" s="554"/>
      <c r="U120" s="608"/>
      <c r="V120" s="593"/>
      <c r="W120" s="593"/>
      <c r="X120" s="593"/>
      <c r="Y120" s="593"/>
      <c r="Z120" s="593"/>
      <c r="AA120" s="593"/>
      <c r="AB120" s="593">
        <f t="shared" si="2"/>
        <v>0</v>
      </c>
      <c r="AC120" s="551">
        <f t="shared" si="3"/>
        <v>0</v>
      </c>
      <c r="AD120" s="552"/>
      <c r="AE120" s="552"/>
      <c r="AF120" s="553" t="b">
        <v>0</v>
      </c>
      <c r="AG120" s="554"/>
      <c r="AH120" s="547" t="b">
        <v>0</v>
      </c>
      <c r="AI120" s="554"/>
      <c r="AJ120" s="547" t="b">
        <v>0</v>
      </c>
      <c r="AK120" s="554"/>
      <c r="AL120" s="554"/>
      <c r="AM120" s="547" t="b">
        <v>0</v>
      </c>
      <c r="AN120" s="554"/>
      <c r="AO120" s="555"/>
      <c r="AP120" s="588"/>
      <c r="AQ120" s="556"/>
      <c r="AR120" s="557">
        <f t="shared" si="5"/>
        <v>30</v>
      </c>
      <c r="AS120" s="555"/>
      <c r="AT120" s="558"/>
      <c r="AU120" s="558"/>
      <c r="AV120" s="555"/>
      <c r="AW120" s="559"/>
      <c r="AX120" s="560"/>
      <c r="AY120" s="561"/>
      <c r="AZ120" s="562"/>
    </row>
    <row r="121">
      <c r="A121" s="541" t="s">
        <v>983</v>
      </c>
      <c r="B121" s="611"/>
      <c r="C121" s="888"/>
      <c r="D121" s="924"/>
      <c r="E121" s="545">
        <f t="shared" si="1"/>
        <v>0</v>
      </c>
      <c r="F121" s="925"/>
      <c r="G121" s="888"/>
      <c r="H121" s="888"/>
      <c r="I121" s="554"/>
      <c r="J121" s="554"/>
      <c r="K121" s="554"/>
      <c r="L121" s="547"/>
      <c r="M121" s="553"/>
      <c r="N121" s="554"/>
      <c r="O121" s="554"/>
      <c r="P121" s="611"/>
      <c r="Q121" s="554"/>
      <c r="R121" s="611"/>
      <c r="S121" s="554"/>
      <c r="T121" s="554"/>
      <c r="U121" s="608"/>
      <c r="V121" s="593"/>
      <c r="W121" s="593"/>
      <c r="X121" s="593"/>
      <c r="Y121" s="593"/>
      <c r="Z121" s="593"/>
      <c r="AA121" s="593"/>
      <c r="AB121" s="593">
        <f t="shared" si="2"/>
        <v>0</v>
      </c>
      <c r="AC121" s="551">
        <f t="shared" si="3"/>
        <v>0</v>
      </c>
      <c r="AD121" s="552"/>
      <c r="AE121" s="552"/>
      <c r="AF121" s="553" t="b">
        <v>0</v>
      </c>
      <c r="AG121" s="554"/>
      <c r="AH121" s="547" t="b">
        <v>0</v>
      </c>
      <c r="AI121" s="554"/>
      <c r="AJ121" s="547" t="b">
        <v>0</v>
      </c>
      <c r="AK121" s="554"/>
      <c r="AL121" s="554"/>
      <c r="AM121" s="547" t="b">
        <v>0</v>
      </c>
      <c r="AN121" s="554"/>
      <c r="AO121" s="555"/>
      <c r="AP121" s="588"/>
      <c r="AQ121" s="556"/>
      <c r="AR121" s="557">
        <f t="shared" si="5"/>
        <v>30</v>
      </c>
      <c r="AS121" s="555"/>
      <c r="AT121" s="558"/>
      <c r="AU121" s="558"/>
      <c r="AV121" s="555"/>
      <c r="AW121" s="559"/>
      <c r="AX121" s="560"/>
      <c r="AY121" s="561"/>
      <c r="AZ121" s="562"/>
    </row>
    <row r="122">
      <c r="A122" s="541" t="s">
        <v>990</v>
      </c>
      <c r="B122" s="611"/>
      <c r="C122" s="888"/>
      <c r="D122" s="924"/>
      <c r="E122" s="545">
        <f t="shared" si="1"/>
        <v>0</v>
      </c>
      <c r="F122" s="925"/>
      <c r="G122" s="888"/>
      <c r="H122" s="888"/>
      <c r="I122" s="554"/>
      <c r="J122" s="554"/>
      <c r="K122" s="554"/>
      <c r="L122" s="547"/>
      <c r="M122" s="553"/>
      <c r="N122" s="554"/>
      <c r="O122" s="554"/>
      <c r="P122" s="611"/>
      <c r="Q122" s="554"/>
      <c r="R122" s="611"/>
      <c r="S122" s="554"/>
      <c r="T122" s="554"/>
      <c r="U122" s="608"/>
      <c r="V122" s="593"/>
      <c r="W122" s="593"/>
      <c r="X122" s="593"/>
      <c r="Y122" s="593"/>
      <c r="Z122" s="593"/>
      <c r="AA122" s="593"/>
      <c r="AB122" s="593">
        <f t="shared" si="2"/>
        <v>0</v>
      </c>
      <c r="AC122" s="551">
        <f t="shared" si="3"/>
        <v>0</v>
      </c>
      <c r="AD122" s="552"/>
      <c r="AE122" s="552"/>
      <c r="AF122" s="553" t="b">
        <v>0</v>
      </c>
      <c r="AG122" s="554"/>
      <c r="AH122" s="547" t="b">
        <v>0</v>
      </c>
      <c r="AI122" s="554"/>
      <c r="AJ122" s="547" t="b">
        <v>0</v>
      </c>
      <c r="AK122" s="554"/>
      <c r="AL122" s="554"/>
      <c r="AM122" s="547" t="b">
        <v>0</v>
      </c>
      <c r="AN122" s="554"/>
      <c r="AO122" s="555"/>
      <c r="AP122" s="588"/>
      <c r="AQ122" s="556"/>
      <c r="AR122" s="557">
        <f t="shared" si="5"/>
        <v>30</v>
      </c>
      <c r="AS122" s="555"/>
      <c r="AT122" s="558"/>
      <c r="AU122" s="558"/>
      <c r="AV122" s="555"/>
      <c r="AW122" s="559"/>
      <c r="AX122" s="560"/>
      <c r="AY122" s="561"/>
      <c r="AZ122" s="562"/>
    </row>
    <row r="123">
      <c r="A123" s="541" t="s">
        <v>997</v>
      </c>
      <c r="B123" s="611"/>
      <c r="C123" s="888"/>
      <c r="D123" s="924"/>
      <c r="E123" s="545">
        <f t="shared" si="1"/>
        <v>0</v>
      </c>
      <c r="F123" s="925"/>
      <c r="G123" s="888"/>
      <c r="H123" s="888"/>
      <c r="I123" s="554"/>
      <c r="J123" s="554"/>
      <c r="K123" s="554"/>
      <c r="L123" s="547"/>
      <c r="M123" s="553"/>
      <c r="N123" s="554"/>
      <c r="O123" s="554"/>
      <c r="P123" s="611"/>
      <c r="Q123" s="554"/>
      <c r="R123" s="611"/>
      <c r="S123" s="554"/>
      <c r="T123" s="554"/>
      <c r="U123" s="608"/>
      <c r="V123" s="593"/>
      <c r="W123" s="593"/>
      <c r="X123" s="593"/>
      <c r="Y123" s="593"/>
      <c r="Z123" s="593"/>
      <c r="AA123" s="593"/>
      <c r="AB123" s="593">
        <f t="shared" si="2"/>
        <v>0</v>
      </c>
      <c r="AC123" s="551">
        <f t="shared" si="3"/>
        <v>0</v>
      </c>
      <c r="AD123" s="552"/>
      <c r="AE123" s="552"/>
      <c r="AF123" s="553" t="b">
        <v>0</v>
      </c>
      <c r="AG123" s="554"/>
      <c r="AH123" s="547" t="b">
        <v>0</v>
      </c>
      <c r="AI123" s="554"/>
      <c r="AJ123" s="547" t="b">
        <v>0</v>
      </c>
      <c r="AK123" s="554"/>
      <c r="AL123" s="554"/>
      <c r="AM123" s="547" t="b">
        <v>0</v>
      </c>
      <c r="AN123" s="554"/>
      <c r="AO123" s="555"/>
      <c r="AP123" s="588"/>
      <c r="AQ123" s="556"/>
      <c r="AR123" s="557">
        <f t="shared" si="5"/>
        <v>30</v>
      </c>
      <c r="AS123" s="555"/>
      <c r="AT123" s="558"/>
      <c r="AU123" s="558"/>
      <c r="AV123" s="555"/>
      <c r="AW123" s="559"/>
      <c r="AX123" s="560"/>
      <c r="AY123" s="561"/>
      <c r="AZ123" s="562"/>
    </row>
    <row r="124">
      <c r="A124" s="541" t="s">
        <v>1004</v>
      </c>
      <c r="B124" s="611"/>
      <c r="C124" s="888"/>
      <c r="D124" s="924"/>
      <c r="E124" s="545">
        <f t="shared" si="1"/>
        <v>0</v>
      </c>
      <c r="F124" s="925"/>
      <c r="G124" s="888"/>
      <c r="H124" s="888"/>
      <c r="I124" s="554"/>
      <c r="J124" s="554"/>
      <c r="K124" s="554"/>
      <c r="L124" s="547"/>
      <c r="M124" s="553"/>
      <c r="N124" s="554"/>
      <c r="O124" s="554"/>
      <c r="P124" s="611"/>
      <c r="Q124" s="554"/>
      <c r="R124" s="611"/>
      <c r="S124" s="554"/>
      <c r="T124" s="554"/>
      <c r="U124" s="608"/>
      <c r="V124" s="593"/>
      <c r="W124" s="593"/>
      <c r="X124" s="593"/>
      <c r="Y124" s="593"/>
      <c r="Z124" s="593"/>
      <c r="AA124" s="593"/>
      <c r="AB124" s="593">
        <f t="shared" si="2"/>
        <v>0</v>
      </c>
      <c r="AC124" s="551">
        <f t="shared" si="3"/>
        <v>0</v>
      </c>
      <c r="AD124" s="552"/>
      <c r="AE124" s="552"/>
      <c r="AF124" s="553" t="b">
        <v>0</v>
      </c>
      <c r="AG124" s="554"/>
      <c r="AH124" s="547" t="b">
        <v>0</v>
      </c>
      <c r="AI124" s="554"/>
      <c r="AJ124" s="547" t="b">
        <v>0</v>
      </c>
      <c r="AK124" s="554"/>
      <c r="AL124" s="554"/>
      <c r="AM124" s="547" t="b">
        <v>0</v>
      </c>
      <c r="AN124" s="554"/>
      <c r="AO124" s="555"/>
      <c r="AP124" s="588"/>
      <c r="AQ124" s="556"/>
      <c r="AR124" s="557">
        <f t="shared" si="5"/>
        <v>30</v>
      </c>
      <c r="AS124" s="555"/>
      <c r="AT124" s="558"/>
      <c r="AU124" s="558"/>
      <c r="AV124" s="555"/>
      <c r="AW124" s="559"/>
      <c r="AX124" s="560"/>
      <c r="AY124" s="561"/>
      <c r="AZ124" s="562"/>
    </row>
    <row r="125">
      <c r="A125" s="541" t="s">
        <v>1011</v>
      </c>
      <c r="B125" s="611"/>
      <c r="C125" s="888"/>
      <c r="D125" s="924"/>
      <c r="E125" s="545">
        <f t="shared" si="1"/>
        <v>0</v>
      </c>
      <c r="F125" s="925"/>
      <c r="G125" s="888"/>
      <c r="H125" s="888"/>
      <c r="I125" s="554"/>
      <c r="J125" s="554"/>
      <c r="K125" s="554"/>
      <c r="L125" s="547"/>
      <c r="M125" s="553"/>
      <c r="N125" s="554"/>
      <c r="O125" s="554"/>
      <c r="P125" s="611"/>
      <c r="Q125" s="554"/>
      <c r="R125" s="611"/>
      <c r="S125" s="554"/>
      <c r="T125" s="554"/>
      <c r="U125" s="608"/>
      <c r="V125" s="593"/>
      <c r="W125" s="593"/>
      <c r="X125" s="593"/>
      <c r="Y125" s="593"/>
      <c r="Z125" s="593"/>
      <c r="AA125" s="593"/>
      <c r="AB125" s="593">
        <f t="shared" si="2"/>
        <v>0</v>
      </c>
      <c r="AC125" s="551">
        <f t="shared" si="3"/>
        <v>0</v>
      </c>
      <c r="AD125" s="552"/>
      <c r="AE125" s="552"/>
      <c r="AF125" s="553" t="b">
        <v>0</v>
      </c>
      <c r="AG125" s="554"/>
      <c r="AH125" s="547" t="b">
        <v>0</v>
      </c>
      <c r="AI125" s="554"/>
      <c r="AJ125" s="547" t="b">
        <v>0</v>
      </c>
      <c r="AK125" s="554"/>
      <c r="AL125" s="554"/>
      <c r="AM125" s="547" t="b">
        <v>0</v>
      </c>
      <c r="AN125" s="554"/>
      <c r="AO125" s="555"/>
      <c r="AP125" s="588"/>
      <c r="AQ125" s="556"/>
      <c r="AR125" s="557">
        <f t="shared" si="5"/>
        <v>30</v>
      </c>
      <c r="AS125" s="555"/>
      <c r="AT125" s="558"/>
      <c r="AU125" s="558"/>
      <c r="AV125" s="555"/>
      <c r="AW125" s="559"/>
      <c r="AX125" s="560"/>
      <c r="AY125" s="561"/>
      <c r="AZ125" s="562"/>
    </row>
    <row r="126">
      <c r="A126" s="541" t="s">
        <v>1016</v>
      </c>
      <c r="B126" s="611"/>
      <c r="C126" s="888"/>
      <c r="D126" s="924"/>
      <c r="E126" s="545">
        <f t="shared" si="1"/>
        <v>0</v>
      </c>
      <c r="F126" s="925"/>
      <c r="G126" s="888"/>
      <c r="H126" s="888"/>
      <c r="I126" s="554"/>
      <c r="J126" s="554"/>
      <c r="K126" s="554"/>
      <c r="L126" s="547"/>
      <c r="M126" s="553"/>
      <c r="N126" s="554"/>
      <c r="O126" s="554"/>
      <c r="P126" s="611"/>
      <c r="Q126" s="554"/>
      <c r="R126" s="611"/>
      <c r="S126" s="554"/>
      <c r="T126" s="554"/>
      <c r="U126" s="608"/>
      <c r="V126" s="593"/>
      <c r="W126" s="593"/>
      <c r="X126" s="593"/>
      <c r="Y126" s="593"/>
      <c r="Z126" s="593"/>
      <c r="AA126" s="593"/>
      <c r="AB126" s="593">
        <f t="shared" si="2"/>
        <v>0</v>
      </c>
      <c r="AC126" s="551">
        <f t="shared" si="3"/>
        <v>0</v>
      </c>
      <c r="AD126" s="552"/>
      <c r="AE126" s="552"/>
      <c r="AF126" s="553" t="b">
        <v>0</v>
      </c>
      <c r="AG126" s="554"/>
      <c r="AH126" s="547" t="b">
        <v>0</v>
      </c>
      <c r="AI126" s="554"/>
      <c r="AJ126" s="547" t="b">
        <v>0</v>
      </c>
      <c r="AK126" s="554"/>
      <c r="AL126" s="554"/>
      <c r="AM126" s="547" t="b">
        <v>0</v>
      </c>
      <c r="AN126" s="554"/>
      <c r="AO126" s="555"/>
      <c r="AP126" s="588"/>
      <c r="AQ126" s="556"/>
      <c r="AR126" s="557">
        <f t="shared" si="5"/>
        <v>30</v>
      </c>
      <c r="AS126" s="555"/>
      <c r="AT126" s="558"/>
      <c r="AU126" s="558"/>
      <c r="AV126" s="555"/>
      <c r="AW126" s="559"/>
      <c r="AX126" s="560"/>
      <c r="AY126" s="561"/>
      <c r="AZ126" s="562"/>
    </row>
    <row r="127">
      <c r="A127" s="541" t="s">
        <v>1023</v>
      </c>
      <c r="B127" s="611"/>
      <c r="C127" s="888"/>
      <c r="D127" s="924"/>
      <c r="E127" s="545">
        <f t="shared" si="1"/>
        <v>0</v>
      </c>
      <c r="F127" s="925"/>
      <c r="G127" s="888"/>
      <c r="H127" s="888"/>
      <c r="I127" s="554"/>
      <c r="J127" s="554"/>
      <c r="K127" s="554"/>
      <c r="L127" s="547"/>
      <c r="M127" s="553"/>
      <c r="N127" s="554"/>
      <c r="O127" s="554"/>
      <c r="P127" s="611"/>
      <c r="Q127" s="554"/>
      <c r="R127" s="611"/>
      <c r="S127" s="554"/>
      <c r="T127" s="554"/>
      <c r="U127" s="608"/>
      <c r="V127" s="593"/>
      <c r="W127" s="593"/>
      <c r="X127" s="593"/>
      <c r="Y127" s="593"/>
      <c r="Z127" s="593"/>
      <c r="AA127" s="593"/>
      <c r="AB127" s="593">
        <f t="shared" si="2"/>
        <v>0</v>
      </c>
      <c r="AC127" s="551">
        <f t="shared" si="3"/>
        <v>0</v>
      </c>
      <c r="AD127" s="552"/>
      <c r="AE127" s="552"/>
      <c r="AF127" s="553" t="b">
        <v>0</v>
      </c>
      <c r="AG127" s="554"/>
      <c r="AH127" s="547" t="b">
        <v>0</v>
      </c>
      <c r="AI127" s="554"/>
      <c r="AJ127" s="547" t="b">
        <v>0</v>
      </c>
      <c r="AK127" s="554"/>
      <c r="AL127" s="554"/>
      <c r="AM127" s="547" t="b">
        <v>0</v>
      </c>
      <c r="AN127" s="554"/>
      <c r="AO127" s="555"/>
      <c r="AP127" s="588"/>
      <c r="AQ127" s="556"/>
      <c r="AR127" s="557">
        <f t="shared" si="5"/>
        <v>30</v>
      </c>
      <c r="AS127" s="555"/>
      <c r="AT127" s="558"/>
      <c r="AU127" s="558"/>
      <c r="AV127" s="555"/>
      <c r="AW127" s="559"/>
      <c r="AX127" s="560"/>
      <c r="AY127" s="561"/>
      <c r="AZ127" s="562"/>
    </row>
    <row r="128">
      <c r="A128" s="541" t="s">
        <v>1029</v>
      </c>
      <c r="B128" s="611"/>
      <c r="C128" s="888"/>
      <c r="D128" s="924"/>
      <c r="E128" s="545">
        <f t="shared" si="1"/>
        <v>0</v>
      </c>
      <c r="F128" s="925"/>
      <c r="G128" s="888"/>
      <c r="H128" s="888"/>
      <c r="I128" s="554"/>
      <c r="J128" s="554"/>
      <c r="K128" s="554"/>
      <c r="L128" s="547"/>
      <c r="M128" s="553"/>
      <c r="N128" s="554"/>
      <c r="O128" s="554"/>
      <c r="P128" s="611"/>
      <c r="Q128" s="554"/>
      <c r="R128" s="611"/>
      <c r="S128" s="554"/>
      <c r="T128" s="554"/>
      <c r="U128" s="608"/>
      <c r="V128" s="593"/>
      <c r="W128" s="593"/>
      <c r="X128" s="593"/>
      <c r="Y128" s="593"/>
      <c r="Z128" s="593"/>
      <c r="AA128" s="593"/>
      <c r="AB128" s="593">
        <f t="shared" si="2"/>
        <v>0</v>
      </c>
      <c r="AC128" s="551">
        <f t="shared" si="3"/>
        <v>0</v>
      </c>
      <c r="AD128" s="552"/>
      <c r="AE128" s="552"/>
      <c r="AF128" s="553" t="b">
        <v>0</v>
      </c>
      <c r="AG128" s="554"/>
      <c r="AH128" s="547" t="b">
        <v>0</v>
      </c>
      <c r="AI128" s="554"/>
      <c r="AJ128" s="547" t="b">
        <v>0</v>
      </c>
      <c r="AK128" s="554"/>
      <c r="AL128" s="554"/>
      <c r="AM128" s="547" t="b">
        <v>0</v>
      </c>
      <c r="AN128" s="554"/>
      <c r="AO128" s="555"/>
      <c r="AP128" s="588"/>
      <c r="AQ128" s="556"/>
      <c r="AR128" s="557">
        <f t="shared" si="5"/>
        <v>30</v>
      </c>
      <c r="AS128" s="555"/>
      <c r="AT128" s="558"/>
      <c r="AU128" s="558"/>
      <c r="AV128" s="555"/>
      <c r="AW128" s="559"/>
      <c r="AX128" s="560"/>
      <c r="AY128" s="561"/>
      <c r="AZ128" s="562"/>
    </row>
    <row r="129">
      <c r="A129" s="541" t="s">
        <v>1035</v>
      </c>
      <c r="B129" s="611"/>
      <c r="C129" s="888"/>
      <c r="D129" s="924"/>
      <c r="E129" s="545">
        <f t="shared" si="1"/>
        <v>0</v>
      </c>
      <c r="F129" s="925"/>
      <c r="G129" s="888"/>
      <c r="H129" s="888"/>
      <c r="I129" s="554"/>
      <c r="J129" s="554"/>
      <c r="K129" s="554"/>
      <c r="L129" s="547"/>
      <c r="M129" s="553"/>
      <c r="N129" s="554"/>
      <c r="O129" s="554"/>
      <c r="P129" s="611"/>
      <c r="Q129" s="554"/>
      <c r="R129" s="611"/>
      <c r="S129" s="554"/>
      <c r="T129" s="554"/>
      <c r="U129" s="608"/>
      <c r="V129" s="593"/>
      <c r="W129" s="593"/>
      <c r="X129" s="593"/>
      <c r="Y129" s="593"/>
      <c r="Z129" s="593"/>
      <c r="AA129" s="593"/>
      <c r="AB129" s="593">
        <f t="shared" si="2"/>
        <v>0</v>
      </c>
      <c r="AC129" s="551">
        <f t="shared" si="3"/>
        <v>0</v>
      </c>
      <c r="AD129" s="552"/>
      <c r="AE129" s="552"/>
      <c r="AF129" s="553" t="b">
        <v>0</v>
      </c>
      <c r="AG129" s="554"/>
      <c r="AH129" s="547" t="b">
        <v>0</v>
      </c>
      <c r="AI129" s="554"/>
      <c r="AJ129" s="547" t="b">
        <v>0</v>
      </c>
      <c r="AK129" s="554"/>
      <c r="AL129" s="554"/>
      <c r="AM129" s="547" t="b">
        <v>0</v>
      </c>
      <c r="AN129" s="554"/>
      <c r="AO129" s="555"/>
      <c r="AP129" s="588"/>
      <c r="AQ129" s="556"/>
      <c r="AR129" s="557">
        <f t="shared" si="5"/>
        <v>30</v>
      </c>
      <c r="AS129" s="555"/>
      <c r="AT129" s="558"/>
      <c r="AU129" s="558"/>
      <c r="AV129" s="555"/>
      <c r="AW129" s="559"/>
      <c r="AX129" s="560"/>
      <c r="AY129" s="561"/>
      <c r="AZ129" s="562"/>
    </row>
    <row r="130">
      <c r="A130" s="541" t="s">
        <v>1041</v>
      </c>
      <c r="B130" s="611"/>
      <c r="C130" s="888"/>
      <c r="D130" s="924"/>
      <c r="E130" s="545">
        <f t="shared" si="1"/>
        <v>0</v>
      </c>
      <c r="F130" s="925"/>
      <c r="G130" s="888"/>
      <c r="H130" s="888"/>
      <c r="I130" s="554"/>
      <c r="J130" s="554"/>
      <c r="K130" s="554"/>
      <c r="L130" s="547"/>
      <c r="M130" s="553"/>
      <c r="N130" s="554"/>
      <c r="O130" s="554"/>
      <c r="P130" s="611"/>
      <c r="Q130" s="554"/>
      <c r="R130" s="611"/>
      <c r="S130" s="554"/>
      <c r="T130" s="554"/>
      <c r="U130" s="608"/>
      <c r="V130" s="593"/>
      <c r="W130" s="593"/>
      <c r="X130" s="593"/>
      <c r="Y130" s="593"/>
      <c r="Z130" s="593"/>
      <c r="AA130" s="593"/>
      <c r="AB130" s="593">
        <f t="shared" si="2"/>
        <v>0</v>
      </c>
      <c r="AC130" s="551">
        <f t="shared" si="3"/>
        <v>0</v>
      </c>
      <c r="AD130" s="552"/>
      <c r="AE130" s="552"/>
      <c r="AF130" s="553" t="b">
        <v>0</v>
      </c>
      <c r="AG130" s="554"/>
      <c r="AH130" s="547" t="b">
        <v>0</v>
      </c>
      <c r="AI130" s="554"/>
      <c r="AJ130" s="547" t="b">
        <v>0</v>
      </c>
      <c r="AK130" s="554"/>
      <c r="AL130" s="554"/>
      <c r="AM130" s="547" t="b">
        <v>0</v>
      </c>
      <c r="AN130" s="554"/>
      <c r="AO130" s="555"/>
      <c r="AP130" s="588"/>
      <c r="AQ130" s="556"/>
      <c r="AR130" s="557">
        <f t="shared" si="5"/>
        <v>30</v>
      </c>
      <c r="AS130" s="555"/>
      <c r="AT130" s="558"/>
      <c r="AU130" s="558"/>
      <c r="AV130" s="555"/>
      <c r="AW130" s="559"/>
      <c r="AX130" s="560"/>
      <c r="AY130" s="561"/>
      <c r="AZ130" s="562"/>
    </row>
    <row r="131">
      <c r="A131" s="541" t="s">
        <v>1049</v>
      </c>
      <c r="B131" s="611"/>
      <c r="C131" s="888"/>
      <c r="D131" s="924"/>
      <c r="E131" s="545">
        <f t="shared" si="1"/>
        <v>0</v>
      </c>
      <c r="F131" s="925"/>
      <c r="G131" s="888"/>
      <c r="H131" s="888"/>
      <c r="I131" s="554"/>
      <c r="J131" s="554"/>
      <c r="K131" s="554"/>
      <c r="L131" s="547"/>
      <c r="M131" s="553"/>
      <c r="N131" s="554"/>
      <c r="O131" s="554"/>
      <c r="P131" s="611"/>
      <c r="Q131" s="554"/>
      <c r="R131" s="611"/>
      <c r="S131" s="554"/>
      <c r="T131" s="554"/>
      <c r="U131" s="608"/>
      <c r="V131" s="593"/>
      <c r="W131" s="593"/>
      <c r="X131" s="593"/>
      <c r="Y131" s="593"/>
      <c r="Z131" s="593"/>
      <c r="AA131" s="593"/>
      <c r="AB131" s="593">
        <f t="shared" si="2"/>
        <v>0</v>
      </c>
      <c r="AC131" s="551">
        <f t="shared" si="3"/>
        <v>0</v>
      </c>
      <c r="AD131" s="552"/>
      <c r="AE131" s="552"/>
      <c r="AF131" s="553" t="b">
        <v>0</v>
      </c>
      <c r="AG131" s="554"/>
      <c r="AH131" s="547" t="b">
        <v>0</v>
      </c>
      <c r="AI131" s="554"/>
      <c r="AJ131" s="547" t="b">
        <v>0</v>
      </c>
      <c r="AK131" s="554"/>
      <c r="AL131" s="554"/>
      <c r="AM131" s="547" t="b">
        <v>0</v>
      </c>
      <c r="AN131" s="554"/>
      <c r="AO131" s="555"/>
      <c r="AP131" s="588"/>
      <c r="AQ131" s="556"/>
      <c r="AR131" s="557">
        <f t="shared" si="5"/>
        <v>30</v>
      </c>
      <c r="AS131" s="555"/>
      <c r="AT131" s="558"/>
      <c r="AU131" s="558"/>
      <c r="AV131" s="555"/>
      <c r="AW131" s="559"/>
      <c r="AX131" s="560"/>
      <c r="AY131" s="561"/>
      <c r="AZ131" s="562"/>
    </row>
    <row r="132">
      <c r="A132" s="541" t="s">
        <v>1055</v>
      </c>
      <c r="B132" s="611"/>
      <c r="C132" s="888"/>
      <c r="D132" s="924"/>
      <c r="E132" s="545">
        <f t="shared" si="1"/>
        <v>0</v>
      </c>
      <c r="F132" s="925"/>
      <c r="G132" s="888"/>
      <c r="H132" s="888"/>
      <c r="I132" s="554"/>
      <c r="J132" s="554"/>
      <c r="K132" s="554"/>
      <c r="L132" s="547"/>
      <c r="M132" s="553"/>
      <c r="N132" s="554"/>
      <c r="O132" s="554"/>
      <c r="P132" s="611"/>
      <c r="Q132" s="554"/>
      <c r="R132" s="611"/>
      <c r="S132" s="554"/>
      <c r="T132" s="554"/>
      <c r="U132" s="608"/>
      <c r="V132" s="593"/>
      <c r="W132" s="593"/>
      <c r="X132" s="593"/>
      <c r="Y132" s="593"/>
      <c r="Z132" s="593"/>
      <c r="AA132" s="593"/>
      <c r="AB132" s="593">
        <f t="shared" si="2"/>
        <v>0</v>
      </c>
      <c r="AC132" s="551">
        <f t="shared" si="3"/>
        <v>0</v>
      </c>
      <c r="AD132" s="552"/>
      <c r="AE132" s="552"/>
      <c r="AF132" s="553" t="b">
        <v>0</v>
      </c>
      <c r="AG132" s="554"/>
      <c r="AH132" s="547" t="b">
        <v>0</v>
      </c>
      <c r="AI132" s="554"/>
      <c r="AJ132" s="547" t="b">
        <v>0</v>
      </c>
      <c r="AK132" s="554"/>
      <c r="AL132" s="554"/>
      <c r="AM132" s="547" t="b">
        <v>0</v>
      </c>
      <c r="AN132" s="554"/>
      <c r="AO132" s="555"/>
      <c r="AP132" s="588"/>
      <c r="AQ132" s="556"/>
      <c r="AR132" s="557">
        <f t="shared" si="5"/>
        <v>30</v>
      </c>
      <c r="AS132" s="555"/>
      <c r="AT132" s="558"/>
      <c r="AU132" s="558"/>
      <c r="AV132" s="555"/>
      <c r="AW132" s="559"/>
      <c r="AX132" s="560"/>
      <c r="AY132" s="561"/>
      <c r="AZ132" s="562"/>
    </row>
    <row r="133">
      <c r="A133" s="541" t="s">
        <v>1063</v>
      </c>
      <c r="B133" s="611"/>
      <c r="C133" s="888"/>
      <c r="D133" s="924"/>
      <c r="E133" s="545">
        <f t="shared" si="1"/>
        <v>0</v>
      </c>
      <c r="F133" s="925"/>
      <c r="G133" s="888"/>
      <c r="H133" s="888"/>
      <c r="I133" s="554"/>
      <c r="J133" s="554"/>
      <c r="K133" s="554"/>
      <c r="L133" s="547"/>
      <c r="M133" s="553"/>
      <c r="N133" s="554"/>
      <c r="O133" s="554"/>
      <c r="P133" s="611"/>
      <c r="Q133" s="554"/>
      <c r="R133" s="611"/>
      <c r="S133" s="554"/>
      <c r="T133" s="554"/>
      <c r="U133" s="608"/>
      <c r="V133" s="593"/>
      <c r="W133" s="593"/>
      <c r="X133" s="593"/>
      <c r="Y133" s="593"/>
      <c r="Z133" s="593"/>
      <c r="AA133" s="593"/>
      <c r="AB133" s="593">
        <f t="shared" si="2"/>
        <v>0</v>
      </c>
      <c r="AC133" s="551">
        <f t="shared" si="3"/>
        <v>0</v>
      </c>
      <c r="AD133" s="552"/>
      <c r="AE133" s="552"/>
      <c r="AF133" s="553" t="b">
        <v>0</v>
      </c>
      <c r="AG133" s="554"/>
      <c r="AH133" s="547" t="b">
        <v>0</v>
      </c>
      <c r="AI133" s="554"/>
      <c r="AJ133" s="547" t="b">
        <v>0</v>
      </c>
      <c r="AK133" s="554"/>
      <c r="AL133" s="554"/>
      <c r="AM133" s="547" t="b">
        <v>0</v>
      </c>
      <c r="AN133" s="554"/>
      <c r="AO133" s="555"/>
      <c r="AP133" s="588"/>
      <c r="AQ133" s="556"/>
      <c r="AR133" s="557">
        <f t="shared" si="5"/>
        <v>30</v>
      </c>
      <c r="AS133" s="555"/>
      <c r="AT133" s="558"/>
      <c r="AU133" s="558"/>
      <c r="AV133" s="555"/>
      <c r="AW133" s="559"/>
      <c r="AX133" s="560"/>
      <c r="AY133" s="561"/>
      <c r="AZ133" s="562"/>
    </row>
    <row r="134">
      <c r="A134" s="541" t="s">
        <v>1071</v>
      </c>
      <c r="B134" s="611"/>
      <c r="C134" s="888"/>
      <c r="D134" s="924"/>
      <c r="E134" s="545">
        <f t="shared" si="1"/>
        <v>0</v>
      </c>
      <c r="F134" s="925"/>
      <c r="G134" s="888"/>
      <c r="H134" s="888"/>
      <c r="I134" s="554"/>
      <c r="J134" s="554"/>
      <c r="K134" s="554"/>
      <c r="L134" s="547"/>
      <c r="M134" s="553"/>
      <c r="N134" s="554"/>
      <c r="O134" s="554"/>
      <c r="P134" s="611"/>
      <c r="Q134" s="554"/>
      <c r="R134" s="611"/>
      <c r="S134" s="554"/>
      <c r="T134" s="554"/>
      <c r="U134" s="608"/>
      <c r="V134" s="593"/>
      <c r="W134" s="593"/>
      <c r="X134" s="593"/>
      <c r="Y134" s="593"/>
      <c r="Z134" s="593"/>
      <c r="AA134" s="593"/>
      <c r="AB134" s="593">
        <f t="shared" si="2"/>
        <v>0</v>
      </c>
      <c r="AC134" s="551">
        <f t="shared" si="3"/>
        <v>0</v>
      </c>
      <c r="AD134" s="552"/>
      <c r="AE134" s="552"/>
      <c r="AF134" s="553" t="b">
        <v>0</v>
      </c>
      <c r="AG134" s="554"/>
      <c r="AH134" s="547" t="b">
        <v>0</v>
      </c>
      <c r="AI134" s="554"/>
      <c r="AJ134" s="547" t="b">
        <v>0</v>
      </c>
      <c r="AK134" s="554"/>
      <c r="AL134" s="554"/>
      <c r="AM134" s="547" t="b">
        <v>0</v>
      </c>
      <c r="AN134" s="554"/>
      <c r="AO134" s="555"/>
      <c r="AP134" s="588"/>
      <c r="AQ134" s="556"/>
      <c r="AR134" s="557">
        <f t="shared" si="5"/>
        <v>30</v>
      </c>
      <c r="AS134" s="555"/>
      <c r="AT134" s="558"/>
      <c r="AU134" s="558"/>
      <c r="AV134" s="555"/>
      <c r="AW134" s="559"/>
      <c r="AX134" s="560"/>
      <c r="AY134" s="561"/>
      <c r="AZ134" s="562"/>
    </row>
    <row r="135">
      <c r="A135" s="541" t="s">
        <v>1076</v>
      </c>
      <c r="B135" s="611"/>
      <c r="C135" s="888"/>
      <c r="D135" s="924"/>
      <c r="E135" s="545">
        <f t="shared" si="1"/>
        <v>0</v>
      </c>
      <c r="F135" s="925"/>
      <c r="G135" s="888"/>
      <c r="H135" s="888"/>
      <c r="I135" s="554"/>
      <c r="J135" s="554"/>
      <c r="K135" s="554"/>
      <c r="L135" s="547"/>
      <c r="M135" s="553"/>
      <c r="N135" s="554"/>
      <c r="O135" s="554"/>
      <c r="P135" s="611"/>
      <c r="Q135" s="554"/>
      <c r="R135" s="611"/>
      <c r="S135" s="554"/>
      <c r="T135" s="554"/>
      <c r="U135" s="608"/>
      <c r="V135" s="593"/>
      <c r="W135" s="593"/>
      <c r="X135" s="593"/>
      <c r="Y135" s="593"/>
      <c r="Z135" s="593"/>
      <c r="AA135" s="593"/>
      <c r="AB135" s="593">
        <f t="shared" si="2"/>
        <v>0</v>
      </c>
      <c r="AC135" s="551">
        <f t="shared" si="3"/>
        <v>0</v>
      </c>
      <c r="AD135" s="552"/>
      <c r="AE135" s="552"/>
      <c r="AF135" s="553" t="b">
        <v>0</v>
      </c>
      <c r="AG135" s="554"/>
      <c r="AH135" s="547" t="b">
        <v>0</v>
      </c>
      <c r="AI135" s="554"/>
      <c r="AJ135" s="547" t="b">
        <v>0</v>
      </c>
      <c r="AK135" s="554"/>
      <c r="AL135" s="554"/>
      <c r="AM135" s="547" t="b">
        <v>0</v>
      </c>
      <c r="AN135" s="554"/>
      <c r="AO135" s="555"/>
      <c r="AP135" s="588"/>
      <c r="AQ135" s="556"/>
      <c r="AR135" s="557">
        <f t="shared" si="5"/>
        <v>30</v>
      </c>
      <c r="AS135" s="555"/>
      <c r="AT135" s="558"/>
      <c r="AU135" s="558"/>
      <c r="AV135" s="555"/>
      <c r="AW135" s="559"/>
      <c r="AX135" s="560"/>
      <c r="AY135" s="561"/>
      <c r="AZ135" s="562"/>
    </row>
    <row r="136">
      <c r="A136" s="541" t="s">
        <v>1082</v>
      </c>
      <c r="B136" s="611"/>
      <c r="C136" s="888"/>
      <c r="D136" s="924"/>
      <c r="E136" s="545">
        <f t="shared" si="1"/>
        <v>0</v>
      </c>
      <c r="F136" s="925"/>
      <c r="G136" s="888"/>
      <c r="H136" s="888"/>
      <c r="I136" s="554"/>
      <c r="J136" s="554"/>
      <c r="K136" s="554"/>
      <c r="L136" s="547"/>
      <c r="M136" s="553"/>
      <c r="N136" s="554"/>
      <c r="O136" s="554"/>
      <c r="P136" s="611"/>
      <c r="Q136" s="554"/>
      <c r="R136" s="611"/>
      <c r="S136" s="554"/>
      <c r="T136" s="554"/>
      <c r="U136" s="608"/>
      <c r="V136" s="593"/>
      <c r="W136" s="593"/>
      <c r="X136" s="593"/>
      <c r="Y136" s="593"/>
      <c r="Z136" s="593"/>
      <c r="AA136" s="593"/>
      <c r="AB136" s="593">
        <f t="shared" si="2"/>
        <v>0</v>
      </c>
      <c r="AC136" s="551">
        <f t="shared" si="3"/>
        <v>0</v>
      </c>
      <c r="AD136" s="552"/>
      <c r="AE136" s="552"/>
      <c r="AF136" s="553" t="b">
        <v>0</v>
      </c>
      <c r="AG136" s="554"/>
      <c r="AH136" s="547" t="b">
        <v>0</v>
      </c>
      <c r="AI136" s="554"/>
      <c r="AJ136" s="547" t="b">
        <v>0</v>
      </c>
      <c r="AK136" s="554"/>
      <c r="AL136" s="554"/>
      <c r="AM136" s="547" t="b">
        <v>0</v>
      </c>
      <c r="AN136" s="554"/>
      <c r="AO136" s="555"/>
      <c r="AP136" s="588"/>
      <c r="AQ136" s="556"/>
      <c r="AR136" s="557">
        <f t="shared" si="5"/>
        <v>30</v>
      </c>
      <c r="AS136" s="555"/>
      <c r="AT136" s="558"/>
      <c r="AU136" s="558"/>
      <c r="AV136" s="555"/>
      <c r="AW136" s="559"/>
      <c r="AX136" s="560"/>
      <c r="AY136" s="561"/>
      <c r="AZ136" s="562"/>
    </row>
    <row r="137">
      <c r="A137" s="541" t="s">
        <v>1089</v>
      </c>
      <c r="B137" s="611"/>
      <c r="C137" s="888"/>
      <c r="D137" s="924"/>
      <c r="E137" s="545">
        <f t="shared" si="1"/>
        <v>0</v>
      </c>
      <c r="F137" s="925"/>
      <c r="G137" s="888"/>
      <c r="H137" s="888"/>
      <c r="I137" s="554"/>
      <c r="J137" s="554"/>
      <c r="K137" s="554"/>
      <c r="L137" s="547"/>
      <c r="M137" s="553"/>
      <c r="N137" s="554"/>
      <c r="O137" s="554"/>
      <c r="P137" s="611"/>
      <c r="Q137" s="554"/>
      <c r="R137" s="611"/>
      <c r="S137" s="554"/>
      <c r="T137" s="554"/>
      <c r="U137" s="608"/>
      <c r="V137" s="593"/>
      <c r="W137" s="593"/>
      <c r="X137" s="593"/>
      <c r="Y137" s="593"/>
      <c r="Z137" s="593"/>
      <c r="AA137" s="593"/>
      <c r="AB137" s="593">
        <f t="shared" si="2"/>
        <v>0</v>
      </c>
      <c r="AC137" s="551">
        <f t="shared" si="3"/>
        <v>0</v>
      </c>
      <c r="AD137" s="552"/>
      <c r="AE137" s="552"/>
      <c r="AF137" s="553" t="b">
        <v>0</v>
      </c>
      <c r="AG137" s="554"/>
      <c r="AH137" s="547" t="b">
        <v>0</v>
      </c>
      <c r="AI137" s="554"/>
      <c r="AJ137" s="547" t="b">
        <v>0</v>
      </c>
      <c r="AK137" s="554"/>
      <c r="AL137" s="554"/>
      <c r="AM137" s="547" t="b">
        <v>0</v>
      </c>
      <c r="AN137" s="554"/>
      <c r="AO137" s="555"/>
      <c r="AP137" s="588"/>
      <c r="AQ137" s="556"/>
      <c r="AR137" s="557">
        <f t="shared" si="5"/>
        <v>30</v>
      </c>
      <c r="AS137" s="555"/>
      <c r="AT137" s="558"/>
      <c r="AU137" s="558"/>
      <c r="AV137" s="555"/>
      <c r="AW137" s="559"/>
      <c r="AX137" s="560"/>
      <c r="AY137" s="561"/>
      <c r="AZ137" s="562"/>
    </row>
    <row r="138">
      <c r="A138" s="541" t="s">
        <v>1095</v>
      </c>
      <c r="B138" s="611"/>
      <c r="C138" s="888"/>
      <c r="D138" s="924"/>
      <c r="E138" s="545">
        <f t="shared" si="1"/>
        <v>0</v>
      </c>
      <c r="F138" s="925"/>
      <c r="G138" s="888"/>
      <c r="H138" s="888"/>
      <c r="I138" s="554"/>
      <c r="J138" s="554"/>
      <c r="K138" s="554"/>
      <c r="L138" s="547"/>
      <c r="M138" s="553"/>
      <c r="N138" s="554"/>
      <c r="O138" s="554"/>
      <c r="P138" s="611"/>
      <c r="Q138" s="554"/>
      <c r="R138" s="611"/>
      <c r="S138" s="554"/>
      <c r="T138" s="554"/>
      <c r="U138" s="608"/>
      <c r="V138" s="593"/>
      <c r="W138" s="593"/>
      <c r="X138" s="593"/>
      <c r="Y138" s="593"/>
      <c r="Z138" s="593"/>
      <c r="AA138" s="593"/>
      <c r="AB138" s="593">
        <f t="shared" si="2"/>
        <v>0</v>
      </c>
      <c r="AC138" s="551">
        <f t="shared" si="3"/>
        <v>0</v>
      </c>
      <c r="AD138" s="552"/>
      <c r="AE138" s="552"/>
      <c r="AF138" s="553" t="b">
        <v>0</v>
      </c>
      <c r="AG138" s="554"/>
      <c r="AH138" s="547" t="b">
        <v>0</v>
      </c>
      <c r="AI138" s="554"/>
      <c r="AJ138" s="547" t="b">
        <v>0</v>
      </c>
      <c r="AK138" s="554"/>
      <c r="AL138" s="554"/>
      <c r="AM138" s="547" t="b">
        <v>0</v>
      </c>
      <c r="AN138" s="554"/>
      <c r="AO138" s="555"/>
      <c r="AP138" s="588"/>
      <c r="AQ138" s="556"/>
      <c r="AR138" s="557">
        <f t="shared" si="5"/>
        <v>30</v>
      </c>
      <c r="AS138" s="555"/>
      <c r="AT138" s="558"/>
      <c r="AU138" s="558"/>
      <c r="AV138" s="555"/>
      <c r="AW138" s="559"/>
      <c r="AX138" s="560"/>
      <c r="AY138" s="561"/>
      <c r="AZ138" s="562"/>
    </row>
    <row r="139">
      <c r="A139" s="541" t="s">
        <v>1103</v>
      </c>
      <c r="B139" s="611"/>
      <c r="C139" s="888"/>
      <c r="D139" s="924"/>
      <c r="E139" s="545">
        <f t="shared" si="1"/>
        <v>0</v>
      </c>
      <c r="F139" s="925"/>
      <c r="G139" s="888"/>
      <c r="H139" s="888"/>
      <c r="I139" s="554"/>
      <c r="J139" s="554"/>
      <c r="K139" s="554"/>
      <c r="L139" s="547"/>
      <c r="M139" s="553"/>
      <c r="N139" s="554"/>
      <c r="O139" s="554"/>
      <c r="P139" s="611"/>
      <c r="Q139" s="554"/>
      <c r="R139" s="611"/>
      <c r="S139" s="554"/>
      <c r="T139" s="554"/>
      <c r="U139" s="608"/>
      <c r="V139" s="593"/>
      <c r="W139" s="593"/>
      <c r="X139" s="593"/>
      <c r="Y139" s="593"/>
      <c r="Z139" s="593"/>
      <c r="AA139" s="593"/>
      <c r="AB139" s="593">
        <f t="shared" si="2"/>
        <v>0</v>
      </c>
      <c r="AC139" s="551">
        <f t="shared" si="3"/>
        <v>0</v>
      </c>
      <c r="AD139" s="552"/>
      <c r="AE139" s="552"/>
      <c r="AF139" s="553" t="b">
        <v>0</v>
      </c>
      <c r="AG139" s="554"/>
      <c r="AH139" s="547" t="b">
        <v>0</v>
      </c>
      <c r="AI139" s="554"/>
      <c r="AJ139" s="547" t="b">
        <v>0</v>
      </c>
      <c r="AK139" s="554"/>
      <c r="AL139" s="554"/>
      <c r="AM139" s="547" t="b">
        <v>0</v>
      </c>
      <c r="AN139" s="554"/>
      <c r="AO139" s="555"/>
      <c r="AP139" s="588"/>
      <c r="AQ139" s="556"/>
      <c r="AR139" s="557">
        <f t="shared" si="5"/>
        <v>30</v>
      </c>
      <c r="AS139" s="555"/>
      <c r="AT139" s="558"/>
      <c r="AU139" s="558"/>
      <c r="AV139" s="555"/>
      <c r="AW139" s="559"/>
      <c r="AX139" s="560"/>
      <c r="AY139" s="561"/>
      <c r="AZ139" s="562"/>
    </row>
    <row r="140">
      <c r="A140" s="541" t="s">
        <v>1110</v>
      </c>
      <c r="B140" s="611"/>
      <c r="C140" s="888"/>
      <c r="D140" s="924"/>
      <c r="E140" s="545">
        <f t="shared" si="1"/>
        <v>0</v>
      </c>
      <c r="F140" s="925"/>
      <c r="G140" s="888"/>
      <c r="H140" s="888"/>
      <c r="I140" s="554"/>
      <c r="J140" s="554"/>
      <c r="K140" s="554"/>
      <c r="L140" s="547"/>
      <c r="M140" s="553"/>
      <c r="N140" s="554"/>
      <c r="O140" s="554"/>
      <c r="P140" s="611"/>
      <c r="Q140" s="554"/>
      <c r="R140" s="611"/>
      <c r="S140" s="554"/>
      <c r="T140" s="554"/>
      <c r="U140" s="608"/>
      <c r="V140" s="593"/>
      <c r="W140" s="593"/>
      <c r="X140" s="593"/>
      <c r="Y140" s="593"/>
      <c r="Z140" s="593"/>
      <c r="AA140" s="593"/>
      <c r="AB140" s="593">
        <f t="shared" si="2"/>
        <v>0</v>
      </c>
      <c r="AC140" s="551">
        <f t="shared" si="3"/>
        <v>0</v>
      </c>
      <c r="AD140" s="552"/>
      <c r="AE140" s="552"/>
      <c r="AF140" s="553" t="b">
        <v>0</v>
      </c>
      <c r="AG140" s="554"/>
      <c r="AH140" s="547" t="b">
        <v>0</v>
      </c>
      <c r="AI140" s="554"/>
      <c r="AJ140" s="547" t="b">
        <v>0</v>
      </c>
      <c r="AK140" s="554"/>
      <c r="AL140" s="554"/>
      <c r="AM140" s="547" t="b">
        <v>0</v>
      </c>
      <c r="AN140" s="554"/>
      <c r="AO140" s="555"/>
      <c r="AP140" s="588"/>
      <c r="AQ140" s="556"/>
      <c r="AR140" s="557">
        <f t="shared" si="5"/>
        <v>30</v>
      </c>
      <c r="AS140" s="555"/>
      <c r="AT140" s="558"/>
      <c r="AU140" s="558"/>
      <c r="AV140" s="555"/>
      <c r="AW140" s="559"/>
      <c r="AX140" s="560"/>
      <c r="AY140" s="561"/>
      <c r="AZ140" s="562"/>
    </row>
    <row r="141">
      <c r="A141" s="541" t="s">
        <v>1116</v>
      </c>
      <c r="B141" s="611"/>
      <c r="C141" s="888"/>
      <c r="D141" s="924"/>
      <c r="E141" s="545">
        <f t="shared" si="1"/>
        <v>0</v>
      </c>
      <c r="F141" s="925"/>
      <c r="G141" s="888"/>
      <c r="H141" s="888"/>
      <c r="I141" s="554"/>
      <c r="J141" s="554"/>
      <c r="K141" s="554"/>
      <c r="L141" s="547"/>
      <c r="M141" s="553"/>
      <c r="N141" s="554"/>
      <c r="O141" s="554"/>
      <c r="P141" s="611"/>
      <c r="Q141" s="554"/>
      <c r="R141" s="611"/>
      <c r="S141" s="554"/>
      <c r="T141" s="554"/>
      <c r="U141" s="608"/>
      <c r="V141" s="593"/>
      <c r="W141" s="593"/>
      <c r="X141" s="593"/>
      <c r="Y141" s="593"/>
      <c r="Z141" s="593"/>
      <c r="AA141" s="593"/>
      <c r="AB141" s="593">
        <f t="shared" si="2"/>
        <v>0</v>
      </c>
      <c r="AC141" s="551">
        <f t="shared" si="3"/>
        <v>0</v>
      </c>
      <c r="AD141" s="552"/>
      <c r="AE141" s="552"/>
      <c r="AF141" s="553" t="b">
        <v>0</v>
      </c>
      <c r="AG141" s="554"/>
      <c r="AH141" s="547" t="b">
        <v>0</v>
      </c>
      <c r="AI141" s="554"/>
      <c r="AJ141" s="547" t="b">
        <v>0</v>
      </c>
      <c r="AK141" s="554"/>
      <c r="AL141" s="554"/>
      <c r="AM141" s="547" t="b">
        <v>0</v>
      </c>
      <c r="AN141" s="554"/>
      <c r="AO141" s="555"/>
      <c r="AP141" s="588"/>
      <c r="AQ141" s="556"/>
      <c r="AR141" s="557">
        <f t="shared" si="5"/>
        <v>30</v>
      </c>
      <c r="AS141" s="555"/>
      <c r="AT141" s="558"/>
      <c r="AU141" s="558"/>
      <c r="AV141" s="555"/>
      <c r="AW141" s="559"/>
      <c r="AX141" s="560"/>
      <c r="AY141" s="561"/>
      <c r="AZ141" s="562"/>
    </row>
    <row r="142">
      <c r="A142" s="541" t="s">
        <v>1122</v>
      </c>
      <c r="B142" s="611"/>
      <c r="C142" s="888"/>
      <c r="D142" s="924"/>
      <c r="E142" s="545">
        <f t="shared" si="1"/>
        <v>0</v>
      </c>
      <c r="F142" s="925"/>
      <c r="G142" s="888"/>
      <c r="H142" s="888"/>
      <c r="I142" s="554"/>
      <c r="J142" s="554"/>
      <c r="K142" s="554"/>
      <c r="L142" s="547"/>
      <c r="M142" s="553"/>
      <c r="N142" s="554"/>
      <c r="O142" s="554"/>
      <c r="P142" s="611"/>
      <c r="Q142" s="554"/>
      <c r="R142" s="611"/>
      <c r="S142" s="554"/>
      <c r="T142" s="554"/>
      <c r="U142" s="608"/>
      <c r="V142" s="593"/>
      <c r="W142" s="593"/>
      <c r="X142" s="593"/>
      <c r="Y142" s="593"/>
      <c r="Z142" s="593"/>
      <c r="AA142" s="593"/>
      <c r="AB142" s="593">
        <f t="shared" si="2"/>
        <v>0</v>
      </c>
      <c r="AC142" s="551">
        <f t="shared" si="3"/>
        <v>0</v>
      </c>
      <c r="AD142" s="552"/>
      <c r="AE142" s="552"/>
      <c r="AF142" s="553" t="b">
        <v>0</v>
      </c>
      <c r="AG142" s="554"/>
      <c r="AH142" s="547" t="b">
        <v>0</v>
      </c>
      <c r="AI142" s="554"/>
      <c r="AJ142" s="547" t="b">
        <v>0</v>
      </c>
      <c r="AK142" s="554"/>
      <c r="AL142" s="554"/>
      <c r="AM142" s="547" t="b">
        <v>0</v>
      </c>
      <c r="AN142" s="554"/>
      <c r="AO142" s="555"/>
      <c r="AP142" s="588"/>
      <c r="AQ142" s="556"/>
      <c r="AR142" s="557">
        <f t="shared" si="5"/>
        <v>30</v>
      </c>
      <c r="AS142" s="555"/>
      <c r="AT142" s="558"/>
      <c r="AU142" s="558"/>
      <c r="AV142" s="555"/>
      <c r="AW142" s="559"/>
      <c r="AX142" s="560"/>
      <c r="AY142" s="561"/>
      <c r="AZ142" s="562"/>
    </row>
    <row r="143">
      <c r="A143" s="541" t="s">
        <v>1127</v>
      </c>
      <c r="B143" s="611"/>
      <c r="C143" s="888"/>
      <c r="D143" s="924"/>
      <c r="E143" s="545">
        <f t="shared" si="1"/>
        <v>0</v>
      </c>
      <c r="F143" s="925"/>
      <c r="G143" s="888"/>
      <c r="H143" s="888"/>
      <c r="I143" s="554"/>
      <c r="J143" s="554"/>
      <c r="K143" s="554"/>
      <c r="L143" s="547"/>
      <c r="M143" s="553"/>
      <c r="N143" s="554"/>
      <c r="O143" s="554"/>
      <c r="P143" s="611"/>
      <c r="Q143" s="554"/>
      <c r="R143" s="611"/>
      <c r="S143" s="554"/>
      <c r="T143" s="554"/>
      <c r="U143" s="608"/>
      <c r="V143" s="593"/>
      <c r="W143" s="593"/>
      <c r="X143" s="593"/>
      <c r="Y143" s="593"/>
      <c r="Z143" s="593"/>
      <c r="AA143" s="593"/>
      <c r="AB143" s="593">
        <f t="shared" si="2"/>
        <v>0</v>
      </c>
      <c r="AC143" s="551">
        <f t="shared" si="3"/>
        <v>0</v>
      </c>
      <c r="AD143" s="552"/>
      <c r="AE143" s="552"/>
      <c r="AF143" s="553" t="b">
        <v>0</v>
      </c>
      <c r="AG143" s="554"/>
      <c r="AH143" s="547" t="b">
        <v>0</v>
      </c>
      <c r="AI143" s="554"/>
      <c r="AJ143" s="547" t="b">
        <v>0</v>
      </c>
      <c r="AK143" s="554"/>
      <c r="AL143" s="554"/>
      <c r="AM143" s="547" t="b">
        <v>0</v>
      </c>
      <c r="AN143" s="554"/>
      <c r="AO143" s="555"/>
      <c r="AP143" s="588"/>
      <c r="AQ143" s="556"/>
      <c r="AR143" s="557">
        <f t="shared" si="5"/>
        <v>30</v>
      </c>
      <c r="AS143" s="555"/>
      <c r="AT143" s="558"/>
      <c r="AU143" s="558"/>
      <c r="AV143" s="555"/>
      <c r="AW143" s="559"/>
      <c r="AX143" s="560"/>
      <c r="AY143" s="561"/>
      <c r="AZ143" s="562"/>
    </row>
    <row r="144">
      <c r="A144" s="541" t="s">
        <v>1136</v>
      </c>
      <c r="B144" s="611"/>
      <c r="C144" s="888"/>
      <c r="D144" s="924"/>
      <c r="E144" s="545">
        <f t="shared" si="1"/>
        <v>0</v>
      </c>
      <c r="F144" s="925"/>
      <c r="G144" s="888"/>
      <c r="H144" s="888"/>
      <c r="I144" s="554"/>
      <c r="J144" s="554"/>
      <c r="K144" s="554"/>
      <c r="L144" s="547"/>
      <c r="M144" s="553"/>
      <c r="N144" s="554"/>
      <c r="O144" s="554"/>
      <c r="P144" s="611"/>
      <c r="Q144" s="554"/>
      <c r="R144" s="611"/>
      <c r="S144" s="554"/>
      <c r="T144" s="554"/>
      <c r="U144" s="608"/>
      <c r="V144" s="593"/>
      <c r="W144" s="593"/>
      <c r="X144" s="593"/>
      <c r="Y144" s="593"/>
      <c r="Z144" s="593"/>
      <c r="AA144" s="593"/>
      <c r="AB144" s="593">
        <f t="shared" si="2"/>
        <v>0</v>
      </c>
      <c r="AC144" s="551">
        <f t="shared" si="3"/>
        <v>0</v>
      </c>
      <c r="AD144" s="552"/>
      <c r="AE144" s="552"/>
      <c r="AF144" s="553" t="b">
        <v>0</v>
      </c>
      <c r="AG144" s="554"/>
      <c r="AH144" s="547" t="b">
        <v>0</v>
      </c>
      <c r="AI144" s="554"/>
      <c r="AJ144" s="547" t="b">
        <v>0</v>
      </c>
      <c r="AK144" s="554"/>
      <c r="AL144" s="554"/>
      <c r="AM144" s="547" t="b">
        <v>0</v>
      </c>
      <c r="AN144" s="554"/>
      <c r="AO144" s="555"/>
      <c r="AP144" s="588"/>
      <c r="AQ144" s="556"/>
      <c r="AR144" s="557">
        <f t="shared" si="5"/>
        <v>30</v>
      </c>
      <c r="AS144" s="555"/>
      <c r="AT144" s="558"/>
      <c r="AU144" s="558"/>
      <c r="AV144" s="555"/>
      <c r="AW144" s="559"/>
      <c r="AX144" s="560"/>
      <c r="AY144" s="561"/>
      <c r="AZ144" s="562"/>
    </row>
    <row r="145">
      <c r="A145" s="541" t="s">
        <v>1139</v>
      </c>
      <c r="B145" s="611"/>
      <c r="C145" s="888"/>
      <c r="D145" s="924"/>
      <c r="E145" s="545">
        <f t="shared" si="1"/>
        <v>0</v>
      </c>
      <c r="F145" s="925"/>
      <c r="G145" s="888"/>
      <c r="H145" s="888"/>
      <c r="I145" s="554"/>
      <c r="J145" s="554"/>
      <c r="K145" s="554"/>
      <c r="L145" s="547"/>
      <c r="M145" s="553"/>
      <c r="N145" s="554"/>
      <c r="O145" s="554"/>
      <c r="P145" s="611"/>
      <c r="Q145" s="554"/>
      <c r="R145" s="611"/>
      <c r="S145" s="554"/>
      <c r="T145" s="554"/>
      <c r="U145" s="608"/>
      <c r="V145" s="593"/>
      <c r="W145" s="593"/>
      <c r="X145" s="593"/>
      <c r="Y145" s="593"/>
      <c r="Z145" s="593"/>
      <c r="AA145" s="593"/>
      <c r="AB145" s="593">
        <f t="shared" si="2"/>
        <v>0</v>
      </c>
      <c r="AC145" s="551">
        <f t="shared" si="3"/>
        <v>0</v>
      </c>
      <c r="AD145" s="552"/>
      <c r="AE145" s="552"/>
      <c r="AF145" s="553" t="b">
        <v>0</v>
      </c>
      <c r="AG145" s="554"/>
      <c r="AH145" s="547" t="b">
        <v>0</v>
      </c>
      <c r="AI145" s="554"/>
      <c r="AJ145" s="547" t="b">
        <v>0</v>
      </c>
      <c r="AK145" s="554"/>
      <c r="AL145" s="554"/>
      <c r="AM145" s="547" t="b">
        <v>0</v>
      </c>
      <c r="AN145" s="554"/>
      <c r="AO145" s="555"/>
      <c r="AP145" s="588"/>
      <c r="AQ145" s="556"/>
      <c r="AR145" s="557">
        <f t="shared" si="5"/>
        <v>30</v>
      </c>
      <c r="AS145" s="555"/>
      <c r="AT145" s="558"/>
      <c r="AU145" s="558"/>
      <c r="AV145" s="555"/>
      <c r="AW145" s="559"/>
      <c r="AX145" s="560"/>
      <c r="AY145" s="561"/>
      <c r="AZ145" s="562"/>
    </row>
    <row r="146">
      <c r="A146" s="541" t="s">
        <v>1146</v>
      </c>
      <c r="B146" s="611"/>
      <c r="C146" s="888"/>
      <c r="D146" s="924"/>
      <c r="E146" s="545">
        <f t="shared" si="1"/>
        <v>0</v>
      </c>
      <c r="F146" s="925"/>
      <c r="G146" s="888"/>
      <c r="H146" s="888"/>
      <c r="I146" s="554"/>
      <c r="J146" s="554"/>
      <c r="K146" s="554"/>
      <c r="L146" s="547"/>
      <c r="M146" s="553"/>
      <c r="N146" s="554"/>
      <c r="O146" s="554"/>
      <c r="P146" s="611"/>
      <c r="Q146" s="554"/>
      <c r="R146" s="611"/>
      <c r="S146" s="554"/>
      <c r="T146" s="554"/>
      <c r="U146" s="608"/>
      <c r="V146" s="593"/>
      <c r="W146" s="593"/>
      <c r="X146" s="593"/>
      <c r="Y146" s="593"/>
      <c r="Z146" s="593"/>
      <c r="AA146" s="593"/>
      <c r="AB146" s="593">
        <f t="shared" si="2"/>
        <v>0</v>
      </c>
      <c r="AC146" s="551">
        <f t="shared" si="3"/>
        <v>0</v>
      </c>
      <c r="AD146" s="552"/>
      <c r="AE146" s="552"/>
      <c r="AF146" s="553" t="b">
        <v>0</v>
      </c>
      <c r="AG146" s="554"/>
      <c r="AH146" s="547" t="b">
        <v>0</v>
      </c>
      <c r="AI146" s="554"/>
      <c r="AJ146" s="547" t="b">
        <v>0</v>
      </c>
      <c r="AK146" s="554"/>
      <c r="AL146" s="554"/>
      <c r="AM146" s="547" t="b">
        <v>0</v>
      </c>
      <c r="AN146" s="554"/>
      <c r="AO146" s="555"/>
      <c r="AP146" s="588"/>
      <c r="AQ146" s="556"/>
      <c r="AR146" s="557">
        <f t="shared" si="5"/>
        <v>30</v>
      </c>
      <c r="AS146" s="555"/>
      <c r="AT146" s="558"/>
      <c r="AU146" s="558"/>
      <c r="AV146" s="555"/>
      <c r="AW146" s="559"/>
      <c r="AX146" s="560"/>
      <c r="AY146" s="561"/>
      <c r="AZ146" s="562"/>
    </row>
    <row r="147">
      <c r="A147" s="541" t="s">
        <v>1154</v>
      </c>
      <c r="B147" s="611"/>
      <c r="C147" s="888"/>
      <c r="D147" s="924"/>
      <c r="E147" s="545">
        <f t="shared" si="1"/>
        <v>0</v>
      </c>
      <c r="F147" s="925"/>
      <c r="G147" s="888"/>
      <c r="H147" s="888"/>
      <c r="I147" s="554"/>
      <c r="J147" s="554"/>
      <c r="K147" s="554"/>
      <c r="L147" s="547"/>
      <c r="M147" s="553"/>
      <c r="N147" s="554"/>
      <c r="O147" s="554"/>
      <c r="P147" s="611"/>
      <c r="Q147" s="554"/>
      <c r="R147" s="611"/>
      <c r="S147" s="554"/>
      <c r="T147" s="554"/>
      <c r="U147" s="608"/>
      <c r="V147" s="593"/>
      <c r="W147" s="593"/>
      <c r="X147" s="593"/>
      <c r="Y147" s="593"/>
      <c r="Z147" s="593"/>
      <c r="AA147" s="593"/>
      <c r="AB147" s="593">
        <f t="shared" si="2"/>
        <v>0</v>
      </c>
      <c r="AC147" s="551">
        <f t="shared" si="3"/>
        <v>0</v>
      </c>
      <c r="AD147" s="552"/>
      <c r="AE147" s="552"/>
      <c r="AF147" s="553" t="b">
        <v>0</v>
      </c>
      <c r="AG147" s="554"/>
      <c r="AH147" s="547" t="b">
        <v>0</v>
      </c>
      <c r="AI147" s="554"/>
      <c r="AJ147" s="547" t="b">
        <v>0</v>
      </c>
      <c r="AK147" s="554"/>
      <c r="AL147" s="554"/>
      <c r="AM147" s="547" t="b">
        <v>0</v>
      </c>
      <c r="AN147" s="554"/>
      <c r="AO147" s="555"/>
      <c r="AP147" s="588"/>
      <c r="AQ147" s="556"/>
      <c r="AR147" s="557">
        <f t="shared" si="5"/>
        <v>30</v>
      </c>
      <c r="AS147" s="555"/>
      <c r="AT147" s="558"/>
      <c r="AU147" s="558"/>
      <c r="AV147" s="555"/>
      <c r="AW147" s="559"/>
      <c r="AX147" s="560"/>
      <c r="AY147" s="561"/>
      <c r="AZ147" s="562"/>
    </row>
    <row r="148">
      <c r="A148" s="541" t="s">
        <v>1160</v>
      </c>
      <c r="B148" s="611"/>
      <c r="C148" s="888"/>
      <c r="D148" s="924"/>
      <c r="E148" s="545">
        <f t="shared" si="1"/>
        <v>0</v>
      </c>
      <c r="F148" s="925"/>
      <c r="G148" s="888"/>
      <c r="H148" s="888"/>
      <c r="I148" s="554"/>
      <c r="J148" s="554"/>
      <c r="K148" s="554"/>
      <c r="L148" s="547"/>
      <c r="M148" s="553"/>
      <c r="N148" s="554"/>
      <c r="O148" s="554"/>
      <c r="P148" s="611"/>
      <c r="Q148" s="554"/>
      <c r="R148" s="611"/>
      <c r="S148" s="554"/>
      <c r="T148" s="554"/>
      <c r="U148" s="608"/>
      <c r="V148" s="593"/>
      <c r="W148" s="593"/>
      <c r="X148" s="593"/>
      <c r="Y148" s="593"/>
      <c r="Z148" s="593"/>
      <c r="AA148" s="593"/>
      <c r="AB148" s="593">
        <f t="shared" si="2"/>
        <v>0</v>
      </c>
      <c r="AC148" s="551">
        <f t="shared" si="3"/>
        <v>0</v>
      </c>
      <c r="AD148" s="552"/>
      <c r="AE148" s="552"/>
      <c r="AF148" s="553" t="b">
        <v>0</v>
      </c>
      <c r="AG148" s="554"/>
      <c r="AH148" s="547" t="b">
        <v>0</v>
      </c>
      <c r="AI148" s="554"/>
      <c r="AJ148" s="547" t="b">
        <v>0</v>
      </c>
      <c r="AK148" s="554"/>
      <c r="AL148" s="554"/>
      <c r="AM148" s="547" t="b">
        <v>0</v>
      </c>
      <c r="AN148" s="554"/>
      <c r="AO148" s="555"/>
      <c r="AP148" s="588"/>
      <c r="AQ148" s="556"/>
      <c r="AR148" s="557">
        <f t="shared" si="5"/>
        <v>30</v>
      </c>
      <c r="AS148" s="555"/>
      <c r="AT148" s="558"/>
      <c r="AU148" s="558"/>
      <c r="AV148" s="555"/>
      <c r="AW148" s="559"/>
      <c r="AX148" s="560"/>
      <c r="AY148" s="561"/>
      <c r="AZ148" s="562"/>
    </row>
    <row r="149">
      <c r="A149" s="541" t="s">
        <v>1167</v>
      </c>
      <c r="B149" s="611"/>
      <c r="C149" s="888"/>
      <c r="D149" s="924"/>
      <c r="E149" s="545">
        <f t="shared" si="1"/>
        <v>0</v>
      </c>
      <c r="F149" s="925"/>
      <c r="G149" s="888"/>
      <c r="H149" s="888"/>
      <c r="I149" s="554"/>
      <c r="J149" s="554"/>
      <c r="K149" s="554"/>
      <c r="L149" s="547"/>
      <c r="M149" s="553"/>
      <c r="N149" s="554"/>
      <c r="O149" s="554"/>
      <c r="P149" s="611"/>
      <c r="Q149" s="554"/>
      <c r="R149" s="611"/>
      <c r="S149" s="554"/>
      <c r="T149" s="554"/>
      <c r="U149" s="608"/>
      <c r="V149" s="593"/>
      <c r="W149" s="593"/>
      <c r="X149" s="593"/>
      <c r="Y149" s="593"/>
      <c r="Z149" s="593"/>
      <c r="AA149" s="593"/>
      <c r="AB149" s="593">
        <f t="shared" si="2"/>
        <v>0</v>
      </c>
      <c r="AC149" s="551">
        <f t="shared" si="3"/>
        <v>0</v>
      </c>
      <c r="AD149" s="552"/>
      <c r="AE149" s="552"/>
      <c r="AF149" s="553" t="b">
        <v>0</v>
      </c>
      <c r="AG149" s="554"/>
      <c r="AH149" s="547" t="b">
        <v>0</v>
      </c>
      <c r="AI149" s="554"/>
      <c r="AJ149" s="547" t="b">
        <v>0</v>
      </c>
      <c r="AK149" s="554"/>
      <c r="AL149" s="554"/>
      <c r="AM149" s="547" t="b">
        <v>0</v>
      </c>
      <c r="AN149" s="554"/>
      <c r="AO149" s="555"/>
      <c r="AP149" s="588"/>
      <c r="AQ149" s="556"/>
      <c r="AR149" s="557">
        <f t="shared" si="5"/>
        <v>30</v>
      </c>
      <c r="AS149" s="555"/>
      <c r="AT149" s="558"/>
      <c r="AU149" s="558"/>
      <c r="AV149" s="555"/>
      <c r="AW149" s="559"/>
      <c r="AX149" s="560"/>
      <c r="AY149" s="561"/>
      <c r="AZ149" s="562"/>
    </row>
    <row r="150">
      <c r="A150" s="541" t="s">
        <v>1176</v>
      </c>
      <c r="B150" s="611"/>
      <c r="C150" s="888"/>
      <c r="D150" s="924"/>
      <c r="E150" s="545">
        <f t="shared" si="1"/>
        <v>0</v>
      </c>
      <c r="F150" s="925"/>
      <c r="G150" s="888"/>
      <c r="H150" s="888"/>
      <c r="I150" s="554"/>
      <c r="J150" s="554"/>
      <c r="K150" s="554"/>
      <c r="L150" s="547"/>
      <c r="M150" s="553"/>
      <c r="N150" s="554"/>
      <c r="O150" s="554"/>
      <c r="P150" s="611"/>
      <c r="Q150" s="554"/>
      <c r="R150" s="611"/>
      <c r="S150" s="554"/>
      <c r="T150" s="554"/>
      <c r="U150" s="608"/>
      <c r="V150" s="593"/>
      <c r="W150" s="593"/>
      <c r="X150" s="593"/>
      <c r="Y150" s="593"/>
      <c r="Z150" s="593"/>
      <c r="AA150" s="593"/>
      <c r="AB150" s="593">
        <f t="shared" si="2"/>
        <v>0</v>
      </c>
      <c r="AC150" s="551">
        <f t="shared" si="3"/>
        <v>0</v>
      </c>
      <c r="AD150" s="552"/>
      <c r="AE150" s="552"/>
      <c r="AF150" s="553" t="b">
        <v>0</v>
      </c>
      <c r="AG150" s="554"/>
      <c r="AH150" s="547" t="b">
        <v>0</v>
      </c>
      <c r="AI150" s="554"/>
      <c r="AJ150" s="547" t="b">
        <v>0</v>
      </c>
      <c r="AK150" s="554"/>
      <c r="AL150" s="554"/>
      <c r="AM150" s="547" t="b">
        <v>0</v>
      </c>
      <c r="AN150" s="554"/>
      <c r="AO150" s="555"/>
      <c r="AP150" s="588"/>
      <c r="AQ150" s="556"/>
      <c r="AR150" s="557">
        <f t="shared" si="5"/>
        <v>30</v>
      </c>
      <c r="AS150" s="555"/>
      <c r="AT150" s="558"/>
      <c r="AU150" s="558"/>
      <c r="AV150" s="555"/>
      <c r="AW150" s="559"/>
      <c r="AX150" s="560"/>
      <c r="AY150" s="561"/>
      <c r="AZ150" s="562"/>
    </row>
    <row r="151">
      <c r="A151" s="541" t="s">
        <v>1183</v>
      </c>
      <c r="B151" s="611"/>
      <c r="C151" s="888"/>
      <c r="D151" s="924"/>
      <c r="E151" s="545">
        <f t="shared" si="1"/>
        <v>0</v>
      </c>
      <c r="F151" s="925"/>
      <c r="G151" s="888"/>
      <c r="H151" s="888"/>
      <c r="I151" s="554"/>
      <c r="J151" s="554"/>
      <c r="K151" s="554"/>
      <c r="L151" s="547"/>
      <c r="M151" s="553"/>
      <c r="N151" s="554"/>
      <c r="O151" s="554"/>
      <c r="P151" s="611"/>
      <c r="Q151" s="554"/>
      <c r="R151" s="611"/>
      <c r="S151" s="554"/>
      <c r="T151" s="554"/>
      <c r="U151" s="608"/>
      <c r="V151" s="593"/>
      <c r="W151" s="593"/>
      <c r="X151" s="593"/>
      <c r="Y151" s="593"/>
      <c r="Z151" s="593"/>
      <c r="AA151" s="593"/>
      <c r="AB151" s="593">
        <f t="shared" si="2"/>
        <v>0</v>
      </c>
      <c r="AC151" s="551">
        <f t="shared" si="3"/>
        <v>0</v>
      </c>
      <c r="AD151" s="552"/>
      <c r="AE151" s="552"/>
      <c r="AF151" s="553" t="b">
        <v>0</v>
      </c>
      <c r="AG151" s="554"/>
      <c r="AH151" s="547" t="b">
        <v>0</v>
      </c>
      <c r="AI151" s="554"/>
      <c r="AJ151" s="547" t="b">
        <v>0</v>
      </c>
      <c r="AK151" s="554"/>
      <c r="AL151" s="554"/>
      <c r="AM151" s="547" t="b">
        <v>0</v>
      </c>
      <c r="AN151" s="554"/>
      <c r="AO151" s="555"/>
      <c r="AP151" s="588"/>
      <c r="AQ151" s="556"/>
      <c r="AR151" s="557">
        <f t="shared" si="5"/>
        <v>30</v>
      </c>
      <c r="AS151" s="555"/>
      <c r="AT151" s="558"/>
      <c r="AU151" s="558"/>
      <c r="AV151" s="555"/>
      <c r="AW151" s="559"/>
      <c r="AX151" s="560"/>
      <c r="AY151" s="561"/>
      <c r="AZ151" s="562"/>
    </row>
    <row r="152">
      <c r="A152" s="541" t="s">
        <v>1189</v>
      </c>
      <c r="B152" s="611"/>
      <c r="C152" s="888"/>
      <c r="D152" s="924"/>
      <c r="E152" s="545">
        <f t="shared" si="1"/>
        <v>0</v>
      </c>
      <c r="F152" s="925"/>
      <c r="G152" s="888"/>
      <c r="H152" s="888"/>
      <c r="I152" s="554"/>
      <c r="J152" s="554"/>
      <c r="K152" s="554"/>
      <c r="L152" s="547"/>
      <c r="M152" s="553"/>
      <c r="N152" s="554"/>
      <c r="O152" s="554"/>
      <c r="P152" s="611"/>
      <c r="Q152" s="554"/>
      <c r="R152" s="611"/>
      <c r="S152" s="554"/>
      <c r="T152" s="554"/>
      <c r="U152" s="608"/>
      <c r="V152" s="593"/>
      <c r="W152" s="593"/>
      <c r="X152" s="593"/>
      <c r="Y152" s="593"/>
      <c r="Z152" s="593"/>
      <c r="AA152" s="593"/>
      <c r="AB152" s="593">
        <f t="shared" si="2"/>
        <v>0</v>
      </c>
      <c r="AC152" s="551">
        <f t="shared" si="3"/>
        <v>0</v>
      </c>
      <c r="AD152" s="552"/>
      <c r="AE152" s="552"/>
      <c r="AF152" s="553" t="b">
        <v>0</v>
      </c>
      <c r="AG152" s="554"/>
      <c r="AH152" s="547" t="b">
        <v>0</v>
      </c>
      <c r="AI152" s="554"/>
      <c r="AJ152" s="547" t="b">
        <v>0</v>
      </c>
      <c r="AK152" s="554"/>
      <c r="AL152" s="554"/>
      <c r="AM152" s="547" t="b">
        <v>0</v>
      </c>
      <c r="AN152" s="554"/>
      <c r="AO152" s="555"/>
      <c r="AP152" s="588"/>
      <c r="AQ152" s="556"/>
      <c r="AR152" s="557">
        <f t="shared" si="5"/>
        <v>30</v>
      </c>
      <c r="AS152" s="555"/>
      <c r="AT152" s="558"/>
      <c r="AU152" s="558"/>
      <c r="AV152" s="555"/>
      <c r="AW152" s="559"/>
      <c r="AX152" s="560"/>
      <c r="AY152" s="561"/>
      <c r="AZ152" s="562"/>
    </row>
    <row r="153">
      <c r="A153" s="541" t="s">
        <v>1196</v>
      </c>
      <c r="B153" s="611"/>
      <c r="C153" s="888"/>
      <c r="D153" s="924"/>
      <c r="E153" s="545">
        <f t="shared" si="1"/>
        <v>0</v>
      </c>
      <c r="F153" s="925"/>
      <c r="G153" s="888"/>
      <c r="H153" s="888"/>
      <c r="I153" s="554"/>
      <c r="J153" s="554"/>
      <c r="K153" s="554"/>
      <c r="L153" s="547"/>
      <c r="M153" s="553"/>
      <c r="N153" s="554"/>
      <c r="O153" s="554"/>
      <c r="P153" s="611"/>
      <c r="Q153" s="554"/>
      <c r="R153" s="611"/>
      <c r="S153" s="554"/>
      <c r="T153" s="554"/>
      <c r="U153" s="608"/>
      <c r="V153" s="593"/>
      <c r="W153" s="593"/>
      <c r="X153" s="593"/>
      <c r="Y153" s="593"/>
      <c r="Z153" s="593"/>
      <c r="AA153" s="593"/>
      <c r="AB153" s="593">
        <f t="shared" si="2"/>
        <v>0</v>
      </c>
      <c r="AC153" s="551">
        <f t="shared" si="3"/>
        <v>0</v>
      </c>
      <c r="AD153" s="552"/>
      <c r="AE153" s="552"/>
      <c r="AF153" s="553" t="b">
        <v>0</v>
      </c>
      <c r="AG153" s="554"/>
      <c r="AH153" s="547" t="b">
        <v>0</v>
      </c>
      <c r="AI153" s="554"/>
      <c r="AJ153" s="547" t="b">
        <v>0</v>
      </c>
      <c r="AK153" s="554"/>
      <c r="AL153" s="554"/>
      <c r="AM153" s="547" t="b">
        <v>0</v>
      </c>
      <c r="AN153" s="554"/>
      <c r="AO153" s="555"/>
      <c r="AP153" s="588"/>
      <c r="AQ153" s="556"/>
      <c r="AR153" s="557">
        <f t="shared" si="5"/>
        <v>30</v>
      </c>
      <c r="AS153" s="555"/>
      <c r="AT153" s="558"/>
      <c r="AU153" s="558"/>
      <c r="AV153" s="555"/>
      <c r="AW153" s="559"/>
      <c r="AX153" s="560"/>
      <c r="AY153" s="561"/>
      <c r="AZ153" s="562"/>
    </row>
    <row r="154">
      <c r="A154" s="541" t="s">
        <v>1202</v>
      </c>
      <c r="B154" s="611"/>
      <c r="C154" s="888"/>
      <c r="D154" s="924"/>
      <c r="E154" s="545">
        <f t="shared" si="1"/>
        <v>0</v>
      </c>
      <c r="F154" s="925"/>
      <c r="G154" s="888"/>
      <c r="H154" s="888"/>
      <c r="I154" s="554"/>
      <c r="J154" s="554"/>
      <c r="K154" s="554"/>
      <c r="L154" s="547"/>
      <c r="M154" s="553"/>
      <c r="N154" s="554"/>
      <c r="O154" s="554"/>
      <c r="P154" s="611"/>
      <c r="Q154" s="554"/>
      <c r="R154" s="611"/>
      <c r="S154" s="554"/>
      <c r="T154" s="554"/>
      <c r="U154" s="608"/>
      <c r="V154" s="593"/>
      <c r="W154" s="593"/>
      <c r="X154" s="593"/>
      <c r="Y154" s="593"/>
      <c r="Z154" s="593"/>
      <c r="AA154" s="593"/>
      <c r="AB154" s="593">
        <f t="shared" si="2"/>
        <v>0</v>
      </c>
      <c r="AC154" s="551">
        <f t="shared" si="3"/>
        <v>0</v>
      </c>
      <c r="AD154" s="552"/>
      <c r="AE154" s="552"/>
      <c r="AF154" s="553" t="b">
        <v>0</v>
      </c>
      <c r="AG154" s="554"/>
      <c r="AH154" s="547" t="b">
        <v>0</v>
      </c>
      <c r="AI154" s="554"/>
      <c r="AJ154" s="547" t="b">
        <v>0</v>
      </c>
      <c r="AK154" s="554"/>
      <c r="AL154" s="554"/>
      <c r="AM154" s="547" t="b">
        <v>0</v>
      </c>
      <c r="AN154" s="554"/>
      <c r="AO154" s="555"/>
      <c r="AP154" s="588"/>
      <c r="AQ154" s="556"/>
      <c r="AR154" s="557">
        <f t="shared" si="5"/>
        <v>30</v>
      </c>
      <c r="AS154" s="555"/>
      <c r="AT154" s="558"/>
      <c r="AU154" s="558"/>
      <c r="AV154" s="555"/>
      <c r="AW154" s="559"/>
      <c r="AX154" s="560"/>
      <c r="AY154" s="561"/>
      <c r="AZ154" s="562"/>
    </row>
    <row r="155">
      <c r="A155" s="541" t="s">
        <v>1208</v>
      </c>
      <c r="B155" s="611"/>
      <c r="C155" s="888"/>
      <c r="D155" s="924"/>
      <c r="E155" s="545">
        <f t="shared" si="1"/>
        <v>0</v>
      </c>
      <c r="F155" s="925"/>
      <c r="G155" s="888"/>
      <c r="H155" s="888"/>
      <c r="I155" s="554"/>
      <c r="J155" s="554"/>
      <c r="K155" s="554"/>
      <c r="L155" s="547"/>
      <c r="M155" s="553"/>
      <c r="N155" s="554"/>
      <c r="O155" s="554"/>
      <c r="P155" s="611"/>
      <c r="Q155" s="554"/>
      <c r="R155" s="611"/>
      <c r="S155" s="554"/>
      <c r="T155" s="554"/>
      <c r="U155" s="608"/>
      <c r="V155" s="593"/>
      <c r="W155" s="593"/>
      <c r="X155" s="593"/>
      <c r="Y155" s="593"/>
      <c r="Z155" s="593"/>
      <c r="AA155" s="593"/>
      <c r="AB155" s="593">
        <f t="shared" si="2"/>
        <v>0</v>
      </c>
      <c r="AC155" s="551">
        <f t="shared" si="3"/>
        <v>0</v>
      </c>
      <c r="AD155" s="552"/>
      <c r="AE155" s="552"/>
      <c r="AF155" s="553" t="b">
        <v>0</v>
      </c>
      <c r="AG155" s="554"/>
      <c r="AH155" s="547" t="b">
        <v>0</v>
      </c>
      <c r="AI155" s="554"/>
      <c r="AJ155" s="547" t="b">
        <v>0</v>
      </c>
      <c r="AK155" s="554"/>
      <c r="AL155" s="554"/>
      <c r="AM155" s="547" t="b">
        <v>0</v>
      </c>
      <c r="AN155" s="554"/>
      <c r="AO155" s="555"/>
      <c r="AP155" s="588"/>
      <c r="AQ155" s="556"/>
      <c r="AR155" s="557">
        <f t="shared" si="5"/>
        <v>30</v>
      </c>
      <c r="AS155" s="555"/>
      <c r="AT155" s="558"/>
      <c r="AU155" s="558"/>
      <c r="AV155" s="555"/>
      <c r="AW155" s="559"/>
      <c r="AX155" s="560"/>
      <c r="AY155" s="561"/>
      <c r="AZ155" s="562"/>
    </row>
    <row r="156">
      <c r="A156" s="541" t="s">
        <v>1216</v>
      </c>
      <c r="B156" s="611"/>
      <c r="C156" s="888"/>
      <c r="D156" s="924"/>
      <c r="E156" s="545">
        <f t="shared" si="1"/>
        <v>0</v>
      </c>
      <c r="F156" s="925"/>
      <c r="G156" s="888"/>
      <c r="H156" s="888"/>
      <c r="I156" s="554"/>
      <c r="J156" s="554"/>
      <c r="K156" s="554"/>
      <c r="L156" s="547"/>
      <c r="M156" s="553"/>
      <c r="N156" s="554"/>
      <c r="O156" s="554"/>
      <c r="P156" s="611"/>
      <c r="Q156" s="554"/>
      <c r="R156" s="611"/>
      <c r="S156" s="554"/>
      <c r="T156" s="554"/>
      <c r="U156" s="608"/>
      <c r="V156" s="593"/>
      <c r="W156" s="593"/>
      <c r="X156" s="593"/>
      <c r="Y156" s="593"/>
      <c r="Z156" s="593"/>
      <c r="AA156" s="593"/>
      <c r="AB156" s="593">
        <f t="shared" si="2"/>
        <v>0</v>
      </c>
      <c r="AC156" s="551">
        <f t="shared" si="3"/>
        <v>0</v>
      </c>
      <c r="AD156" s="552"/>
      <c r="AE156" s="552"/>
      <c r="AF156" s="553" t="b">
        <v>0</v>
      </c>
      <c r="AG156" s="554"/>
      <c r="AH156" s="547" t="b">
        <v>0</v>
      </c>
      <c r="AI156" s="554"/>
      <c r="AJ156" s="547" t="b">
        <v>0</v>
      </c>
      <c r="AK156" s="554"/>
      <c r="AL156" s="554"/>
      <c r="AM156" s="547" t="b">
        <v>0</v>
      </c>
      <c r="AN156" s="554"/>
      <c r="AO156" s="555"/>
      <c r="AP156" s="588"/>
      <c r="AQ156" s="556"/>
      <c r="AR156" s="557">
        <f t="shared" si="5"/>
        <v>30</v>
      </c>
      <c r="AS156" s="555"/>
      <c r="AT156" s="558"/>
      <c r="AU156" s="558"/>
      <c r="AV156" s="555"/>
      <c r="AW156" s="559"/>
      <c r="AX156" s="560"/>
      <c r="AY156" s="561"/>
      <c r="AZ156" s="562"/>
    </row>
    <row r="157">
      <c r="A157" s="541" t="s">
        <v>1221</v>
      </c>
      <c r="B157" s="926"/>
      <c r="C157" s="670"/>
      <c r="D157" s="670"/>
      <c r="E157" s="670"/>
      <c r="F157" s="670"/>
      <c r="G157" s="670"/>
      <c r="H157" s="670"/>
      <c r="I157" s="670"/>
      <c r="J157" s="670"/>
      <c r="K157" s="670"/>
      <c r="L157" s="670"/>
      <c r="M157" s="670"/>
      <c r="N157" s="670"/>
      <c r="O157" s="670"/>
      <c r="P157" s="670"/>
      <c r="Q157" s="670"/>
      <c r="R157" s="670"/>
      <c r="S157" s="670"/>
      <c r="T157" s="670"/>
      <c r="U157" s="670"/>
      <c r="V157" s="670"/>
      <c r="W157" s="670"/>
      <c r="X157" s="670"/>
      <c r="Y157" s="670"/>
      <c r="Z157" s="670"/>
      <c r="AA157" s="670"/>
      <c r="AB157" s="670"/>
      <c r="AC157" s="670"/>
      <c r="AD157" s="670"/>
      <c r="AE157" s="670"/>
      <c r="AF157" s="670"/>
      <c r="AG157" s="670"/>
      <c r="AH157" s="670"/>
      <c r="AI157" s="670"/>
      <c r="AJ157" s="670"/>
      <c r="AK157" s="670"/>
      <c r="AL157" s="670"/>
      <c r="AM157" s="670"/>
      <c r="AN157" s="670"/>
      <c r="AO157" s="670"/>
      <c r="AP157" s="670"/>
      <c r="AQ157" s="927"/>
      <c r="AR157" s="670"/>
      <c r="AS157" s="670"/>
      <c r="AT157" s="927"/>
      <c r="AU157" s="927"/>
      <c r="AV157" s="670"/>
      <c r="AW157" s="670"/>
      <c r="AX157" s="670"/>
      <c r="AY157" s="670"/>
      <c r="AZ157" s="670"/>
    </row>
    <row r="158">
      <c r="A158" s="541" t="s">
        <v>1224</v>
      </c>
      <c r="B158" s="926"/>
      <c r="C158" s="670"/>
      <c r="D158" s="670"/>
      <c r="E158" s="670"/>
      <c r="F158" s="670"/>
      <c r="G158" s="670"/>
      <c r="H158" s="670"/>
      <c r="I158" s="670"/>
      <c r="J158" s="670"/>
      <c r="K158" s="670"/>
      <c r="L158" s="670"/>
      <c r="M158" s="670"/>
      <c r="N158" s="670"/>
      <c r="O158" s="670"/>
      <c r="P158" s="670"/>
      <c r="Q158" s="670"/>
      <c r="R158" s="670"/>
      <c r="S158" s="670"/>
      <c r="T158" s="670"/>
      <c r="U158" s="670"/>
      <c r="V158" s="670"/>
      <c r="W158" s="670"/>
      <c r="X158" s="670"/>
      <c r="Y158" s="670"/>
      <c r="Z158" s="670"/>
      <c r="AA158" s="670"/>
      <c r="AB158" s="670"/>
      <c r="AC158" s="670"/>
      <c r="AD158" s="670"/>
      <c r="AE158" s="670"/>
      <c r="AF158" s="670"/>
      <c r="AG158" s="670"/>
      <c r="AH158" s="670"/>
      <c r="AI158" s="670"/>
      <c r="AJ158" s="670"/>
      <c r="AK158" s="670"/>
      <c r="AL158" s="670"/>
      <c r="AM158" s="670"/>
      <c r="AN158" s="670"/>
      <c r="AO158" s="670"/>
      <c r="AP158" s="670"/>
      <c r="AQ158" s="927"/>
      <c r="AR158" s="670"/>
      <c r="AS158" s="670"/>
      <c r="AT158" s="927"/>
      <c r="AU158" s="927"/>
      <c r="AV158" s="670"/>
      <c r="AW158" s="670"/>
      <c r="AX158" s="670"/>
      <c r="AY158" s="670"/>
      <c r="AZ158" s="670"/>
    </row>
    <row r="159">
      <c r="A159" s="541" t="s">
        <v>1228</v>
      </c>
      <c r="B159" s="926"/>
      <c r="C159" s="670"/>
      <c r="D159" s="670"/>
      <c r="E159" s="670"/>
      <c r="F159" s="670"/>
      <c r="G159" s="670"/>
      <c r="H159" s="670"/>
      <c r="I159" s="670"/>
      <c r="J159" s="670"/>
      <c r="K159" s="670"/>
      <c r="L159" s="670"/>
      <c r="M159" s="670"/>
      <c r="N159" s="670"/>
      <c r="O159" s="670"/>
      <c r="P159" s="670"/>
      <c r="Q159" s="670"/>
      <c r="R159" s="670"/>
      <c r="S159" s="670"/>
      <c r="T159" s="670"/>
      <c r="U159" s="670"/>
      <c r="V159" s="670"/>
      <c r="W159" s="670"/>
      <c r="X159" s="670"/>
      <c r="Y159" s="670"/>
      <c r="Z159" s="670"/>
      <c r="AA159" s="670"/>
      <c r="AB159" s="670"/>
      <c r="AC159" s="670"/>
      <c r="AD159" s="670"/>
      <c r="AE159" s="670"/>
      <c r="AF159" s="670"/>
      <c r="AG159" s="670"/>
      <c r="AH159" s="670"/>
      <c r="AI159" s="670"/>
      <c r="AJ159" s="670"/>
      <c r="AK159" s="670"/>
      <c r="AL159" s="670"/>
      <c r="AM159" s="670"/>
      <c r="AN159" s="670"/>
      <c r="AO159" s="670"/>
      <c r="AP159" s="670"/>
      <c r="AQ159" s="927"/>
      <c r="AR159" s="670"/>
      <c r="AS159" s="670"/>
      <c r="AT159" s="927"/>
      <c r="AU159" s="927"/>
      <c r="AV159" s="670"/>
      <c r="AW159" s="670"/>
      <c r="AX159" s="670"/>
      <c r="AY159" s="670"/>
      <c r="AZ159" s="670"/>
    </row>
    <row r="160">
      <c r="A160" s="541" t="s">
        <v>1231</v>
      </c>
      <c r="B160" s="926"/>
      <c r="C160" s="670"/>
      <c r="D160" s="670"/>
      <c r="E160" s="670"/>
      <c r="F160" s="670"/>
      <c r="G160" s="670"/>
      <c r="H160" s="670"/>
      <c r="I160" s="670"/>
      <c r="J160" s="670"/>
      <c r="K160" s="670"/>
      <c r="L160" s="670"/>
      <c r="M160" s="670"/>
      <c r="N160" s="670"/>
      <c r="O160" s="670"/>
      <c r="P160" s="670"/>
      <c r="Q160" s="670"/>
      <c r="R160" s="670"/>
      <c r="S160" s="670"/>
      <c r="T160" s="670"/>
      <c r="U160" s="670"/>
      <c r="V160" s="670"/>
      <c r="W160" s="670"/>
      <c r="X160" s="670"/>
      <c r="Y160" s="670"/>
      <c r="Z160" s="670"/>
      <c r="AA160" s="670"/>
      <c r="AB160" s="670"/>
      <c r="AC160" s="670"/>
      <c r="AD160" s="670"/>
      <c r="AE160" s="670"/>
      <c r="AF160" s="670"/>
      <c r="AG160" s="670"/>
      <c r="AH160" s="670"/>
      <c r="AI160" s="670"/>
      <c r="AJ160" s="670"/>
      <c r="AK160" s="670"/>
      <c r="AL160" s="670"/>
      <c r="AM160" s="670"/>
      <c r="AN160" s="670"/>
      <c r="AO160" s="670"/>
      <c r="AP160" s="670"/>
      <c r="AQ160" s="927"/>
      <c r="AR160" s="670"/>
      <c r="AS160" s="670"/>
      <c r="AT160" s="927"/>
      <c r="AU160" s="927"/>
      <c r="AV160" s="670"/>
      <c r="AW160" s="670"/>
      <c r="AX160" s="670"/>
      <c r="AY160" s="670"/>
      <c r="AZ160" s="670"/>
    </row>
    <row r="161">
      <c r="A161" s="541" t="s">
        <v>1238</v>
      </c>
      <c r="B161" s="926"/>
      <c r="C161" s="670"/>
      <c r="D161" s="670"/>
      <c r="E161" s="670"/>
      <c r="F161" s="670"/>
      <c r="G161" s="670"/>
      <c r="H161" s="670"/>
      <c r="I161" s="670"/>
      <c r="J161" s="670"/>
      <c r="K161" s="670"/>
      <c r="L161" s="670"/>
      <c r="M161" s="670"/>
      <c r="N161" s="670"/>
      <c r="O161" s="670"/>
      <c r="P161" s="670"/>
      <c r="Q161" s="670"/>
      <c r="R161" s="670"/>
      <c r="S161" s="670"/>
      <c r="T161" s="670"/>
      <c r="U161" s="670"/>
      <c r="V161" s="670"/>
      <c r="W161" s="670"/>
      <c r="X161" s="670"/>
      <c r="Y161" s="670"/>
      <c r="Z161" s="670"/>
      <c r="AA161" s="670"/>
      <c r="AB161" s="670"/>
      <c r="AC161" s="670"/>
      <c r="AD161" s="670"/>
      <c r="AE161" s="670"/>
      <c r="AF161" s="670"/>
      <c r="AG161" s="670"/>
      <c r="AH161" s="670"/>
      <c r="AI161" s="670"/>
      <c r="AJ161" s="670"/>
      <c r="AK161" s="670"/>
      <c r="AL161" s="670"/>
      <c r="AM161" s="670"/>
      <c r="AN161" s="670"/>
      <c r="AO161" s="670"/>
      <c r="AP161" s="670"/>
      <c r="AQ161" s="927"/>
      <c r="AR161" s="670"/>
      <c r="AS161" s="670"/>
      <c r="AT161" s="927"/>
      <c r="AU161" s="927"/>
      <c r="AV161" s="670"/>
      <c r="AW161" s="670"/>
      <c r="AX161" s="670"/>
      <c r="AY161" s="670"/>
      <c r="AZ161" s="670"/>
    </row>
    <row r="162">
      <c r="A162" s="541" t="s">
        <v>1243</v>
      </c>
      <c r="B162" s="926"/>
      <c r="C162" s="670"/>
      <c r="D162" s="670"/>
      <c r="E162" s="670"/>
      <c r="F162" s="670"/>
      <c r="G162" s="670"/>
      <c r="H162" s="670"/>
      <c r="I162" s="670"/>
      <c r="J162" s="670"/>
      <c r="K162" s="670"/>
      <c r="L162" s="670"/>
      <c r="M162" s="670"/>
      <c r="N162" s="670"/>
      <c r="O162" s="670"/>
      <c r="P162" s="670"/>
      <c r="Q162" s="670"/>
      <c r="R162" s="670"/>
      <c r="S162" s="670"/>
      <c r="T162" s="670"/>
      <c r="U162" s="670"/>
      <c r="V162" s="670"/>
      <c r="W162" s="670"/>
      <c r="X162" s="670"/>
      <c r="Y162" s="670"/>
      <c r="Z162" s="670"/>
      <c r="AA162" s="670"/>
      <c r="AB162" s="670"/>
      <c r="AC162" s="670"/>
      <c r="AD162" s="670"/>
      <c r="AE162" s="670"/>
      <c r="AF162" s="670"/>
      <c r="AG162" s="670"/>
      <c r="AH162" s="670"/>
      <c r="AI162" s="670"/>
      <c r="AJ162" s="670"/>
      <c r="AK162" s="670"/>
      <c r="AL162" s="670"/>
      <c r="AM162" s="670"/>
      <c r="AN162" s="670"/>
      <c r="AO162" s="670"/>
      <c r="AP162" s="670"/>
      <c r="AQ162" s="927"/>
      <c r="AR162" s="670"/>
      <c r="AS162" s="670"/>
      <c r="AT162" s="927"/>
      <c r="AU162" s="927"/>
      <c r="AV162" s="670"/>
      <c r="AW162" s="670"/>
      <c r="AX162" s="670"/>
      <c r="AY162" s="670"/>
      <c r="AZ162" s="670"/>
    </row>
    <row r="163">
      <c r="A163" s="541" t="s">
        <v>1250</v>
      </c>
      <c r="B163" s="926"/>
      <c r="C163" s="670"/>
      <c r="D163" s="670"/>
      <c r="E163" s="670"/>
      <c r="F163" s="670"/>
      <c r="G163" s="670"/>
      <c r="H163" s="670"/>
      <c r="I163" s="670"/>
      <c r="J163" s="670"/>
      <c r="K163" s="670"/>
      <c r="L163" s="670"/>
      <c r="M163" s="670"/>
      <c r="N163" s="670"/>
      <c r="O163" s="670"/>
      <c r="P163" s="670"/>
      <c r="Q163" s="670"/>
      <c r="R163" s="670"/>
      <c r="S163" s="670"/>
      <c r="T163" s="670"/>
      <c r="U163" s="670"/>
      <c r="V163" s="670"/>
      <c r="W163" s="670"/>
      <c r="X163" s="670"/>
      <c r="Y163" s="670"/>
      <c r="Z163" s="670"/>
      <c r="AA163" s="670"/>
      <c r="AB163" s="670"/>
      <c r="AC163" s="670"/>
      <c r="AD163" s="670"/>
      <c r="AE163" s="670"/>
      <c r="AF163" s="670"/>
      <c r="AG163" s="670"/>
      <c r="AH163" s="670"/>
      <c r="AI163" s="670"/>
      <c r="AJ163" s="670"/>
      <c r="AK163" s="670"/>
      <c r="AL163" s="670"/>
      <c r="AM163" s="670"/>
      <c r="AN163" s="670"/>
      <c r="AO163" s="670"/>
      <c r="AP163" s="670"/>
      <c r="AQ163" s="927"/>
      <c r="AR163" s="670"/>
      <c r="AS163" s="670"/>
      <c r="AT163" s="927"/>
      <c r="AU163" s="927"/>
      <c r="AV163" s="670"/>
      <c r="AW163" s="670"/>
      <c r="AX163" s="670"/>
      <c r="AY163" s="670"/>
      <c r="AZ163" s="670"/>
    </row>
    <row r="164">
      <c r="A164" s="541" t="s">
        <v>1257</v>
      </c>
      <c r="B164" s="926"/>
      <c r="C164" s="670"/>
      <c r="D164" s="670"/>
      <c r="E164" s="670"/>
      <c r="F164" s="670"/>
      <c r="G164" s="670"/>
      <c r="H164" s="670"/>
      <c r="I164" s="670"/>
      <c r="J164" s="670"/>
      <c r="K164" s="670"/>
      <c r="L164" s="670"/>
      <c r="M164" s="670"/>
      <c r="N164" s="670"/>
      <c r="O164" s="670"/>
      <c r="P164" s="670"/>
      <c r="Q164" s="670"/>
      <c r="R164" s="670"/>
      <c r="S164" s="670"/>
      <c r="T164" s="670"/>
      <c r="U164" s="670"/>
      <c r="V164" s="670"/>
      <c r="W164" s="670"/>
      <c r="X164" s="670"/>
      <c r="Y164" s="670"/>
      <c r="Z164" s="670"/>
      <c r="AA164" s="670"/>
      <c r="AB164" s="670"/>
      <c r="AC164" s="670"/>
      <c r="AD164" s="670"/>
      <c r="AE164" s="670"/>
      <c r="AF164" s="670"/>
      <c r="AG164" s="670"/>
      <c r="AH164" s="670"/>
      <c r="AI164" s="670"/>
      <c r="AJ164" s="670"/>
      <c r="AK164" s="670"/>
      <c r="AL164" s="670"/>
      <c r="AM164" s="670"/>
      <c r="AN164" s="670"/>
      <c r="AO164" s="670"/>
      <c r="AP164" s="670"/>
      <c r="AQ164" s="927"/>
      <c r="AR164" s="670"/>
      <c r="AS164" s="670"/>
      <c r="AT164" s="927"/>
      <c r="AU164" s="927"/>
      <c r="AV164" s="670"/>
      <c r="AW164" s="670"/>
      <c r="AX164" s="670"/>
      <c r="AY164" s="670"/>
      <c r="AZ164" s="670"/>
    </row>
    <row r="165">
      <c r="A165" s="541" t="s">
        <v>1261</v>
      </c>
      <c r="B165" s="926"/>
      <c r="C165" s="670"/>
      <c r="D165" s="670"/>
      <c r="E165" s="670"/>
      <c r="F165" s="670"/>
      <c r="G165" s="670"/>
      <c r="H165" s="670"/>
      <c r="I165" s="670"/>
      <c r="J165" s="670"/>
      <c r="K165" s="670"/>
      <c r="L165" s="670"/>
      <c r="M165" s="670"/>
      <c r="N165" s="670"/>
      <c r="O165" s="670"/>
      <c r="P165" s="670"/>
      <c r="Q165" s="670"/>
      <c r="R165" s="670"/>
      <c r="S165" s="670"/>
      <c r="T165" s="670"/>
      <c r="U165" s="670"/>
      <c r="V165" s="670"/>
      <c r="W165" s="670"/>
      <c r="X165" s="670"/>
      <c r="Y165" s="670"/>
      <c r="Z165" s="670"/>
      <c r="AA165" s="670"/>
      <c r="AB165" s="670"/>
      <c r="AC165" s="670"/>
      <c r="AD165" s="670"/>
      <c r="AE165" s="670"/>
      <c r="AF165" s="670"/>
      <c r="AG165" s="670"/>
      <c r="AH165" s="670"/>
      <c r="AI165" s="670"/>
      <c r="AJ165" s="670"/>
      <c r="AK165" s="670"/>
      <c r="AL165" s="670"/>
      <c r="AM165" s="670"/>
      <c r="AN165" s="670"/>
      <c r="AO165" s="670"/>
      <c r="AP165" s="670"/>
      <c r="AQ165" s="927"/>
      <c r="AR165" s="670"/>
      <c r="AS165" s="670"/>
      <c r="AT165" s="927"/>
      <c r="AU165" s="927"/>
      <c r="AV165" s="670"/>
      <c r="AW165" s="670"/>
      <c r="AX165" s="670"/>
      <c r="AY165" s="670"/>
      <c r="AZ165" s="670"/>
    </row>
    <row r="166">
      <c r="A166" s="541" t="s">
        <v>1270</v>
      </c>
      <c r="B166" s="926"/>
      <c r="C166" s="670"/>
      <c r="D166" s="670"/>
      <c r="E166" s="670"/>
      <c r="F166" s="670"/>
      <c r="G166" s="670"/>
      <c r="H166" s="670"/>
      <c r="I166" s="670"/>
      <c r="J166" s="670"/>
      <c r="K166" s="670"/>
      <c r="L166" s="670"/>
      <c r="M166" s="670"/>
      <c r="N166" s="670"/>
      <c r="O166" s="670"/>
      <c r="P166" s="670"/>
      <c r="Q166" s="670"/>
      <c r="R166" s="670"/>
      <c r="S166" s="670"/>
      <c r="T166" s="670"/>
      <c r="U166" s="670"/>
      <c r="V166" s="670"/>
      <c r="W166" s="670"/>
      <c r="X166" s="670"/>
      <c r="Y166" s="670"/>
      <c r="Z166" s="670"/>
      <c r="AA166" s="670"/>
      <c r="AB166" s="670"/>
      <c r="AC166" s="670"/>
      <c r="AD166" s="670"/>
      <c r="AE166" s="670"/>
      <c r="AF166" s="670"/>
      <c r="AG166" s="670"/>
      <c r="AH166" s="670"/>
      <c r="AI166" s="670"/>
      <c r="AJ166" s="670"/>
      <c r="AK166" s="670"/>
      <c r="AL166" s="670"/>
      <c r="AM166" s="670"/>
      <c r="AN166" s="670"/>
      <c r="AO166" s="670"/>
      <c r="AP166" s="670"/>
      <c r="AQ166" s="927"/>
      <c r="AR166" s="670"/>
      <c r="AS166" s="670"/>
      <c r="AT166" s="927"/>
      <c r="AU166" s="927"/>
      <c r="AV166" s="670"/>
      <c r="AW166" s="670"/>
      <c r="AX166" s="670"/>
      <c r="AY166" s="670"/>
      <c r="AZ166" s="670"/>
    </row>
    <row r="167">
      <c r="A167" s="541" t="s">
        <v>1274</v>
      </c>
      <c r="B167" s="926"/>
      <c r="C167" s="670"/>
      <c r="D167" s="670"/>
      <c r="E167" s="670"/>
      <c r="F167" s="670"/>
      <c r="G167" s="670"/>
      <c r="H167" s="670"/>
      <c r="I167" s="670"/>
      <c r="J167" s="670"/>
      <c r="K167" s="670"/>
      <c r="L167" s="670"/>
      <c r="M167" s="670"/>
      <c r="N167" s="670"/>
      <c r="O167" s="670"/>
      <c r="P167" s="670"/>
      <c r="Q167" s="670"/>
      <c r="R167" s="670"/>
      <c r="S167" s="670"/>
      <c r="T167" s="670"/>
      <c r="U167" s="670"/>
      <c r="V167" s="670"/>
      <c r="W167" s="670"/>
      <c r="X167" s="670"/>
      <c r="Y167" s="670"/>
      <c r="Z167" s="670"/>
      <c r="AA167" s="670"/>
      <c r="AB167" s="670"/>
      <c r="AC167" s="670"/>
      <c r="AD167" s="670"/>
      <c r="AE167" s="670"/>
      <c r="AF167" s="670"/>
      <c r="AG167" s="670"/>
      <c r="AH167" s="670"/>
      <c r="AI167" s="670"/>
      <c r="AJ167" s="670"/>
      <c r="AK167" s="670"/>
      <c r="AL167" s="670"/>
      <c r="AM167" s="670"/>
      <c r="AN167" s="670"/>
      <c r="AO167" s="670"/>
      <c r="AP167" s="670"/>
      <c r="AQ167" s="927"/>
      <c r="AR167" s="670"/>
      <c r="AS167" s="670"/>
      <c r="AT167" s="927"/>
      <c r="AU167" s="927"/>
      <c r="AV167" s="670"/>
      <c r="AW167" s="670"/>
      <c r="AX167" s="670"/>
      <c r="AY167" s="670"/>
      <c r="AZ167" s="670"/>
    </row>
    <row r="168">
      <c r="A168" s="541" t="s">
        <v>3354</v>
      </c>
      <c r="B168" s="926"/>
      <c r="C168" s="670"/>
      <c r="D168" s="670"/>
      <c r="E168" s="670"/>
      <c r="F168" s="670"/>
      <c r="G168" s="670"/>
      <c r="H168" s="670"/>
      <c r="I168" s="670"/>
      <c r="J168" s="670"/>
      <c r="K168" s="670"/>
      <c r="L168" s="670"/>
      <c r="M168" s="670"/>
      <c r="N168" s="670"/>
      <c r="O168" s="670"/>
      <c r="P168" s="670"/>
      <c r="Q168" s="670"/>
      <c r="R168" s="670"/>
      <c r="S168" s="670"/>
      <c r="T168" s="670"/>
      <c r="U168" s="670"/>
      <c r="V168" s="670"/>
      <c r="W168" s="670"/>
      <c r="X168" s="670"/>
      <c r="Y168" s="670"/>
      <c r="Z168" s="670"/>
      <c r="AA168" s="670"/>
      <c r="AB168" s="670"/>
      <c r="AC168" s="670"/>
      <c r="AD168" s="670"/>
      <c r="AE168" s="670"/>
      <c r="AF168" s="670"/>
      <c r="AG168" s="670"/>
      <c r="AH168" s="670"/>
      <c r="AI168" s="670"/>
      <c r="AJ168" s="670"/>
      <c r="AK168" s="670"/>
      <c r="AL168" s="670"/>
      <c r="AM168" s="670"/>
      <c r="AN168" s="670"/>
      <c r="AO168" s="670"/>
      <c r="AP168" s="670"/>
      <c r="AQ168" s="927"/>
      <c r="AR168" s="670"/>
      <c r="AS168" s="670"/>
      <c r="AT168" s="927"/>
      <c r="AU168" s="927"/>
      <c r="AV168" s="670"/>
      <c r="AW168" s="670"/>
      <c r="AX168" s="670"/>
      <c r="AY168" s="670"/>
      <c r="AZ168" s="670"/>
    </row>
    <row r="169">
      <c r="A169" s="541" t="s">
        <v>3355</v>
      </c>
      <c r="B169" s="926"/>
      <c r="C169" s="670"/>
      <c r="D169" s="670"/>
      <c r="E169" s="670"/>
      <c r="F169" s="670"/>
      <c r="G169" s="670"/>
      <c r="H169" s="670"/>
      <c r="I169" s="670"/>
      <c r="J169" s="670"/>
      <c r="K169" s="670"/>
      <c r="L169" s="670"/>
      <c r="M169" s="670"/>
      <c r="N169" s="670"/>
      <c r="O169" s="670"/>
      <c r="P169" s="670"/>
      <c r="Q169" s="670"/>
      <c r="R169" s="670"/>
      <c r="S169" s="670"/>
      <c r="T169" s="670"/>
      <c r="U169" s="670"/>
      <c r="V169" s="670"/>
      <c r="W169" s="670"/>
      <c r="X169" s="670"/>
      <c r="Y169" s="670"/>
      <c r="Z169" s="670"/>
      <c r="AA169" s="670"/>
      <c r="AB169" s="670"/>
      <c r="AC169" s="670"/>
      <c r="AD169" s="670"/>
      <c r="AE169" s="670"/>
      <c r="AF169" s="670"/>
      <c r="AG169" s="670"/>
      <c r="AH169" s="670"/>
      <c r="AI169" s="670"/>
      <c r="AJ169" s="670"/>
      <c r="AK169" s="670"/>
      <c r="AL169" s="670"/>
      <c r="AM169" s="670"/>
      <c r="AN169" s="670"/>
      <c r="AO169" s="670"/>
      <c r="AP169" s="670"/>
      <c r="AQ169" s="927"/>
      <c r="AR169" s="670"/>
      <c r="AS169" s="670"/>
      <c r="AT169" s="927"/>
      <c r="AU169" s="927"/>
      <c r="AV169" s="670"/>
      <c r="AW169" s="670"/>
      <c r="AX169" s="670"/>
      <c r="AY169" s="670"/>
      <c r="AZ169" s="670"/>
    </row>
    <row r="170">
      <c r="A170" s="541" t="s">
        <v>3356</v>
      </c>
      <c r="B170" s="926"/>
      <c r="C170" s="670"/>
      <c r="D170" s="670"/>
      <c r="E170" s="670"/>
      <c r="F170" s="670"/>
      <c r="G170" s="670"/>
      <c r="H170" s="670"/>
      <c r="I170" s="670"/>
      <c r="J170" s="670"/>
      <c r="K170" s="670"/>
      <c r="L170" s="670"/>
      <c r="M170" s="670"/>
      <c r="N170" s="670"/>
      <c r="O170" s="670"/>
      <c r="P170" s="670"/>
      <c r="Q170" s="670"/>
      <c r="R170" s="670"/>
      <c r="S170" s="670"/>
      <c r="T170" s="670"/>
      <c r="U170" s="670"/>
      <c r="V170" s="670"/>
      <c r="W170" s="670"/>
      <c r="X170" s="670"/>
      <c r="Y170" s="670"/>
      <c r="Z170" s="670"/>
      <c r="AA170" s="670"/>
      <c r="AB170" s="670"/>
      <c r="AC170" s="670"/>
      <c r="AD170" s="670"/>
      <c r="AE170" s="670"/>
      <c r="AF170" s="670"/>
      <c r="AG170" s="670"/>
      <c r="AH170" s="670"/>
      <c r="AI170" s="670"/>
      <c r="AJ170" s="670"/>
      <c r="AK170" s="670"/>
      <c r="AL170" s="670"/>
      <c r="AM170" s="670"/>
      <c r="AN170" s="670"/>
      <c r="AO170" s="670"/>
      <c r="AP170" s="670"/>
      <c r="AQ170" s="927"/>
      <c r="AR170" s="670"/>
      <c r="AS170" s="670"/>
      <c r="AT170" s="927"/>
      <c r="AU170" s="927"/>
      <c r="AV170" s="670"/>
      <c r="AW170" s="670"/>
      <c r="AX170" s="670"/>
      <c r="AY170" s="670"/>
      <c r="AZ170" s="670"/>
    </row>
    <row r="171">
      <c r="A171" s="541" t="s">
        <v>3357</v>
      </c>
      <c r="B171" s="926"/>
      <c r="C171" s="670"/>
      <c r="D171" s="670"/>
      <c r="E171" s="670"/>
      <c r="F171" s="670"/>
      <c r="G171" s="670"/>
      <c r="H171" s="670"/>
      <c r="I171" s="670"/>
      <c r="J171" s="670"/>
      <c r="K171" s="670"/>
      <c r="L171" s="670"/>
      <c r="M171" s="670"/>
      <c r="N171" s="670"/>
      <c r="O171" s="670"/>
      <c r="P171" s="670"/>
      <c r="Q171" s="670"/>
      <c r="R171" s="670"/>
      <c r="S171" s="670"/>
      <c r="T171" s="670"/>
      <c r="U171" s="670"/>
      <c r="V171" s="670"/>
      <c r="W171" s="670"/>
      <c r="X171" s="670"/>
      <c r="Y171" s="670"/>
      <c r="Z171" s="670"/>
      <c r="AA171" s="670"/>
      <c r="AB171" s="670"/>
      <c r="AC171" s="670"/>
      <c r="AD171" s="670"/>
      <c r="AE171" s="670"/>
      <c r="AF171" s="670"/>
      <c r="AG171" s="670"/>
      <c r="AH171" s="670"/>
      <c r="AI171" s="670"/>
      <c r="AJ171" s="670"/>
      <c r="AK171" s="670"/>
      <c r="AL171" s="670"/>
      <c r="AM171" s="670"/>
      <c r="AN171" s="670"/>
      <c r="AO171" s="670"/>
      <c r="AP171" s="670"/>
      <c r="AQ171" s="927"/>
      <c r="AR171" s="670"/>
      <c r="AS171" s="670"/>
      <c r="AT171" s="927"/>
      <c r="AU171" s="927"/>
      <c r="AV171" s="670"/>
      <c r="AW171" s="670"/>
      <c r="AX171" s="670"/>
      <c r="AY171" s="670"/>
      <c r="AZ171" s="670"/>
    </row>
    <row r="172">
      <c r="A172" s="541" t="s">
        <v>3358</v>
      </c>
      <c r="B172" s="926"/>
      <c r="C172" s="670"/>
      <c r="D172" s="670"/>
      <c r="E172" s="670"/>
      <c r="F172" s="670"/>
      <c r="G172" s="670"/>
      <c r="H172" s="670"/>
      <c r="I172" s="670"/>
      <c r="J172" s="670"/>
      <c r="K172" s="670"/>
      <c r="L172" s="670"/>
      <c r="M172" s="670"/>
      <c r="N172" s="670"/>
      <c r="O172" s="670"/>
      <c r="P172" s="670"/>
      <c r="Q172" s="670"/>
      <c r="R172" s="670"/>
      <c r="S172" s="670"/>
      <c r="T172" s="670"/>
      <c r="U172" s="670"/>
      <c r="V172" s="670"/>
      <c r="W172" s="670"/>
      <c r="X172" s="670"/>
      <c r="Y172" s="670"/>
      <c r="Z172" s="670"/>
      <c r="AA172" s="670"/>
      <c r="AB172" s="670"/>
      <c r="AC172" s="670"/>
      <c r="AD172" s="670"/>
      <c r="AE172" s="670"/>
      <c r="AF172" s="670"/>
      <c r="AG172" s="670"/>
      <c r="AH172" s="670"/>
      <c r="AI172" s="670"/>
      <c r="AJ172" s="670"/>
      <c r="AK172" s="670"/>
      <c r="AL172" s="670"/>
      <c r="AM172" s="670"/>
      <c r="AN172" s="670"/>
      <c r="AO172" s="670"/>
      <c r="AP172" s="670"/>
      <c r="AQ172" s="927"/>
      <c r="AR172" s="670"/>
      <c r="AS172" s="670"/>
      <c r="AT172" s="927"/>
      <c r="AU172" s="927"/>
      <c r="AV172" s="670"/>
      <c r="AW172" s="670"/>
      <c r="AX172" s="670"/>
      <c r="AY172" s="670"/>
      <c r="AZ172" s="670"/>
    </row>
    <row r="173">
      <c r="A173" s="541" t="s">
        <v>3359</v>
      </c>
      <c r="B173" s="926"/>
      <c r="C173" s="670"/>
      <c r="D173" s="670"/>
      <c r="E173" s="670"/>
      <c r="F173" s="670"/>
      <c r="G173" s="670"/>
      <c r="H173" s="670"/>
      <c r="I173" s="670"/>
      <c r="J173" s="670"/>
      <c r="K173" s="670"/>
      <c r="L173" s="670"/>
      <c r="M173" s="670"/>
      <c r="N173" s="670"/>
      <c r="O173" s="670"/>
      <c r="P173" s="670"/>
      <c r="Q173" s="670"/>
      <c r="R173" s="670"/>
      <c r="S173" s="670"/>
      <c r="T173" s="670"/>
      <c r="U173" s="670"/>
      <c r="V173" s="670"/>
      <c r="W173" s="670"/>
      <c r="X173" s="670"/>
      <c r="Y173" s="670"/>
      <c r="Z173" s="670"/>
      <c r="AA173" s="670"/>
      <c r="AB173" s="670"/>
      <c r="AC173" s="670"/>
      <c r="AD173" s="670"/>
      <c r="AE173" s="670"/>
      <c r="AF173" s="670"/>
      <c r="AG173" s="670"/>
      <c r="AH173" s="670"/>
      <c r="AI173" s="670"/>
      <c r="AJ173" s="670"/>
      <c r="AK173" s="670"/>
      <c r="AL173" s="670"/>
      <c r="AM173" s="670"/>
      <c r="AN173" s="670"/>
      <c r="AO173" s="670"/>
      <c r="AP173" s="670"/>
      <c r="AQ173" s="927"/>
      <c r="AR173" s="670"/>
      <c r="AS173" s="670"/>
      <c r="AT173" s="927"/>
      <c r="AU173" s="927"/>
      <c r="AV173" s="670"/>
      <c r="AW173" s="670"/>
      <c r="AX173" s="670"/>
      <c r="AY173" s="670"/>
      <c r="AZ173" s="670"/>
    </row>
    <row r="174">
      <c r="A174" s="541" t="s">
        <v>3360</v>
      </c>
      <c r="B174" s="926"/>
      <c r="C174" s="670"/>
      <c r="D174" s="670"/>
      <c r="E174" s="670"/>
      <c r="F174" s="670"/>
      <c r="G174" s="670"/>
      <c r="H174" s="670"/>
      <c r="I174" s="670"/>
      <c r="J174" s="670"/>
      <c r="K174" s="670"/>
      <c r="L174" s="670"/>
      <c r="M174" s="670"/>
      <c r="N174" s="670"/>
      <c r="O174" s="670"/>
      <c r="P174" s="670"/>
      <c r="Q174" s="670"/>
      <c r="R174" s="670"/>
      <c r="S174" s="670"/>
      <c r="T174" s="670"/>
      <c r="U174" s="670"/>
      <c r="V174" s="670"/>
      <c r="W174" s="670"/>
      <c r="X174" s="670"/>
      <c r="Y174" s="670"/>
      <c r="Z174" s="670"/>
      <c r="AA174" s="670"/>
      <c r="AB174" s="670"/>
      <c r="AC174" s="670"/>
      <c r="AD174" s="670"/>
      <c r="AE174" s="670"/>
      <c r="AF174" s="670"/>
      <c r="AG174" s="670"/>
      <c r="AH174" s="670"/>
      <c r="AI174" s="670"/>
      <c r="AJ174" s="670"/>
      <c r="AK174" s="670"/>
      <c r="AL174" s="670"/>
      <c r="AM174" s="670"/>
      <c r="AN174" s="670"/>
      <c r="AO174" s="670"/>
      <c r="AP174" s="670"/>
      <c r="AQ174" s="927"/>
      <c r="AR174" s="670"/>
      <c r="AS174" s="670"/>
      <c r="AT174" s="927"/>
      <c r="AU174" s="927"/>
      <c r="AV174" s="670"/>
      <c r="AW174" s="670"/>
      <c r="AX174" s="670"/>
      <c r="AY174" s="670"/>
      <c r="AZ174" s="670"/>
    </row>
    <row r="175">
      <c r="A175" s="541" t="s">
        <v>3361</v>
      </c>
      <c r="B175" s="926"/>
      <c r="C175" s="670"/>
      <c r="D175" s="670"/>
      <c r="E175" s="670"/>
      <c r="F175" s="670"/>
      <c r="G175" s="670"/>
      <c r="H175" s="670"/>
      <c r="I175" s="670"/>
      <c r="J175" s="670"/>
      <c r="K175" s="670"/>
      <c r="L175" s="670"/>
      <c r="M175" s="670"/>
      <c r="N175" s="670"/>
      <c r="O175" s="670"/>
      <c r="P175" s="670"/>
      <c r="Q175" s="670"/>
      <c r="R175" s="670"/>
      <c r="S175" s="670"/>
      <c r="T175" s="670"/>
      <c r="U175" s="670"/>
      <c r="V175" s="670"/>
      <c r="W175" s="670"/>
      <c r="X175" s="670"/>
      <c r="Y175" s="670"/>
      <c r="Z175" s="670"/>
      <c r="AA175" s="670"/>
      <c r="AB175" s="670"/>
      <c r="AC175" s="670"/>
      <c r="AD175" s="670"/>
      <c r="AE175" s="670"/>
      <c r="AF175" s="670"/>
      <c r="AG175" s="670"/>
      <c r="AH175" s="670"/>
      <c r="AI175" s="670"/>
      <c r="AJ175" s="670"/>
      <c r="AK175" s="670"/>
      <c r="AL175" s="670"/>
      <c r="AM175" s="670"/>
      <c r="AN175" s="670"/>
      <c r="AO175" s="670"/>
      <c r="AP175" s="670"/>
      <c r="AQ175" s="927"/>
      <c r="AR175" s="670"/>
      <c r="AS175" s="670"/>
      <c r="AT175" s="927"/>
      <c r="AU175" s="927"/>
      <c r="AV175" s="670"/>
      <c r="AW175" s="670"/>
      <c r="AX175" s="670"/>
      <c r="AY175" s="670"/>
      <c r="AZ175" s="670"/>
    </row>
    <row r="176">
      <c r="A176" s="541" t="s">
        <v>3362</v>
      </c>
      <c r="B176" s="926"/>
      <c r="C176" s="670"/>
      <c r="D176" s="670"/>
      <c r="E176" s="670"/>
      <c r="F176" s="670"/>
      <c r="G176" s="670"/>
      <c r="H176" s="670"/>
      <c r="I176" s="670"/>
      <c r="J176" s="670"/>
      <c r="K176" s="670"/>
      <c r="L176" s="670"/>
      <c r="M176" s="670"/>
      <c r="N176" s="670"/>
      <c r="O176" s="670"/>
      <c r="P176" s="670"/>
      <c r="Q176" s="670"/>
      <c r="R176" s="670"/>
      <c r="S176" s="670"/>
      <c r="T176" s="670"/>
      <c r="U176" s="670"/>
      <c r="V176" s="670"/>
      <c r="W176" s="670"/>
      <c r="X176" s="670"/>
      <c r="Y176" s="670"/>
      <c r="Z176" s="670"/>
      <c r="AA176" s="670"/>
      <c r="AB176" s="670"/>
      <c r="AC176" s="670"/>
      <c r="AD176" s="670"/>
      <c r="AE176" s="670"/>
      <c r="AF176" s="670"/>
      <c r="AG176" s="670"/>
      <c r="AH176" s="670"/>
      <c r="AI176" s="670"/>
      <c r="AJ176" s="670"/>
      <c r="AK176" s="670"/>
      <c r="AL176" s="670"/>
      <c r="AM176" s="670"/>
      <c r="AN176" s="670"/>
      <c r="AO176" s="670"/>
      <c r="AP176" s="670"/>
      <c r="AQ176" s="927"/>
      <c r="AR176" s="670"/>
      <c r="AS176" s="670"/>
      <c r="AT176" s="927"/>
      <c r="AU176" s="927"/>
      <c r="AV176" s="670"/>
      <c r="AW176" s="670"/>
      <c r="AX176" s="670"/>
      <c r="AY176" s="670"/>
      <c r="AZ176" s="670"/>
    </row>
    <row r="177">
      <c r="A177" s="541" t="s">
        <v>3363</v>
      </c>
      <c r="B177" s="926"/>
      <c r="C177" s="670"/>
      <c r="D177" s="670"/>
      <c r="E177" s="670"/>
      <c r="F177" s="670"/>
      <c r="G177" s="670"/>
      <c r="H177" s="670"/>
      <c r="I177" s="670"/>
      <c r="J177" s="670"/>
      <c r="K177" s="670"/>
      <c r="L177" s="670"/>
      <c r="M177" s="670"/>
      <c r="N177" s="670"/>
      <c r="O177" s="670"/>
      <c r="P177" s="670"/>
      <c r="Q177" s="670"/>
      <c r="R177" s="670"/>
      <c r="S177" s="670"/>
      <c r="T177" s="670"/>
      <c r="U177" s="670"/>
      <c r="V177" s="670"/>
      <c r="W177" s="670"/>
      <c r="X177" s="670"/>
      <c r="Y177" s="670"/>
      <c r="Z177" s="670"/>
      <c r="AA177" s="670"/>
      <c r="AB177" s="670"/>
      <c r="AC177" s="670"/>
      <c r="AD177" s="670"/>
      <c r="AE177" s="670"/>
      <c r="AF177" s="670"/>
      <c r="AG177" s="670"/>
      <c r="AH177" s="670"/>
      <c r="AI177" s="670"/>
      <c r="AJ177" s="670"/>
      <c r="AK177" s="670"/>
      <c r="AL177" s="670"/>
      <c r="AM177" s="670"/>
      <c r="AN177" s="670"/>
      <c r="AO177" s="670"/>
      <c r="AP177" s="670"/>
      <c r="AQ177" s="927"/>
      <c r="AR177" s="670"/>
      <c r="AS177" s="670"/>
      <c r="AT177" s="927"/>
      <c r="AU177" s="927"/>
      <c r="AV177" s="670"/>
      <c r="AW177" s="670"/>
      <c r="AX177" s="670"/>
      <c r="AY177" s="670"/>
      <c r="AZ177" s="670"/>
    </row>
    <row r="178">
      <c r="A178" s="541" t="s">
        <v>3364</v>
      </c>
      <c r="B178" s="926"/>
      <c r="C178" s="670"/>
      <c r="D178" s="670"/>
      <c r="E178" s="670"/>
      <c r="F178" s="670"/>
      <c r="G178" s="670"/>
      <c r="H178" s="670"/>
      <c r="I178" s="670"/>
      <c r="J178" s="670"/>
      <c r="K178" s="670"/>
      <c r="L178" s="670"/>
      <c r="M178" s="670"/>
      <c r="N178" s="670"/>
      <c r="O178" s="670"/>
      <c r="P178" s="670"/>
      <c r="Q178" s="670"/>
      <c r="R178" s="670"/>
      <c r="S178" s="670"/>
      <c r="T178" s="670"/>
      <c r="U178" s="670"/>
      <c r="V178" s="670"/>
      <c r="W178" s="670"/>
      <c r="X178" s="670"/>
      <c r="Y178" s="670"/>
      <c r="Z178" s="670"/>
      <c r="AA178" s="670"/>
      <c r="AB178" s="670"/>
      <c r="AC178" s="670"/>
      <c r="AD178" s="670"/>
      <c r="AE178" s="670"/>
      <c r="AF178" s="670"/>
      <c r="AG178" s="670"/>
      <c r="AH178" s="670"/>
      <c r="AI178" s="670"/>
      <c r="AJ178" s="670"/>
      <c r="AK178" s="670"/>
      <c r="AL178" s="670"/>
      <c r="AM178" s="670"/>
      <c r="AN178" s="670"/>
      <c r="AO178" s="670"/>
      <c r="AP178" s="670"/>
      <c r="AQ178" s="927"/>
      <c r="AR178" s="670"/>
      <c r="AS178" s="670"/>
      <c r="AT178" s="927"/>
      <c r="AU178" s="927"/>
      <c r="AV178" s="670"/>
      <c r="AW178" s="670"/>
      <c r="AX178" s="670"/>
      <c r="AY178" s="670"/>
      <c r="AZ178" s="670"/>
    </row>
    <row r="179">
      <c r="A179" s="541" t="s">
        <v>3365</v>
      </c>
      <c r="B179" s="926"/>
      <c r="C179" s="670"/>
      <c r="D179" s="670"/>
      <c r="E179" s="670"/>
      <c r="F179" s="670"/>
      <c r="G179" s="670"/>
      <c r="H179" s="670"/>
      <c r="I179" s="670"/>
      <c r="J179" s="670"/>
      <c r="K179" s="670"/>
      <c r="L179" s="670"/>
      <c r="M179" s="670"/>
      <c r="N179" s="670"/>
      <c r="O179" s="670"/>
      <c r="P179" s="670"/>
      <c r="Q179" s="670"/>
      <c r="R179" s="670"/>
      <c r="S179" s="670"/>
      <c r="T179" s="670"/>
      <c r="U179" s="670"/>
      <c r="V179" s="670"/>
      <c r="W179" s="670"/>
      <c r="X179" s="670"/>
      <c r="Y179" s="670"/>
      <c r="Z179" s="670"/>
      <c r="AA179" s="670"/>
      <c r="AB179" s="670"/>
      <c r="AC179" s="670"/>
      <c r="AD179" s="670"/>
      <c r="AE179" s="670"/>
      <c r="AF179" s="670"/>
      <c r="AG179" s="670"/>
      <c r="AH179" s="670"/>
      <c r="AI179" s="670"/>
      <c r="AJ179" s="670"/>
      <c r="AK179" s="670"/>
      <c r="AL179" s="670"/>
      <c r="AM179" s="670"/>
      <c r="AN179" s="670"/>
      <c r="AO179" s="670"/>
      <c r="AP179" s="670"/>
      <c r="AQ179" s="927"/>
      <c r="AR179" s="670"/>
      <c r="AS179" s="670"/>
      <c r="AT179" s="927"/>
      <c r="AU179" s="927"/>
      <c r="AV179" s="670"/>
      <c r="AW179" s="670"/>
      <c r="AX179" s="670"/>
      <c r="AY179" s="670"/>
      <c r="AZ179" s="670"/>
    </row>
    <row r="180">
      <c r="A180" s="541" t="s">
        <v>3366</v>
      </c>
      <c r="B180" s="926"/>
      <c r="C180" s="670"/>
      <c r="D180" s="670"/>
      <c r="E180" s="670"/>
      <c r="F180" s="670"/>
      <c r="G180" s="670"/>
      <c r="H180" s="670"/>
      <c r="I180" s="670"/>
      <c r="J180" s="670"/>
      <c r="K180" s="670"/>
      <c r="L180" s="670"/>
      <c r="M180" s="670"/>
      <c r="N180" s="670"/>
      <c r="O180" s="670"/>
      <c r="P180" s="670"/>
      <c r="Q180" s="670"/>
      <c r="R180" s="670"/>
      <c r="S180" s="670"/>
      <c r="T180" s="670"/>
      <c r="U180" s="670"/>
      <c r="V180" s="670"/>
      <c r="W180" s="670"/>
      <c r="X180" s="670"/>
      <c r="Y180" s="670"/>
      <c r="Z180" s="670"/>
      <c r="AA180" s="670"/>
      <c r="AB180" s="670"/>
      <c r="AC180" s="670"/>
      <c r="AD180" s="670"/>
      <c r="AE180" s="670"/>
      <c r="AF180" s="670"/>
      <c r="AG180" s="670"/>
      <c r="AH180" s="670"/>
      <c r="AI180" s="670"/>
      <c r="AJ180" s="670"/>
      <c r="AK180" s="670"/>
      <c r="AL180" s="670"/>
      <c r="AM180" s="670"/>
      <c r="AN180" s="670"/>
      <c r="AO180" s="670"/>
      <c r="AP180" s="670"/>
      <c r="AQ180" s="927"/>
      <c r="AR180" s="670"/>
      <c r="AS180" s="670"/>
      <c r="AT180" s="927"/>
      <c r="AU180" s="927"/>
      <c r="AV180" s="670"/>
      <c r="AW180" s="670"/>
      <c r="AX180" s="670"/>
      <c r="AY180" s="670"/>
      <c r="AZ180" s="670"/>
    </row>
    <row r="181">
      <c r="A181" s="541" t="s">
        <v>3367</v>
      </c>
      <c r="B181" s="926"/>
      <c r="C181" s="670"/>
      <c r="D181" s="670"/>
      <c r="E181" s="670"/>
      <c r="F181" s="670"/>
      <c r="G181" s="670"/>
      <c r="H181" s="670"/>
      <c r="I181" s="670"/>
      <c r="J181" s="670"/>
      <c r="K181" s="670"/>
      <c r="L181" s="670"/>
      <c r="M181" s="670"/>
      <c r="N181" s="670"/>
      <c r="O181" s="670"/>
      <c r="P181" s="670"/>
      <c r="Q181" s="670"/>
      <c r="R181" s="670"/>
      <c r="S181" s="670"/>
      <c r="T181" s="670"/>
      <c r="U181" s="670"/>
      <c r="V181" s="670"/>
      <c r="W181" s="670"/>
      <c r="X181" s="670"/>
      <c r="Y181" s="670"/>
      <c r="Z181" s="670"/>
      <c r="AA181" s="670"/>
      <c r="AB181" s="670"/>
      <c r="AC181" s="670"/>
      <c r="AD181" s="670"/>
      <c r="AE181" s="670"/>
      <c r="AF181" s="670"/>
      <c r="AG181" s="670"/>
      <c r="AH181" s="670"/>
      <c r="AI181" s="670"/>
      <c r="AJ181" s="670"/>
      <c r="AK181" s="670"/>
      <c r="AL181" s="670"/>
      <c r="AM181" s="670"/>
      <c r="AN181" s="670"/>
      <c r="AO181" s="670"/>
      <c r="AP181" s="670"/>
      <c r="AQ181" s="927"/>
      <c r="AR181" s="670"/>
      <c r="AS181" s="670"/>
      <c r="AT181" s="927"/>
      <c r="AU181" s="927"/>
      <c r="AV181" s="670"/>
      <c r="AW181" s="670"/>
      <c r="AX181" s="670"/>
      <c r="AY181" s="670"/>
      <c r="AZ181" s="670"/>
    </row>
    <row r="182">
      <c r="A182" s="541" t="s">
        <v>3368</v>
      </c>
      <c r="B182" s="926"/>
      <c r="C182" s="670"/>
      <c r="D182" s="670"/>
      <c r="E182" s="670"/>
      <c r="F182" s="670"/>
      <c r="G182" s="670"/>
      <c r="H182" s="670"/>
      <c r="I182" s="670"/>
      <c r="J182" s="670"/>
      <c r="K182" s="670"/>
      <c r="L182" s="670"/>
      <c r="M182" s="670"/>
      <c r="N182" s="670"/>
      <c r="O182" s="670"/>
      <c r="P182" s="670"/>
      <c r="Q182" s="670"/>
      <c r="R182" s="670"/>
      <c r="S182" s="670"/>
      <c r="T182" s="670"/>
      <c r="U182" s="670"/>
      <c r="V182" s="670"/>
      <c r="W182" s="670"/>
      <c r="X182" s="670"/>
      <c r="Y182" s="670"/>
      <c r="Z182" s="670"/>
      <c r="AA182" s="670"/>
      <c r="AB182" s="670"/>
      <c r="AC182" s="670"/>
      <c r="AD182" s="670"/>
      <c r="AE182" s="670"/>
      <c r="AF182" s="670"/>
      <c r="AG182" s="670"/>
      <c r="AH182" s="670"/>
      <c r="AI182" s="670"/>
      <c r="AJ182" s="670"/>
      <c r="AK182" s="670"/>
      <c r="AL182" s="670"/>
      <c r="AM182" s="670"/>
      <c r="AN182" s="670"/>
      <c r="AO182" s="670"/>
      <c r="AP182" s="670"/>
      <c r="AQ182" s="927"/>
      <c r="AR182" s="670"/>
      <c r="AS182" s="670"/>
      <c r="AT182" s="927"/>
      <c r="AU182" s="927"/>
      <c r="AV182" s="670"/>
      <c r="AW182" s="670"/>
      <c r="AX182" s="670"/>
      <c r="AY182" s="670"/>
      <c r="AZ182" s="670"/>
    </row>
    <row r="183">
      <c r="A183" s="541" t="s">
        <v>3369</v>
      </c>
      <c r="B183" s="926"/>
      <c r="C183" s="670"/>
      <c r="D183" s="670"/>
      <c r="E183" s="670"/>
      <c r="F183" s="670"/>
      <c r="G183" s="670"/>
      <c r="H183" s="670"/>
      <c r="I183" s="670"/>
      <c r="J183" s="670"/>
      <c r="K183" s="670"/>
      <c r="L183" s="670"/>
      <c r="M183" s="670"/>
      <c r="N183" s="670"/>
      <c r="O183" s="670"/>
      <c r="P183" s="670"/>
      <c r="Q183" s="670"/>
      <c r="R183" s="670"/>
      <c r="S183" s="670"/>
      <c r="T183" s="670"/>
      <c r="U183" s="670"/>
      <c r="V183" s="670"/>
      <c r="W183" s="670"/>
      <c r="X183" s="670"/>
      <c r="Y183" s="670"/>
      <c r="Z183" s="670"/>
      <c r="AA183" s="670"/>
      <c r="AB183" s="670"/>
      <c r="AC183" s="670"/>
      <c r="AD183" s="670"/>
      <c r="AE183" s="670"/>
      <c r="AF183" s="670"/>
      <c r="AG183" s="670"/>
      <c r="AH183" s="670"/>
      <c r="AI183" s="670"/>
      <c r="AJ183" s="670"/>
      <c r="AK183" s="670"/>
      <c r="AL183" s="670"/>
      <c r="AM183" s="670"/>
      <c r="AN183" s="670"/>
      <c r="AO183" s="670"/>
      <c r="AP183" s="670"/>
      <c r="AQ183" s="927"/>
      <c r="AR183" s="670"/>
      <c r="AS183" s="670"/>
      <c r="AT183" s="927"/>
      <c r="AU183" s="927"/>
      <c r="AV183" s="670"/>
      <c r="AW183" s="670"/>
      <c r="AX183" s="670"/>
      <c r="AY183" s="670"/>
      <c r="AZ183" s="670"/>
    </row>
    <row r="184">
      <c r="A184" s="541" t="s">
        <v>3370</v>
      </c>
      <c r="B184" s="926"/>
      <c r="C184" s="670"/>
      <c r="D184" s="670"/>
      <c r="E184" s="670"/>
      <c r="F184" s="670"/>
      <c r="G184" s="670"/>
      <c r="H184" s="670"/>
      <c r="I184" s="670"/>
      <c r="J184" s="670"/>
      <c r="K184" s="670"/>
      <c r="L184" s="670"/>
      <c r="M184" s="670"/>
      <c r="N184" s="670"/>
      <c r="O184" s="670"/>
      <c r="P184" s="670"/>
      <c r="Q184" s="670"/>
      <c r="R184" s="670"/>
      <c r="S184" s="670"/>
      <c r="T184" s="670"/>
      <c r="U184" s="670"/>
      <c r="V184" s="670"/>
      <c r="W184" s="670"/>
      <c r="X184" s="670"/>
      <c r="Y184" s="670"/>
      <c r="Z184" s="670"/>
      <c r="AA184" s="670"/>
      <c r="AB184" s="670"/>
      <c r="AC184" s="670"/>
      <c r="AD184" s="670"/>
      <c r="AE184" s="670"/>
      <c r="AF184" s="670"/>
      <c r="AG184" s="670"/>
      <c r="AH184" s="670"/>
      <c r="AI184" s="670"/>
      <c r="AJ184" s="670"/>
      <c r="AK184" s="670"/>
      <c r="AL184" s="670"/>
      <c r="AM184" s="670"/>
      <c r="AN184" s="670"/>
      <c r="AO184" s="670"/>
      <c r="AP184" s="670"/>
      <c r="AQ184" s="927"/>
      <c r="AR184" s="670"/>
      <c r="AS184" s="670"/>
      <c r="AT184" s="927"/>
      <c r="AU184" s="927"/>
      <c r="AV184" s="670"/>
      <c r="AW184" s="670"/>
      <c r="AX184" s="670"/>
      <c r="AY184" s="670"/>
      <c r="AZ184" s="670"/>
    </row>
    <row r="185">
      <c r="A185" s="541" t="s">
        <v>3371</v>
      </c>
      <c r="B185" s="926"/>
      <c r="C185" s="670"/>
      <c r="D185" s="670"/>
      <c r="E185" s="670"/>
      <c r="F185" s="670"/>
      <c r="G185" s="670"/>
      <c r="H185" s="670"/>
      <c r="I185" s="670"/>
      <c r="J185" s="670"/>
      <c r="K185" s="670"/>
      <c r="L185" s="670"/>
      <c r="M185" s="670"/>
      <c r="N185" s="670"/>
      <c r="O185" s="670"/>
      <c r="P185" s="670"/>
      <c r="Q185" s="670"/>
      <c r="R185" s="670"/>
      <c r="S185" s="670"/>
      <c r="T185" s="670"/>
      <c r="U185" s="670"/>
      <c r="V185" s="670"/>
      <c r="W185" s="670"/>
      <c r="X185" s="670"/>
      <c r="Y185" s="670"/>
      <c r="Z185" s="670"/>
      <c r="AA185" s="670"/>
      <c r="AB185" s="670"/>
      <c r="AC185" s="670"/>
      <c r="AD185" s="670"/>
      <c r="AE185" s="670"/>
      <c r="AF185" s="670"/>
      <c r="AG185" s="670"/>
      <c r="AH185" s="670"/>
      <c r="AI185" s="670"/>
      <c r="AJ185" s="670"/>
      <c r="AK185" s="670"/>
      <c r="AL185" s="670"/>
      <c r="AM185" s="670"/>
      <c r="AN185" s="670"/>
      <c r="AO185" s="670"/>
      <c r="AP185" s="670"/>
      <c r="AQ185" s="927"/>
      <c r="AR185" s="670"/>
      <c r="AS185" s="670"/>
      <c r="AT185" s="927"/>
      <c r="AU185" s="927"/>
      <c r="AV185" s="670"/>
      <c r="AW185" s="670"/>
      <c r="AX185" s="670"/>
      <c r="AY185" s="670"/>
      <c r="AZ185" s="670"/>
    </row>
    <row r="186">
      <c r="A186" s="541" t="s">
        <v>3372</v>
      </c>
      <c r="B186" s="926"/>
      <c r="C186" s="670"/>
      <c r="D186" s="670"/>
      <c r="E186" s="670"/>
      <c r="F186" s="670"/>
      <c r="G186" s="670"/>
      <c r="H186" s="670"/>
      <c r="I186" s="670"/>
      <c r="J186" s="670"/>
      <c r="K186" s="670"/>
      <c r="L186" s="670"/>
      <c r="M186" s="670"/>
      <c r="N186" s="670"/>
      <c r="O186" s="670"/>
      <c r="P186" s="670"/>
      <c r="Q186" s="670"/>
      <c r="R186" s="670"/>
      <c r="S186" s="670"/>
      <c r="T186" s="670"/>
      <c r="U186" s="670"/>
      <c r="V186" s="670"/>
      <c r="W186" s="670"/>
      <c r="X186" s="670"/>
      <c r="Y186" s="670"/>
      <c r="Z186" s="670"/>
      <c r="AA186" s="670"/>
      <c r="AB186" s="670"/>
      <c r="AC186" s="670"/>
      <c r="AD186" s="670"/>
      <c r="AE186" s="670"/>
      <c r="AF186" s="670"/>
      <c r="AG186" s="670"/>
      <c r="AH186" s="670"/>
      <c r="AI186" s="670"/>
      <c r="AJ186" s="670"/>
      <c r="AK186" s="670"/>
      <c r="AL186" s="670"/>
      <c r="AM186" s="670"/>
      <c r="AN186" s="670"/>
      <c r="AO186" s="670"/>
      <c r="AP186" s="670"/>
      <c r="AQ186" s="927"/>
      <c r="AR186" s="670"/>
      <c r="AS186" s="670"/>
      <c r="AT186" s="927"/>
      <c r="AU186" s="927"/>
      <c r="AV186" s="670"/>
      <c r="AW186" s="670"/>
      <c r="AX186" s="670"/>
      <c r="AY186" s="670"/>
      <c r="AZ186" s="670"/>
    </row>
    <row r="187">
      <c r="A187" s="541"/>
      <c r="B187" s="926"/>
      <c r="C187" s="670"/>
      <c r="D187" s="670"/>
      <c r="E187" s="670"/>
      <c r="F187" s="670"/>
      <c r="G187" s="670"/>
      <c r="H187" s="670"/>
      <c r="I187" s="670"/>
      <c r="J187" s="670"/>
      <c r="K187" s="670"/>
      <c r="L187" s="670"/>
      <c r="M187" s="670"/>
      <c r="N187" s="670"/>
      <c r="O187" s="670"/>
      <c r="P187" s="670"/>
      <c r="Q187" s="670"/>
      <c r="R187" s="670"/>
      <c r="S187" s="670"/>
      <c r="T187" s="670"/>
      <c r="U187" s="670"/>
      <c r="V187" s="670"/>
      <c r="W187" s="670"/>
      <c r="X187" s="670"/>
      <c r="Y187" s="670"/>
      <c r="Z187" s="670"/>
      <c r="AA187" s="670"/>
      <c r="AB187" s="670"/>
      <c r="AC187" s="670"/>
      <c r="AD187" s="670"/>
      <c r="AE187" s="670"/>
      <c r="AF187" s="670"/>
      <c r="AG187" s="670"/>
      <c r="AH187" s="670"/>
      <c r="AI187" s="670"/>
      <c r="AJ187" s="670"/>
      <c r="AK187" s="670"/>
      <c r="AL187" s="670"/>
      <c r="AM187" s="670"/>
      <c r="AN187" s="670"/>
      <c r="AO187" s="670"/>
      <c r="AP187" s="670"/>
      <c r="AQ187" s="927"/>
      <c r="AR187" s="670"/>
      <c r="AS187" s="670"/>
      <c r="AT187" s="927"/>
      <c r="AU187" s="927"/>
      <c r="AV187" s="670"/>
      <c r="AW187" s="670"/>
      <c r="AX187" s="670"/>
      <c r="AY187" s="670"/>
      <c r="AZ187" s="670"/>
    </row>
    <row r="188">
      <c r="A188" s="541"/>
      <c r="B188" s="926"/>
      <c r="C188" s="670"/>
      <c r="D188" s="670"/>
      <c r="E188" s="670"/>
      <c r="F188" s="670"/>
      <c r="G188" s="670"/>
      <c r="H188" s="670"/>
      <c r="I188" s="670"/>
      <c r="J188" s="670"/>
      <c r="K188" s="670"/>
      <c r="L188" s="670"/>
      <c r="M188" s="670"/>
      <c r="N188" s="670"/>
      <c r="O188" s="670"/>
      <c r="P188" s="670"/>
      <c r="Q188" s="670"/>
      <c r="R188" s="670"/>
      <c r="S188" s="670"/>
      <c r="T188" s="670"/>
      <c r="U188" s="670"/>
      <c r="V188" s="670"/>
      <c r="W188" s="670"/>
      <c r="X188" s="670"/>
      <c r="Y188" s="670"/>
      <c r="Z188" s="670"/>
      <c r="AA188" s="670"/>
      <c r="AB188" s="670"/>
      <c r="AC188" s="670"/>
      <c r="AD188" s="670"/>
      <c r="AE188" s="670"/>
      <c r="AF188" s="670"/>
      <c r="AG188" s="670"/>
      <c r="AH188" s="670"/>
      <c r="AI188" s="670"/>
      <c r="AJ188" s="670"/>
      <c r="AK188" s="670"/>
      <c r="AL188" s="670"/>
      <c r="AM188" s="670"/>
      <c r="AN188" s="670"/>
      <c r="AO188" s="670"/>
      <c r="AP188" s="670"/>
      <c r="AQ188" s="927"/>
      <c r="AR188" s="670"/>
      <c r="AS188" s="670"/>
      <c r="AT188" s="927"/>
      <c r="AU188" s="927"/>
      <c r="AV188" s="670"/>
      <c r="AW188" s="670"/>
      <c r="AX188" s="670"/>
      <c r="AY188" s="670"/>
      <c r="AZ188" s="670"/>
    </row>
    <row r="189">
      <c r="A189" s="541"/>
      <c r="B189" s="926"/>
      <c r="C189" s="670"/>
      <c r="D189" s="670"/>
      <c r="E189" s="670"/>
      <c r="F189" s="670"/>
      <c r="G189" s="670"/>
      <c r="H189" s="670"/>
      <c r="I189" s="670"/>
      <c r="J189" s="670"/>
      <c r="K189" s="670"/>
      <c r="L189" s="670"/>
      <c r="M189" s="670"/>
      <c r="N189" s="670"/>
      <c r="O189" s="670"/>
      <c r="P189" s="670"/>
      <c r="Q189" s="670"/>
      <c r="R189" s="670"/>
      <c r="S189" s="670"/>
      <c r="T189" s="670"/>
      <c r="U189" s="670"/>
      <c r="V189" s="670"/>
      <c r="W189" s="670"/>
      <c r="X189" s="670"/>
      <c r="Y189" s="670"/>
      <c r="Z189" s="670"/>
      <c r="AA189" s="670"/>
      <c r="AB189" s="670"/>
      <c r="AC189" s="670"/>
      <c r="AD189" s="670"/>
      <c r="AE189" s="670"/>
      <c r="AF189" s="670"/>
      <c r="AG189" s="670"/>
      <c r="AH189" s="670"/>
      <c r="AI189" s="670"/>
      <c r="AJ189" s="670"/>
      <c r="AK189" s="670"/>
      <c r="AL189" s="670"/>
      <c r="AM189" s="670"/>
      <c r="AN189" s="670"/>
      <c r="AO189" s="670"/>
      <c r="AP189" s="670"/>
      <c r="AQ189" s="927"/>
      <c r="AR189" s="670"/>
      <c r="AS189" s="670"/>
      <c r="AT189" s="927"/>
      <c r="AU189" s="927"/>
      <c r="AV189" s="670"/>
      <c r="AW189" s="670"/>
      <c r="AX189" s="670"/>
      <c r="AY189" s="670"/>
      <c r="AZ189" s="670"/>
    </row>
    <row r="190">
      <c r="A190" s="541"/>
      <c r="B190" s="926"/>
      <c r="C190" s="670"/>
      <c r="D190" s="670"/>
      <c r="E190" s="670"/>
      <c r="F190" s="670"/>
      <c r="G190" s="670"/>
      <c r="H190" s="670"/>
      <c r="I190" s="670"/>
      <c r="J190" s="670"/>
      <c r="K190" s="670"/>
      <c r="L190" s="670"/>
      <c r="M190" s="670"/>
      <c r="N190" s="670"/>
      <c r="O190" s="670"/>
      <c r="P190" s="670"/>
      <c r="Q190" s="670"/>
      <c r="R190" s="670"/>
      <c r="S190" s="670"/>
      <c r="T190" s="670"/>
      <c r="U190" s="670"/>
      <c r="V190" s="670"/>
      <c r="W190" s="670"/>
      <c r="X190" s="670"/>
      <c r="Y190" s="670"/>
      <c r="Z190" s="670"/>
      <c r="AA190" s="670"/>
      <c r="AB190" s="670"/>
      <c r="AC190" s="670"/>
      <c r="AD190" s="670"/>
      <c r="AE190" s="670"/>
      <c r="AF190" s="670"/>
      <c r="AG190" s="670"/>
      <c r="AH190" s="670"/>
      <c r="AI190" s="670"/>
      <c r="AJ190" s="670"/>
      <c r="AK190" s="670"/>
      <c r="AL190" s="670"/>
      <c r="AM190" s="670"/>
      <c r="AN190" s="670"/>
      <c r="AO190" s="670"/>
      <c r="AP190" s="670"/>
      <c r="AQ190" s="927"/>
      <c r="AR190" s="670"/>
      <c r="AS190" s="670"/>
      <c r="AT190" s="927"/>
      <c r="AU190" s="927"/>
      <c r="AV190" s="670"/>
      <c r="AW190" s="670"/>
      <c r="AX190" s="670"/>
      <c r="AY190" s="670"/>
      <c r="AZ190" s="670"/>
    </row>
    <row r="191">
      <c r="A191" s="541"/>
      <c r="B191" s="926"/>
      <c r="C191" s="670"/>
      <c r="D191" s="670"/>
      <c r="E191" s="670"/>
      <c r="F191" s="670"/>
      <c r="G191" s="670"/>
      <c r="H191" s="670"/>
      <c r="I191" s="670"/>
      <c r="J191" s="670"/>
      <c r="K191" s="670"/>
      <c r="L191" s="670"/>
      <c r="M191" s="670"/>
      <c r="N191" s="670"/>
      <c r="O191" s="670"/>
      <c r="P191" s="670"/>
      <c r="Q191" s="670"/>
      <c r="R191" s="670"/>
      <c r="S191" s="670"/>
      <c r="T191" s="670"/>
      <c r="U191" s="670"/>
      <c r="V191" s="670"/>
      <c r="W191" s="670"/>
      <c r="X191" s="670"/>
      <c r="Y191" s="670"/>
      <c r="Z191" s="670"/>
      <c r="AA191" s="670"/>
      <c r="AB191" s="670"/>
      <c r="AC191" s="670"/>
      <c r="AD191" s="670"/>
      <c r="AE191" s="670"/>
      <c r="AF191" s="670"/>
      <c r="AG191" s="670"/>
      <c r="AH191" s="670"/>
      <c r="AI191" s="670"/>
      <c r="AJ191" s="670"/>
      <c r="AK191" s="670"/>
      <c r="AL191" s="670"/>
      <c r="AM191" s="670"/>
      <c r="AN191" s="670"/>
      <c r="AO191" s="670"/>
      <c r="AP191" s="670"/>
      <c r="AQ191" s="927"/>
      <c r="AR191" s="670"/>
      <c r="AS191" s="670"/>
      <c r="AT191" s="927"/>
      <c r="AU191" s="927"/>
      <c r="AV191" s="670"/>
      <c r="AW191" s="670"/>
      <c r="AX191" s="670"/>
      <c r="AY191" s="670"/>
      <c r="AZ191" s="670"/>
    </row>
    <row r="192">
      <c r="A192" s="541"/>
      <c r="B192" s="926"/>
      <c r="C192" s="670"/>
      <c r="D192" s="670"/>
      <c r="E192" s="670"/>
      <c r="F192" s="670"/>
      <c r="G192" s="670"/>
      <c r="H192" s="670"/>
      <c r="I192" s="670"/>
      <c r="J192" s="670"/>
      <c r="K192" s="670"/>
      <c r="L192" s="670"/>
      <c r="M192" s="670"/>
      <c r="N192" s="670"/>
      <c r="O192" s="670"/>
      <c r="P192" s="670"/>
      <c r="Q192" s="670"/>
      <c r="R192" s="670"/>
      <c r="S192" s="670"/>
      <c r="T192" s="670"/>
      <c r="U192" s="670"/>
      <c r="V192" s="670"/>
      <c r="W192" s="670"/>
      <c r="X192" s="670"/>
      <c r="Y192" s="670"/>
      <c r="Z192" s="670"/>
      <c r="AA192" s="670"/>
      <c r="AB192" s="670"/>
      <c r="AC192" s="670"/>
      <c r="AD192" s="670"/>
      <c r="AE192" s="670"/>
      <c r="AF192" s="670"/>
      <c r="AG192" s="670"/>
      <c r="AH192" s="670"/>
      <c r="AI192" s="670"/>
      <c r="AJ192" s="670"/>
      <c r="AK192" s="670"/>
      <c r="AL192" s="670"/>
      <c r="AM192" s="670"/>
      <c r="AN192" s="670"/>
      <c r="AO192" s="670"/>
      <c r="AP192" s="670"/>
      <c r="AQ192" s="927"/>
      <c r="AR192" s="670"/>
      <c r="AS192" s="670"/>
      <c r="AT192" s="927"/>
      <c r="AU192" s="927"/>
      <c r="AV192" s="670"/>
      <c r="AW192" s="670"/>
      <c r="AX192" s="670"/>
      <c r="AY192" s="670"/>
      <c r="AZ192" s="670"/>
    </row>
    <row r="193">
      <c r="A193" s="541"/>
      <c r="B193" s="926"/>
      <c r="C193" s="670"/>
      <c r="D193" s="670"/>
      <c r="E193" s="670"/>
      <c r="F193" s="670"/>
      <c r="G193" s="670"/>
      <c r="H193" s="670"/>
      <c r="I193" s="670"/>
      <c r="J193" s="670"/>
      <c r="K193" s="670"/>
      <c r="L193" s="670"/>
      <c r="M193" s="670"/>
      <c r="N193" s="670"/>
      <c r="O193" s="670"/>
      <c r="P193" s="670"/>
      <c r="Q193" s="670"/>
      <c r="R193" s="670"/>
      <c r="S193" s="670"/>
      <c r="T193" s="670"/>
      <c r="U193" s="670"/>
      <c r="V193" s="670"/>
      <c r="W193" s="670"/>
      <c r="X193" s="670"/>
      <c r="Y193" s="670"/>
      <c r="Z193" s="670"/>
      <c r="AA193" s="670"/>
      <c r="AB193" s="670"/>
      <c r="AC193" s="670"/>
      <c r="AD193" s="670"/>
      <c r="AE193" s="670"/>
      <c r="AF193" s="670"/>
      <c r="AG193" s="670"/>
      <c r="AH193" s="670"/>
      <c r="AI193" s="670"/>
      <c r="AJ193" s="670"/>
      <c r="AK193" s="670"/>
      <c r="AL193" s="670"/>
      <c r="AM193" s="670"/>
      <c r="AN193" s="670"/>
      <c r="AO193" s="670"/>
      <c r="AP193" s="670"/>
      <c r="AQ193" s="927"/>
      <c r="AR193" s="670"/>
      <c r="AS193" s="670"/>
      <c r="AT193" s="927"/>
      <c r="AU193" s="927"/>
      <c r="AV193" s="670"/>
      <c r="AW193" s="670"/>
      <c r="AX193" s="670"/>
      <c r="AY193" s="670"/>
      <c r="AZ193" s="670"/>
    </row>
    <row r="194">
      <c r="A194" s="541"/>
      <c r="B194" s="926"/>
      <c r="C194" s="670"/>
      <c r="D194" s="670"/>
      <c r="E194" s="670"/>
      <c r="F194" s="670"/>
      <c r="G194" s="670"/>
      <c r="H194" s="670"/>
      <c r="I194" s="670"/>
      <c r="J194" s="670"/>
      <c r="K194" s="670"/>
      <c r="L194" s="670"/>
      <c r="M194" s="670"/>
      <c r="N194" s="670"/>
      <c r="O194" s="670"/>
      <c r="P194" s="670"/>
      <c r="Q194" s="670"/>
      <c r="R194" s="670"/>
      <c r="S194" s="670"/>
      <c r="T194" s="670"/>
      <c r="U194" s="670"/>
      <c r="V194" s="670"/>
      <c r="W194" s="670"/>
      <c r="X194" s="670"/>
      <c r="Y194" s="670"/>
      <c r="Z194" s="670"/>
      <c r="AA194" s="670"/>
      <c r="AB194" s="670"/>
      <c r="AC194" s="670"/>
      <c r="AD194" s="670"/>
      <c r="AE194" s="670"/>
      <c r="AF194" s="670"/>
      <c r="AG194" s="670"/>
      <c r="AH194" s="670"/>
      <c r="AI194" s="670"/>
      <c r="AJ194" s="670"/>
      <c r="AK194" s="670"/>
      <c r="AL194" s="670"/>
      <c r="AM194" s="670"/>
      <c r="AN194" s="670"/>
      <c r="AO194" s="670"/>
      <c r="AP194" s="670"/>
      <c r="AQ194" s="927"/>
      <c r="AR194" s="670"/>
      <c r="AS194" s="670"/>
      <c r="AT194" s="927"/>
      <c r="AU194" s="927"/>
      <c r="AV194" s="670"/>
      <c r="AW194" s="670"/>
      <c r="AX194" s="670"/>
      <c r="AY194" s="670"/>
      <c r="AZ194" s="670"/>
    </row>
    <row r="195">
      <c r="A195" s="670"/>
      <c r="B195" s="926"/>
      <c r="C195" s="670"/>
      <c r="D195" s="670"/>
      <c r="E195" s="670"/>
      <c r="F195" s="670"/>
      <c r="G195" s="670"/>
      <c r="H195" s="670"/>
      <c r="I195" s="670"/>
      <c r="J195" s="670"/>
      <c r="K195" s="670"/>
      <c r="L195" s="670"/>
      <c r="M195" s="670"/>
      <c r="N195" s="670"/>
      <c r="O195" s="670"/>
      <c r="P195" s="670"/>
      <c r="Q195" s="670"/>
      <c r="R195" s="670"/>
      <c r="S195" s="670"/>
      <c r="T195" s="670"/>
      <c r="U195" s="670"/>
      <c r="V195" s="670"/>
      <c r="W195" s="670"/>
      <c r="X195" s="670"/>
      <c r="Y195" s="670"/>
      <c r="Z195" s="670"/>
      <c r="AA195" s="670"/>
      <c r="AB195" s="670"/>
      <c r="AC195" s="670"/>
      <c r="AD195" s="670"/>
      <c r="AE195" s="670"/>
      <c r="AF195" s="670"/>
      <c r="AG195" s="670"/>
      <c r="AH195" s="670"/>
      <c r="AI195" s="670"/>
      <c r="AJ195" s="670"/>
      <c r="AK195" s="670"/>
      <c r="AL195" s="670"/>
      <c r="AM195" s="670"/>
      <c r="AN195" s="670"/>
      <c r="AO195" s="670"/>
      <c r="AP195" s="670"/>
      <c r="AQ195" s="927"/>
      <c r="AR195" s="670"/>
      <c r="AS195" s="670"/>
      <c r="AT195" s="927"/>
      <c r="AU195" s="927"/>
      <c r="AV195" s="670"/>
      <c r="AW195" s="670"/>
      <c r="AX195" s="670"/>
      <c r="AY195" s="670"/>
      <c r="AZ195" s="670"/>
    </row>
    <row r="196">
      <c r="A196" s="670"/>
      <c r="B196" s="926"/>
      <c r="C196" s="670"/>
      <c r="D196" s="670"/>
      <c r="E196" s="670"/>
      <c r="F196" s="670"/>
      <c r="G196" s="670"/>
      <c r="H196" s="670"/>
      <c r="I196" s="670"/>
      <c r="J196" s="670"/>
      <c r="K196" s="670"/>
      <c r="L196" s="670"/>
      <c r="M196" s="670"/>
      <c r="N196" s="670"/>
      <c r="O196" s="670"/>
      <c r="P196" s="670"/>
      <c r="Q196" s="670"/>
      <c r="R196" s="670"/>
      <c r="S196" s="670"/>
      <c r="T196" s="670"/>
      <c r="U196" s="670"/>
      <c r="V196" s="670"/>
      <c r="W196" s="670"/>
      <c r="X196" s="670"/>
      <c r="Y196" s="670"/>
      <c r="Z196" s="670"/>
      <c r="AA196" s="670"/>
      <c r="AB196" s="670"/>
      <c r="AC196" s="670"/>
      <c r="AD196" s="670"/>
      <c r="AE196" s="670"/>
      <c r="AF196" s="670"/>
      <c r="AG196" s="670"/>
      <c r="AH196" s="670"/>
      <c r="AI196" s="670"/>
      <c r="AJ196" s="670"/>
      <c r="AK196" s="670"/>
      <c r="AL196" s="670"/>
      <c r="AM196" s="670"/>
      <c r="AN196" s="670"/>
      <c r="AO196" s="670"/>
      <c r="AP196" s="670"/>
      <c r="AQ196" s="927"/>
      <c r="AR196" s="670"/>
      <c r="AS196" s="670"/>
      <c r="AT196" s="927"/>
      <c r="AU196" s="927"/>
      <c r="AV196" s="670"/>
      <c r="AW196" s="670"/>
      <c r="AX196" s="670"/>
      <c r="AY196" s="670"/>
      <c r="AZ196" s="670"/>
    </row>
    <row r="197">
      <c r="A197" s="670"/>
      <c r="B197" s="926"/>
      <c r="C197" s="670"/>
      <c r="D197" s="670"/>
      <c r="E197" s="670"/>
      <c r="F197" s="670"/>
      <c r="G197" s="670"/>
      <c r="H197" s="670"/>
      <c r="I197" s="670"/>
      <c r="J197" s="670"/>
      <c r="K197" s="670"/>
      <c r="L197" s="670"/>
      <c r="M197" s="670"/>
      <c r="N197" s="670"/>
      <c r="O197" s="670"/>
      <c r="P197" s="670"/>
      <c r="Q197" s="670"/>
      <c r="R197" s="670"/>
      <c r="S197" s="670"/>
      <c r="T197" s="670"/>
      <c r="U197" s="670"/>
      <c r="V197" s="670"/>
      <c r="W197" s="670"/>
      <c r="X197" s="670"/>
      <c r="Y197" s="670"/>
      <c r="Z197" s="670"/>
      <c r="AA197" s="670"/>
      <c r="AB197" s="670"/>
      <c r="AC197" s="670"/>
      <c r="AD197" s="670"/>
      <c r="AE197" s="670"/>
      <c r="AF197" s="670"/>
      <c r="AG197" s="670"/>
      <c r="AH197" s="670"/>
      <c r="AI197" s="670"/>
      <c r="AJ197" s="670"/>
      <c r="AK197" s="670"/>
      <c r="AL197" s="670"/>
      <c r="AM197" s="670"/>
      <c r="AN197" s="670"/>
      <c r="AO197" s="670"/>
      <c r="AP197" s="670"/>
      <c r="AQ197" s="927"/>
      <c r="AR197" s="670"/>
      <c r="AS197" s="670"/>
      <c r="AT197" s="927"/>
      <c r="AU197" s="927"/>
      <c r="AV197" s="670"/>
      <c r="AW197" s="670"/>
      <c r="AX197" s="670"/>
      <c r="AY197" s="670"/>
      <c r="AZ197" s="670"/>
    </row>
    <row r="198">
      <c r="A198" s="670"/>
      <c r="B198" s="926"/>
      <c r="C198" s="670"/>
      <c r="D198" s="670"/>
      <c r="E198" s="670"/>
      <c r="F198" s="670"/>
      <c r="G198" s="670"/>
      <c r="H198" s="670"/>
      <c r="I198" s="670"/>
      <c r="J198" s="670"/>
      <c r="K198" s="670"/>
      <c r="L198" s="670"/>
      <c r="M198" s="670"/>
      <c r="N198" s="670"/>
      <c r="O198" s="670"/>
      <c r="P198" s="670"/>
      <c r="Q198" s="670"/>
      <c r="R198" s="670"/>
      <c r="S198" s="670"/>
      <c r="T198" s="670"/>
      <c r="U198" s="670"/>
      <c r="V198" s="670"/>
      <c r="W198" s="670"/>
      <c r="X198" s="670"/>
      <c r="Y198" s="670"/>
      <c r="Z198" s="670"/>
      <c r="AA198" s="670"/>
      <c r="AB198" s="670"/>
      <c r="AC198" s="670"/>
      <c r="AD198" s="670"/>
      <c r="AE198" s="670"/>
      <c r="AF198" s="670"/>
      <c r="AG198" s="670"/>
      <c r="AH198" s="670"/>
      <c r="AI198" s="670"/>
      <c r="AJ198" s="670"/>
      <c r="AK198" s="670"/>
      <c r="AL198" s="670"/>
      <c r="AM198" s="670"/>
      <c r="AN198" s="670"/>
      <c r="AO198" s="670"/>
      <c r="AP198" s="670"/>
      <c r="AQ198" s="927"/>
      <c r="AR198" s="670"/>
      <c r="AS198" s="670"/>
      <c r="AT198" s="927"/>
      <c r="AU198" s="927"/>
      <c r="AV198" s="670"/>
      <c r="AW198" s="670"/>
      <c r="AX198" s="670"/>
      <c r="AY198" s="670"/>
      <c r="AZ198" s="670"/>
    </row>
    <row r="199">
      <c r="A199" s="670"/>
      <c r="B199" s="926"/>
      <c r="C199" s="670"/>
      <c r="D199" s="670"/>
      <c r="E199" s="670"/>
      <c r="F199" s="670"/>
      <c r="G199" s="670"/>
      <c r="H199" s="670"/>
      <c r="I199" s="670"/>
      <c r="J199" s="670"/>
      <c r="K199" s="670"/>
      <c r="L199" s="670"/>
      <c r="M199" s="670"/>
      <c r="N199" s="670"/>
      <c r="O199" s="670"/>
      <c r="P199" s="670"/>
      <c r="Q199" s="670"/>
      <c r="R199" s="670"/>
      <c r="S199" s="670"/>
      <c r="T199" s="670"/>
      <c r="U199" s="670"/>
      <c r="V199" s="670"/>
      <c r="W199" s="670"/>
      <c r="X199" s="670"/>
      <c r="Y199" s="670"/>
      <c r="Z199" s="670"/>
      <c r="AA199" s="670"/>
      <c r="AB199" s="670"/>
      <c r="AC199" s="670"/>
      <c r="AD199" s="670"/>
      <c r="AE199" s="670"/>
      <c r="AF199" s="670"/>
      <c r="AG199" s="670"/>
      <c r="AH199" s="670"/>
      <c r="AI199" s="670"/>
      <c r="AJ199" s="670"/>
      <c r="AK199" s="670"/>
      <c r="AL199" s="670"/>
      <c r="AM199" s="670"/>
      <c r="AN199" s="670"/>
      <c r="AO199" s="670"/>
      <c r="AP199" s="670"/>
      <c r="AQ199" s="927"/>
      <c r="AR199" s="670"/>
      <c r="AS199" s="670"/>
      <c r="AT199" s="927"/>
      <c r="AU199" s="927"/>
      <c r="AV199" s="670"/>
      <c r="AW199" s="670"/>
      <c r="AX199" s="670"/>
      <c r="AY199" s="670"/>
      <c r="AZ199" s="670"/>
    </row>
    <row r="200">
      <c r="A200" s="670"/>
      <c r="B200" s="926"/>
      <c r="C200" s="670"/>
      <c r="D200" s="670"/>
      <c r="E200" s="670"/>
      <c r="F200" s="670"/>
      <c r="G200" s="670"/>
      <c r="H200" s="670"/>
      <c r="I200" s="670"/>
      <c r="J200" s="670"/>
      <c r="K200" s="670"/>
      <c r="L200" s="670"/>
      <c r="M200" s="670"/>
      <c r="N200" s="670"/>
      <c r="O200" s="670"/>
      <c r="P200" s="670"/>
      <c r="Q200" s="670"/>
      <c r="R200" s="670"/>
      <c r="S200" s="670"/>
      <c r="T200" s="670"/>
      <c r="U200" s="670"/>
      <c r="V200" s="670"/>
      <c r="W200" s="670"/>
      <c r="X200" s="670"/>
      <c r="Y200" s="670"/>
      <c r="Z200" s="670"/>
      <c r="AA200" s="670"/>
      <c r="AB200" s="670"/>
      <c r="AC200" s="670"/>
      <c r="AD200" s="670"/>
      <c r="AE200" s="670"/>
      <c r="AF200" s="670"/>
      <c r="AG200" s="670"/>
      <c r="AH200" s="670"/>
      <c r="AI200" s="670"/>
      <c r="AJ200" s="670"/>
      <c r="AK200" s="670"/>
      <c r="AL200" s="670"/>
      <c r="AM200" s="670"/>
      <c r="AN200" s="670"/>
      <c r="AO200" s="670"/>
      <c r="AP200" s="670"/>
      <c r="AQ200" s="927"/>
      <c r="AR200" s="670"/>
      <c r="AS200" s="670"/>
      <c r="AT200" s="927"/>
      <c r="AU200" s="927"/>
      <c r="AV200" s="670"/>
      <c r="AW200" s="670"/>
      <c r="AX200" s="670"/>
      <c r="AY200" s="670"/>
      <c r="AZ200" s="670"/>
    </row>
    <row r="201">
      <c r="A201" s="670"/>
      <c r="B201" s="926"/>
      <c r="C201" s="670"/>
      <c r="D201" s="670"/>
      <c r="E201" s="670"/>
      <c r="F201" s="670"/>
      <c r="G201" s="670"/>
      <c r="H201" s="670"/>
      <c r="I201" s="670"/>
      <c r="J201" s="670"/>
      <c r="K201" s="670"/>
      <c r="L201" s="670"/>
      <c r="M201" s="670"/>
      <c r="N201" s="670"/>
      <c r="O201" s="670"/>
      <c r="P201" s="670"/>
      <c r="Q201" s="670"/>
      <c r="R201" s="670"/>
      <c r="S201" s="670"/>
      <c r="T201" s="670"/>
      <c r="U201" s="670"/>
      <c r="V201" s="670"/>
      <c r="W201" s="670"/>
      <c r="X201" s="670"/>
      <c r="Y201" s="670"/>
      <c r="Z201" s="670"/>
      <c r="AA201" s="670"/>
      <c r="AB201" s="670"/>
      <c r="AC201" s="670"/>
      <c r="AD201" s="670"/>
      <c r="AE201" s="670"/>
      <c r="AF201" s="670"/>
      <c r="AG201" s="670"/>
      <c r="AH201" s="670"/>
      <c r="AI201" s="670"/>
      <c r="AJ201" s="670"/>
      <c r="AK201" s="670"/>
      <c r="AL201" s="670"/>
      <c r="AM201" s="670"/>
      <c r="AN201" s="670"/>
      <c r="AO201" s="670"/>
      <c r="AP201" s="670"/>
      <c r="AQ201" s="927"/>
      <c r="AR201" s="670"/>
      <c r="AS201" s="670"/>
      <c r="AT201" s="927"/>
      <c r="AU201" s="927"/>
      <c r="AV201" s="670"/>
      <c r="AW201" s="670"/>
      <c r="AX201" s="670"/>
      <c r="AY201" s="670"/>
      <c r="AZ201" s="670"/>
    </row>
    <row r="202">
      <c r="A202" s="670"/>
      <c r="B202" s="926"/>
      <c r="C202" s="670"/>
      <c r="D202" s="670"/>
      <c r="E202" s="670"/>
      <c r="F202" s="670"/>
      <c r="G202" s="670"/>
      <c r="H202" s="670"/>
      <c r="I202" s="670"/>
      <c r="J202" s="670"/>
      <c r="K202" s="670"/>
      <c r="L202" s="670"/>
      <c r="M202" s="670"/>
      <c r="N202" s="670"/>
      <c r="O202" s="670"/>
      <c r="P202" s="670"/>
      <c r="Q202" s="670"/>
      <c r="R202" s="670"/>
      <c r="S202" s="670"/>
      <c r="T202" s="670"/>
      <c r="U202" s="670"/>
      <c r="V202" s="670"/>
      <c r="W202" s="670"/>
      <c r="X202" s="670"/>
      <c r="Y202" s="670"/>
      <c r="Z202" s="670"/>
      <c r="AA202" s="670"/>
      <c r="AB202" s="670"/>
      <c r="AC202" s="670"/>
      <c r="AD202" s="670"/>
      <c r="AE202" s="670"/>
      <c r="AF202" s="670"/>
      <c r="AG202" s="670"/>
      <c r="AH202" s="670"/>
      <c r="AI202" s="670"/>
      <c r="AJ202" s="670"/>
      <c r="AK202" s="670"/>
      <c r="AL202" s="670"/>
      <c r="AM202" s="670"/>
      <c r="AN202" s="670"/>
      <c r="AO202" s="670"/>
      <c r="AP202" s="670"/>
      <c r="AQ202" s="927"/>
      <c r="AR202" s="670"/>
      <c r="AS202" s="670"/>
      <c r="AT202" s="927"/>
      <c r="AU202" s="927"/>
      <c r="AV202" s="670"/>
      <c r="AW202" s="670"/>
      <c r="AX202" s="670"/>
      <c r="AY202" s="670"/>
      <c r="AZ202" s="670"/>
    </row>
    <row r="203">
      <c r="A203" s="670"/>
      <c r="B203" s="926"/>
      <c r="C203" s="670"/>
      <c r="D203" s="670"/>
      <c r="E203" s="670"/>
      <c r="F203" s="670"/>
      <c r="G203" s="670"/>
      <c r="H203" s="670"/>
      <c r="I203" s="670"/>
      <c r="J203" s="670"/>
      <c r="K203" s="670"/>
      <c r="L203" s="670"/>
      <c r="M203" s="670"/>
      <c r="N203" s="670"/>
      <c r="O203" s="670"/>
      <c r="P203" s="670"/>
      <c r="Q203" s="670"/>
      <c r="R203" s="670"/>
      <c r="S203" s="670"/>
      <c r="T203" s="670"/>
      <c r="U203" s="670"/>
      <c r="V203" s="670"/>
      <c r="W203" s="670"/>
      <c r="X203" s="670"/>
      <c r="Y203" s="670"/>
      <c r="Z203" s="670"/>
      <c r="AA203" s="670"/>
      <c r="AB203" s="670"/>
      <c r="AC203" s="670"/>
      <c r="AD203" s="670"/>
      <c r="AE203" s="670"/>
      <c r="AF203" s="670"/>
      <c r="AG203" s="670"/>
      <c r="AH203" s="670"/>
      <c r="AI203" s="670"/>
      <c r="AJ203" s="670"/>
      <c r="AK203" s="670"/>
      <c r="AL203" s="670"/>
      <c r="AM203" s="670"/>
      <c r="AN203" s="670"/>
      <c r="AO203" s="670"/>
      <c r="AP203" s="670"/>
      <c r="AQ203" s="927"/>
      <c r="AR203" s="670"/>
      <c r="AS203" s="670"/>
      <c r="AT203" s="927"/>
      <c r="AU203" s="927"/>
      <c r="AV203" s="670"/>
      <c r="AW203" s="670"/>
      <c r="AX203" s="670"/>
      <c r="AY203" s="670"/>
      <c r="AZ203" s="670"/>
    </row>
    <row r="204">
      <c r="A204" s="670"/>
      <c r="B204" s="926"/>
      <c r="C204" s="670"/>
      <c r="D204" s="670"/>
      <c r="E204" s="670"/>
      <c r="F204" s="670"/>
      <c r="G204" s="670"/>
      <c r="H204" s="670"/>
      <c r="I204" s="670"/>
      <c r="J204" s="670"/>
      <c r="K204" s="670"/>
      <c r="L204" s="670"/>
      <c r="M204" s="670"/>
      <c r="N204" s="670"/>
      <c r="O204" s="670"/>
      <c r="P204" s="670"/>
      <c r="Q204" s="670"/>
      <c r="R204" s="670"/>
      <c r="S204" s="670"/>
      <c r="T204" s="670"/>
      <c r="U204" s="670"/>
      <c r="V204" s="670"/>
      <c r="W204" s="670"/>
      <c r="X204" s="670"/>
      <c r="Y204" s="670"/>
      <c r="Z204" s="670"/>
      <c r="AA204" s="670"/>
      <c r="AB204" s="670"/>
      <c r="AC204" s="670"/>
      <c r="AD204" s="670"/>
      <c r="AE204" s="670"/>
      <c r="AF204" s="670"/>
      <c r="AG204" s="670"/>
      <c r="AH204" s="670"/>
      <c r="AI204" s="670"/>
      <c r="AJ204" s="670"/>
      <c r="AK204" s="670"/>
      <c r="AL204" s="670"/>
      <c r="AM204" s="670"/>
      <c r="AN204" s="670"/>
      <c r="AO204" s="670"/>
      <c r="AP204" s="670"/>
      <c r="AQ204" s="927"/>
      <c r="AR204" s="670"/>
      <c r="AS204" s="670"/>
      <c r="AT204" s="927"/>
      <c r="AU204" s="927"/>
      <c r="AV204" s="670"/>
      <c r="AW204" s="670"/>
      <c r="AX204" s="670"/>
      <c r="AY204" s="670"/>
      <c r="AZ204" s="670"/>
    </row>
    <row r="205">
      <c r="A205" s="670"/>
      <c r="B205" s="926"/>
      <c r="C205" s="670"/>
      <c r="D205" s="670"/>
      <c r="E205" s="670"/>
      <c r="F205" s="670"/>
      <c r="G205" s="670"/>
      <c r="H205" s="670"/>
      <c r="I205" s="670"/>
      <c r="J205" s="670"/>
      <c r="K205" s="670"/>
      <c r="L205" s="670"/>
      <c r="M205" s="670"/>
      <c r="N205" s="670"/>
      <c r="O205" s="670"/>
      <c r="P205" s="670"/>
      <c r="Q205" s="670"/>
      <c r="R205" s="670"/>
      <c r="S205" s="670"/>
      <c r="T205" s="670"/>
      <c r="U205" s="670"/>
      <c r="V205" s="670"/>
      <c r="W205" s="670"/>
      <c r="X205" s="670"/>
      <c r="Y205" s="670"/>
      <c r="Z205" s="670"/>
      <c r="AA205" s="670"/>
      <c r="AB205" s="670"/>
      <c r="AC205" s="670"/>
      <c r="AD205" s="670"/>
      <c r="AE205" s="670"/>
      <c r="AF205" s="670"/>
      <c r="AG205" s="670"/>
      <c r="AH205" s="670"/>
      <c r="AI205" s="670"/>
      <c r="AJ205" s="670"/>
      <c r="AK205" s="670"/>
      <c r="AL205" s="670"/>
      <c r="AM205" s="670"/>
      <c r="AN205" s="670"/>
      <c r="AO205" s="670"/>
      <c r="AP205" s="670"/>
      <c r="AQ205" s="927"/>
      <c r="AR205" s="670"/>
      <c r="AS205" s="670"/>
      <c r="AT205" s="927"/>
      <c r="AU205" s="927"/>
      <c r="AV205" s="670"/>
      <c r="AW205" s="670"/>
      <c r="AX205" s="670"/>
      <c r="AY205" s="670"/>
      <c r="AZ205" s="670"/>
    </row>
    <row r="206">
      <c r="A206" s="670"/>
      <c r="B206" s="926"/>
      <c r="C206" s="670"/>
      <c r="D206" s="670"/>
      <c r="E206" s="670"/>
      <c r="F206" s="670"/>
      <c r="G206" s="670"/>
      <c r="H206" s="670"/>
      <c r="I206" s="670"/>
      <c r="J206" s="670"/>
      <c r="K206" s="670"/>
      <c r="L206" s="670"/>
      <c r="M206" s="670"/>
      <c r="N206" s="670"/>
      <c r="O206" s="670"/>
      <c r="P206" s="670"/>
      <c r="Q206" s="670"/>
      <c r="R206" s="670"/>
      <c r="S206" s="670"/>
      <c r="T206" s="670"/>
      <c r="U206" s="670"/>
      <c r="V206" s="670"/>
      <c r="W206" s="670"/>
      <c r="X206" s="670"/>
      <c r="Y206" s="670"/>
      <c r="Z206" s="670"/>
      <c r="AA206" s="670"/>
      <c r="AB206" s="670"/>
      <c r="AC206" s="670"/>
      <c r="AD206" s="670"/>
      <c r="AE206" s="670"/>
      <c r="AF206" s="670"/>
      <c r="AG206" s="670"/>
      <c r="AH206" s="670"/>
      <c r="AI206" s="670"/>
      <c r="AJ206" s="670"/>
      <c r="AK206" s="670"/>
      <c r="AL206" s="670"/>
      <c r="AM206" s="670"/>
      <c r="AN206" s="670"/>
      <c r="AO206" s="670"/>
      <c r="AP206" s="670"/>
      <c r="AQ206" s="927"/>
      <c r="AR206" s="670"/>
      <c r="AS206" s="670"/>
      <c r="AT206" s="927"/>
      <c r="AU206" s="927"/>
      <c r="AV206" s="670"/>
      <c r="AW206" s="670"/>
      <c r="AX206" s="670"/>
      <c r="AY206" s="670"/>
      <c r="AZ206" s="670"/>
    </row>
    <row r="207">
      <c r="A207" s="670"/>
      <c r="B207" s="926"/>
      <c r="C207" s="670"/>
      <c r="D207" s="670"/>
      <c r="E207" s="670"/>
      <c r="F207" s="670"/>
      <c r="G207" s="670"/>
      <c r="H207" s="670"/>
      <c r="I207" s="670"/>
      <c r="J207" s="670"/>
      <c r="K207" s="670"/>
      <c r="L207" s="670"/>
      <c r="M207" s="670"/>
      <c r="N207" s="670"/>
      <c r="O207" s="670"/>
      <c r="P207" s="670"/>
      <c r="Q207" s="670"/>
      <c r="R207" s="670"/>
      <c r="S207" s="670"/>
      <c r="T207" s="670"/>
      <c r="U207" s="670"/>
      <c r="V207" s="670"/>
      <c r="W207" s="670"/>
      <c r="X207" s="670"/>
      <c r="Y207" s="670"/>
      <c r="Z207" s="670"/>
      <c r="AA207" s="670"/>
      <c r="AB207" s="670"/>
      <c r="AC207" s="670"/>
      <c r="AD207" s="670"/>
      <c r="AE207" s="670"/>
      <c r="AF207" s="670"/>
      <c r="AG207" s="670"/>
      <c r="AH207" s="670"/>
      <c r="AI207" s="670"/>
      <c r="AJ207" s="670"/>
      <c r="AK207" s="670"/>
      <c r="AL207" s="670"/>
      <c r="AM207" s="670"/>
      <c r="AN207" s="670"/>
      <c r="AO207" s="670"/>
      <c r="AP207" s="670"/>
      <c r="AQ207" s="927"/>
      <c r="AR207" s="670"/>
      <c r="AS207" s="670"/>
      <c r="AT207" s="927"/>
      <c r="AU207" s="927"/>
      <c r="AV207" s="670"/>
      <c r="AW207" s="670"/>
      <c r="AX207" s="670"/>
      <c r="AY207" s="670"/>
      <c r="AZ207" s="670"/>
    </row>
    <row r="208">
      <c r="A208" s="670"/>
      <c r="B208" s="926"/>
      <c r="C208" s="670"/>
      <c r="D208" s="670"/>
      <c r="E208" s="670"/>
      <c r="F208" s="670"/>
      <c r="G208" s="670"/>
      <c r="H208" s="670"/>
      <c r="I208" s="670"/>
      <c r="J208" s="670"/>
      <c r="K208" s="670"/>
      <c r="L208" s="670"/>
      <c r="M208" s="670"/>
      <c r="N208" s="670"/>
      <c r="O208" s="670"/>
      <c r="P208" s="670"/>
      <c r="Q208" s="670"/>
      <c r="R208" s="670"/>
      <c r="S208" s="670"/>
      <c r="T208" s="670"/>
      <c r="U208" s="670"/>
      <c r="V208" s="670"/>
      <c r="W208" s="670"/>
      <c r="X208" s="670"/>
      <c r="Y208" s="670"/>
      <c r="Z208" s="670"/>
      <c r="AA208" s="670"/>
      <c r="AB208" s="670"/>
      <c r="AC208" s="670"/>
      <c r="AD208" s="670"/>
      <c r="AE208" s="670"/>
      <c r="AF208" s="670"/>
      <c r="AG208" s="670"/>
      <c r="AH208" s="670"/>
      <c r="AI208" s="670"/>
      <c r="AJ208" s="670"/>
      <c r="AK208" s="670"/>
      <c r="AL208" s="670"/>
      <c r="AM208" s="670"/>
      <c r="AN208" s="670"/>
      <c r="AO208" s="670"/>
      <c r="AP208" s="670"/>
      <c r="AQ208" s="927"/>
      <c r="AR208" s="670"/>
      <c r="AS208" s="670"/>
      <c r="AT208" s="927"/>
      <c r="AU208" s="927"/>
      <c r="AV208" s="670"/>
      <c r="AW208" s="670"/>
      <c r="AX208" s="670"/>
      <c r="AY208" s="670"/>
      <c r="AZ208" s="670"/>
    </row>
    <row r="209">
      <c r="A209" s="670"/>
      <c r="B209" s="926"/>
      <c r="C209" s="670"/>
      <c r="D209" s="670"/>
      <c r="E209" s="670"/>
      <c r="F209" s="670"/>
      <c r="G209" s="670"/>
      <c r="H209" s="670"/>
      <c r="I209" s="670"/>
      <c r="J209" s="670"/>
      <c r="K209" s="670"/>
      <c r="L209" s="670"/>
      <c r="M209" s="670"/>
      <c r="N209" s="670"/>
      <c r="O209" s="670"/>
      <c r="P209" s="670"/>
      <c r="Q209" s="670"/>
      <c r="R209" s="670"/>
      <c r="S209" s="670"/>
      <c r="T209" s="670"/>
      <c r="U209" s="670"/>
      <c r="V209" s="670"/>
      <c r="W209" s="670"/>
      <c r="X209" s="670"/>
      <c r="Y209" s="670"/>
      <c r="Z209" s="670"/>
      <c r="AA209" s="670"/>
      <c r="AB209" s="670"/>
      <c r="AC209" s="670"/>
      <c r="AD209" s="670"/>
      <c r="AE209" s="670"/>
      <c r="AF209" s="670"/>
      <c r="AG209" s="670"/>
      <c r="AH209" s="670"/>
      <c r="AI209" s="670"/>
      <c r="AJ209" s="670"/>
      <c r="AK209" s="670"/>
      <c r="AL209" s="670"/>
      <c r="AM209" s="670"/>
      <c r="AN209" s="670"/>
      <c r="AO209" s="670"/>
      <c r="AP209" s="670"/>
      <c r="AQ209" s="927"/>
      <c r="AR209" s="670"/>
      <c r="AS209" s="670"/>
      <c r="AT209" s="927"/>
      <c r="AU209" s="927"/>
      <c r="AV209" s="670"/>
      <c r="AW209" s="670"/>
      <c r="AX209" s="670"/>
      <c r="AY209" s="670"/>
      <c r="AZ209" s="670"/>
    </row>
    <row r="210">
      <c r="A210" s="670"/>
      <c r="B210" s="926"/>
      <c r="C210" s="670"/>
      <c r="D210" s="670"/>
      <c r="E210" s="670"/>
      <c r="F210" s="670"/>
      <c r="G210" s="670"/>
      <c r="H210" s="670"/>
      <c r="I210" s="670"/>
      <c r="J210" s="670"/>
      <c r="K210" s="670"/>
      <c r="L210" s="670"/>
      <c r="M210" s="670"/>
      <c r="N210" s="670"/>
      <c r="O210" s="670"/>
      <c r="P210" s="670"/>
      <c r="Q210" s="670"/>
      <c r="R210" s="670"/>
      <c r="S210" s="670"/>
      <c r="T210" s="670"/>
      <c r="U210" s="670"/>
      <c r="V210" s="670"/>
      <c r="W210" s="670"/>
      <c r="X210" s="670"/>
      <c r="Y210" s="670"/>
      <c r="Z210" s="670"/>
      <c r="AA210" s="670"/>
      <c r="AB210" s="670"/>
      <c r="AC210" s="670"/>
      <c r="AD210" s="670"/>
      <c r="AE210" s="670"/>
      <c r="AF210" s="670"/>
      <c r="AG210" s="670"/>
      <c r="AH210" s="670"/>
      <c r="AI210" s="670"/>
      <c r="AJ210" s="670"/>
      <c r="AK210" s="670"/>
      <c r="AL210" s="670"/>
      <c r="AM210" s="670"/>
      <c r="AN210" s="670"/>
      <c r="AO210" s="670"/>
      <c r="AP210" s="670"/>
      <c r="AQ210" s="927"/>
      <c r="AR210" s="670"/>
      <c r="AS210" s="670"/>
      <c r="AT210" s="927"/>
      <c r="AU210" s="927"/>
      <c r="AV210" s="670"/>
      <c r="AW210" s="670"/>
      <c r="AX210" s="670"/>
      <c r="AY210" s="670"/>
      <c r="AZ210" s="670"/>
    </row>
    <row r="211">
      <c r="A211" s="670"/>
      <c r="B211" s="926"/>
      <c r="C211" s="670"/>
      <c r="D211" s="670"/>
      <c r="E211" s="670"/>
      <c r="F211" s="670"/>
      <c r="G211" s="670"/>
      <c r="H211" s="670"/>
      <c r="I211" s="670"/>
      <c r="J211" s="670"/>
      <c r="K211" s="670"/>
      <c r="L211" s="670"/>
      <c r="M211" s="670"/>
      <c r="N211" s="670"/>
      <c r="O211" s="670"/>
      <c r="P211" s="670"/>
      <c r="Q211" s="670"/>
      <c r="R211" s="670"/>
      <c r="S211" s="670"/>
      <c r="T211" s="670"/>
      <c r="U211" s="670"/>
      <c r="V211" s="670"/>
      <c r="W211" s="670"/>
      <c r="X211" s="670"/>
      <c r="Y211" s="670"/>
      <c r="Z211" s="670"/>
      <c r="AA211" s="670"/>
      <c r="AB211" s="670"/>
      <c r="AC211" s="670"/>
      <c r="AD211" s="670"/>
      <c r="AE211" s="670"/>
      <c r="AF211" s="670"/>
      <c r="AG211" s="670"/>
      <c r="AH211" s="670"/>
      <c r="AI211" s="670"/>
      <c r="AJ211" s="670"/>
      <c r="AK211" s="670"/>
      <c r="AL211" s="670"/>
      <c r="AM211" s="670"/>
      <c r="AN211" s="670"/>
      <c r="AO211" s="670"/>
      <c r="AP211" s="670"/>
      <c r="AQ211" s="927"/>
      <c r="AR211" s="670"/>
      <c r="AS211" s="670"/>
      <c r="AT211" s="927"/>
      <c r="AU211" s="927"/>
      <c r="AV211" s="670"/>
      <c r="AW211" s="670"/>
      <c r="AX211" s="670"/>
      <c r="AY211" s="670"/>
      <c r="AZ211" s="670"/>
    </row>
    <row r="212">
      <c r="A212" s="670"/>
      <c r="B212" s="926"/>
      <c r="C212" s="670"/>
      <c r="D212" s="670"/>
      <c r="E212" s="670"/>
      <c r="F212" s="670"/>
      <c r="G212" s="670"/>
      <c r="H212" s="670"/>
      <c r="I212" s="670"/>
      <c r="J212" s="670"/>
      <c r="K212" s="670"/>
      <c r="L212" s="670"/>
      <c r="M212" s="670"/>
      <c r="N212" s="670"/>
      <c r="O212" s="670"/>
      <c r="P212" s="670"/>
      <c r="Q212" s="670"/>
      <c r="R212" s="670"/>
      <c r="S212" s="670"/>
      <c r="T212" s="670"/>
      <c r="U212" s="670"/>
      <c r="V212" s="670"/>
      <c r="W212" s="670"/>
      <c r="X212" s="670"/>
      <c r="Y212" s="670"/>
      <c r="Z212" s="670"/>
      <c r="AA212" s="670"/>
      <c r="AB212" s="670"/>
      <c r="AC212" s="670"/>
      <c r="AD212" s="670"/>
      <c r="AE212" s="670"/>
      <c r="AF212" s="670"/>
      <c r="AG212" s="670"/>
      <c r="AH212" s="670"/>
      <c r="AI212" s="670"/>
      <c r="AJ212" s="670"/>
      <c r="AK212" s="670"/>
      <c r="AL212" s="670"/>
      <c r="AM212" s="670"/>
      <c r="AN212" s="670"/>
      <c r="AO212" s="670"/>
      <c r="AP212" s="670"/>
      <c r="AQ212" s="927"/>
      <c r="AR212" s="670"/>
      <c r="AS212" s="670"/>
      <c r="AT212" s="927"/>
      <c r="AU212" s="927"/>
      <c r="AV212" s="670"/>
      <c r="AW212" s="670"/>
      <c r="AX212" s="670"/>
      <c r="AY212" s="670"/>
      <c r="AZ212" s="670"/>
    </row>
    <row r="213">
      <c r="A213" s="670"/>
      <c r="B213" s="926"/>
      <c r="C213" s="670"/>
      <c r="D213" s="670"/>
      <c r="E213" s="670"/>
      <c r="F213" s="670"/>
      <c r="G213" s="670"/>
      <c r="H213" s="670"/>
      <c r="I213" s="670"/>
      <c r="J213" s="670"/>
      <c r="K213" s="670"/>
      <c r="L213" s="670"/>
      <c r="M213" s="670"/>
      <c r="N213" s="670"/>
      <c r="O213" s="670"/>
      <c r="P213" s="670"/>
      <c r="Q213" s="670"/>
      <c r="R213" s="670"/>
      <c r="S213" s="670"/>
      <c r="T213" s="670"/>
      <c r="U213" s="670"/>
      <c r="V213" s="670"/>
      <c r="W213" s="670"/>
      <c r="X213" s="670"/>
      <c r="Y213" s="670"/>
      <c r="Z213" s="670"/>
      <c r="AA213" s="670"/>
      <c r="AB213" s="670"/>
      <c r="AC213" s="670"/>
      <c r="AD213" s="670"/>
      <c r="AE213" s="670"/>
      <c r="AF213" s="670"/>
      <c r="AG213" s="670"/>
      <c r="AH213" s="670"/>
      <c r="AI213" s="670"/>
      <c r="AJ213" s="670"/>
      <c r="AK213" s="670"/>
      <c r="AL213" s="670"/>
      <c r="AM213" s="670"/>
      <c r="AN213" s="670"/>
      <c r="AO213" s="670"/>
      <c r="AP213" s="670"/>
      <c r="AQ213" s="927"/>
      <c r="AR213" s="670"/>
      <c r="AS213" s="670"/>
      <c r="AT213" s="927"/>
      <c r="AU213" s="927"/>
      <c r="AV213" s="670"/>
      <c r="AW213" s="670"/>
      <c r="AX213" s="670"/>
      <c r="AY213" s="670"/>
      <c r="AZ213" s="670"/>
    </row>
    <row r="214">
      <c r="A214" s="670"/>
      <c r="B214" s="926"/>
      <c r="C214" s="670"/>
      <c r="D214" s="670"/>
      <c r="E214" s="670"/>
      <c r="F214" s="670"/>
      <c r="G214" s="670"/>
      <c r="H214" s="670"/>
      <c r="I214" s="670"/>
      <c r="J214" s="670"/>
      <c r="K214" s="670"/>
      <c r="L214" s="670"/>
      <c r="M214" s="670"/>
      <c r="N214" s="670"/>
      <c r="O214" s="670"/>
      <c r="P214" s="670"/>
      <c r="Q214" s="670"/>
      <c r="R214" s="670"/>
      <c r="S214" s="670"/>
      <c r="T214" s="670"/>
      <c r="U214" s="670"/>
      <c r="V214" s="670"/>
      <c r="W214" s="670"/>
      <c r="X214" s="670"/>
      <c r="Y214" s="670"/>
      <c r="Z214" s="670"/>
      <c r="AA214" s="670"/>
      <c r="AB214" s="670"/>
      <c r="AC214" s="670"/>
      <c r="AD214" s="670"/>
      <c r="AE214" s="670"/>
      <c r="AF214" s="670"/>
      <c r="AG214" s="670"/>
      <c r="AH214" s="670"/>
      <c r="AI214" s="670"/>
      <c r="AJ214" s="670"/>
      <c r="AK214" s="670"/>
      <c r="AL214" s="670"/>
      <c r="AM214" s="670"/>
      <c r="AN214" s="670"/>
      <c r="AO214" s="670"/>
      <c r="AP214" s="670"/>
      <c r="AQ214" s="927"/>
      <c r="AR214" s="670"/>
      <c r="AS214" s="670"/>
      <c r="AT214" s="927"/>
      <c r="AU214" s="927"/>
      <c r="AV214" s="670"/>
      <c r="AW214" s="670"/>
      <c r="AX214" s="670"/>
      <c r="AY214" s="670"/>
      <c r="AZ214" s="670"/>
    </row>
    <row r="215">
      <c r="A215" s="670"/>
      <c r="B215" s="926"/>
      <c r="C215" s="670"/>
      <c r="D215" s="670"/>
      <c r="E215" s="670"/>
      <c r="F215" s="670"/>
      <c r="G215" s="670"/>
      <c r="H215" s="670"/>
      <c r="I215" s="670"/>
      <c r="J215" s="670"/>
      <c r="K215" s="670"/>
      <c r="L215" s="670"/>
      <c r="M215" s="670"/>
      <c r="N215" s="670"/>
      <c r="O215" s="670"/>
      <c r="P215" s="670"/>
      <c r="Q215" s="670"/>
      <c r="R215" s="670"/>
      <c r="S215" s="670"/>
      <c r="T215" s="670"/>
      <c r="U215" s="670"/>
      <c r="V215" s="670"/>
      <c r="W215" s="670"/>
      <c r="X215" s="670"/>
      <c r="Y215" s="670"/>
      <c r="Z215" s="670"/>
      <c r="AA215" s="670"/>
      <c r="AB215" s="670"/>
      <c r="AC215" s="670"/>
      <c r="AD215" s="670"/>
      <c r="AE215" s="670"/>
      <c r="AF215" s="670"/>
      <c r="AG215" s="670"/>
      <c r="AH215" s="670"/>
      <c r="AI215" s="670"/>
      <c r="AJ215" s="670"/>
      <c r="AK215" s="670"/>
      <c r="AL215" s="670"/>
      <c r="AM215" s="670"/>
      <c r="AN215" s="670"/>
      <c r="AO215" s="670"/>
      <c r="AP215" s="670"/>
      <c r="AQ215" s="927"/>
      <c r="AR215" s="670"/>
      <c r="AS215" s="670"/>
      <c r="AT215" s="927"/>
      <c r="AU215" s="927"/>
      <c r="AV215" s="670"/>
      <c r="AW215" s="670"/>
      <c r="AX215" s="670"/>
      <c r="AY215" s="670"/>
      <c r="AZ215" s="670"/>
    </row>
    <row r="216">
      <c r="A216" s="670"/>
      <c r="B216" s="926"/>
      <c r="C216" s="670"/>
      <c r="D216" s="670"/>
      <c r="E216" s="670"/>
      <c r="F216" s="670"/>
      <c r="G216" s="670"/>
      <c r="H216" s="670"/>
      <c r="I216" s="670"/>
      <c r="J216" s="670"/>
      <c r="K216" s="670"/>
      <c r="L216" s="670"/>
      <c r="M216" s="670"/>
      <c r="N216" s="670"/>
      <c r="O216" s="670"/>
      <c r="P216" s="670"/>
      <c r="Q216" s="670"/>
      <c r="R216" s="670"/>
      <c r="S216" s="670"/>
      <c r="T216" s="670"/>
      <c r="U216" s="670"/>
      <c r="V216" s="670"/>
      <c r="W216" s="670"/>
      <c r="X216" s="670"/>
      <c r="Y216" s="670"/>
      <c r="Z216" s="670"/>
      <c r="AA216" s="670"/>
      <c r="AB216" s="670"/>
      <c r="AC216" s="670"/>
      <c r="AD216" s="670"/>
      <c r="AE216" s="670"/>
      <c r="AF216" s="670"/>
      <c r="AG216" s="670"/>
      <c r="AH216" s="670"/>
      <c r="AI216" s="670"/>
      <c r="AJ216" s="670"/>
      <c r="AK216" s="670"/>
      <c r="AL216" s="670"/>
      <c r="AM216" s="670"/>
      <c r="AN216" s="670"/>
      <c r="AO216" s="670"/>
      <c r="AP216" s="670"/>
      <c r="AQ216" s="927"/>
      <c r="AR216" s="670"/>
      <c r="AS216" s="670"/>
      <c r="AT216" s="927"/>
      <c r="AU216" s="927"/>
      <c r="AV216" s="670"/>
      <c r="AW216" s="670"/>
      <c r="AX216" s="670"/>
      <c r="AY216" s="670"/>
      <c r="AZ216" s="670"/>
    </row>
    <row r="217">
      <c r="A217" s="670"/>
      <c r="B217" s="926"/>
      <c r="C217" s="670"/>
      <c r="D217" s="670"/>
      <c r="E217" s="670"/>
      <c r="F217" s="670"/>
      <c r="G217" s="670"/>
      <c r="H217" s="670"/>
      <c r="I217" s="670"/>
      <c r="J217" s="670"/>
      <c r="K217" s="670"/>
      <c r="L217" s="670"/>
      <c r="M217" s="670"/>
      <c r="N217" s="670"/>
      <c r="O217" s="670"/>
      <c r="P217" s="670"/>
      <c r="Q217" s="670"/>
      <c r="R217" s="670"/>
      <c r="S217" s="670"/>
      <c r="T217" s="670"/>
      <c r="U217" s="670"/>
      <c r="V217" s="670"/>
      <c r="W217" s="670"/>
      <c r="X217" s="670"/>
      <c r="Y217" s="670"/>
      <c r="Z217" s="670"/>
      <c r="AA217" s="670"/>
      <c r="AB217" s="670"/>
      <c r="AC217" s="670"/>
      <c r="AD217" s="670"/>
      <c r="AE217" s="670"/>
      <c r="AF217" s="670"/>
      <c r="AG217" s="670"/>
      <c r="AH217" s="670"/>
      <c r="AI217" s="670"/>
      <c r="AJ217" s="670"/>
      <c r="AK217" s="670"/>
      <c r="AL217" s="670"/>
      <c r="AM217" s="670"/>
      <c r="AN217" s="670"/>
      <c r="AO217" s="670"/>
      <c r="AP217" s="670"/>
      <c r="AQ217" s="927"/>
      <c r="AR217" s="670"/>
      <c r="AS217" s="670"/>
      <c r="AT217" s="927"/>
      <c r="AU217" s="927"/>
      <c r="AV217" s="670"/>
      <c r="AW217" s="670"/>
      <c r="AX217" s="670"/>
      <c r="AY217" s="670"/>
      <c r="AZ217" s="670"/>
    </row>
    <row r="218">
      <c r="A218" s="670"/>
      <c r="B218" s="926"/>
      <c r="C218" s="670"/>
      <c r="D218" s="670"/>
      <c r="E218" s="670"/>
      <c r="F218" s="670"/>
      <c r="G218" s="670"/>
      <c r="H218" s="670"/>
      <c r="I218" s="670"/>
      <c r="J218" s="670"/>
      <c r="K218" s="670"/>
      <c r="L218" s="670"/>
      <c r="M218" s="670"/>
      <c r="N218" s="670"/>
      <c r="O218" s="670"/>
      <c r="P218" s="670"/>
      <c r="Q218" s="670"/>
      <c r="R218" s="670"/>
      <c r="S218" s="670"/>
      <c r="T218" s="670"/>
      <c r="U218" s="670"/>
      <c r="V218" s="670"/>
      <c r="W218" s="670"/>
      <c r="X218" s="670"/>
      <c r="Y218" s="670"/>
      <c r="Z218" s="670"/>
      <c r="AA218" s="670"/>
      <c r="AB218" s="670"/>
      <c r="AC218" s="670"/>
      <c r="AD218" s="670"/>
      <c r="AE218" s="670"/>
      <c r="AF218" s="670"/>
      <c r="AG218" s="670"/>
      <c r="AH218" s="670"/>
      <c r="AI218" s="670"/>
      <c r="AJ218" s="670"/>
      <c r="AK218" s="670"/>
      <c r="AL218" s="670"/>
      <c r="AM218" s="670"/>
      <c r="AN218" s="670"/>
      <c r="AO218" s="670"/>
      <c r="AP218" s="670"/>
      <c r="AQ218" s="927"/>
      <c r="AR218" s="670"/>
      <c r="AS218" s="670"/>
      <c r="AT218" s="927"/>
      <c r="AU218" s="927"/>
      <c r="AV218" s="670"/>
      <c r="AW218" s="670"/>
      <c r="AX218" s="670"/>
      <c r="AY218" s="670"/>
      <c r="AZ218" s="670"/>
    </row>
    <row r="219">
      <c r="A219" s="670"/>
      <c r="B219" s="926"/>
      <c r="C219" s="670"/>
      <c r="D219" s="670"/>
      <c r="E219" s="670"/>
      <c r="F219" s="670"/>
      <c r="G219" s="670"/>
      <c r="H219" s="670"/>
      <c r="I219" s="670"/>
      <c r="J219" s="670"/>
      <c r="K219" s="670"/>
      <c r="L219" s="670"/>
      <c r="M219" s="670"/>
      <c r="N219" s="670"/>
      <c r="O219" s="670"/>
      <c r="P219" s="670"/>
      <c r="Q219" s="670"/>
      <c r="R219" s="670"/>
      <c r="S219" s="670"/>
      <c r="T219" s="670"/>
      <c r="U219" s="670"/>
      <c r="V219" s="670"/>
      <c r="W219" s="670"/>
      <c r="X219" s="670"/>
      <c r="Y219" s="670"/>
      <c r="Z219" s="670"/>
      <c r="AA219" s="670"/>
      <c r="AB219" s="670"/>
      <c r="AC219" s="670"/>
      <c r="AD219" s="670"/>
      <c r="AE219" s="670"/>
      <c r="AF219" s="670"/>
      <c r="AG219" s="670"/>
      <c r="AH219" s="670"/>
      <c r="AI219" s="670"/>
      <c r="AJ219" s="670"/>
      <c r="AK219" s="670"/>
      <c r="AL219" s="670"/>
      <c r="AM219" s="670"/>
      <c r="AN219" s="670"/>
      <c r="AO219" s="670"/>
      <c r="AP219" s="670"/>
      <c r="AQ219" s="927"/>
      <c r="AR219" s="670"/>
      <c r="AS219" s="670"/>
      <c r="AT219" s="927"/>
      <c r="AU219" s="927"/>
      <c r="AV219" s="670"/>
      <c r="AW219" s="670"/>
      <c r="AX219" s="670"/>
      <c r="AY219" s="670"/>
      <c r="AZ219" s="670"/>
    </row>
    <row r="220">
      <c r="A220" s="670"/>
      <c r="B220" s="926"/>
      <c r="C220" s="670"/>
      <c r="D220" s="670"/>
      <c r="E220" s="670"/>
      <c r="F220" s="670"/>
      <c r="G220" s="670"/>
      <c r="H220" s="670"/>
      <c r="I220" s="670"/>
      <c r="J220" s="670"/>
      <c r="K220" s="670"/>
      <c r="L220" s="670"/>
      <c r="M220" s="670"/>
      <c r="N220" s="670"/>
      <c r="O220" s="670"/>
      <c r="P220" s="670"/>
      <c r="Q220" s="670"/>
      <c r="R220" s="670"/>
      <c r="S220" s="670"/>
      <c r="T220" s="670"/>
      <c r="U220" s="670"/>
      <c r="V220" s="670"/>
      <c r="W220" s="670"/>
      <c r="X220" s="670"/>
      <c r="Y220" s="670"/>
      <c r="Z220" s="670"/>
      <c r="AA220" s="670"/>
      <c r="AB220" s="670"/>
      <c r="AC220" s="670"/>
      <c r="AD220" s="670"/>
      <c r="AE220" s="670"/>
      <c r="AF220" s="670"/>
      <c r="AG220" s="670"/>
      <c r="AH220" s="670"/>
      <c r="AI220" s="670"/>
      <c r="AJ220" s="670"/>
      <c r="AK220" s="670"/>
      <c r="AL220" s="670"/>
      <c r="AM220" s="670"/>
      <c r="AN220" s="670"/>
      <c r="AO220" s="670"/>
      <c r="AP220" s="670"/>
      <c r="AQ220" s="927"/>
      <c r="AR220" s="670"/>
      <c r="AS220" s="670"/>
      <c r="AT220" s="927"/>
      <c r="AU220" s="927"/>
      <c r="AV220" s="670"/>
      <c r="AW220" s="670"/>
      <c r="AX220" s="670"/>
      <c r="AY220" s="670"/>
      <c r="AZ220" s="670"/>
    </row>
    <row r="221">
      <c r="A221" s="670"/>
      <c r="B221" s="926"/>
      <c r="C221" s="670"/>
      <c r="D221" s="670"/>
      <c r="E221" s="670"/>
      <c r="F221" s="670"/>
      <c r="G221" s="670"/>
      <c r="H221" s="670"/>
      <c r="I221" s="670"/>
      <c r="J221" s="670"/>
      <c r="K221" s="670"/>
      <c r="L221" s="670"/>
      <c r="M221" s="670"/>
      <c r="N221" s="670"/>
      <c r="O221" s="670"/>
      <c r="P221" s="670"/>
      <c r="Q221" s="670"/>
      <c r="R221" s="670"/>
      <c r="S221" s="670"/>
      <c r="T221" s="670"/>
      <c r="U221" s="670"/>
      <c r="V221" s="670"/>
      <c r="W221" s="670"/>
      <c r="X221" s="670"/>
      <c r="Y221" s="670"/>
      <c r="Z221" s="670"/>
      <c r="AA221" s="670"/>
      <c r="AB221" s="670"/>
      <c r="AC221" s="670"/>
      <c r="AD221" s="670"/>
      <c r="AE221" s="670"/>
      <c r="AF221" s="670"/>
      <c r="AG221" s="670"/>
      <c r="AH221" s="670"/>
      <c r="AI221" s="670"/>
      <c r="AJ221" s="670"/>
      <c r="AK221" s="670"/>
      <c r="AL221" s="670"/>
      <c r="AM221" s="670"/>
      <c r="AN221" s="670"/>
      <c r="AO221" s="670"/>
      <c r="AP221" s="670"/>
      <c r="AQ221" s="927"/>
      <c r="AR221" s="670"/>
      <c r="AS221" s="670"/>
      <c r="AT221" s="927"/>
      <c r="AU221" s="927"/>
      <c r="AV221" s="670"/>
      <c r="AW221" s="670"/>
      <c r="AX221" s="670"/>
      <c r="AY221" s="670"/>
      <c r="AZ221" s="670"/>
    </row>
    <row r="222">
      <c r="A222" s="670"/>
      <c r="B222" s="926"/>
      <c r="C222" s="670"/>
      <c r="D222" s="670"/>
      <c r="E222" s="670"/>
      <c r="F222" s="670"/>
      <c r="G222" s="670"/>
      <c r="H222" s="670"/>
      <c r="I222" s="670"/>
      <c r="J222" s="670"/>
      <c r="K222" s="670"/>
      <c r="L222" s="670"/>
      <c r="M222" s="670"/>
      <c r="N222" s="670"/>
      <c r="O222" s="670"/>
      <c r="P222" s="670"/>
      <c r="Q222" s="670"/>
      <c r="R222" s="670"/>
      <c r="S222" s="670"/>
      <c r="T222" s="670"/>
      <c r="U222" s="670"/>
      <c r="V222" s="670"/>
      <c r="W222" s="670"/>
      <c r="X222" s="670"/>
      <c r="Y222" s="670"/>
      <c r="Z222" s="670"/>
      <c r="AA222" s="670"/>
      <c r="AB222" s="670"/>
      <c r="AC222" s="670"/>
      <c r="AD222" s="670"/>
      <c r="AE222" s="670"/>
      <c r="AF222" s="670"/>
      <c r="AG222" s="670"/>
      <c r="AH222" s="670"/>
      <c r="AI222" s="670"/>
      <c r="AJ222" s="670"/>
      <c r="AK222" s="670"/>
      <c r="AL222" s="670"/>
      <c r="AM222" s="670"/>
      <c r="AN222" s="670"/>
      <c r="AO222" s="670"/>
      <c r="AP222" s="670"/>
      <c r="AQ222" s="927"/>
      <c r="AR222" s="670"/>
      <c r="AS222" s="670"/>
      <c r="AT222" s="927"/>
      <c r="AU222" s="927"/>
      <c r="AV222" s="670"/>
      <c r="AW222" s="670"/>
      <c r="AX222" s="670"/>
      <c r="AY222" s="670"/>
      <c r="AZ222" s="670"/>
    </row>
    <row r="223">
      <c r="A223" s="670"/>
      <c r="B223" s="926"/>
      <c r="C223" s="670"/>
      <c r="D223" s="670"/>
      <c r="E223" s="670"/>
      <c r="F223" s="670"/>
      <c r="G223" s="670"/>
      <c r="H223" s="670"/>
      <c r="I223" s="670"/>
      <c r="J223" s="670"/>
      <c r="K223" s="670"/>
      <c r="L223" s="670"/>
      <c r="M223" s="670"/>
      <c r="N223" s="670"/>
      <c r="O223" s="670"/>
      <c r="P223" s="670"/>
      <c r="Q223" s="670"/>
      <c r="R223" s="670"/>
      <c r="S223" s="670"/>
      <c r="T223" s="670"/>
      <c r="U223" s="670"/>
      <c r="V223" s="670"/>
      <c r="W223" s="670"/>
      <c r="X223" s="670"/>
      <c r="Y223" s="670"/>
      <c r="Z223" s="670"/>
      <c r="AA223" s="670"/>
      <c r="AB223" s="670"/>
      <c r="AC223" s="670"/>
      <c r="AD223" s="670"/>
      <c r="AE223" s="670"/>
      <c r="AF223" s="670"/>
      <c r="AG223" s="670"/>
      <c r="AH223" s="670"/>
      <c r="AI223" s="670"/>
      <c r="AJ223" s="670"/>
      <c r="AK223" s="670"/>
      <c r="AL223" s="670"/>
      <c r="AM223" s="670"/>
      <c r="AN223" s="670"/>
      <c r="AO223" s="670"/>
      <c r="AP223" s="670"/>
      <c r="AQ223" s="927"/>
      <c r="AR223" s="670"/>
      <c r="AS223" s="670"/>
      <c r="AT223" s="927"/>
      <c r="AU223" s="927"/>
      <c r="AV223" s="670"/>
      <c r="AW223" s="670"/>
      <c r="AX223" s="670"/>
      <c r="AY223" s="670"/>
      <c r="AZ223" s="670"/>
    </row>
    <row r="224">
      <c r="A224" s="670"/>
      <c r="B224" s="926"/>
      <c r="C224" s="670"/>
      <c r="D224" s="670"/>
      <c r="E224" s="670"/>
      <c r="F224" s="670"/>
      <c r="G224" s="670"/>
      <c r="H224" s="670"/>
      <c r="I224" s="670"/>
      <c r="J224" s="670"/>
      <c r="K224" s="670"/>
      <c r="L224" s="670"/>
      <c r="M224" s="670"/>
      <c r="N224" s="670"/>
      <c r="O224" s="670"/>
      <c r="P224" s="670"/>
      <c r="Q224" s="670"/>
      <c r="R224" s="670"/>
      <c r="S224" s="670"/>
      <c r="T224" s="670"/>
      <c r="U224" s="670"/>
      <c r="V224" s="670"/>
      <c r="W224" s="670"/>
      <c r="X224" s="670"/>
      <c r="Y224" s="670"/>
      <c r="Z224" s="670"/>
      <c r="AA224" s="670"/>
      <c r="AB224" s="670"/>
      <c r="AC224" s="670"/>
      <c r="AD224" s="670"/>
      <c r="AE224" s="670"/>
      <c r="AF224" s="670"/>
      <c r="AG224" s="670"/>
      <c r="AH224" s="670"/>
      <c r="AI224" s="670"/>
      <c r="AJ224" s="670"/>
      <c r="AK224" s="670"/>
      <c r="AL224" s="670"/>
      <c r="AM224" s="670"/>
      <c r="AN224" s="670"/>
      <c r="AO224" s="670"/>
      <c r="AP224" s="670"/>
      <c r="AQ224" s="927"/>
      <c r="AR224" s="670"/>
      <c r="AS224" s="670"/>
      <c r="AT224" s="927"/>
      <c r="AU224" s="927"/>
      <c r="AV224" s="670"/>
      <c r="AW224" s="670"/>
      <c r="AX224" s="670"/>
      <c r="AY224" s="670"/>
      <c r="AZ224" s="670"/>
    </row>
    <row r="225">
      <c r="A225" s="670"/>
      <c r="B225" s="926"/>
      <c r="C225" s="670"/>
      <c r="D225" s="670"/>
      <c r="E225" s="670"/>
      <c r="F225" s="670"/>
      <c r="G225" s="670"/>
      <c r="H225" s="670"/>
      <c r="I225" s="670"/>
      <c r="J225" s="670"/>
      <c r="K225" s="670"/>
      <c r="L225" s="670"/>
      <c r="M225" s="670"/>
      <c r="N225" s="670"/>
      <c r="O225" s="670"/>
      <c r="P225" s="670"/>
      <c r="Q225" s="670"/>
      <c r="R225" s="670"/>
      <c r="S225" s="670"/>
      <c r="T225" s="670"/>
      <c r="U225" s="670"/>
      <c r="V225" s="670"/>
      <c r="W225" s="670"/>
      <c r="X225" s="670"/>
      <c r="Y225" s="670"/>
      <c r="Z225" s="670"/>
      <c r="AA225" s="670"/>
      <c r="AB225" s="670"/>
      <c r="AC225" s="670"/>
      <c r="AD225" s="670"/>
      <c r="AE225" s="670"/>
      <c r="AF225" s="670"/>
      <c r="AG225" s="670"/>
      <c r="AH225" s="670"/>
      <c r="AI225" s="670"/>
      <c r="AJ225" s="670"/>
      <c r="AK225" s="670"/>
      <c r="AL225" s="670"/>
      <c r="AM225" s="670"/>
      <c r="AN225" s="670"/>
      <c r="AO225" s="670"/>
      <c r="AP225" s="670"/>
      <c r="AQ225" s="927"/>
      <c r="AR225" s="670"/>
      <c r="AS225" s="670"/>
      <c r="AT225" s="927"/>
      <c r="AU225" s="927"/>
      <c r="AV225" s="670"/>
      <c r="AW225" s="670"/>
      <c r="AX225" s="670"/>
      <c r="AY225" s="670"/>
      <c r="AZ225" s="670"/>
    </row>
    <row r="226">
      <c r="A226" s="670"/>
      <c r="B226" s="926"/>
      <c r="C226" s="670"/>
      <c r="D226" s="670"/>
      <c r="E226" s="670"/>
      <c r="F226" s="670"/>
      <c r="G226" s="670"/>
      <c r="H226" s="670"/>
      <c r="I226" s="670"/>
      <c r="J226" s="670"/>
      <c r="K226" s="670"/>
      <c r="L226" s="670"/>
      <c r="M226" s="670"/>
      <c r="N226" s="670"/>
      <c r="O226" s="670"/>
      <c r="P226" s="670"/>
      <c r="Q226" s="670"/>
      <c r="R226" s="670"/>
      <c r="S226" s="670"/>
      <c r="T226" s="670"/>
      <c r="U226" s="670"/>
      <c r="V226" s="670"/>
      <c r="W226" s="670"/>
      <c r="X226" s="670"/>
      <c r="Y226" s="670"/>
      <c r="Z226" s="670"/>
      <c r="AA226" s="670"/>
      <c r="AB226" s="670"/>
      <c r="AC226" s="670"/>
      <c r="AD226" s="670"/>
      <c r="AE226" s="670"/>
      <c r="AF226" s="670"/>
      <c r="AG226" s="670"/>
      <c r="AH226" s="670"/>
      <c r="AI226" s="670"/>
      <c r="AJ226" s="670"/>
      <c r="AK226" s="670"/>
      <c r="AL226" s="670"/>
      <c r="AM226" s="670"/>
      <c r="AN226" s="670"/>
      <c r="AO226" s="670"/>
      <c r="AP226" s="670"/>
      <c r="AQ226" s="927"/>
      <c r="AR226" s="670"/>
      <c r="AS226" s="670"/>
      <c r="AT226" s="927"/>
      <c r="AU226" s="927"/>
      <c r="AV226" s="670"/>
      <c r="AW226" s="670"/>
      <c r="AX226" s="670"/>
      <c r="AY226" s="670"/>
      <c r="AZ226" s="670"/>
    </row>
    <row r="227">
      <c r="A227" s="670"/>
      <c r="B227" s="926"/>
      <c r="C227" s="670"/>
      <c r="D227" s="670"/>
      <c r="E227" s="670"/>
      <c r="F227" s="670"/>
      <c r="G227" s="670"/>
      <c r="H227" s="670"/>
      <c r="I227" s="670"/>
      <c r="J227" s="670"/>
      <c r="K227" s="670"/>
      <c r="L227" s="670"/>
      <c r="M227" s="670"/>
      <c r="N227" s="670"/>
      <c r="O227" s="670"/>
      <c r="P227" s="670"/>
      <c r="Q227" s="670"/>
      <c r="R227" s="670"/>
      <c r="S227" s="670"/>
      <c r="T227" s="670"/>
      <c r="U227" s="670"/>
      <c r="V227" s="670"/>
      <c r="W227" s="670"/>
      <c r="X227" s="670"/>
      <c r="Y227" s="670"/>
      <c r="Z227" s="670"/>
      <c r="AA227" s="670"/>
      <c r="AB227" s="670"/>
      <c r="AC227" s="670"/>
      <c r="AD227" s="670"/>
      <c r="AE227" s="670"/>
      <c r="AF227" s="670"/>
      <c r="AG227" s="670"/>
      <c r="AH227" s="670"/>
      <c r="AI227" s="670"/>
      <c r="AJ227" s="670"/>
      <c r="AK227" s="670"/>
      <c r="AL227" s="670"/>
      <c r="AM227" s="670"/>
      <c r="AN227" s="670"/>
      <c r="AO227" s="670"/>
      <c r="AP227" s="670"/>
      <c r="AQ227" s="927"/>
      <c r="AR227" s="670"/>
      <c r="AS227" s="670"/>
      <c r="AT227" s="927"/>
      <c r="AU227" s="927"/>
      <c r="AV227" s="670"/>
      <c r="AW227" s="670"/>
      <c r="AX227" s="670"/>
      <c r="AY227" s="670"/>
      <c r="AZ227" s="670"/>
    </row>
    <row r="228">
      <c r="A228" s="670"/>
      <c r="B228" s="926"/>
      <c r="C228" s="670"/>
      <c r="D228" s="670"/>
      <c r="E228" s="670"/>
      <c r="F228" s="670"/>
      <c r="G228" s="670"/>
      <c r="H228" s="670"/>
      <c r="I228" s="670"/>
      <c r="J228" s="670"/>
      <c r="K228" s="670"/>
      <c r="L228" s="670"/>
      <c r="M228" s="670"/>
      <c r="N228" s="670"/>
      <c r="O228" s="670"/>
      <c r="P228" s="670"/>
      <c r="Q228" s="670"/>
      <c r="R228" s="670"/>
      <c r="S228" s="670"/>
      <c r="T228" s="670"/>
      <c r="U228" s="670"/>
      <c r="V228" s="670"/>
      <c r="W228" s="670"/>
      <c r="X228" s="670"/>
      <c r="Y228" s="670"/>
      <c r="Z228" s="670"/>
      <c r="AA228" s="670"/>
      <c r="AB228" s="670"/>
      <c r="AC228" s="670"/>
      <c r="AD228" s="670"/>
      <c r="AE228" s="670"/>
      <c r="AF228" s="670"/>
      <c r="AG228" s="670"/>
      <c r="AH228" s="670"/>
      <c r="AI228" s="670"/>
      <c r="AJ228" s="670"/>
      <c r="AK228" s="670"/>
      <c r="AL228" s="670"/>
      <c r="AM228" s="670"/>
      <c r="AN228" s="670"/>
      <c r="AO228" s="670"/>
      <c r="AP228" s="670"/>
      <c r="AQ228" s="927"/>
      <c r="AR228" s="670"/>
      <c r="AS228" s="670"/>
      <c r="AT228" s="927"/>
      <c r="AU228" s="927"/>
      <c r="AV228" s="670"/>
      <c r="AW228" s="670"/>
      <c r="AX228" s="670"/>
      <c r="AY228" s="670"/>
      <c r="AZ228" s="670"/>
    </row>
    <row r="229">
      <c r="A229" s="670"/>
      <c r="B229" s="926"/>
      <c r="C229" s="670"/>
      <c r="D229" s="670"/>
      <c r="E229" s="670"/>
      <c r="F229" s="670"/>
      <c r="G229" s="670"/>
      <c r="H229" s="670"/>
      <c r="I229" s="670"/>
      <c r="J229" s="670"/>
      <c r="K229" s="670"/>
      <c r="L229" s="670"/>
      <c r="M229" s="670"/>
      <c r="N229" s="670"/>
      <c r="O229" s="670"/>
      <c r="P229" s="670"/>
      <c r="Q229" s="670"/>
      <c r="R229" s="670"/>
      <c r="S229" s="670"/>
      <c r="T229" s="670"/>
      <c r="U229" s="670"/>
      <c r="V229" s="670"/>
      <c r="W229" s="670"/>
      <c r="X229" s="670"/>
      <c r="Y229" s="670"/>
      <c r="Z229" s="670"/>
      <c r="AA229" s="670"/>
      <c r="AB229" s="670"/>
      <c r="AC229" s="670"/>
      <c r="AD229" s="670"/>
      <c r="AE229" s="670"/>
      <c r="AF229" s="670"/>
      <c r="AG229" s="670"/>
      <c r="AH229" s="670"/>
      <c r="AI229" s="670"/>
      <c r="AJ229" s="670"/>
      <c r="AK229" s="670"/>
      <c r="AL229" s="670"/>
      <c r="AM229" s="670"/>
      <c r="AN229" s="670"/>
      <c r="AO229" s="670"/>
      <c r="AP229" s="670"/>
      <c r="AQ229" s="927"/>
      <c r="AR229" s="670"/>
      <c r="AS229" s="670"/>
      <c r="AT229" s="927"/>
      <c r="AU229" s="927"/>
      <c r="AV229" s="670"/>
      <c r="AW229" s="670"/>
      <c r="AX229" s="670"/>
      <c r="AY229" s="670"/>
      <c r="AZ229" s="670"/>
    </row>
    <row r="230">
      <c r="A230" s="670"/>
      <c r="B230" s="926"/>
      <c r="C230" s="670"/>
      <c r="D230" s="670"/>
      <c r="E230" s="670"/>
      <c r="F230" s="670"/>
      <c r="G230" s="670"/>
      <c r="H230" s="670"/>
      <c r="I230" s="670"/>
      <c r="J230" s="670"/>
      <c r="K230" s="670"/>
      <c r="L230" s="670"/>
      <c r="M230" s="670"/>
      <c r="N230" s="670"/>
      <c r="O230" s="670"/>
      <c r="P230" s="670"/>
      <c r="Q230" s="670"/>
      <c r="R230" s="670"/>
      <c r="S230" s="670"/>
      <c r="T230" s="670"/>
      <c r="U230" s="670"/>
      <c r="V230" s="670"/>
      <c r="W230" s="670"/>
      <c r="X230" s="670"/>
      <c r="Y230" s="670"/>
      <c r="Z230" s="670"/>
      <c r="AA230" s="670"/>
      <c r="AB230" s="670"/>
      <c r="AC230" s="670"/>
      <c r="AD230" s="670"/>
      <c r="AE230" s="670"/>
      <c r="AF230" s="670"/>
      <c r="AG230" s="670"/>
      <c r="AH230" s="670"/>
      <c r="AI230" s="670"/>
      <c r="AJ230" s="670"/>
      <c r="AK230" s="670"/>
      <c r="AL230" s="670"/>
      <c r="AM230" s="670"/>
      <c r="AN230" s="670"/>
      <c r="AO230" s="670"/>
      <c r="AP230" s="670"/>
      <c r="AQ230" s="927"/>
      <c r="AR230" s="670"/>
      <c r="AS230" s="670"/>
      <c r="AT230" s="927"/>
      <c r="AU230" s="927"/>
      <c r="AV230" s="670"/>
      <c r="AW230" s="670"/>
      <c r="AX230" s="670"/>
      <c r="AY230" s="670"/>
      <c r="AZ230" s="670"/>
    </row>
    <row r="231">
      <c r="A231" s="670"/>
      <c r="B231" s="926"/>
      <c r="C231" s="670"/>
      <c r="D231" s="670"/>
      <c r="E231" s="670"/>
      <c r="F231" s="670"/>
      <c r="G231" s="670"/>
      <c r="H231" s="670"/>
      <c r="I231" s="670"/>
      <c r="J231" s="670"/>
      <c r="K231" s="670"/>
      <c r="L231" s="670"/>
      <c r="M231" s="670"/>
      <c r="N231" s="670"/>
      <c r="O231" s="670"/>
      <c r="P231" s="670"/>
      <c r="Q231" s="670"/>
      <c r="R231" s="670"/>
      <c r="S231" s="670"/>
      <c r="T231" s="670"/>
      <c r="U231" s="670"/>
      <c r="V231" s="670"/>
      <c r="W231" s="670"/>
      <c r="X231" s="670"/>
      <c r="Y231" s="670"/>
      <c r="Z231" s="670"/>
      <c r="AA231" s="670"/>
      <c r="AB231" s="670"/>
      <c r="AC231" s="670"/>
      <c r="AD231" s="670"/>
      <c r="AE231" s="670"/>
      <c r="AF231" s="670"/>
      <c r="AG231" s="670"/>
      <c r="AH231" s="670"/>
      <c r="AI231" s="670"/>
      <c r="AJ231" s="670"/>
      <c r="AK231" s="670"/>
      <c r="AL231" s="670"/>
      <c r="AM231" s="670"/>
      <c r="AN231" s="670"/>
      <c r="AO231" s="670"/>
      <c r="AP231" s="670"/>
      <c r="AQ231" s="927"/>
      <c r="AR231" s="670"/>
      <c r="AS231" s="670"/>
      <c r="AT231" s="927"/>
      <c r="AU231" s="927"/>
      <c r="AV231" s="670"/>
      <c r="AW231" s="670"/>
      <c r="AX231" s="670"/>
      <c r="AY231" s="670"/>
      <c r="AZ231" s="670"/>
    </row>
    <row r="232">
      <c r="A232" s="670"/>
      <c r="B232" s="926"/>
      <c r="C232" s="670"/>
      <c r="D232" s="670"/>
      <c r="E232" s="670"/>
      <c r="F232" s="670"/>
      <c r="G232" s="670"/>
      <c r="H232" s="670"/>
      <c r="I232" s="670"/>
      <c r="J232" s="670"/>
      <c r="K232" s="670"/>
      <c r="L232" s="670"/>
      <c r="M232" s="670"/>
      <c r="N232" s="670"/>
      <c r="O232" s="670"/>
      <c r="P232" s="670"/>
      <c r="Q232" s="670"/>
      <c r="R232" s="670"/>
      <c r="S232" s="670"/>
      <c r="T232" s="670"/>
      <c r="U232" s="670"/>
      <c r="V232" s="670"/>
      <c r="W232" s="670"/>
      <c r="X232" s="670"/>
      <c r="Y232" s="670"/>
      <c r="Z232" s="670"/>
      <c r="AA232" s="670"/>
      <c r="AB232" s="670"/>
      <c r="AC232" s="670"/>
      <c r="AD232" s="670"/>
      <c r="AE232" s="670"/>
      <c r="AF232" s="670"/>
      <c r="AG232" s="670"/>
      <c r="AH232" s="670"/>
      <c r="AI232" s="670"/>
      <c r="AJ232" s="670"/>
      <c r="AK232" s="670"/>
      <c r="AL232" s="670"/>
      <c r="AM232" s="670"/>
      <c r="AN232" s="670"/>
      <c r="AO232" s="670"/>
      <c r="AP232" s="670"/>
      <c r="AQ232" s="927"/>
      <c r="AR232" s="670"/>
      <c r="AS232" s="670"/>
      <c r="AT232" s="927"/>
      <c r="AU232" s="927"/>
      <c r="AV232" s="670"/>
      <c r="AW232" s="670"/>
      <c r="AX232" s="670"/>
      <c r="AY232" s="670"/>
      <c r="AZ232" s="670"/>
    </row>
    <row r="233">
      <c r="A233" s="670"/>
      <c r="B233" s="926"/>
      <c r="C233" s="670"/>
      <c r="D233" s="670"/>
      <c r="E233" s="670"/>
      <c r="F233" s="670"/>
      <c r="G233" s="670"/>
      <c r="H233" s="670"/>
      <c r="I233" s="670"/>
      <c r="J233" s="670"/>
      <c r="K233" s="670"/>
      <c r="L233" s="670"/>
      <c r="M233" s="670"/>
      <c r="N233" s="670"/>
      <c r="O233" s="670"/>
      <c r="P233" s="670"/>
      <c r="Q233" s="670"/>
      <c r="R233" s="670"/>
      <c r="S233" s="670"/>
      <c r="T233" s="670"/>
      <c r="U233" s="670"/>
      <c r="V233" s="670"/>
      <c r="W233" s="670"/>
      <c r="X233" s="670"/>
      <c r="Y233" s="670"/>
      <c r="Z233" s="670"/>
      <c r="AA233" s="670"/>
      <c r="AB233" s="670"/>
      <c r="AC233" s="670"/>
      <c r="AD233" s="670"/>
      <c r="AE233" s="670"/>
      <c r="AF233" s="670"/>
      <c r="AG233" s="670"/>
      <c r="AH233" s="670"/>
      <c r="AI233" s="670"/>
      <c r="AJ233" s="670"/>
      <c r="AK233" s="670"/>
      <c r="AL233" s="670"/>
      <c r="AM233" s="670"/>
      <c r="AN233" s="670"/>
      <c r="AO233" s="670"/>
      <c r="AP233" s="670"/>
      <c r="AQ233" s="927"/>
      <c r="AR233" s="670"/>
      <c r="AS233" s="670"/>
      <c r="AT233" s="927"/>
      <c r="AU233" s="927"/>
      <c r="AV233" s="670"/>
      <c r="AW233" s="670"/>
      <c r="AX233" s="670"/>
      <c r="AY233" s="670"/>
      <c r="AZ233" s="670"/>
    </row>
    <row r="234">
      <c r="A234" s="670"/>
      <c r="B234" s="926"/>
      <c r="C234" s="670"/>
      <c r="D234" s="670"/>
      <c r="E234" s="670"/>
      <c r="F234" s="670"/>
      <c r="G234" s="670"/>
      <c r="H234" s="670"/>
      <c r="I234" s="670"/>
      <c r="J234" s="670"/>
      <c r="K234" s="670"/>
      <c r="L234" s="670"/>
      <c r="M234" s="670"/>
      <c r="N234" s="670"/>
      <c r="O234" s="670"/>
      <c r="P234" s="670"/>
      <c r="Q234" s="670"/>
      <c r="R234" s="670"/>
      <c r="S234" s="670"/>
      <c r="T234" s="670"/>
      <c r="U234" s="670"/>
      <c r="V234" s="670"/>
      <c r="W234" s="670"/>
      <c r="X234" s="670"/>
      <c r="Y234" s="670"/>
      <c r="Z234" s="670"/>
      <c r="AA234" s="670"/>
      <c r="AB234" s="670"/>
      <c r="AC234" s="670"/>
      <c r="AD234" s="670"/>
      <c r="AE234" s="670"/>
      <c r="AF234" s="670"/>
      <c r="AG234" s="670"/>
      <c r="AH234" s="670"/>
      <c r="AI234" s="670"/>
      <c r="AJ234" s="670"/>
      <c r="AK234" s="670"/>
      <c r="AL234" s="670"/>
      <c r="AM234" s="670"/>
      <c r="AN234" s="670"/>
      <c r="AO234" s="670"/>
      <c r="AP234" s="670"/>
      <c r="AQ234" s="927"/>
      <c r="AR234" s="670"/>
      <c r="AS234" s="670"/>
      <c r="AT234" s="927"/>
      <c r="AU234" s="927"/>
      <c r="AV234" s="670"/>
      <c r="AW234" s="670"/>
      <c r="AX234" s="670"/>
      <c r="AY234" s="670"/>
      <c r="AZ234" s="670"/>
    </row>
    <row r="235">
      <c r="A235" s="670"/>
      <c r="B235" s="926"/>
      <c r="C235" s="670"/>
      <c r="D235" s="670"/>
      <c r="E235" s="670"/>
      <c r="F235" s="670"/>
      <c r="G235" s="670"/>
      <c r="H235" s="670"/>
      <c r="I235" s="670"/>
      <c r="J235" s="670"/>
      <c r="K235" s="670"/>
      <c r="L235" s="670"/>
      <c r="M235" s="670"/>
      <c r="N235" s="670"/>
      <c r="O235" s="670"/>
      <c r="P235" s="670"/>
      <c r="Q235" s="670"/>
      <c r="R235" s="670"/>
      <c r="S235" s="670"/>
      <c r="T235" s="670"/>
      <c r="U235" s="670"/>
      <c r="V235" s="670"/>
      <c r="W235" s="670"/>
      <c r="X235" s="670"/>
      <c r="Y235" s="670"/>
      <c r="Z235" s="670"/>
      <c r="AA235" s="670"/>
      <c r="AB235" s="670"/>
      <c r="AC235" s="670"/>
      <c r="AD235" s="670"/>
      <c r="AE235" s="670"/>
      <c r="AF235" s="670"/>
      <c r="AG235" s="670"/>
      <c r="AH235" s="670"/>
      <c r="AI235" s="670"/>
      <c r="AJ235" s="670"/>
      <c r="AK235" s="670"/>
      <c r="AL235" s="670"/>
      <c r="AM235" s="670"/>
      <c r="AN235" s="670"/>
      <c r="AO235" s="670"/>
      <c r="AP235" s="670"/>
      <c r="AQ235" s="927"/>
      <c r="AR235" s="670"/>
      <c r="AS235" s="670"/>
      <c r="AT235" s="927"/>
      <c r="AU235" s="927"/>
      <c r="AV235" s="670"/>
      <c r="AW235" s="670"/>
      <c r="AX235" s="670"/>
      <c r="AY235" s="670"/>
      <c r="AZ235" s="670"/>
    </row>
    <row r="236">
      <c r="A236" s="670"/>
      <c r="B236" s="926"/>
      <c r="C236" s="670"/>
      <c r="D236" s="670"/>
      <c r="E236" s="670"/>
      <c r="F236" s="670"/>
      <c r="G236" s="670"/>
      <c r="H236" s="670"/>
      <c r="I236" s="670"/>
      <c r="J236" s="670"/>
      <c r="K236" s="670"/>
      <c r="L236" s="670"/>
      <c r="M236" s="670"/>
      <c r="N236" s="670"/>
      <c r="O236" s="670"/>
      <c r="P236" s="670"/>
      <c r="Q236" s="670"/>
      <c r="R236" s="670"/>
      <c r="S236" s="670"/>
      <c r="T236" s="670"/>
      <c r="U236" s="670"/>
      <c r="V236" s="670"/>
      <c r="W236" s="670"/>
      <c r="X236" s="670"/>
      <c r="Y236" s="670"/>
      <c r="Z236" s="670"/>
      <c r="AA236" s="670"/>
      <c r="AB236" s="670"/>
      <c r="AC236" s="670"/>
      <c r="AD236" s="670"/>
      <c r="AE236" s="670"/>
      <c r="AF236" s="670"/>
      <c r="AG236" s="670"/>
      <c r="AH236" s="670"/>
      <c r="AI236" s="670"/>
      <c r="AJ236" s="670"/>
      <c r="AK236" s="670"/>
      <c r="AL236" s="670"/>
      <c r="AM236" s="670"/>
      <c r="AN236" s="670"/>
      <c r="AO236" s="670"/>
      <c r="AP236" s="670"/>
      <c r="AQ236" s="927"/>
      <c r="AR236" s="670"/>
      <c r="AS236" s="670"/>
      <c r="AT236" s="927"/>
      <c r="AU236" s="927"/>
      <c r="AV236" s="670"/>
      <c r="AW236" s="670"/>
      <c r="AX236" s="670"/>
      <c r="AY236" s="670"/>
      <c r="AZ236" s="670"/>
    </row>
    <row r="237">
      <c r="A237" s="670"/>
      <c r="B237" s="926"/>
      <c r="C237" s="670"/>
      <c r="D237" s="670"/>
      <c r="E237" s="670"/>
      <c r="F237" s="670"/>
      <c r="G237" s="670"/>
      <c r="H237" s="670"/>
      <c r="I237" s="670"/>
      <c r="J237" s="670"/>
      <c r="K237" s="670"/>
      <c r="L237" s="670"/>
      <c r="M237" s="670"/>
      <c r="N237" s="670"/>
      <c r="O237" s="670"/>
      <c r="P237" s="670"/>
      <c r="Q237" s="670"/>
      <c r="R237" s="670"/>
      <c r="S237" s="670"/>
      <c r="T237" s="670"/>
      <c r="U237" s="670"/>
      <c r="V237" s="670"/>
      <c r="W237" s="670"/>
      <c r="X237" s="670"/>
      <c r="Y237" s="670"/>
      <c r="Z237" s="670"/>
      <c r="AA237" s="670"/>
      <c r="AB237" s="670"/>
      <c r="AC237" s="670"/>
      <c r="AD237" s="670"/>
      <c r="AE237" s="670"/>
      <c r="AF237" s="670"/>
      <c r="AG237" s="670"/>
      <c r="AH237" s="670"/>
      <c r="AI237" s="670"/>
      <c r="AJ237" s="670"/>
      <c r="AK237" s="670"/>
      <c r="AL237" s="670"/>
      <c r="AM237" s="670"/>
      <c r="AN237" s="670"/>
      <c r="AO237" s="670"/>
      <c r="AP237" s="670"/>
      <c r="AQ237" s="927"/>
      <c r="AR237" s="670"/>
      <c r="AS237" s="670"/>
      <c r="AT237" s="927"/>
      <c r="AU237" s="927"/>
      <c r="AV237" s="670"/>
      <c r="AW237" s="670"/>
      <c r="AX237" s="670"/>
      <c r="AY237" s="670"/>
      <c r="AZ237" s="670"/>
    </row>
    <row r="238">
      <c r="A238" s="670"/>
      <c r="B238" s="926"/>
      <c r="C238" s="670"/>
      <c r="D238" s="670"/>
      <c r="E238" s="670"/>
      <c r="F238" s="670"/>
      <c r="G238" s="670"/>
      <c r="H238" s="670"/>
      <c r="I238" s="670"/>
      <c r="J238" s="670"/>
      <c r="K238" s="670"/>
      <c r="L238" s="670"/>
      <c r="M238" s="670"/>
      <c r="N238" s="670"/>
      <c r="O238" s="670"/>
      <c r="P238" s="670"/>
      <c r="Q238" s="670"/>
      <c r="R238" s="670"/>
      <c r="S238" s="670"/>
      <c r="T238" s="670"/>
      <c r="U238" s="670"/>
      <c r="V238" s="670"/>
      <c r="W238" s="670"/>
      <c r="X238" s="670"/>
      <c r="Y238" s="670"/>
      <c r="Z238" s="670"/>
      <c r="AA238" s="670"/>
      <c r="AB238" s="670"/>
      <c r="AC238" s="670"/>
      <c r="AD238" s="670"/>
      <c r="AE238" s="670"/>
      <c r="AF238" s="670"/>
      <c r="AG238" s="670"/>
      <c r="AH238" s="670"/>
      <c r="AI238" s="670"/>
      <c r="AJ238" s="670"/>
      <c r="AK238" s="670"/>
      <c r="AL238" s="670"/>
      <c r="AM238" s="670"/>
      <c r="AN238" s="670"/>
      <c r="AO238" s="670"/>
      <c r="AP238" s="670"/>
      <c r="AQ238" s="927"/>
      <c r="AR238" s="670"/>
      <c r="AS238" s="670"/>
      <c r="AT238" s="927"/>
      <c r="AU238" s="927"/>
      <c r="AV238" s="670"/>
      <c r="AW238" s="670"/>
      <c r="AX238" s="670"/>
      <c r="AY238" s="670"/>
      <c r="AZ238" s="670"/>
    </row>
    <row r="239">
      <c r="A239" s="670"/>
      <c r="B239" s="926"/>
      <c r="C239" s="670"/>
      <c r="D239" s="670"/>
      <c r="E239" s="670"/>
      <c r="F239" s="670"/>
      <c r="G239" s="670"/>
      <c r="H239" s="670"/>
      <c r="I239" s="670"/>
      <c r="J239" s="670"/>
      <c r="K239" s="670"/>
      <c r="L239" s="670"/>
      <c r="M239" s="670"/>
      <c r="N239" s="670"/>
      <c r="O239" s="670"/>
      <c r="P239" s="670"/>
      <c r="Q239" s="670"/>
      <c r="R239" s="670"/>
      <c r="S239" s="670"/>
      <c r="T239" s="670"/>
      <c r="U239" s="670"/>
      <c r="V239" s="670"/>
      <c r="W239" s="670"/>
      <c r="X239" s="670"/>
      <c r="Y239" s="670"/>
      <c r="Z239" s="670"/>
      <c r="AA239" s="670"/>
      <c r="AB239" s="670"/>
      <c r="AC239" s="670"/>
      <c r="AD239" s="670"/>
      <c r="AE239" s="670"/>
      <c r="AF239" s="670"/>
      <c r="AG239" s="670"/>
      <c r="AH239" s="670"/>
      <c r="AI239" s="670"/>
      <c r="AJ239" s="670"/>
      <c r="AK239" s="670"/>
      <c r="AL239" s="670"/>
      <c r="AM239" s="670"/>
      <c r="AN239" s="670"/>
      <c r="AO239" s="670"/>
      <c r="AP239" s="670"/>
      <c r="AQ239" s="927"/>
      <c r="AR239" s="670"/>
      <c r="AS239" s="670"/>
      <c r="AT239" s="927"/>
      <c r="AU239" s="927"/>
      <c r="AV239" s="670"/>
      <c r="AW239" s="670"/>
      <c r="AX239" s="670"/>
      <c r="AY239" s="670"/>
      <c r="AZ239" s="670"/>
    </row>
    <row r="240">
      <c r="A240" s="670"/>
      <c r="B240" s="926"/>
      <c r="C240" s="670"/>
      <c r="D240" s="670"/>
      <c r="E240" s="670"/>
      <c r="F240" s="670"/>
      <c r="G240" s="670"/>
      <c r="H240" s="670"/>
      <c r="I240" s="670"/>
      <c r="J240" s="670"/>
      <c r="K240" s="670"/>
      <c r="L240" s="670"/>
      <c r="M240" s="670"/>
      <c r="N240" s="670"/>
      <c r="O240" s="670"/>
      <c r="P240" s="670"/>
      <c r="Q240" s="670"/>
      <c r="R240" s="670"/>
      <c r="S240" s="670"/>
      <c r="T240" s="670"/>
      <c r="U240" s="670"/>
      <c r="V240" s="670"/>
      <c r="W240" s="670"/>
      <c r="X240" s="670"/>
      <c r="Y240" s="670"/>
      <c r="Z240" s="670"/>
      <c r="AA240" s="670"/>
      <c r="AB240" s="670"/>
      <c r="AC240" s="670"/>
      <c r="AD240" s="670"/>
      <c r="AE240" s="670"/>
      <c r="AF240" s="670"/>
      <c r="AG240" s="670"/>
      <c r="AH240" s="670"/>
      <c r="AI240" s="670"/>
      <c r="AJ240" s="670"/>
      <c r="AK240" s="670"/>
      <c r="AL240" s="670"/>
      <c r="AM240" s="670"/>
      <c r="AN240" s="670"/>
      <c r="AO240" s="670"/>
      <c r="AP240" s="670"/>
      <c r="AQ240" s="927"/>
      <c r="AR240" s="670"/>
      <c r="AS240" s="670"/>
      <c r="AT240" s="927"/>
      <c r="AU240" s="927"/>
      <c r="AV240" s="670"/>
      <c r="AW240" s="670"/>
      <c r="AX240" s="670"/>
      <c r="AY240" s="670"/>
      <c r="AZ240" s="670"/>
    </row>
    <row r="241">
      <c r="A241" s="670"/>
      <c r="B241" s="926"/>
      <c r="C241" s="670"/>
      <c r="D241" s="670"/>
      <c r="E241" s="670"/>
      <c r="F241" s="670"/>
      <c r="G241" s="670"/>
      <c r="H241" s="670"/>
      <c r="I241" s="670"/>
      <c r="J241" s="670"/>
      <c r="K241" s="670"/>
      <c r="L241" s="670"/>
      <c r="M241" s="670"/>
      <c r="N241" s="670"/>
      <c r="O241" s="670"/>
      <c r="P241" s="670"/>
      <c r="Q241" s="670"/>
      <c r="R241" s="670"/>
      <c r="S241" s="670"/>
      <c r="T241" s="670"/>
      <c r="U241" s="670"/>
      <c r="V241" s="670"/>
      <c r="W241" s="670"/>
      <c r="X241" s="670"/>
      <c r="Y241" s="670"/>
      <c r="Z241" s="670"/>
      <c r="AA241" s="670"/>
      <c r="AB241" s="670"/>
      <c r="AC241" s="670"/>
      <c r="AD241" s="670"/>
      <c r="AE241" s="670"/>
      <c r="AF241" s="670"/>
      <c r="AG241" s="670"/>
      <c r="AH241" s="670"/>
      <c r="AI241" s="670"/>
      <c r="AJ241" s="670"/>
      <c r="AK241" s="670"/>
      <c r="AL241" s="670"/>
      <c r="AM241" s="670"/>
      <c r="AN241" s="670"/>
      <c r="AO241" s="670"/>
      <c r="AP241" s="670"/>
      <c r="AQ241" s="927"/>
      <c r="AR241" s="670"/>
      <c r="AS241" s="670"/>
      <c r="AT241" s="927"/>
      <c r="AU241" s="927"/>
      <c r="AV241" s="670"/>
      <c r="AW241" s="670"/>
      <c r="AX241" s="670"/>
      <c r="AY241" s="670"/>
      <c r="AZ241" s="670"/>
    </row>
    <row r="242">
      <c r="A242" s="670"/>
      <c r="B242" s="926"/>
      <c r="C242" s="670"/>
      <c r="D242" s="670"/>
      <c r="E242" s="670"/>
      <c r="F242" s="670"/>
      <c r="G242" s="670"/>
      <c r="H242" s="670"/>
      <c r="I242" s="670"/>
      <c r="J242" s="670"/>
      <c r="K242" s="670"/>
      <c r="L242" s="670"/>
      <c r="M242" s="670"/>
      <c r="N242" s="670"/>
      <c r="O242" s="670"/>
      <c r="P242" s="670"/>
      <c r="Q242" s="670"/>
      <c r="R242" s="670"/>
      <c r="S242" s="670"/>
      <c r="T242" s="670"/>
      <c r="U242" s="670"/>
      <c r="V242" s="670"/>
      <c r="W242" s="670"/>
      <c r="X242" s="670"/>
      <c r="Y242" s="670"/>
      <c r="Z242" s="670"/>
      <c r="AA242" s="670"/>
      <c r="AB242" s="670"/>
      <c r="AC242" s="670"/>
      <c r="AD242" s="670"/>
      <c r="AE242" s="670"/>
      <c r="AF242" s="670"/>
      <c r="AG242" s="670"/>
      <c r="AH242" s="670"/>
      <c r="AI242" s="670"/>
      <c r="AJ242" s="670"/>
      <c r="AK242" s="670"/>
      <c r="AL242" s="670"/>
      <c r="AM242" s="670"/>
      <c r="AN242" s="670"/>
      <c r="AO242" s="670"/>
      <c r="AP242" s="670"/>
      <c r="AQ242" s="927"/>
      <c r="AR242" s="670"/>
      <c r="AS242" s="670"/>
      <c r="AT242" s="927"/>
      <c r="AU242" s="927"/>
      <c r="AV242" s="670"/>
      <c r="AW242" s="670"/>
      <c r="AX242" s="670"/>
      <c r="AY242" s="670"/>
      <c r="AZ242" s="670"/>
    </row>
    <row r="243">
      <c r="A243" s="670"/>
      <c r="B243" s="926"/>
      <c r="C243" s="670"/>
      <c r="D243" s="670"/>
      <c r="E243" s="670"/>
      <c r="F243" s="670"/>
      <c r="G243" s="670"/>
      <c r="H243" s="670"/>
      <c r="I243" s="670"/>
      <c r="J243" s="670"/>
      <c r="K243" s="670"/>
      <c r="L243" s="670"/>
      <c r="M243" s="670"/>
      <c r="N243" s="670"/>
      <c r="O243" s="670"/>
      <c r="P243" s="670"/>
      <c r="Q243" s="670"/>
      <c r="R243" s="670"/>
      <c r="S243" s="670"/>
      <c r="T243" s="670"/>
      <c r="U243" s="670"/>
      <c r="V243" s="670"/>
      <c r="W243" s="670"/>
      <c r="X243" s="670"/>
      <c r="Y243" s="670"/>
      <c r="Z243" s="670"/>
      <c r="AA243" s="670"/>
      <c r="AB243" s="670"/>
      <c r="AC243" s="670"/>
      <c r="AD243" s="670"/>
      <c r="AE243" s="670"/>
      <c r="AF243" s="670"/>
      <c r="AG243" s="670"/>
      <c r="AH243" s="670"/>
      <c r="AI243" s="670"/>
      <c r="AJ243" s="670"/>
      <c r="AK243" s="670"/>
      <c r="AL243" s="670"/>
      <c r="AM243" s="670"/>
      <c r="AN243" s="670"/>
      <c r="AO243" s="670"/>
      <c r="AP243" s="670"/>
      <c r="AQ243" s="927"/>
      <c r="AR243" s="670"/>
      <c r="AS243" s="670"/>
      <c r="AT243" s="927"/>
      <c r="AU243" s="927"/>
      <c r="AV243" s="670"/>
      <c r="AW243" s="670"/>
      <c r="AX243" s="670"/>
      <c r="AY243" s="670"/>
      <c r="AZ243" s="670"/>
    </row>
    <row r="244">
      <c r="A244" s="670"/>
      <c r="B244" s="926"/>
      <c r="C244" s="670"/>
      <c r="D244" s="670"/>
      <c r="E244" s="670"/>
      <c r="F244" s="670"/>
      <c r="G244" s="670"/>
      <c r="H244" s="670"/>
      <c r="I244" s="670"/>
      <c r="J244" s="670"/>
      <c r="K244" s="670"/>
      <c r="L244" s="670"/>
      <c r="M244" s="670"/>
      <c r="N244" s="670"/>
      <c r="O244" s="670"/>
      <c r="P244" s="670"/>
      <c r="Q244" s="670"/>
      <c r="R244" s="670"/>
      <c r="S244" s="670"/>
      <c r="T244" s="670"/>
      <c r="U244" s="670"/>
      <c r="V244" s="670"/>
      <c r="W244" s="670"/>
      <c r="X244" s="670"/>
      <c r="Y244" s="670"/>
      <c r="Z244" s="670"/>
      <c r="AA244" s="670"/>
      <c r="AB244" s="670"/>
      <c r="AC244" s="670"/>
      <c r="AD244" s="670"/>
      <c r="AE244" s="670"/>
      <c r="AF244" s="670"/>
      <c r="AG244" s="670"/>
      <c r="AH244" s="670"/>
      <c r="AI244" s="670"/>
      <c r="AJ244" s="670"/>
      <c r="AK244" s="670"/>
      <c r="AL244" s="670"/>
      <c r="AM244" s="670"/>
      <c r="AN244" s="670"/>
      <c r="AO244" s="670"/>
      <c r="AP244" s="670"/>
      <c r="AQ244" s="927"/>
      <c r="AR244" s="670"/>
      <c r="AS244" s="670"/>
      <c r="AT244" s="927"/>
      <c r="AU244" s="927"/>
      <c r="AV244" s="670"/>
      <c r="AW244" s="670"/>
      <c r="AX244" s="670"/>
      <c r="AY244" s="670"/>
      <c r="AZ244" s="670"/>
    </row>
    <row r="245">
      <c r="A245" s="670"/>
      <c r="B245" s="926"/>
      <c r="C245" s="670"/>
      <c r="D245" s="670"/>
      <c r="E245" s="670"/>
      <c r="F245" s="670"/>
      <c r="G245" s="670"/>
      <c r="H245" s="670"/>
      <c r="I245" s="670"/>
      <c r="J245" s="670"/>
      <c r="K245" s="670"/>
      <c r="L245" s="670"/>
      <c r="M245" s="670"/>
      <c r="N245" s="670"/>
      <c r="O245" s="670"/>
      <c r="P245" s="670"/>
      <c r="Q245" s="670"/>
      <c r="R245" s="670"/>
      <c r="S245" s="670"/>
      <c r="T245" s="670"/>
      <c r="U245" s="670"/>
      <c r="V245" s="670"/>
      <c r="W245" s="670"/>
      <c r="X245" s="670"/>
      <c r="Y245" s="670"/>
      <c r="Z245" s="670"/>
      <c r="AA245" s="670"/>
      <c r="AB245" s="670"/>
      <c r="AC245" s="670"/>
      <c r="AD245" s="670"/>
      <c r="AE245" s="670"/>
      <c r="AF245" s="670"/>
      <c r="AG245" s="670"/>
      <c r="AH245" s="670"/>
      <c r="AI245" s="670"/>
      <c r="AJ245" s="670"/>
      <c r="AK245" s="670"/>
      <c r="AL245" s="670"/>
      <c r="AM245" s="670"/>
      <c r="AN245" s="670"/>
      <c r="AO245" s="670"/>
      <c r="AP245" s="670"/>
      <c r="AQ245" s="927"/>
      <c r="AR245" s="670"/>
      <c r="AS245" s="670"/>
      <c r="AT245" s="927"/>
      <c r="AU245" s="927"/>
      <c r="AV245" s="670"/>
      <c r="AW245" s="670"/>
      <c r="AX245" s="670"/>
      <c r="AY245" s="670"/>
      <c r="AZ245" s="670"/>
    </row>
    <row r="246">
      <c r="A246" s="670"/>
      <c r="B246" s="926"/>
      <c r="C246" s="670"/>
      <c r="D246" s="670"/>
      <c r="E246" s="670"/>
      <c r="F246" s="670"/>
      <c r="G246" s="670"/>
      <c r="H246" s="670"/>
      <c r="I246" s="670"/>
      <c r="J246" s="670"/>
      <c r="K246" s="670"/>
      <c r="L246" s="670"/>
      <c r="M246" s="670"/>
      <c r="N246" s="670"/>
      <c r="O246" s="670"/>
      <c r="P246" s="670"/>
      <c r="Q246" s="670"/>
      <c r="R246" s="670"/>
      <c r="S246" s="670"/>
      <c r="T246" s="670"/>
      <c r="U246" s="670"/>
      <c r="V246" s="670"/>
      <c r="W246" s="670"/>
      <c r="X246" s="670"/>
      <c r="Y246" s="670"/>
      <c r="Z246" s="670"/>
      <c r="AA246" s="670"/>
      <c r="AB246" s="670"/>
      <c r="AC246" s="670"/>
      <c r="AD246" s="670"/>
      <c r="AE246" s="670"/>
      <c r="AF246" s="670"/>
      <c r="AG246" s="670"/>
      <c r="AH246" s="670"/>
      <c r="AI246" s="670"/>
      <c r="AJ246" s="670"/>
      <c r="AK246" s="670"/>
      <c r="AL246" s="670"/>
      <c r="AM246" s="670"/>
      <c r="AN246" s="670"/>
      <c r="AO246" s="670"/>
      <c r="AP246" s="670"/>
      <c r="AQ246" s="927"/>
      <c r="AR246" s="670"/>
      <c r="AS246" s="670"/>
      <c r="AT246" s="927"/>
      <c r="AU246" s="927"/>
      <c r="AV246" s="670"/>
      <c r="AW246" s="670"/>
      <c r="AX246" s="670"/>
      <c r="AY246" s="670"/>
      <c r="AZ246" s="670"/>
    </row>
    <row r="247">
      <c r="A247" s="670"/>
      <c r="B247" s="926"/>
      <c r="C247" s="670"/>
      <c r="D247" s="670"/>
      <c r="E247" s="670"/>
      <c r="F247" s="670"/>
      <c r="G247" s="670"/>
      <c r="H247" s="670"/>
      <c r="I247" s="670"/>
      <c r="J247" s="670"/>
      <c r="K247" s="670"/>
      <c r="L247" s="670"/>
      <c r="M247" s="670"/>
      <c r="N247" s="670"/>
      <c r="O247" s="670"/>
      <c r="P247" s="670"/>
      <c r="Q247" s="670"/>
      <c r="R247" s="670"/>
      <c r="S247" s="670"/>
      <c r="T247" s="670"/>
      <c r="U247" s="670"/>
      <c r="V247" s="670"/>
      <c r="W247" s="670"/>
      <c r="X247" s="670"/>
      <c r="Y247" s="670"/>
      <c r="Z247" s="670"/>
      <c r="AA247" s="670"/>
      <c r="AB247" s="670"/>
      <c r="AC247" s="670"/>
      <c r="AD247" s="670"/>
      <c r="AE247" s="670"/>
      <c r="AF247" s="670"/>
      <c r="AG247" s="670"/>
      <c r="AH247" s="670"/>
      <c r="AI247" s="670"/>
      <c r="AJ247" s="670"/>
      <c r="AK247" s="670"/>
      <c r="AL247" s="670"/>
      <c r="AM247" s="670"/>
      <c r="AN247" s="670"/>
      <c r="AO247" s="670"/>
      <c r="AP247" s="670"/>
      <c r="AQ247" s="927"/>
      <c r="AR247" s="670"/>
      <c r="AS247" s="670"/>
      <c r="AT247" s="927"/>
      <c r="AU247" s="927"/>
      <c r="AV247" s="670"/>
      <c r="AW247" s="670"/>
      <c r="AX247" s="670"/>
      <c r="AY247" s="670"/>
      <c r="AZ247" s="670"/>
    </row>
    <row r="248">
      <c r="A248" s="670"/>
      <c r="B248" s="926"/>
      <c r="C248" s="670"/>
      <c r="D248" s="670"/>
      <c r="E248" s="670"/>
      <c r="F248" s="670"/>
      <c r="G248" s="670"/>
      <c r="H248" s="670"/>
      <c r="I248" s="670"/>
      <c r="J248" s="670"/>
      <c r="K248" s="670"/>
      <c r="L248" s="670"/>
      <c r="M248" s="670"/>
      <c r="N248" s="670"/>
      <c r="O248" s="670"/>
      <c r="P248" s="670"/>
      <c r="Q248" s="670"/>
      <c r="R248" s="670"/>
      <c r="S248" s="670"/>
      <c r="T248" s="670"/>
      <c r="U248" s="670"/>
      <c r="V248" s="670"/>
      <c r="W248" s="670"/>
      <c r="X248" s="670"/>
      <c r="Y248" s="670"/>
      <c r="Z248" s="670"/>
      <c r="AA248" s="670"/>
      <c r="AB248" s="670"/>
      <c r="AC248" s="670"/>
      <c r="AD248" s="670"/>
      <c r="AE248" s="670"/>
      <c r="AF248" s="670"/>
      <c r="AG248" s="670"/>
      <c r="AH248" s="670"/>
      <c r="AI248" s="670"/>
      <c r="AJ248" s="670"/>
      <c r="AK248" s="670"/>
      <c r="AL248" s="670"/>
      <c r="AM248" s="670"/>
      <c r="AN248" s="670"/>
      <c r="AO248" s="670"/>
      <c r="AP248" s="670"/>
      <c r="AQ248" s="927"/>
      <c r="AR248" s="670"/>
      <c r="AS248" s="670"/>
      <c r="AT248" s="927"/>
      <c r="AU248" s="927"/>
      <c r="AV248" s="670"/>
      <c r="AW248" s="670"/>
      <c r="AX248" s="670"/>
      <c r="AY248" s="670"/>
      <c r="AZ248" s="670"/>
    </row>
    <row r="249">
      <c r="A249" s="670"/>
      <c r="B249" s="926"/>
      <c r="C249" s="670"/>
      <c r="D249" s="670"/>
      <c r="E249" s="670"/>
      <c r="F249" s="670"/>
      <c r="G249" s="670"/>
      <c r="H249" s="670"/>
      <c r="I249" s="670"/>
      <c r="J249" s="670"/>
      <c r="K249" s="670"/>
      <c r="L249" s="670"/>
      <c r="M249" s="670"/>
      <c r="N249" s="670"/>
      <c r="O249" s="670"/>
      <c r="P249" s="670"/>
      <c r="Q249" s="670"/>
      <c r="R249" s="670"/>
      <c r="S249" s="670"/>
      <c r="T249" s="670"/>
      <c r="U249" s="670"/>
      <c r="V249" s="670"/>
      <c r="W249" s="670"/>
      <c r="X249" s="670"/>
      <c r="Y249" s="670"/>
      <c r="Z249" s="670"/>
      <c r="AA249" s="670"/>
      <c r="AB249" s="670"/>
      <c r="AC249" s="670"/>
      <c r="AD249" s="670"/>
      <c r="AE249" s="670"/>
      <c r="AF249" s="670"/>
      <c r="AG249" s="670"/>
      <c r="AH249" s="670"/>
      <c r="AI249" s="670"/>
      <c r="AJ249" s="670"/>
      <c r="AK249" s="670"/>
      <c r="AL249" s="670"/>
      <c r="AM249" s="670"/>
      <c r="AN249" s="670"/>
      <c r="AO249" s="670"/>
      <c r="AP249" s="670"/>
      <c r="AQ249" s="927"/>
      <c r="AR249" s="670"/>
      <c r="AS249" s="670"/>
      <c r="AT249" s="927"/>
      <c r="AU249" s="927"/>
      <c r="AV249" s="670"/>
      <c r="AW249" s="670"/>
      <c r="AX249" s="670"/>
      <c r="AY249" s="670"/>
      <c r="AZ249" s="670"/>
    </row>
    <row r="250">
      <c r="A250" s="670"/>
      <c r="B250" s="926"/>
      <c r="C250" s="670"/>
      <c r="D250" s="670"/>
      <c r="E250" s="670"/>
      <c r="F250" s="670"/>
      <c r="G250" s="670"/>
      <c r="H250" s="670"/>
      <c r="I250" s="670"/>
      <c r="J250" s="670"/>
      <c r="K250" s="670"/>
      <c r="L250" s="670"/>
      <c r="M250" s="670"/>
      <c r="N250" s="670"/>
      <c r="O250" s="670"/>
      <c r="P250" s="670"/>
      <c r="Q250" s="670"/>
      <c r="R250" s="670"/>
      <c r="S250" s="670"/>
      <c r="T250" s="670"/>
      <c r="U250" s="670"/>
      <c r="V250" s="670"/>
      <c r="W250" s="670"/>
      <c r="X250" s="670"/>
      <c r="Y250" s="670"/>
      <c r="Z250" s="670"/>
      <c r="AA250" s="670"/>
      <c r="AB250" s="670"/>
      <c r="AC250" s="670"/>
      <c r="AD250" s="670"/>
      <c r="AE250" s="670"/>
      <c r="AF250" s="670"/>
      <c r="AG250" s="670"/>
      <c r="AH250" s="670"/>
      <c r="AI250" s="670"/>
      <c r="AJ250" s="670"/>
      <c r="AK250" s="670"/>
      <c r="AL250" s="670"/>
      <c r="AM250" s="670"/>
      <c r="AN250" s="670"/>
      <c r="AO250" s="670"/>
      <c r="AP250" s="670"/>
      <c r="AQ250" s="927"/>
      <c r="AR250" s="670"/>
      <c r="AS250" s="670"/>
      <c r="AT250" s="927"/>
      <c r="AU250" s="927"/>
      <c r="AV250" s="670"/>
      <c r="AW250" s="670"/>
      <c r="AX250" s="670"/>
      <c r="AY250" s="670"/>
      <c r="AZ250" s="670"/>
    </row>
    <row r="251">
      <c r="A251" s="670"/>
      <c r="B251" s="926"/>
      <c r="C251" s="670"/>
      <c r="D251" s="670"/>
      <c r="E251" s="670"/>
      <c r="F251" s="670"/>
      <c r="G251" s="670"/>
      <c r="H251" s="670"/>
      <c r="I251" s="670"/>
      <c r="J251" s="670"/>
      <c r="K251" s="670"/>
      <c r="L251" s="670"/>
      <c r="M251" s="670"/>
      <c r="N251" s="670"/>
      <c r="O251" s="670"/>
      <c r="P251" s="670"/>
      <c r="Q251" s="670"/>
      <c r="R251" s="670"/>
      <c r="S251" s="670"/>
      <c r="T251" s="670"/>
      <c r="U251" s="670"/>
      <c r="V251" s="670"/>
      <c r="W251" s="670"/>
      <c r="X251" s="670"/>
      <c r="Y251" s="670"/>
      <c r="Z251" s="670"/>
      <c r="AA251" s="670"/>
      <c r="AB251" s="670"/>
      <c r="AC251" s="670"/>
      <c r="AD251" s="670"/>
      <c r="AE251" s="670"/>
      <c r="AF251" s="670"/>
      <c r="AG251" s="670"/>
      <c r="AH251" s="670"/>
      <c r="AI251" s="670"/>
      <c r="AJ251" s="670"/>
      <c r="AK251" s="670"/>
      <c r="AL251" s="670"/>
      <c r="AM251" s="670"/>
      <c r="AN251" s="670"/>
      <c r="AO251" s="670"/>
      <c r="AP251" s="670"/>
      <c r="AQ251" s="927"/>
      <c r="AR251" s="670"/>
      <c r="AS251" s="670"/>
      <c r="AT251" s="927"/>
      <c r="AU251" s="927"/>
      <c r="AV251" s="670"/>
      <c r="AW251" s="670"/>
      <c r="AX251" s="670"/>
      <c r="AY251" s="670"/>
      <c r="AZ251" s="670"/>
    </row>
    <row r="252">
      <c r="A252" s="670"/>
      <c r="B252" s="926"/>
      <c r="C252" s="670"/>
      <c r="D252" s="670"/>
      <c r="E252" s="670"/>
      <c r="F252" s="670"/>
      <c r="G252" s="670"/>
      <c r="H252" s="670"/>
      <c r="I252" s="670"/>
      <c r="J252" s="670"/>
      <c r="K252" s="670"/>
      <c r="L252" s="670"/>
      <c r="M252" s="670"/>
      <c r="N252" s="670"/>
      <c r="O252" s="670"/>
      <c r="P252" s="670"/>
      <c r="Q252" s="670"/>
      <c r="R252" s="670"/>
      <c r="S252" s="670"/>
      <c r="T252" s="670"/>
      <c r="U252" s="670"/>
      <c r="V252" s="670"/>
      <c r="W252" s="670"/>
      <c r="X252" s="670"/>
      <c r="Y252" s="670"/>
      <c r="Z252" s="670"/>
      <c r="AA252" s="670"/>
      <c r="AB252" s="670"/>
      <c r="AC252" s="670"/>
      <c r="AD252" s="670"/>
      <c r="AE252" s="670"/>
      <c r="AF252" s="670"/>
      <c r="AG252" s="670"/>
      <c r="AH252" s="670"/>
      <c r="AI252" s="670"/>
      <c r="AJ252" s="670"/>
      <c r="AK252" s="670"/>
      <c r="AL252" s="670"/>
      <c r="AM252" s="670"/>
      <c r="AN252" s="670"/>
      <c r="AO252" s="670"/>
      <c r="AP252" s="670"/>
      <c r="AQ252" s="927"/>
      <c r="AR252" s="670"/>
      <c r="AS252" s="670"/>
      <c r="AT252" s="927"/>
      <c r="AU252" s="927"/>
      <c r="AV252" s="670"/>
      <c r="AW252" s="670"/>
      <c r="AX252" s="670"/>
      <c r="AY252" s="670"/>
      <c r="AZ252" s="670"/>
    </row>
    <row r="253">
      <c r="A253" s="670"/>
      <c r="B253" s="926"/>
      <c r="C253" s="670"/>
      <c r="D253" s="670"/>
      <c r="E253" s="670"/>
      <c r="F253" s="670"/>
      <c r="G253" s="670"/>
      <c r="H253" s="670"/>
      <c r="I253" s="670"/>
      <c r="J253" s="670"/>
      <c r="K253" s="670"/>
      <c r="L253" s="670"/>
      <c r="M253" s="670"/>
      <c r="N253" s="670"/>
      <c r="O253" s="670"/>
      <c r="P253" s="670"/>
      <c r="Q253" s="670"/>
      <c r="R253" s="670"/>
      <c r="S253" s="670"/>
      <c r="T253" s="670"/>
      <c r="U253" s="670"/>
      <c r="V253" s="670"/>
      <c r="W253" s="670"/>
      <c r="X253" s="670"/>
      <c r="Y253" s="670"/>
      <c r="Z253" s="670"/>
      <c r="AA253" s="670"/>
      <c r="AB253" s="670"/>
      <c r="AC253" s="670"/>
      <c r="AD253" s="670"/>
      <c r="AE253" s="670"/>
      <c r="AF253" s="670"/>
      <c r="AG253" s="670"/>
      <c r="AH253" s="670"/>
      <c r="AI253" s="670"/>
      <c r="AJ253" s="670"/>
      <c r="AK253" s="670"/>
      <c r="AL253" s="670"/>
      <c r="AM253" s="670"/>
      <c r="AN253" s="670"/>
      <c r="AO253" s="670"/>
      <c r="AP253" s="670"/>
      <c r="AQ253" s="927"/>
      <c r="AR253" s="670"/>
      <c r="AS253" s="670"/>
      <c r="AT253" s="927"/>
      <c r="AU253" s="927"/>
      <c r="AV253" s="670"/>
      <c r="AW253" s="670"/>
      <c r="AX253" s="670"/>
      <c r="AY253" s="670"/>
      <c r="AZ253" s="670"/>
    </row>
    <row r="254">
      <c r="A254" s="670"/>
      <c r="B254" s="926"/>
      <c r="C254" s="670"/>
      <c r="D254" s="670"/>
      <c r="E254" s="670"/>
      <c r="F254" s="670"/>
      <c r="G254" s="670"/>
      <c r="H254" s="670"/>
      <c r="I254" s="670"/>
      <c r="J254" s="670"/>
      <c r="K254" s="670"/>
      <c r="L254" s="670"/>
      <c r="M254" s="670"/>
      <c r="N254" s="670"/>
      <c r="O254" s="670"/>
      <c r="P254" s="670"/>
      <c r="Q254" s="670"/>
      <c r="R254" s="670"/>
      <c r="S254" s="670"/>
      <c r="T254" s="670"/>
      <c r="U254" s="670"/>
      <c r="V254" s="670"/>
      <c r="W254" s="670"/>
      <c r="X254" s="670"/>
      <c r="Y254" s="670"/>
      <c r="Z254" s="670"/>
      <c r="AA254" s="670"/>
      <c r="AB254" s="670"/>
      <c r="AC254" s="670"/>
      <c r="AD254" s="670"/>
      <c r="AE254" s="670"/>
      <c r="AF254" s="670"/>
      <c r="AG254" s="670"/>
      <c r="AH254" s="670"/>
      <c r="AI254" s="670"/>
      <c r="AJ254" s="670"/>
      <c r="AK254" s="670"/>
      <c r="AL254" s="670"/>
      <c r="AM254" s="670"/>
      <c r="AN254" s="670"/>
      <c r="AO254" s="670"/>
      <c r="AP254" s="670"/>
      <c r="AQ254" s="927"/>
      <c r="AR254" s="670"/>
      <c r="AS254" s="670"/>
      <c r="AT254" s="927"/>
      <c r="AU254" s="927"/>
      <c r="AV254" s="670"/>
      <c r="AW254" s="670"/>
      <c r="AX254" s="670"/>
      <c r="AY254" s="670"/>
      <c r="AZ254" s="670"/>
    </row>
    <row r="255">
      <c r="A255" s="670"/>
      <c r="B255" s="926"/>
      <c r="C255" s="670"/>
      <c r="D255" s="670"/>
      <c r="E255" s="670"/>
      <c r="F255" s="670"/>
      <c r="G255" s="670"/>
      <c r="H255" s="670"/>
      <c r="I255" s="670"/>
      <c r="J255" s="670"/>
      <c r="K255" s="670"/>
      <c r="L255" s="670"/>
      <c r="M255" s="670"/>
      <c r="N255" s="670"/>
      <c r="O255" s="670"/>
      <c r="P255" s="670"/>
      <c r="Q255" s="670"/>
      <c r="R255" s="670"/>
      <c r="S255" s="670"/>
      <c r="T255" s="670"/>
      <c r="U255" s="670"/>
      <c r="V255" s="670"/>
      <c r="W255" s="670"/>
      <c r="X255" s="670"/>
      <c r="Y255" s="670"/>
      <c r="Z255" s="670"/>
      <c r="AA255" s="670"/>
      <c r="AB255" s="670"/>
      <c r="AC255" s="670"/>
      <c r="AD255" s="670"/>
      <c r="AE255" s="670"/>
      <c r="AF255" s="670"/>
      <c r="AG255" s="670"/>
      <c r="AH255" s="670"/>
      <c r="AI255" s="670"/>
      <c r="AJ255" s="670"/>
      <c r="AK255" s="670"/>
      <c r="AL255" s="670"/>
      <c r="AM255" s="670"/>
      <c r="AN255" s="670"/>
      <c r="AO255" s="670"/>
      <c r="AP255" s="670"/>
      <c r="AQ255" s="927"/>
      <c r="AR255" s="670"/>
      <c r="AS255" s="670"/>
      <c r="AT255" s="927"/>
      <c r="AU255" s="927"/>
      <c r="AV255" s="670"/>
      <c r="AW255" s="670"/>
      <c r="AX255" s="670"/>
      <c r="AY255" s="670"/>
      <c r="AZ255" s="670"/>
    </row>
    <row r="256">
      <c r="A256" s="670"/>
      <c r="B256" s="926"/>
      <c r="C256" s="670"/>
      <c r="D256" s="670"/>
      <c r="E256" s="670"/>
      <c r="F256" s="670"/>
      <c r="G256" s="670"/>
      <c r="H256" s="670"/>
      <c r="I256" s="670"/>
      <c r="J256" s="670"/>
      <c r="K256" s="670"/>
      <c r="L256" s="670"/>
      <c r="M256" s="670"/>
      <c r="N256" s="670"/>
      <c r="O256" s="670"/>
      <c r="P256" s="670"/>
      <c r="Q256" s="670"/>
      <c r="R256" s="670"/>
      <c r="S256" s="670"/>
      <c r="T256" s="670"/>
      <c r="U256" s="670"/>
      <c r="V256" s="670"/>
      <c r="W256" s="670"/>
      <c r="X256" s="670"/>
      <c r="Y256" s="670"/>
      <c r="Z256" s="670"/>
      <c r="AA256" s="670"/>
      <c r="AB256" s="670"/>
      <c r="AC256" s="670"/>
      <c r="AD256" s="670"/>
      <c r="AE256" s="670"/>
      <c r="AF256" s="670"/>
      <c r="AG256" s="670"/>
      <c r="AH256" s="670"/>
      <c r="AI256" s="670"/>
      <c r="AJ256" s="670"/>
      <c r="AK256" s="670"/>
      <c r="AL256" s="670"/>
      <c r="AM256" s="670"/>
      <c r="AN256" s="670"/>
      <c r="AO256" s="670"/>
      <c r="AP256" s="670"/>
      <c r="AQ256" s="927"/>
      <c r="AR256" s="670"/>
      <c r="AS256" s="670"/>
      <c r="AT256" s="927"/>
      <c r="AU256" s="927"/>
      <c r="AV256" s="670"/>
      <c r="AW256" s="670"/>
      <c r="AX256" s="670"/>
      <c r="AY256" s="670"/>
      <c r="AZ256" s="670"/>
    </row>
    <row r="257">
      <c r="A257" s="670"/>
      <c r="B257" s="926"/>
      <c r="C257" s="670"/>
      <c r="D257" s="670"/>
      <c r="E257" s="670"/>
      <c r="F257" s="670"/>
      <c r="G257" s="670"/>
      <c r="H257" s="670"/>
      <c r="I257" s="670"/>
      <c r="J257" s="670"/>
      <c r="K257" s="670"/>
      <c r="L257" s="670"/>
      <c r="M257" s="670"/>
      <c r="N257" s="670"/>
      <c r="O257" s="670"/>
      <c r="P257" s="670"/>
      <c r="Q257" s="670"/>
      <c r="R257" s="670"/>
      <c r="S257" s="670"/>
      <c r="T257" s="670"/>
      <c r="U257" s="670"/>
      <c r="V257" s="670"/>
      <c r="W257" s="670"/>
      <c r="X257" s="670"/>
      <c r="Y257" s="670"/>
      <c r="Z257" s="670"/>
      <c r="AA257" s="670"/>
      <c r="AB257" s="670"/>
      <c r="AC257" s="670"/>
      <c r="AD257" s="670"/>
      <c r="AE257" s="670"/>
      <c r="AF257" s="670"/>
      <c r="AG257" s="670"/>
      <c r="AH257" s="670"/>
      <c r="AI257" s="670"/>
      <c r="AJ257" s="670"/>
      <c r="AK257" s="670"/>
      <c r="AL257" s="670"/>
      <c r="AM257" s="670"/>
      <c r="AN257" s="670"/>
      <c r="AO257" s="670"/>
      <c r="AP257" s="670"/>
      <c r="AQ257" s="927"/>
      <c r="AR257" s="670"/>
      <c r="AS257" s="670"/>
      <c r="AT257" s="927"/>
      <c r="AU257" s="927"/>
      <c r="AV257" s="670"/>
      <c r="AW257" s="670"/>
      <c r="AX257" s="670"/>
      <c r="AY257" s="670"/>
      <c r="AZ257" s="670"/>
    </row>
    <row r="258">
      <c r="A258" s="670"/>
      <c r="B258" s="926"/>
      <c r="C258" s="670"/>
      <c r="D258" s="670"/>
      <c r="E258" s="670"/>
      <c r="F258" s="670"/>
      <c r="G258" s="670"/>
      <c r="H258" s="670"/>
      <c r="I258" s="670"/>
      <c r="J258" s="670"/>
      <c r="K258" s="670"/>
      <c r="L258" s="670"/>
      <c r="M258" s="670"/>
      <c r="N258" s="670"/>
      <c r="O258" s="670"/>
      <c r="P258" s="670"/>
      <c r="Q258" s="670"/>
      <c r="R258" s="670"/>
      <c r="S258" s="670"/>
      <c r="T258" s="670"/>
      <c r="U258" s="670"/>
      <c r="V258" s="670"/>
      <c r="W258" s="670"/>
      <c r="X258" s="670"/>
      <c r="Y258" s="670"/>
      <c r="Z258" s="670"/>
      <c r="AA258" s="670"/>
      <c r="AB258" s="670"/>
      <c r="AC258" s="670"/>
      <c r="AD258" s="670"/>
      <c r="AE258" s="670"/>
      <c r="AF258" s="670"/>
      <c r="AG258" s="670"/>
      <c r="AH258" s="670"/>
      <c r="AI258" s="670"/>
      <c r="AJ258" s="670"/>
      <c r="AK258" s="670"/>
      <c r="AL258" s="670"/>
      <c r="AM258" s="670"/>
      <c r="AN258" s="670"/>
      <c r="AO258" s="670"/>
      <c r="AP258" s="670"/>
      <c r="AQ258" s="927"/>
      <c r="AR258" s="670"/>
      <c r="AS258" s="670"/>
      <c r="AT258" s="927"/>
      <c r="AU258" s="927"/>
      <c r="AV258" s="670"/>
      <c r="AW258" s="670"/>
      <c r="AX258" s="670"/>
      <c r="AY258" s="670"/>
      <c r="AZ258" s="670"/>
    </row>
    <row r="259">
      <c r="A259" s="670"/>
      <c r="B259" s="926"/>
      <c r="C259" s="670"/>
      <c r="D259" s="670"/>
      <c r="E259" s="670"/>
      <c r="F259" s="670"/>
      <c r="G259" s="670"/>
      <c r="H259" s="670"/>
      <c r="I259" s="670"/>
      <c r="J259" s="670"/>
      <c r="K259" s="670"/>
      <c r="L259" s="670"/>
      <c r="M259" s="670"/>
      <c r="N259" s="670"/>
      <c r="O259" s="670"/>
      <c r="P259" s="670"/>
      <c r="Q259" s="670"/>
      <c r="R259" s="670"/>
      <c r="S259" s="670"/>
      <c r="T259" s="670"/>
      <c r="U259" s="670"/>
      <c r="V259" s="670"/>
      <c r="W259" s="670"/>
      <c r="X259" s="670"/>
      <c r="Y259" s="670"/>
      <c r="Z259" s="670"/>
      <c r="AA259" s="670"/>
      <c r="AB259" s="670"/>
      <c r="AC259" s="670"/>
      <c r="AD259" s="670"/>
      <c r="AE259" s="670"/>
      <c r="AF259" s="670"/>
      <c r="AG259" s="670"/>
      <c r="AH259" s="670"/>
      <c r="AI259" s="670"/>
      <c r="AJ259" s="670"/>
      <c r="AK259" s="670"/>
      <c r="AL259" s="670"/>
      <c r="AM259" s="670"/>
      <c r="AN259" s="670"/>
      <c r="AO259" s="670"/>
      <c r="AP259" s="670"/>
      <c r="AQ259" s="927"/>
      <c r="AR259" s="670"/>
      <c r="AS259" s="670"/>
      <c r="AT259" s="927"/>
      <c r="AU259" s="927"/>
      <c r="AV259" s="670"/>
      <c r="AW259" s="670"/>
      <c r="AX259" s="670"/>
      <c r="AY259" s="670"/>
      <c r="AZ259" s="670"/>
    </row>
    <row r="260">
      <c r="A260" s="670"/>
      <c r="B260" s="926"/>
      <c r="C260" s="670"/>
      <c r="D260" s="670"/>
      <c r="E260" s="670"/>
      <c r="F260" s="670"/>
      <c r="G260" s="670"/>
      <c r="H260" s="670"/>
      <c r="I260" s="670"/>
      <c r="J260" s="670"/>
      <c r="K260" s="670"/>
      <c r="L260" s="670"/>
      <c r="M260" s="670"/>
      <c r="N260" s="670"/>
      <c r="O260" s="670"/>
      <c r="P260" s="670"/>
      <c r="Q260" s="670"/>
      <c r="R260" s="670"/>
      <c r="S260" s="670"/>
      <c r="T260" s="670"/>
      <c r="U260" s="670"/>
      <c r="V260" s="670"/>
      <c r="W260" s="670"/>
      <c r="X260" s="670"/>
      <c r="Y260" s="670"/>
      <c r="Z260" s="670"/>
      <c r="AA260" s="670"/>
      <c r="AB260" s="670"/>
      <c r="AC260" s="670"/>
      <c r="AD260" s="670"/>
      <c r="AE260" s="670"/>
      <c r="AF260" s="670"/>
      <c r="AG260" s="670"/>
      <c r="AH260" s="670"/>
      <c r="AI260" s="670"/>
      <c r="AJ260" s="670"/>
      <c r="AK260" s="670"/>
      <c r="AL260" s="670"/>
      <c r="AM260" s="670"/>
      <c r="AN260" s="670"/>
      <c r="AO260" s="670"/>
      <c r="AP260" s="670"/>
      <c r="AQ260" s="927"/>
      <c r="AR260" s="670"/>
      <c r="AS260" s="670"/>
      <c r="AT260" s="927"/>
      <c r="AU260" s="927"/>
      <c r="AV260" s="670"/>
      <c r="AW260" s="670"/>
      <c r="AX260" s="670"/>
      <c r="AY260" s="670"/>
      <c r="AZ260" s="670"/>
    </row>
    <row r="261">
      <c r="A261" s="670"/>
      <c r="B261" s="926"/>
      <c r="C261" s="670"/>
      <c r="D261" s="670"/>
      <c r="E261" s="670"/>
      <c r="F261" s="670"/>
      <c r="G261" s="670"/>
      <c r="H261" s="670"/>
      <c r="I261" s="670"/>
      <c r="J261" s="670"/>
      <c r="K261" s="670"/>
      <c r="L261" s="670"/>
      <c r="M261" s="670"/>
      <c r="N261" s="670"/>
      <c r="O261" s="670"/>
      <c r="P261" s="670"/>
      <c r="Q261" s="670"/>
      <c r="R261" s="670"/>
      <c r="S261" s="670"/>
      <c r="T261" s="670"/>
      <c r="U261" s="670"/>
      <c r="V261" s="670"/>
      <c r="W261" s="670"/>
      <c r="X261" s="670"/>
      <c r="Y261" s="670"/>
      <c r="Z261" s="670"/>
      <c r="AA261" s="670"/>
      <c r="AB261" s="670"/>
      <c r="AC261" s="670"/>
      <c r="AD261" s="670"/>
      <c r="AE261" s="670"/>
      <c r="AF261" s="670"/>
      <c r="AG261" s="670"/>
      <c r="AH261" s="670"/>
      <c r="AI261" s="670"/>
      <c r="AJ261" s="670"/>
      <c r="AK261" s="670"/>
      <c r="AL261" s="670"/>
      <c r="AM261" s="670"/>
      <c r="AN261" s="670"/>
      <c r="AO261" s="670"/>
      <c r="AP261" s="670"/>
      <c r="AQ261" s="927"/>
      <c r="AR261" s="670"/>
      <c r="AS261" s="670"/>
      <c r="AT261" s="927"/>
      <c r="AU261" s="927"/>
      <c r="AV261" s="670"/>
      <c r="AW261" s="670"/>
      <c r="AX261" s="670"/>
      <c r="AY261" s="670"/>
      <c r="AZ261" s="670"/>
    </row>
    <row r="262">
      <c r="A262" s="670"/>
      <c r="B262" s="926"/>
      <c r="C262" s="670"/>
      <c r="D262" s="670"/>
      <c r="E262" s="670"/>
      <c r="F262" s="670"/>
      <c r="G262" s="670"/>
      <c r="H262" s="670"/>
      <c r="I262" s="670"/>
      <c r="J262" s="670"/>
      <c r="K262" s="670"/>
      <c r="L262" s="670"/>
      <c r="M262" s="670"/>
      <c r="N262" s="670"/>
      <c r="O262" s="670"/>
      <c r="P262" s="670"/>
      <c r="Q262" s="670"/>
      <c r="R262" s="670"/>
      <c r="S262" s="670"/>
      <c r="T262" s="670"/>
      <c r="U262" s="670"/>
      <c r="V262" s="670"/>
      <c r="W262" s="670"/>
      <c r="X262" s="670"/>
      <c r="Y262" s="670"/>
      <c r="Z262" s="670"/>
      <c r="AA262" s="670"/>
      <c r="AB262" s="670"/>
      <c r="AC262" s="670"/>
      <c r="AD262" s="670"/>
      <c r="AE262" s="670"/>
      <c r="AF262" s="670"/>
      <c r="AG262" s="670"/>
      <c r="AH262" s="670"/>
      <c r="AI262" s="670"/>
      <c r="AJ262" s="670"/>
      <c r="AK262" s="670"/>
      <c r="AL262" s="670"/>
      <c r="AM262" s="670"/>
      <c r="AN262" s="670"/>
      <c r="AO262" s="670"/>
      <c r="AP262" s="670"/>
      <c r="AQ262" s="927"/>
      <c r="AR262" s="670"/>
      <c r="AS262" s="670"/>
      <c r="AT262" s="927"/>
      <c r="AU262" s="927"/>
      <c r="AV262" s="670"/>
      <c r="AW262" s="670"/>
      <c r="AX262" s="670"/>
      <c r="AY262" s="670"/>
      <c r="AZ262" s="670"/>
    </row>
    <row r="263">
      <c r="A263" s="670"/>
      <c r="B263" s="926"/>
      <c r="C263" s="670"/>
      <c r="D263" s="670"/>
      <c r="E263" s="670"/>
      <c r="F263" s="670"/>
      <c r="G263" s="670"/>
      <c r="H263" s="670"/>
      <c r="I263" s="670"/>
      <c r="J263" s="670"/>
      <c r="K263" s="670"/>
      <c r="L263" s="670"/>
      <c r="M263" s="670"/>
      <c r="N263" s="670"/>
      <c r="O263" s="670"/>
      <c r="P263" s="670"/>
      <c r="Q263" s="670"/>
      <c r="R263" s="670"/>
      <c r="S263" s="670"/>
      <c r="T263" s="670"/>
      <c r="U263" s="670"/>
      <c r="V263" s="670"/>
      <c r="W263" s="670"/>
      <c r="X263" s="670"/>
      <c r="Y263" s="670"/>
      <c r="Z263" s="670"/>
      <c r="AA263" s="670"/>
      <c r="AB263" s="670"/>
      <c r="AC263" s="670"/>
      <c r="AD263" s="670"/>
      <c r="AE263" s="670"/>
      <c r="AF263" s="670"/>
      <c r="AG263" s="670"/>
      <c r="AH263" s="670"/>
      <c r="AI263" s="670"/>
      <c r="AJ263" s="670"/>
      <c r="AK263" s="670"/>
      <c r="AL263" s="670"/>
      <c r="AM263" s="670"/>
      <c r="AN263" s="670"/>
      <c r="AO263" s="670"/>
      <c r="AP263" s="670"/>
      <c r="AQ263" s="927"/>
      <c r="AR263" s="670"/>
      <c r="AS263" s="670"/>
      <c r="AT263" s="927"/>
      <c r="AU263" s="927"/>
      <c r="AV263" s="670"/>
      <c r="AW263" s="670"/>
      <c r="AX263" s="670"/>
      <c r="AY263" s="670"/>
      <c r="AZ263" s="670"/>
    </row>
    <row r="264">
      <c r="A264" s="670"/>
      <c r="B264" s="926"/>
      <c r="C264" s="670"/>
      <c r="D264" s="670"/>
      <c r="E264" s="670"/>
      <c r="F264" s="670"/>
      <c r="G264" s="670"/>
      <c r="H264" s="670"/>
      <c r="I264" s="670"/>
      <c r="J264" s="670"/>
      <c r="K264" s="670"/>
      <c r="L264" s="670"/>
      <c r="M264" s="670"/>
      <c r="N264" s="670"/>
      <c r="O264" s="670"/>
      <c r="P264" s="670"/>
      <c r="Q264" s="670"/>
      <c r="R264" s="670"/>
      <c r="S264" s="670"/>
      <c r="T264" s="670"/>
      <c r="U264" s="670"/>
      <c r="V264" s="670"/>
      <c r="W264" s="670"/>
      <c r="X264" s="670"/>
      <c r="Y264" s="670"/>
      <c r="Z264" s="670"/>
      <c r="AA264" s="670"/>
      <c r="AB264" s="670"/>
      <c r="AC264" s="670"/>
      <c r="AD264" s="670"/>
      <c r="AE264" s="670"/>
      <c r="AF264" s="670"/>
      <c r="AG264" s="670"/>
      <c r="AH264" s="670"/>
      <c r="AI264" s="670"/>
      <c r="AJ264" s="670"/>
      <c r="AK264" s="670"/>
      <c r="AL264" s="670"/>
      <c r="AM264" s="670"/>
      <c r="AN264" s="670"/>
      <c r="AO264" s="670"/>
      <c r="AP264" s="670"/>
      <c r="AQ264" s="927"/>
      <c r="AR264" s="670"/>
      <c r="AS264" s="670"/>
      <c r="AT264" s="927"/>
      <c r="AU264" s="927"/>
      <c r="AV264" s="670"/>
      <c r="AW264" s="670"/>
      <c r="AX264" s="670"/>
      <c r="AY264" s="670"/>
      <c r="AZ264" s="670"/>
    </row>
    <row r="265">
      <c r="A265" s="670"/>
      <c r="B265" s="926"/>
      <c r="C265" s="670"/>
      <c r="D265" s="670"/>
      <c r="E265" s="670"/>
      <c r="F265" s="670"/>
      <c r="G265" s="670"/>
      <c r="H265" s="670"/>
      <c r="I265" s="670"/>
      <c r="J265" s="670"/>
      <c r="K265" s="670"/>
      <c r="L265" s="670"/>
      <c r="M265" s="670"/>
      <c r="N265" s="670"/>
      <c r="O265" s="670"/>
      <c r="P265" s="670"/>
      <c r="Q265" s="670"/>
      <c r="R265" s="670"/>
      <c r="S265" s="670"/>
      <c r="T265" s="670"/>
      <c r="U265" s="670"/>
      <c r="V265" s="670"/>
      <c r="W265" s="670"/>
      <c r="X265" s="670"/>
      <c r="Y265" s="670"/>
      <c r="Z265" s="670"/>
      <c r="AA265" s="670"/>
      <c r="AB265" s="670"/>
      <c r="AC265" s="670"/>
      <c r="AD265" s="670"/>
      <c r="AE265" s="670"/>
      <c r="AF265" s="670"/>
      <c r="AG265" s="670"/>
      <c r="AH265" s="670"/>
      <c r="AI265" s="670"/>
      <c r="AJ265" s="670"/>
      <c r="AK265" s="670"/>
      <c r="AL265" s="670"/>
      <c r="AM265" s="670"/>
      <c r="AN265" s="670"/>
      <c r="AO265" s="670"/>
      <c r="AP265" s="670"/>
      <c r="AQ265" s="927"/>
      <c r="AR265" s="670"/>
      <c r="AS265" s="670"/>
      <c r="AT265" s="927"/>
      <c r="AU265" s="927"/>
      <c r="AV265" s="670"/>
      <c r="AW265" s="670"/>
      <c r="AX265" s="670"/>
      <c r="AY265" s="670"/>
      <c r="AZ265" s="670"/>
    </row>
    <row r="266">
      <c r="A266" s="670"/>
      <c r="B266" s="926"/>
      <c r="C266" s="670"/>
      <c r="D266" s="670"/>
      <c r="E266" s="670"/>
      <c r="F266" s="670"/>
      <c r="G266" s="670"/>
      <c r="H266" s="670"/>
      <c r="I266" s="670"/>
      <c r="J266" s="670"/>
      <c r="K266" s="670"/>
      <c r="L266" s="670"/>
      <c r="M266" s="670"/>
      <c r="N266" s="670"/>
      <c r="O266" s="670"/>
      <c r="P266" s="670"/>
      <c r="Q266" s="670"/>
      <c r="R266" s="670"/>
      <c r="S266" s="670"/>
      <c r="T266" s="670"/>
      <c r="U266" s="670"/>
      <c r="V266" s="670"/>
      <c r="W266" s="670"/>
      <c r="X266" s="670"/>
      <c r="Y266" s="670"/>
      <c r="Z266" s="670"/>
      <c r="AA266" s="670"/>
      <c r="AB266" s="670"/>
      <c r="AC266" s="670"/>
      <c r="AD266" s="670"/>
      <c r="AE266" s="670"/>
      <c r="AF266" s="670"/>
      <c r="AG266" s="670"/>
      <c r="AH266" s="670"/>
      <c r="AI266" s="670"/>
      <c r="AJ266" s="670"/>
      <c r="AK266" s="670"/>
      <c r="AL266" s="670"/>
      <c r="AM266" s="670"/>
      <c r="AN266" s="670"/>
      <c r="AO266" s="670"/>
      <c r="AP266" s="670"/>
      <c r="AQ266" s="927"/>
      <c r="AR266" s="670"/>
      <c r="AS266" s="670"/>
      <c r="AT266" s="927"/>
      <c r="AU266" s="927"/>
      <c r="AV266" s="670"/>
      <c r="AW266" s="670"/>
      <c r="AX266" s="670"/>
      <c r="AY266" s="670"/>
      <c r="AZ266" s="670"/>
    </row>
    <row r="267">
      <c r="A267" s="670"/>
      <c r="B267" s="926"/>
      <c r="C267" s="670"/>
      <c r="D267" s="670"/>
      <c r="E267" s="670"/>
      <c r="F267" s="670"/>
      <c r="G267" s="670"/>
      <c r="H267" s="670"/>
      <c r="I267" s="670"/>
      <c r="J267" s="670"/>
      <c r="K267" s="670"/>
      <c r="L267" s="670"/>
      <c r="M267" s="670"/>
      <c r="N267" s="670"/>
      <c r="O267" s="670"/>
      <c r="P267" s="670"/>
      <c r="Q267" s="670"/>
      <c r="R267" s="670"/>
      <c r="S267" s="670"/>
      <c r="T267" s="670"/>
      <c r="U267" s="670"/>
      <c r="V267" s="670"/>
      <c r="W267" s="670"/>
      <c r="X267" s="670"/>
      <c r="Y267" s="670"/>
      <c r="Z267" s="670"/>
      <c r="AA267" s="670"/>
      <c r="AB267" s="670"/>
      <c r="AC267" s="670"/>
      <c r="AD267" s="670"/>
      <c r="AE267" s="670"/>
      <c r="AF267" s="670"/>
      <c r="AG267" s="670"/>
      <c r="AH267" s="670"/>
      <c r="AI267" s="670"/>
      <c r="AJ267" s="670"/>
      <c r="AK267" s="670"/>
      <c r="AL267" s="670"/>
      <c r="AM267" s="670"/>
      <c r="AN267" s="670"/>
      <c r="AO267" s="670"/>
      <c r="AP267" s="670"/>
      <c r="AQ267" s="927"/>
      <c r="AR267" s="670"/>
      <c r="AS267" s="670"/>
      <c r="AT267" s="927"/>
      <c r="AU267" s="927"/>
      <c r="AV267" s="670"/>
      <c r="AW267" s="670"/>
      <c r="AX267" s="670"/>
      <c r="AY267" s="670"/>
      <c r="AZ267" s="670"/>
    </row>
    <row r="268">
      <c r="A268" s="670"/>
      <c r="B268" s="926"/>
      <c r="C268" s="670"/>
      <c r="D268" s="670"/>
      <c r="E268" s="670"/>
      <c r="F268" s="670"/>
      <c r="G268" s="670"/>
      <c r="H268" s="670"/>
      <c r="I268" s="670"/>
      <c r="J268" s="670"/>
      <c r="K268" s="670"/>
      <c r="L268" s="670"/>
      <c r="M268" s="670"/>
      <c r="N268" s="670"/>
      <c r="O268" s="670"/>
      <c r="P268" s="670"/>
      <c r="Q268" s="670"/>
      <c r="R268" s="670"/>
      <c r="S268" s="670"/>
      <c r="T268" s="670"/>
      <c r="U268" s="670"/>
      <c r="V268" s="670"/>
      <c r="W268" s="670"/>
      <c r="X268" s="670"/>
      <c r="Y268" s="670"/>
      <c r="Z268" s="670"/>
      <c r="AA268" s="670"/>
      <c r="AB268" s="670"/>
      <c r="AC268" s="670"/>
      <c r="AD268" s="670"/>
      <c r="AE268" s="670"/>
      <c r="AF268" s="670"/>
      <c r="AG268" s="670"/>
      <c r="AH268" s="670"/>
      <c r="AI268" s="670"/>
      <c r="AJ268" s="670"/>
      <c r="AK268" s="670"/>
      <c r="AL268" s="670"/>
      <c r="AM268" s="670"/>
      <c r="AN268" s="670"/>
      <c r="AO268" s="670"/>
      <c r="AP268" s="670"/>
      <c r="AQ268" s="927"/>
      <c r="AR268" s="670"/>
      <c r="AS268" s="670"/>
      <c r="AT268" s="927"/>
      <c r="AU268" s="927"/>
      <c r="AV268" s="670"/>
      <c r="AW268" s="670"/>
      <c r="AX268" s="670"/>
      <c r="AY268" s="670"/>
      <c r="AZ268" s="670"/>
    </row>
    <row r="269">
      <c r="A269" s="670"/>
      <c r="B269" s="926"/>
      <c r="C269" s="670"/>
      <c r="D269" s="670"/>
      <c r="E269" s="670"/>
      <c r="F269" s="670"/>
      <c r="G269" s="670"/>
      <c r="H269" s="670"/>
      <c r="I269" s="670"/>
      <c r="J269" s="670"/>
      <c r="K269" s="670"/>
      <c r="L269" s="670"/>
      <c r="M269" s="670"/>
      <c r="N269" s="670"/>
      <c r="O269" s="670"/>
      <c r="P269" s="670"/>
      <c r="Q269" s="670"/>
      <c r="R269" s="670"/>
      <c r="S269" s="670"/>
      <c r="T269" s="670"/>
      <c r="U269" s="670"/>
      <c r="V269" s="670"/>
      <c r="W269" s="670"/>
      <c r="X269" s="670"/>
      <c r="Y269" s="670"/>
      <c r="Z269" s="670"/>
      <c r="AA269" s="670"/>
      <c r="AB269" s="670"/>
      <c r="AC269" s="670"/>
      <c r="AD269" s="670"/>
      <c r="AE269" s="670"/>
      <c r="AF269" s="670"/>
      <c r="AG269" s="670"/>
      <c r="AH269" s="670"/>
      <c r="AI269" s="670"/>
      <c r="AJ269" s="670"/>
      <c r="AK269" s="670"/>
      <c r="AL269" s="670"/>
      <c r="AM269" s="670"/>
      <c r="AN269" s="670"/>
      <c r="AO269" s="670"/>
      <c r="AP269" s="670"/>
      <c r="AQ269" s="927"/>
      <c r="AR269" s="670"/>
      <c r="AS269" s="670"/>
      <c r="AT269" s="927"/>
      <c r="AU269" s="927"/>
      <c r="AV269" s="670"/>
      <c r="AW269" s="670"/>
      <c r="AX269" s="670"/>
      <c r="AY269" s="670"/>
      <c r="AZ269" s="670"/>
    </row>
    <row r="270">
      <c r="A270" s="670"/>
      <c r="B270" s="926"/>
      <c r="C270" s="670"/>
      <c r="D270" s="670"/>
      <c r="E270" s="670"/>
      <c r="F270" s="670"/>
      <c r="G270" s="670"/>
      <c r="H270" s="670"/>
      <c r="I270" s="670"/>
      <c r="J270" s="670"/>
      <c r="K270" s="670"/>
      <c r="L270" s="670"/>
      <c r="M270" s="670"/>
      <c r="N270" s="670"/>
      <c r="O270" s="670"/>
      <c r="P270" s="670"/>
      <c r="Q270" s="670"/>
      <c r="R270" s="670"/>
      <c r="S270" s="670"/>
      <c r="T270" s="670"/>
      <c r="U270" s="670"/>
      <c r="V270" s="670"/>
      <c r="W270" s="670"/>
      <c r="X270" s="670"/>
      <c r="Y270" s="670"/>
      <c r="Z270" s="670"/>
      <c r="AA270" s="670"/>
      <c r="AB270" s="670"/>
      <c r="AC270" s="670"/>
      <c r="AD270" s="670"/>
      <c r="AE270" s="670"/>
      <c r="AF270" s="670"/>
      <c r="AG270" s="670"/>
      <c r="AH270" s="670"/>
      <c r="AI270" s="670"/>
      <c r="AJ270" s="670"/>
      <c r="AK270" s="670"/>
      <c r="AL270" s="670"/>
      <c r="AM270" s="670"/>
      <c r="AN270" s="670"/>
      <c r="AO270" s="670"/>
      <c r="AP270" s="670"/>
      <c r="AQ270" s="927"/>
      <c r="AR270" s="670"/>
      <c r="AS270" s="670"/>
      <c r="AT270" s="927"/>
      <c r="AU270" s="927"/>
      <c r="AV270" s="670"/>
      <c r="AW270" s="670"/>
      <c r="AX270" s="670"/>
      <c r="AY270" s="670"/>
      <c r="AZ270" s="670"/>
    </row>
    <row r="271">
      <c r="A271" s="670"/>
      <c r="B271" s="926"/>
      <c r="C271" s="670"/>
      <c r="D271" s="670"/>
      <c r="E271" s="670"/>
      <c r="F271" s="670"/>
      <c r="G271" s="670"/>
      <c r="H271" s="670"/>
      <c r="I271" s="670"/>
      <c r="J271" s="670"/>
      <c r="K271" s="670"/>
      <c r="L271" s="670"/>
      <c r="M271" s="670"/>
      <c r="N271" s="670"/>
      <c r="O271" s="670"/>
      <c r="P271" s="670"/>
      <c r="Q271" s="670"/>
      <c r="R271" s="670"/>
      <c r="S271" s="670"/>
      <c r="T271" s="670"/>
      <c r="U271" s="670"/>
      <c r="V271" s="670"/>
      <c r="W271" s="670"/>
      <c r="X271" s="670"/>
      <c r="Y271" s="670"/>
      <c r="Z271" s="670"/>
      <c r="AA271" s="670"/>
      <c r="AB271" s="670"/>
      <c r="AC271" s="670"/>
      <c r="AD271" s="670"/>
      <c r="AE271" s="670"/>
      <c r="AF271" s="670"/>
      <c r="AG271" s="670"/>
      <c r="AH271" s="670"/>
      <c r="AI271" s="670"/>
      <c r="AJ271" s="670"/>
      <c r="AK271" s="670"/>
      <c r="AL271" s="670"/>
      <c r="AM271" s="670"/>
      <c r="AN271" s="670"/>
      <c r="AO271" s="670"/>
      <c r="AP271" s="670"/>
      <c r="AQ271" s="927"/>
      <c r="AR271" s="670"/>
      <c r="AS271" s="670"/>
      <c r="AT271" s="927"/>
      <c r="AU271" s="927"/>
      <c r="AV271" s="670"/>
      <c r="AW271" s="670"/>
      <c r="AX271" s="670"/>
      <c r="AY271" s="670"/>
      <c r="AZ271" s="670"/>
    </row>
    <row r="272">
      <c r="A272" s="670"/>
      <c r="B272" s="926"/>
      <c r="C272" s="670"/>
      <c r="D272" s="670"/>
      <c r="E272" s="670"/>
      <c r="F272" s="670"/>
      <c r="G272" s="670"/>
      <c r="H272" s="670"/>
      <c r="I272" s="670"/>
      <c r="J272" s="670"/>
      <c r="K272" s="670"/>
      <c r="L272" s="670"/>
      <c r="M272" s="670"/>
      <c r="N272" s="670"/>
      <c r="O272" s="670"/>
      <c r="P272" s="670"/>
      <c r="Q272" s="670"/>
      <c r="R272" s="670"/>
      <c r="S272" s="670"/>
      <c r="T272" s="670"/>
      <c r="U272" s="670"/>
      <c r="V272" s="670"/>
      <c r="W272" s="670"/>
      <c r="X272" s="670"/>
      <c r="Y272" s="670"/>
      <c r="Z272" s="670"/>
      <c r="AA272" s="670"/>
      <c r="AB272" s="670"/>
      <c r="AC272" s="670"/>
      <c r="AD272" s="670"/>
      <c r="AE272" s="670"/>
      <c r="AF272" s="670"/>
      <c r="AG272" s="670"/>
      <c r="AH272" s="670"/>
      <c r="AI272" s="670"/>
      <c r="AJ272" s="670"/>
      <c r="AK272" s="670"/>
      <c r="AL272" s="670"/>
      <c r="AM272" s="670"/>
      <c r="AN272" s="670"/>
      <c r="AO272" s="670"/>
      <c r="AP272" s="670"/>
      <c r="AQ272" s="927"/>
      <c r="AR272" s="670"/>
      <c r="AS272" s="670"/>
      <c r="AT272" s="927"/>
      <c r="AU272" s="927"/>
      <c r="AV272" s="670"/>
      <c r="AW272" s="670"/>
      <c r="AX272" s="670"/>
      <c r="AY272" s="670"/>
      <c r="AZ272" s="670"/>
    </row>
    <row r="273">
      <c r="A273" s="670"/>
      <c r="B273" s="926"/>
      <c r="C273" s="670"/>
      <c r="D273" s="670"/>
      <c r="E273" s="670"/>
      <c r="F273" s="670"/>
      <c r="G273" s="670"/>
      <c r="H273" s="670"/>
      <c r="I273" s="670"/>
      <c r="J273" s="670"/>
      <c r="K273" s="670"/>
      <c r="L273" s="670"/>
      <c r="M273" s="670"/>
      <c r="N273" s="670"/>
      <c r="O273" s="670"/>
      <c r="P273" s="670"/>
      <c r="Q273" s="670"/>
      <c r="R273" s="670"/>
      <c r="S273" s="670"/>
      <c r="T273" s="670"/>
      <c r="U273" s="670"/>
      <c r="V273" s="670"/>
      <c r="W273" s="670"/>
      <c r="X273" s="670"/>
      <c r="Y273" s="670"/>
      <c r="Z273" s="670"/>
      <c r="AA273" s="670"/>
      <c r="AB273" s="670"/>
      <c r="AC273" s="670"/>
      <c r="AD273" s="670"/>
      <c r="AE273" s="670"/>
      <c r="AF273" s="670"/>
      <c r="AG273" s="670"/>
      <c r="AH273" s="670"/>
      <c r="AI273" s="670"/>
      <c r="AJ273" s="670"/>
      <c r="AK273" s="670"/>
      <c r="AL273" s="670"/>
      <c r="AM273" s="670"/>
      <c r="AN273" s="670"/>
      <c r="AO273" s="670"/>
      <c r="AP273" s="670"/>
      <c r="AQ273" s="927"/>
      <c r="AR273" s="670"/>
      <c r="AS273" s="670"/>
      <c r="AT273" s="927"/>
      <c r="AU273" s="927"/>
      <c r="AV273" s="670"/>
      <c r="AW273" s="670"/>
      <c r="AX273" s="670"/>
      <c r="AY273" s="670"/>
      <c r="AZ273" s="670"/>
    </row>
    <row r="274">
      <c r="A274" s="670"/>
      <c r="B274" s="926"/>
      <c r="C274" s="670"/>
      <c r="D274" s="670"/>
      <c r="E274" s="670"/>
      <c r="F274" s="670"/>
      <c r="G274" s="670"/>
      <c r="H274" s="670"/>
      <c r="I274" s="670"/>
      <c r="J274" s="670"/>
      <c r="K274" s="670"/>
      <c r="L274" s="670"/>
      <c r="M274" s="670"/>
      <c r="N274" s="670"/>
      <c r="O274" s="670"/>
      <c r="P274" s="670"/>
      <c r="Q274" s="670"/>
      <c r="R274" s="670"/>
      <c r="S274" s="670"/>
      <c r="T274" s="670"/>
      <c r="U274" s="670"/>
      <c r="V274" s="670"/>
      <c r="W274" s="670"/>
      <c r="X274" s="670"/>
      <c r="Y274" s="670"/>
      <c r="Z274" s="670"/>
      <c r="AA274" s="670"/>
      <c r="AB274" s="670"/>
      <c r="AC274" s="670"/>
      <c r="AD274" s="670"/>
      <c r="AE274" s="670"/>
      <c r="AF274" s="670"/>
      <c r="AG274" s="670"/>
      <c r="AH274" s="670"/>
      <c r="AI274" s="670"/>
      <c r="AJ274" s="670"/>
      <c r="AK274" s="670"/>
      <c r="AL274" s="670"/>
      <c r="AM274" s="670"/>
      <c r="AN274" s="670"/>
      <c r="AO274" s="670"/>
      <c r="AP274" s="670"/>
      <c r="AQ274" s="927"/>
      <c r="AR274" s="670"/>
      <c r="AS274" s="670"/>
      <c r="AT274" s="927"/>
      <c r="AU274" s="927"/>
      <c r="AV274" s="670"/>
      <c r="AW274" s="670"/>
      <c r="AX274" s="670"/>
      <c r="AY274" s="670"/>
      <c r="AZ274" s="670"/>
    </row>
    <row r="275">
      <c r="A275" s="670"/>
      <c r="B275" s="926"/>
      <c r="C275" s="670"/>
      <c r="D275" s="670"/>
      <c r="E275" s="670"/>
      <c r="F275" s="670"/>
      <c r="G275" s="670"/>
      <c r="H275" s="670"/>
      <c r="I275" s="670"/>
      <c r="J275" s="670"/>
      <c r="K275" s="670"/>
      <c r="L275" s="670"/>
      <c r="M275" s="670"/>
      <c r="N275" s="670"/>
      <c r="O275" s="670"/>
      <c r="P275" s="670"/>
      <c r="Q275" s="670"/>
      <c r="R275" s="670"/>
      <c r="S275" s="670"/>
      <c r="T275" s="670"/>
      <c r="U275" s="670"/>
      <c r="V275" s="670"/>
      <c r="W275" s="670"/>
      <c r="X275" s="670"/>
      <c r="Y275" s="670"/>
      <c r="Z275" s="670"/>
      <c r="AA275" s="670"/>
      <c r="AB275" s="670"/>
      <c r="AC275" s="670"/>
      <c r="AD275" s="670"/>
      <c r="AE275" s="670"/>
      <c r="AF275" s="670"/>
      <c r="AG275" s="670"/>
      <c r="AH275" s="670"/>
      <c r="AI275" s="670"/>
      <c r="AJ275" s="670"/>
      <c r="AK275" s="670"/>
      <c r="AL275" s="670"/>
      <c r="AM275" s="670"/>
      <c r="AN275" s="670"/>
      <c r="AO275" s="670"/>
      <c r="AP275" s="670"/>
      <c r="AQ275" s="927"/>
      <c r="AR275" s="670"/>
      <c r="AS275" s="670"/>
      <c r="AT275" s="927"/>
      <c r="AU275" s="927"/>
      <c r="AV275" s="670"/>
      <c r="AW275" s="670"/>
      <c r="AX275" s="670"/>
      <c r="AY275" s="670"/>
      <c r="AZ275" s="670"/>
    </row>
    <row r="276">
      <c r="A276" s="670"/>
      <c r="B276" s="926"/>
      <c r="C276" s="670"/>
      <c r="D276" s="670"/>
      <c r="E276" s="670"/>
      <c r="F276" s="670"/>
      <c r="G276" s="670"/>
      <c r="H276" s="670"/>
      <c r="I276" s="670"/>
      <c r="J276" s="670"/>
      <c r="K276" s="670"/>
      <c r="L276" s="670"/>
      <c r="M276" s="670"/>
      <c r="N276" s="670"/>
      <c r="O276" s="670"/>
      <c r="P276" s="670"/>
      <c r="Q276" s="670"/>
      <c r="R276" s="670"/>
      <c r="S276" s="670"/>
      <c r="T276" s="670"/>
      <c r="U276" s="670"/>
      <c r="V276" s="670"/>
      <c r="W276" s="670"/>
      <c r="X276" s="670"/>
      <c r="Y276" s="670"/>
      <c r="Z276" s="670"/>
      <c r="AA276" s="670"/>
      <c r="AB276" s="670"/>
      <c r="AC276" s="670"/>
      <c r="AD276" s="670"/>
      <c r="AE276" s="670"/>
      <c r="AF276" s="670"/>
      <c r="AG276" s="670"/>
      <c r="AH276" s="670"/>
      <c r="AI276" s="670"/>
      <c r="AJ276" s="670"/>
      <c r="AK276" s="670"/>
      <c r="AL276" s="670"/>
      <c r="AM276" s="670"/>
      <c r="AN276" s="670"/>
      <c r="AO276" s="670"/>
      <c r="AP276" s="670"/>
      <c r="AQ276" s="927"/>
      <c r="AR276" s="670"/>
      <c r="AS276" s="670"/>
      <c r="AT276" s="927"/>
      <c r="AU276" s="927"/>
      <c r="AV276" s="670"/>
      <c r="AW276" s="670"/>
      <c r="AX276" s="670"/>
      <c r="AY276" s="670"/>
      <c r="AZ276" s="670"/>
    </row>
    <row r="277">
      <c r="A277" s="670"/>
      <c r="B277" s="926"/>
      <c r="C277" s="670"/>
      <c r="D277" s="670"/>
      <c r="E277" s="670"/>
      <c r="F277" s="670"/>
      <c r="G277" s="670"/>
      <c r="H277" s="670"/>
      <c r="I277" s="670"/>
      <c r="J277" s="670"/>
      <c r="K277" s="670"/>
      <c r="L277" s="670"/>
      <c r="M277" s="670"/>
      <c r="N277" s="670"/>
      <c r="O277" s="670"/>
      <c r="P277" s="670"/>
      <c r="Q277" s="670"/>
      <c r="R277" s="670"/>
      <c r="S277" s="670"/>
      <c r="T277" s="670"/>
      <c r="U277" s="670"/>
      <c r="V277" s="670"/>
      <c r="W277" s="670"/>
      <c r="X277" s="670"/>
      <c r="Y277" s="670"/>
      <c r="Z277" s="670"/>
      <c r="AA277" s="670"/>
      <c r="AB277" s="670"/>
      <c r="AC277" s="670"/>
      <c r="AD277" s="670"/>
      <c r="AE277" s="670"/>
      <c r="AF277" s="670"/>
      <c r="AG277" s="670"/>
      <c r="AH277" s="670"/>
      <c r="AI277" s="670"/>
      <c r="AJ277" s="670"/>
      <c r="AK277" s="670"/>
      <c r="AL277" s="670"/>
      <c r="AM277" s="670"/>
      <c r="AN277" s="670"/>
      <c r="AO277" s="670"/>
      <c r="AP277" s="670"/>
      <c r="AQ277" s="927"/>
      <c r="AR277" s="670"/>
      <c r="AS277" s="670"/>
      <c r="AT277" s="927"/>
      <c r="AU277" s="927"/>
      <c r="AV277" s="670"/>
      <c r="AW277" s="670"/>
      <c r="AX277" s="670"/>
      <c r="AY277" s="670"/>
      <c r="AZ277" s="670"/>
    </row>
    <row r="278">
      <c r="A278" s="670"/>
      <c r="B278" s="926"/>
      <c r="C278" s="670"/>
      <c r="D278" s="670"/>
      <c r="E278" s="670"/>
      <c r="F278" s="670"/>
      <c r="G278" s="670"/>
      <c r="H278" s="670"/>
      <c r="I278" s="670"/>
      <c r="J278" s="670"/>
      <c r="K278" s="670"/>
      <c r="L278" s="670"/>
      <c r="M278" s="670"/>
      <c r="N278" s="670"/>
      <c r="O278" s="670"/>
      <c r="P278" s="670"/>
      <c r="Q278" s="670"/>
      <c r="R278" s="670"/>
      <c r="S278" s="670"/>
      <c r="T278" s="670"/>
      <c r="U278" s="670"/>
      <c r="V278" s="670"/>
      <c r="W278" s="670"/>
      <c r="X278" s="670"/>
      <c r="Y278" s="670"/>
      <c r="Z278" s="670"/>
      <c r="AA278" s="670"/>
      <c r="AB278" s="670"/>
      <c r="AC278" s="670"/>
      <c r="AD278" s="670"/>
      <c r="AE278" s="670"/>
      <c r="AF278" s="670"/>
      <c r="AG278" s="670"/>
      <c r="AH278" s="670"/>
      <c r="AI278" s="670"/>
      <c r="AJ278" s="670"/>
      <c r="AK278" s="670"/>
      <c r="AL278" s="670"/>
      <c r="AM278" s="670"/>
      <c r="AN278" s="670"/>
      <c r="AO278" s="670"/>
      <c r="AP278" s="670"/>
      <c r="AQ278" s="927"/>
      <c r="AR278" s="670"/>
      <c r="AS278" s="670"/>
      <c r="AT278" s="927"/>
      <c r="AU278" s="927"/>
      <c r="AV278" s="670"/>
      <c r="AW278" s="670"/>
      <c r="AX278" s="670"/>
      <c r="AY278" s="670"/>
      <c r="AZ278" s="670"/>
    </row>
    <row r="279">
      <c r="A279" s="670"/>
      <c r="B279" s="926"/>
      <c r="C279" s="670"/>
      <c r="D279" s="670"/>
      <c r="E279" s="670"/>
      <c r="F279" s="670"/>
      <c r="G279" s="670"/>
      <c r="H279" s="670"/>
      <c r="I279" s="670"/>
      <c r="J279" s="670"/>
      <c r="K279" s="670"/>
      <c r="L279" s="670"/>
      <c r="M279" s="670"/>
      <c r="N279" s="670"/>
      <c r="O279" s="670"/>
      <c r="P279" s="670"/>
      <c r="Q279" s="670"/>
      <c r="R279" s="670"/>
      <c r="S279" s="670"/>
      <c r="T279" s="670"/>
      <c r="U279" s="670"/>
      <c r="V279" s="670"/>
      <c r="W279" s="670"/>
      <c r="X279" s="670"/>
      <c r="Y279" s="670"/>
      <c r="Z279" s="670"/>
      <c r="AA279" s="670"/>
      <c r="AB279" s="670"/>
      <c r="AC279" s="670"/>
      <c r="AD279" s="670"/>
      <c r="AE279" s="670"/>
      <c r="AF279" s="670"/>
      <c r="AG279" s="670"/>
      <c r="AH279" s="670"/>
      <c r="AI279" s="670"/>
      <c r="AJ279" s="670"/>
      <c r="AK279" s="670"/>
      <c r="AL279" s="670"/>
      <c r="AM279" s="670"/>
      <c r="AN279" s="670"/>
      <c r="AO279" s="670"/>
      <c r="AP279" s="670"/>
      <c r="AQ279" s="927"/>
      <c r="AR279" s="670"/>
      <c r="AS279" s="670"/>
      <c r="AT279" s="927"/>
      <c r="AU279" s="927"/>
      <c r="AV279" s="670"/>
      <c r="AW279" s="670"/>
      <c r="AX279" s="670"/>
      <c r="AY279" s="670"/>
      <c r="AZ279" s="670"/>
    </row>
    <row r="280">
      <c r="A280" s="670"/>
      <c r="B280" s="926"/>
      <c r="C280" s="670"/>
      <c r="D280" s="670"/>
      <c r="E280" s="670"/>
      <c r="F280" s="670"/>
      <c r="G280" s="670"/>
      <c r="H280" s="670"/>
      <c r="I280" s="670"/>
      <c r="J280" s="670"/>
      <c r="K280" s="670"/>
      <c r="L280" s="670"/>
      <c r="M280" s="670"/>
      <c r="N280" s="670"/>
      <c r="O280" s="670"/>
      <c r="P280" s="670"/>
      <c r="Q280" s="670"/>
      <c r="R280" s="670"/>
      <c r="S280" s="670"/>
      <c r="T280" s="670"/>
      <c r="U280" s="670"/>
      <c r="V280" s="670"/>
      <c r="W280" s="670"/>
      <c r="X280" s="670"/>
      <c r="Y280" s="670"/>
      <c r="Z280" s="670"/>
      <c r="AA280" s="670"/>
      <c r="AB280" s="670"/>
      <c r="AC280" s="670"/>
      <c r="AD280" s="670"/>
      <c r="AE280" s="670"/>
      <c r="AF280" s="670"/>
      <c r="AG280" s="670"/>
      <c r="AH280" s="670"/>
      <c r="AI280" s="670"/>
      <c r="AJ280" s="670"/>
      <c r="AK280" s="670"/>
      <c r="AL280" s="670"/>
      <c r="AM280" s="670"/>
      <c r="AN280" s="670"/>
      <c r="AO280" s="670"/>
      <c r="AP280" s="670"/>
      <c r="AQ280" s="927"/>
      <c r="AR280" s="670"/>
      <c r="AS280" s="670"/>
      <c r="AT280" s="927"/>
      <c r="AU280" s="927"/>
      <c r="AV280" s="670"/>
      <c r="AW280" s="670"/>
      <c r="AX280" s="670"/>
      <c r="AY280" s="670"/>
      <c r="AZ280" s="670"/>
    </row>
    <row r="281">
      <c r="A281" s="670"/>
      <c r="B281" s="926"/>
      <c r="C281" s="670"/>
      <c r="D281" s="670"/>
      <c r="E281" s="670"/>
      <c r="F281" s="670"/>
      <c r="G281" s="670"/>
      <c r="H281" s="670"/>
      <c r="I281" s="670"/>
      <c r="J281" s="670"/>
      <c r="K281" s="670"/>
      <c r="L281" s="670"/>
      <c r="M281" s="670"/>
      <c r="N281" s="670"/>
      <c r="O281" s="670"/>
      <c r="P281" s="670"/>
      <c r="Q281" s="670"/>
      <c r="R281" s="670"/>
      <c r="S281" s="670"/>
      <c r="T281" s="670"/>
      <c r="U281" s="670"/>
      <c r="V281" s="670"/>
      <c r="W281" s="670"/>
      <c r="X281" s="670"/>
      <c r="Y281" s="670"/>
      <c r="Z281" s="670"/>
      <c r="AA281" s="670"/>
      <c r="AB281" s="670"/>
      <c r="AC281" s="670"/>
      <c r="AD281" s="670"/>
      <c r="AE281" s="670"/>
      <c r="AF281" s="670"/>
      <c r="AG281" s="670"/>
      <c r="AH281" s="670"/>
      <c r="AI281" s="670"/>
      <c r="AJ281" s="670"/>
      <c r="AK281" s="670"/>
      <c r="AL281" s="670"/>
      <c r="AM281" s="670"/>
      <c r="AN281" s="670"/>
      <c r="AO281" s="670"/>
      <c r="AP281" s="670"/>
      <c r="AQ281" s="927"/>
      <c r="AR281" s="670"/>
      <c r="AS281" s="670"/>
      <c r="AT281" s="927"/>
      <c r="AU281" s="927"/>
      <c r="AV281" s="670"/>
      <c r="AW281" s="670"/>
      <c r="AX281" s="670"/>
      <c r="AY281" s="670"/>
      <c r="AZ281" s="670"/>
    </row>
    <row r="282">
      <c r="A282" s="670"/>
      <c r="B282" s="926"/>
      <c r="C282" s="670"/>
      <c r="D282" s="670"/>
      <c r="E282" s="670"/>
      <c r="F282" s="670"/>
      <c r="G282" s="670"/>
      <c r="H282" s="670"/>
      <c r="I282" s="670"/>
      <c r="J282" s="670"/>
      <c r="K282" s="670"/>
      <c r="L282" s="670"/>
      <c r="M282" s="670"/>
      <c r="N282" s="670"/>
      <c r="O282" s="670"/>
      <c r="P282" s="670"/>
      <c r="Q282" s="670"/>
      <c r="R282" s="670"/>
      <c r="S282" s="670"/>
      <c r="T282" s="670"/>
      <c r="U282" s="670"/>
      <c r="V282" s="670"/>
      <c r="W282" s="670"/>
      <c r="X282" s="670"/>
      <c r="Y282" s="670"/>
      <c r="Z282" s="670"/>
      <c r="AA282" s="670"/>
      <c r="AB282" s="670"/>
      <c r="AC282" s="670"/>
      <c r="AD282" s="670"/>
      <c r="AE282" s="670"/>
      <c r="AF282" s="670"/>
      <c r="AG282" s="670"/>
      <c r="AH282" s="670"/>
      <c r="AI282" s="670"/>
      <c r="AJ282" s="670"/>
      <c r="AK282" s="670"/>
      <c r="AL282" s="670"/>
      <c r="AM282" s="670"/>
      <c r="AN282" s="670"/>
      <c r="AO282" s="670"/>
      <c r="AP282" s="670"/>
      <c r="AQ282" s="927"/>
      <c r="AR282" s="670"/>
      <c r="AS282" s="670"/>
      <c r="AT282" s="927"/>
      <c r="AU282" s="927"/>
      <c r="AV282" s="670"/>
      <c r="AW282" s="670"/>
      <c r="AX282" s="670"/>
      <c r="AY282" s="670"/>
      <c r="AZ282" s="670"/>
    </row>
    <row r="283">
      <c r="A283" s="670"/>
      <c r="B283" s="926"/>
      <c r="C283" s="670"/>
      <c r="D283" s="670"/>
      <c r="E283" s="670"/>
      <c r="F283" s="670"/>
      <c r="G283" s="670"/>
      <c r="H283" s="670"/>
      <c r="I283" s="670"/>
      <c r="J283" s="670"/>
      <c r="K283" s="670"/>
      <c r="L283" s="670"/>
      <c r="M283" s="670"/>
      <c r="N283" s="670"/>
      <c r="O283" s="670"/>
      <c r="P283" s="670"/>
      <c r="Q283" s="670"/>
      <c r="R283" s="670"/>
      <c r="S283" s="670"/>
      <c r="T283" s="670"/>
      <c r="U283" s="670"/>
      <c r="V283" s="670"/>
      <c r="W283" s="670"/>
      <c r="X283" s="670"/>
      <c r="Y283" s="670"/>
      <c r="Z283" s="670"/>
      <c r="AA283" s="670"/>
      <c r="AB283" s="670"/>
      <c r="AC283" s="670"/>
      <c r="AD283" s="670"/>
      <c r="AE283" s="670"/>
      <c r="AF283" s="670"/>
      <c r="AG283" s="670"/>
      <c r="AH283" s="670"/>
      <c r="AI283" s="670"/>
      <c r="AJ283" s="670"/>
      <c r="AK283" s="670"/>
      <c r="AL283" s="670"/>
      <c r="AM283" s="670"/>
      <c r="AN283" s="670"/>
      <c r="AO283" s="670"/>
      <c r="AP283" s="670"/>
      <c r="AQ283" s="927"/>
      <c r="AR283" s="670"/>
      <c r="AS283" s="670"/>
      <c r="AT283" s="927"/>
      <c r="AU283" s="927"/>
      <c r="AV283" s="670"/>
      <c r="AW283" s="670"/>
      <c r="AX283" s="670"/>
      <c r="AY283" s="670"/>
      <c r="AZ283" s="670"/>
    </row>
    <row r="284">
      <c r="A284" s="670"/>
      <c r="B284" s="926"/>
      <c r="C284" s="670"/>
      <c r="D284" s="670"/>
      <c r="E284" s="670"/>
      <c r="F284" s="670"/>
      <c r="G284" s="670"/>
      <c r="H284" s="670"/>
      <c r="I284" s="670"/>
      <c r="J284" s="670"/>
      <c r="K284" s="670"/>
      <c r="L284" s="670"/>
      <c r="M284" s="670"/>
      <c r="N284" s="670"/>
      <c r="O284" s="670"/>
      <c r="P284" s="670"/>
      <c r="Q284" s="670"/>
      <c r="R284" s="670"/>
      <c r="S284" s="670"/>
      <c r="T284" s="670"/>
      <c r="U284" s="670"/>
      <c r="V284" s="670"/>
      <c r="W284" s="670"/>
      <c r="X284" s="670"/>
      <c r="Y284" s="670"/>
      <c r="Z284" s="670"/>
      <c r="AA284" s="670"/>
      <c r="AB284" s="670"/>
      <c r="AC284" s="670"/>
      <c r="AD284" s="670"/>
      <c r="AE284" s="670"/>
      <c r="AF284" s="670"/>
      <c r="AG284" s="670"/>
      <c r="AH284" s="670"/>
      <c r="AI284" s="670"/>
      <c r="AJ284" s="670"/>
      <c r="AK284" s="670"/>
      <c r="AL284" s="670"/>
      <c r="AM284" s="670"/>
      <c r="AN284" s="670"/>
      <c r="AO284" s="670"/>
      <c r="AP284" s="670"/>
      <c r="AQ284" s="927"/>
      <c r="AR284" s="670"/>
      <c r="AS284" s="670"/>
      <c r="AT284" s="927"/>
      <c r="AU284" s="927"/>
      <c r="AV284" s="670"/>
      <c r="AW284" s="670"/>
      <c r="AX284" s="670"/>
      <c r="AY284" s="670"/>
      <c r="AZ284" s="670"/>
    </row>
    <row r="285">
      <c r="A285" s="670"/>
      <c r="B285" s="926"/>
      <c r="C285" s="670"/>
      <c r="D285" s="670"/>
      <c r="E285" s="670"/>
      <c r="F285" s="670"/>
      <c r="G285" s="670"/>
      <c r="H285" s="670"/>
      <c r="I285" s="670"/>
      <c r="J285" s="670"/>
      <c r="K285" s="670"/>
      <c r="L285" s="670"/>
      <c r="M285" s="670"/>
      <c r="N285" s="670"/>
      <c r="O285" s="670"/>
      <c r="P285" s="670"/>
      <c r="Q285" s="670"/>
      <c r="R285" s="670"/>
      <c r="S285" s="670"/>
      <c r="T285" s="670"/>
      <c r="U285" s="670"/>
      <c r="V285" s="670"/>
      <c r="W285" s="670"/>
      <c r="X285" s="670"/>
      <c r="Y285" s="670"/>
      <c r="Z285" s="670"/>
      <c r="AA285" s="670"/>
      <c r="AB285" s="670"/>
      <c r="AC285" s="670"/>
      <c r="AD285" s="670"/>
      <c r="AE285" s="670"/>
      <c r="AF285" s="670"/>
      <c r="AG285" s="670"/>
      <c r="AH285" s="670"/>
      <c r="AI285" s="670"/>
      <c r="AJ285" s="670"/>
      <c r="AK285" s="670"/>
      <c r="AL285" s="670"/>
      <c r="AM285" s="670"/>
      <c r="AN285" s="670"/>
      <c r="AO285" s="670"/>
      <c r="AP285" s="670"/>
      <c r="AQ285" s="927"/>
      <c r="AR285" s="670"/>
      <c r="AS285" s="670"/>
      <c r="AT285" s="927"/>
      <c r="AU285" s="927"/>
      <c r="AV285" s="670"/>
      <c r="AW285" s="670"/>
      <c r="AX285" s="670"/>
      <c r="AY285" s="670"/>
      <c r="AZ285" s="670"/>
    </row>
    <row r="286">
      <c r="A286" s="670"/>
      <c r="B286" s="926"/>
      <c r="C286" s="670"/>
      <c r="D286" s="670"/>
      <c r="E286" s="670"/>
      <c r="F286" s="670"/>
      <c r="G286" s="670"/>
      <c r="H286" s="670"/>
      <c r="I286" s="670"/>
      <c r="J286" s="670"/>
      <c r="K286" s="670"/>
      <c r="L286" s="670"/>
      <c r="M286" s="670"/>
      <c r="N286" s="670"/>
      <c r="O286" s="670"/>
      <c r="P286" s="670"/>
      <c r="Q286" s="670"/>
      <c r="R286" s="670"/>
      <c r="S286" s="670"/>
      <c r="T286" s="670"/>
      <c r="U286" s="670"/>
      <c r="V286" s="670"/>
      <c r="W286" s="670"/>
      <c r="X286" s="670"/>
      <c r="Y286" s="670"/>
      <c r="Z286" s="670"/>
      <c r="AA286" s="670"/>
      <c r="AB286" s="670"/>
      <c r="AC286" s="670"/>
      <c r="AD286" s="670"/>
      <c r="AE286" s="670"/>
      <c r="AF286" s="670"/>
      <c r="AG286" s="670"/>
      <c r="AH286" s="670"/>
      <c r="AI286" s="670"/>
      <c r="AJ286" s="670"/>
      <c r="AK286" s="670"/>
      <c r="AL286" s="670"/>
      <c r="AM286" s="670"/>
      <c r="AN286" s="670"/>
      <c r="AO286" s="670"/>
      <c r="AP286" s="670"/>
      <c r="AQ286" s="927"/>
      <c r="AR286" s="670"/>
      <c r="AS286" s="670"/>
      <c r="AT286" s="927"/>
      <c r="AU286" s="927"/>
      <c r="AV286" s="670"/>
      <c r="AW286" s="670"/>
      <c r="AX286" s="670"/>
      <c r="AY286" s="670"/>
      <c r="AZ286" s="670"/>
    </row>
    <row r="287">
      <c r="A287" s="670"/>
      <c r="B287" s="926"/>
      <c r="C287" s="670"/>
      <c r="D287" s="670"/>
      <c r="E287" s="670"/>
      <c r="F287" s="670"/>
      <c r="G287" s="670"/>
      <c r="H287" s="670"/>
      <c r="I287" s="670"/>
      <c r="J287" s="670"/>
      <c r="K287" s="670"/>
      <c r="L287" s="670"/>
      <c r="M287" s="670"/>
      <c r="N287" s="670"/>
      <c r="O287" s="670"/>
      <c r="P287" s="670"/>
      <c r="Q287" s="670"/>
      <c r="R287" s="670"/>
      <c r="S287" s="670"/>
      <c r="T287" s="670"/>
      <c r="U287" s="670"/>
      <c r="V287" s="670"/>
      <c r="W287" s="670"/>
      <c r="X287" s="670"/>
      <c r="Y287" s="670"/>
      <c r="Z287" s="670"/>
      <c r="AA287" s="670"/>
      <c r="AB287" s="670"/>
      <c r="AC287" s="670"/>
      <c r="AD287" s="670"/>
      <c r="AE287" s="670"/>
      <c r="AF287" s="670"/>
      <c r="AG287" s="670"/>
      <c r="AH287" s="670"/>
      <c r="AI287" s="670"/>
      <c r="AJ287" s="670"/>
      <c r="AK287" s="670"/>
      <c r="AL287" s="670"/>
      <c r="AM287" s="670"/>
      <c r="AN287" s="670"/>
      <c r="AO287" s="670"/>
      <c r="AP287" s="670"/>
      <c r="AQ287" s="927"/>
      <c r="AR287" s="670"/>
      <c r="AS287" s="670"/>
      <c r="AT287" s="927"/>
      <c r="AU287" s="927"/>
      <c r="AV287" s="670"/>
      <c r="AW287" s="670"/>
      <c r="AX287" s="670"/>
      <c r="AY287" s="670"/>
      <c r="AZ287" s="670"/>
    </row>
    <row r="288">
      <c r="A288" s="670"/>
      <c r="B288" s="926"/>
      <c r="C288" s="670"/>
      <c r="D288" s="670"/>
      <c r="E288" s="670"/>
      <c r="F288" s="670"/>
      <c r="G288" s="670"/>
      <c r="H288" s="670"/>
      <c r="I288" s="670"/>
      <c r="J288" s="670"/>
      <c r="K288" s="670"/>
      <c r="L288" s="670"/>
      <c r="M288" s="670"/>
      <c r="N288" s="670"/>
      <c r="O288" s="670"/>
      <c r="P288" s="670"/>
      <c r="Q288" s="670"/>
      <c r="R288" s="670"/>
      <c r="S288" s="670"/>
      <c r="T288" s="670"/>
      <c r="U288" s="670"/>
      <c r="V288" s="670"/>
      <c r="W288" s="670"/>
      <c r="X288" s="670"/>
      <c r="Y288" s="670"/>
      <c r="Z288" s="670"/>
      <c r="AA288" s="670"/>
      <c r="AB288" s="670"/>
      <c r="AC288" s="670"/>
      <c r="AD288" s="670"/>
      <c r="AE288" s="670"/>
      <c r="AF288" s="670"/>
      <c r="AG288" s="670"/>
      <c r="AH288" s="670"/>
      <c r="AI288" s="670"/>
      <c r="AJ288" s="670"/>
      <c r="AK288" s="670"/>
      <c r="AL288" s="670"/>
      <c r="AM288" s="670"/>
      <c r="AN288" s="670"/>
      <c r="AO288" s="670"/>
      <c r="AP288" s="670"/>
      <c r="AQ288" s="927"/>
      <c r="AR288" s="670"/>
      <c r="AS288" s="670"/>
      <c r="AT288" s="927"/>
      <c r="AU288" s="927"/>
      <c r="AV288" s="670"/>
      <c r="AW288" s="670"/>
      <c r="AX288" s="670"/>
      <c r="AY288" s="670"/>
      <c r="AZ288" s="670"/>
    </row>
    <row r="289">
      <c r="A289" s="670"/>
      <c r="B289" s="926"/>
      <c r="C289" s="670"/>
      <c r="D289" s="670"/>
      <c r="E289" s="670"/>
      <c r="F289" s="670"/>
      <c r="G289" s="670"/>
      <c r="H289" s="670"/>
      <c r="I289" s="670"/>
      <c r="J289" s="670"/>
      <c r="K289" s="670"/>
      <c r="L289" s="670"/>
      <c r="M289" s="670"/>
      <c r="N289" s="670"/>
      <c r="O289" s="670"/>
      <c r="P289" s="670"/>
      <c r="Q289" s="670"/>
      <c r="R289" s="670"/>
      <c r="S289" s="670"/>
      <c r="T289" s="670"/>
      <c r="U289" s="670"/>
      <c r="V289" s="670"/>
      <c r="W289" s="670"/>
      <c r="X289" s="670"/>
      <c r="Y289" s="670"/>
      <c r="Z289" s="670"/>
      <c r="AA289" s="670"/>
      <c r="AB289" s="670"/>
      <c r="AC289" s="670"/>
      <c r="AD289" s="670"/>
      <c r="AE289" s="670"/>
      <c r="AF289" s="670"/>
      <c r="AG289" s="670"/>
      <c r="AH289" s="670"/>
      <c r="AI289" s="670"/>
      <c r="AJ289" s="670"/>
      <c r="AK289" s="670"/>
      <c r="AL289" s="670"/>
      <c r="AM289" s="670"/>
      <c r="AN289" s="670"/>
      <c r="AO289" s="670"/>
      <c r="AP289" s="670"/>
      <c r="AQ289" s="927"/>
      <c r="AR289" s="670"/>
      <c r="AS289" s="670"/>
      <c r="AT289" s="927"/>
      <c r="AU289" s="927"/>
      <c r="AV289" s="670"/>
      <c r="AW289" s="670"/>
      <c r="AX289" s="670"/>
      <c r="AY289" s="670"/>
      <c r="AZ289" s="670"/>
    </row>
    <row r="290">
      <c r="A290" s="670"/>
      <c r="B290" s="926"/>
      <c r="C290" s="670"/>
      <c r="D290" s="670"/>
      <c r="E290" s="670"/>
      <c r="F290" s="670"/>
      <c r="G290" s="670"/>
      <c r="H290" s="670"/>
      <c r="I290" s="670"/>
      <c r="J290" s="670"/>
      <c r="K290" s="670"/>
      <c r="L290" s="670"/>
      <c r="M290" s="670"/>
      <c r="N290" s="670"/>
      <c r="O290" s="670"/>
      <c r="P290" s="670"/>
      <c r="Q290" s="670"/>
      <c r="R290" s="670"/>
      <c r="S290" s="670"/>
      <c r="T290" s="670"/>
      <c r="U290" s="670"/>
      <c r="V290" s="670"/>
      <c r="W290" s="670"/>
      <c r="X290" s="670"/>
      <c r="Y290" s="670"/>
      <c r="Z290" s="670"/>
      <c r="AA290" s="670"/>
      <c r="AB290" s="670"/>
      <c r="AC290" s="670"/>
      <c r="AD290" s="670"/>
      <c r="AE290" s="670"/>
      <c r="AF290" s="670"/>
      <c r="AG290" s="670"/>
      <c r="AH290" s="670"/>
      <c r="AI290" s="670"/>
      <c r="AJ290" s="670"/>
      <c r="AK290" s="670"/>
      <c r="AL290" s="670"/>
      <c r="AM290" s="670"/>
      <c r="AN290" s="670"/>
      <c r="AO290" s="670"/>
      <c r="AP290" s="670"/>
      <c r="AQ290" s="927"/>
      <c r="AR290" s="670"/>
      <c r="AS290" s="670"/>
      <c r="AT290" s="927"/>
      <c r="AU290" s="927"/>
      <c r="AV290" s="670"/>
      <c r="AW290" s="670"/>
      <c r="AX290" s="670"/>
      <c r="AY290" s="670"/>
      <c r="AZ290" s="670"/>
    </row>
    <row r="291">
      <c r="A291" s="670"/>
      <c r="B291" s="926"/>
      <c r="C291" s="670"/>
      <c r="D291" s="670"/>
      <c r="E291" s="670"/>
      <c r="F291" s="670"/>
      <c r="G291" s="670"/>
      <c r="H291" s="670"/>
      <c r="I291" s="670"/>
      <c r="J291" s="670"/>
      <c r="K291" s="670"/>
      <c r="L291" s="670"/>
      <c r="M291" s="670"/>
      <c r="N291" s="670"/>
      <c r="O291" s="670"/>
      <c r="P291" s="670"/>
      <c r="Q291" s="670"/>
      <c r="R291" s="670"/>
      <c r="S291" s="670"/>
      <c r="T291" s="670"/>
      <c r="U291" s="670"/>
      <c r="V291" s="670"/>
      <c r="W291" s="670"/>
      <c r="X291" s="670"/>
      <c r="Y291" s="670"/>
      <c r="Z291" s="670"/>
      <c r="AA291" s="670"/>
      <c r="AB291" s="670"/>
      <c r="AC291" s="670"/>
      <c r="AD291" s="670"/>
      <c r="AE291" s="670"/>
      <c r="AF291" s="670"/>
      <c r="AG291" s="670"/>
      <c r="AH291" s="670"/>
      <c r="AI291" s="670"/>
      <c r="AJ291" s="670"/>
      <c r="AK291" s="670"/>
      <c r="AL291" s="670"/>
      <c r="AM291" s="670"/>
      <c r="AN291" s="670"/>
      <c r="AO291" s="670"/>
      <c r="AP291" s="670"/>
      <c r="AQ291" s="927"/>
      <c r="AR291" s="670"/>
      <c r="AS291" s="670"/>
      <c r="AT291" s="927"/>
      <c r="AU291" s="927"/>
      <c r="AV291" s="670"/>
      <c r="AW291" s="670"/>
      <c r="AX291" s="670"/>
      <c r="AY291" s="670"/>
      <c r="AZ291" s="670"/>
    </row>
    <row r="292">
      <c r="A292" s="670"/>
      <c r="B292" s="926"/>
      <c r="C292" s="670"/>
      <c r="D292" s="670"/>
      <c r="E292" s="670"/>
      <c r="F292" s="670"/>
      <c r="G292" s="670"/>
      <c r="H292" s="670"/>
      <c r="I292" s="670"/>
      <c r="J292" s="670"/>
      <c r="K292" s="670"/>
      <c r="L292" s="670"/>
      <c r="M292" s="670"/>
      <c r="N292" s="670"/>
      <c r="O292" s="670"/>
      <c r="P292" s="670"/>
      <c r="Q292" s="670"/>
      <c r="R292" s="670"/>
      <c r="S292" s="670"/>
      <c r="T292" s="670"/>
      <c r="U292" s="670"/>
      <c r="V292" s="670"/>
      <c r="W292" s="670"/>
      <c r="X292" s="670"/>
      <c r="Y292" s="670"/>
      <c r="Z292" s="670"/>
      <c r="AA292" s="670"/>
      <c r="AB292" s="670"/>
      <c r="AC292" s="670"/>
      <c r="AD292" s="670"/>
      <c r="AE292" s="670"/>
      <c r="AF292" s="670"/>
      <c r="AG292" s="670"/>
      <c r="AH292" s="670"/>
      <c r="AI292" s="670"/>
      <c r="AJ292" s="670"/>
      <c r="AK292" s="670"/>
      <c r="AL292" s="670"/>
      <c r="AM292" s="670"/>
      <c r="AN292" s="670"/>
      <c r="AO292" s="670"/>
      <c r="AP292" s="670"/>
      <c r="AQ292" s="927"/>
      <c r="AR292" s="670"/>
      <c r="AS292" s="670"/>
      <c r="AT292" s="927"/>
      <c r="AU292" s="927"/>
      <c r="AV292" s="670"/>
      <c r="AW292" s="670"/>
      <c r="AX292" s="670"/>
      <c r="AY292" s="670"/>
      <c r="AZ292" s="670"/>
    </row>
    <row r="293">
      <c r="A293" s="670"/>
      <c r="B293" s="926"/>
      <c r="C293" s="670"/>
      <c r="D293" s="670"/>
      <c r="E293" s="670"/>
      <c r="F293" s="670"/>
      <c r="G293" s="670"/>
      <c r="H293" s="670"/>
      <c r="I293" s="670"/>
      <c r="J293" s="670"/>
      <c r="K293" s="670"/>
      <c r="L293" s="670"/>
      <c r="M293" s="670"/>
      <c r="N293" s="670"/>
      <c r="O293" s="670"/>
      <c r="P293" s="670"/>
      <c r="Q293" s="670"/>
      <c r="R293" s="670"/>
      <c r="S293" s="670"/>
      <c r="T293" s="670"/>
      <c r="U293" s="670"/>
      <c r="V293" s="670"/>
      <c r="W293" s="670"/>
      <c r="X293" s="670"/>
      <c r="Y293" s="670"/>
      <c r="Z293" s="670"/>
      <c r="AA293" s="670"/>
      <c r="AB293" s="670"/>
      <c r="AC293" s="670"/>
      <c r="AD293" s="670"/>
      <c r="AE293" s="670"/>
      <c r="AF293" s="670"/>
      <c r="AG293" s="670"/>
      <c r="AH293" s="670"/>
      <c r="AI293" s="670"/>
      <c r="AJ293" s="670"/>
      <c r="AK293" s="670"/>
      <c r="AL293" s="670"/>
      <c r="AM293" s="670"/>
      <c r="AN293" s="670"/>
      <c r="AO293" s="670"/>
      <c r="AP293" s="670"/>
      <c r="AQ293" s="927"/>
      <c r="AR293" s="670"/>
      <c r="AS293" s="670"/>
      <c r="AT293" s="927"/>
      <c r="AU293" s="927"/>
      <c r="AV293" s="670"/>
      <c r="AW293" s="670"/>
      <c r="AX293" s="670"/>
      <c r="AY293" s="670"/>
      <c r="AZ293" s="670"/>
    </row>
    <row r="294">
      <c r="A294" s="670"/>
      <c r="B294" s="926"/>
      <c r="C294" s="670"/>
      <c r="D294" s="670"/>
      <c r="E294" s="670"/>
      <c r="F294" s="670"/>
      <c r="G294" s="670"/>
      <c r="H294" s="670"/>
      <c r="I294" s="670"/>
      <c r="J294" s="670"/>
      <c r="K294" s="670"/>
      <c r="L294" s="670"/>
      <c r="M294" s="670"/>
      <c r="N294" s="670"/>
      <c r="O294" s="670"/>
      <c r="P294" s="670"/>
      <c r="Q294" s="670"/>
      <c r="R294" s="670"/>
      <c r="S294" s="670"/>
      <c r="T294" s="670"/>
      <c r="U294" s="670"/>
      <c r="V294" s="670"/>
      <c r="W294" s="670"/>
      <c r="X294" s="670"/>
      <c r="Y294" s="670"/>
      <c r="Z294" s="670"/>
      <c r="AA294" s="670"/>
      <c r="AB294" s="670"/>
      <c r="AC294" s="670"/>
      <c r="AD294" s="670"/>
      <c r="AE294" s="670"/>
      <c r="AF294" s="670"/>
      <c r="AG294" s="670"/>
      <c r="AH294" s="670"/>
      <c r="AI294" s="670"/>
      <c r="AJ294" s="670"/>
      <c r="AK294" s="670"/>
      <c r="AL294" s="670"/>
      <c r="AM294" s="670"/>
      <c r="AN294" s="670"/>
      <c r="AO294" s="670"/>
      <c r="AP294" s="670"/>
      <c r="AQ294" s="927"/>
      <c r="AR294" s="670"/>
      <c r="AS294" s="670"/>
      <c r="AT294" s="927"/>
      <c r="AU294" s="927"/>
      <c r="AV294" s="670"/>
      <c r="AW294" s="670"/>
      <c r="AX294" s="670"/>
      <c r="AY294" s="670"/>
      <c r="AZ294" s="670"/>
    </row>
    <row r="295">
      <c r="A295" s="670"/>
      <c r="B295" s="926"/>
      <c r="C295" s="670"/>
      <c r="D295" s="670"/>
      <c r="E295" s="670"/>
      <c r="F295" s="670"/>
      <c r="G295" s="670"/>
      <c r="H295" s="670"/>
      <c r="I295" s="670"/>
      <c r="J295" s="670"/>
      <c r="K295" s="670"/>
      <c r="L295" s="670"/>
      <c r="M295" s="670"/>
      <c r="N295" s="670"/>
      <c r="O295" s="670"/>
      <c r="P295" s="670"/>
      <c r="Q295" s="670"/>
      <c r="R295" s="670"/>
      <c r="S295" s="670"/>
      <c r="T295" s="670"/>
      <c r="U295" s="670"/>
      <c r="V295" s="670"/>
      <c r="W295" s="670"/>
      <c r="X295" s="670"/>
      <c r="Y295" s="670"/>
      <c r="Z295" s="670"/>
      <c r="AA295" s="670"/>
      <c r="AB295" s="670"/>
      <c r="AC295" s="670"/>
      <c r="AD295" s="670"/>
      <c r="AE295" s="670"/>
      <c r="AF295" s="670"/>
      <c r="AG295" s="670"/>
      <c r="AH295" s="670"/>
      <c r="AI295" s="670"/>
      <c r="AJ295" s="670"/>
      <c r="AK295" s="670"/>
      <c r="AL295" s="670"/>
      <c r="AM295" s="670"/>
      <c r="AN295" s="670"/>
      <c r="AO295" s="670"/>
      <c r="AP295" s="670"/>
      <c r="AQ295" s="927"/>
      <c r="AR295" s="670"/>
      <c r="AS295" s="670"/>
      <c r="AT295" s="927"/>
      <c r="AU295" s="927"/>
      <c r="AV295" s="670"/>
      <c r="AW295" s="670"/>
      <c r="AX295" s="670"/>
      <c r="AY295" s="670"/>
      <c r="AZ295" s="670"/>
    </row>
    <row r="296">
      <c r="A296" s="670"/>
      <c r="B296" s="926"/>
      <c r="C296" s="670"/>
      <c r="D296" s="670"/>
      <c r="E296" s="670"/>
      <c r="F296" s="670"/>
      <c r="G296" s="670"/>
      <c r="H296" s="670"/>
      <c r="I296" s="670"/>
      <c r="J296" s="670"/>
      <c r="K296" s="670"/>
      <c r="L296" s="670"/>
      <c r="M296" s="670"/>
      <c r="N296" s="670"/>
      <c r="O296" s="670"/>
      <c r="P296" s="670"/>
      <c r="Q296" s="670"/>
      <c r="R296" s="670"/>
      <c r="S296" s="670"/>
      <c r="T296" s="670"/>
      <c r="U296" s="670"/>
      <c r="V296" s="670"/>
      <c r="W296" s="670"/>
      <c r="X296" s="670"/>
      <c r="Y296" s="670"/>
      <c r="Z296" s="670"/>
      <c r="AA296" s="670"/>
      <c r="AB296" s="670"/>
      <c r="AC296" s="670"/>
      <c r="AD296" s="670"/>
      <c r="AE296" s="670"/>
      <c r="AF296" s="670"/>
      <c r="AG296" s="670"/>
      <c r="AH296" s="670"/>
      <c r="AI296" s="670"/>
      <c r="AJ296" s="670"/>
      <c r="AK296" s="670"/>
      <c r="AL296" s="670"/>
      <c r="AM296" s="670"/>
      <c r="AN296" s="670"/>
      <c r="AO296" s="670"/>
      <c r="AP296" s="670"/>
      <c r="AQ296" s="927"/>
      <c r="AR296" s="670"/>
      <c r="AS296" s="670"/>
      <c r="AT296" s="927"/>
      <c r="AU296" s="927"/>
      <c r="AV296" s="670"/>
      <c r="AW296" s="670"/>
      <c r="AX296" s="670"/>
      <c r="AY296" s="670"/>
      <c r="AZ296" s="670"/>
    </row>
    <row r="297">
      <c r="A297" s="670"/>
      <c r="B297" s="926"/>
      <c r="C297" s="670"/>
      <c r="D297" s="670"/>
      <c r="E297" s="670"/>
      <c r="F297" s="670"/>
      <c r="G297" s="670"/>
      <c r="H297" s="670"/>
      <c r="I297" s="670"/>
      <c r="J297" s="670"/>
      <c r="K297" s="670"/>
      <c r="L297" s="670"/>
      <c r="M297" s="670"/>
      <c r="N297" s="670"/>
      <c r="O297" s="670"/>
      <c r="P297" s="670"/>
      <c r="Q297" s="670"/>
      <c r="R297" s="670"/>
      <c r="S297" s="670"/>
      <c r="T297" s="670"/>
      <c r="U297" s="670"/>
      <c r="V297" s="670"/>
      <c r="W297" s="670"/>
      <c r="X297" s="670"/>
      <c r="Y297" s="670"/>
      <c r="Z297" s="670"/>
      <c r="AA297" s="670"/>
      <c r="AB297" s="670"/>
      <c r="AC297" s="670"/>
      <c r="AD297" s="670"/>
      <c r="AE297" s="670"/>
      <c r="AF297" s="670"/>
      <c r="AG297" s="670"/>
      <c r="AH297" s="670"/>
      <c r="AI297" s="670"/>
      <c r="AJ297" s="670"/>
      <c r="AK297" s="670"/>
      <c r="AL297" s="670"/>
      <c r="AM297" s="670"/>
      <c r="AN297" s="670"/>
      <c r="AO297" s="670"/>
      <c r="AP297" s="670"/>
      <c r="AQ297" s="927"/>
      <c r="AR297" s="670"/>
      <c r="AS297" s="670"/>
      <c r="AT297" s="927"/>
      <c r="AU297" s="927"/>
      <c r="AV297" s="670"/>
      <c r="AW297" s="670"/>
      <c r="AX297" s="670"/>
      <c r="AY297" s="670"/>
      <c r="AZ297" s="670"/>
    </row>
    <row r="298">
      <c r="A298" s="670"/>
      <c r="B298" s="926"/>
      <c r="C298" s="670"/>
      <c r="D298" s="670"/>
      <c r="E298" s="670"/>
      <c r="F298" s="670"/>
      <c r="G298" s="670"/>
      <c r="H298" s="670"/>
      <c r="I298" s="670"/>
      <c r="J298" s="670"/>
      <c r="K298" s="670"/>
      <c r="L298" s="670"/>
      <c r="M298" s="670"/>
      <c r="N298" s="670"/>
      <c r="O298" s="670"/>
      <c r="P298" s="670"/>
      <c r="Q298" s="670"/>
      <c r="R298" s="670"/>
      <c r="S298" s="670"/>
      <c r="T298" s="670"/>
      <c r="U298" s="670"/>
      <c r="V298" s="670"/>
      <c r="W298" s="670"/>
      <c r="X298" s="670"/>
      <c r="Y298" s="670"/>
      <c r="Z298" s="670"/>
      <c r="AA298" s="670"/>
      <c r="AB298" s="670"/>
      <c r="AC298" s="670"/>
      <c r="AD298" s="670"/>
      <c r="AE298" s="670"/>
      <c r="AF298" s="670"/>
      <c r="AG298" s="670"/>
      <c r="AH298" s="670"/>
      <c r="AI298" s="670"/>
      <c r="AJ298" s="670"/>
      <c r="AK298" s="670"/>
      <c r="AL298" s="670"/>
      <c r="AM298" s="670"/>
      <c r="AN298" s="670"/>
      <c r="AO298" s="670"/>
      <c r="AP298" s="670"/>
      <c r="AQ298" s="927"/>
      <c r="AR298" s="670"/>
      <c r="AS298" s="670"/>
      <c r="AT298" s="927"/>
      <c r="AU298" s="927"/>
      <c r="AV298" s="670"/>
      <c r="AW298" s="670"/>
      <c r="AX298" s="670"/>
      <c r="AY298" s="670"/>
      <c r="AZ298" s="670"/>
    </row>
    <row r="299">
      <c r="A299" s="670"/>
      <c r="B299" s="926"/>
      <c r="C299" s="670"/>
      <c r="D299" s="670"/>
      <c r="E299" s="670"/>
      <c r="F299" s="670"/>
      <c r="G299" s="670"/>
      <c r="H299" s="670"/>
      <c r="I299" s="670"/>
      <c r="J299" s="670"/>
      <c r="K299" s="670"/>
      <c r="L299" s="670"/>
      <c r="M299" s="670"/>
      <c r="N299" s="670"/>
      <c r="O299" s="670"/>
      <c r="P299" s="670"/>
      <c r="Q299" s="670"/>
      <c r="R299" s="670"/>
      <c r="S299" s="670"/>
      <c r="T299" s="670"/>
      <c r="U299" s="670"/>
      <c r="V299" s="670"/>
      <c r="W299" s="670"/>
      <c r="X299" s="670"/>
      <c r="Y299" s="670"/>
      <c r="Z299" s="670"/>
      <c r="AA299" s="670"/>
      <c r="AB299" s="670"/>
      <c r="AC299" s="670"/>
      <c r="AD299" s="670"/>
      <c r="AE299" s="670"/>
      <c r="AF299" s="670"/>
      <c r="AG299" s="670"/>
      <c r="AH299" s="670"/>
      <c r="AI299" s="670"/>
      <c r="AJ299" s="670"/>
      <c r="AK299" s="670"/>
      <c r="AL299" s="670"/>
      <c r="AM299" s="670"/>
      <c r="AN299" s="670"/>
      <c r="AO299" s="670"/>
      <c r="AP299" s="670"/>
      <c r="AQ299" s="927"/>
      <c r="AR299" s="670"/>
      <c r="AS299" s="670"/>
      <c r="AT299" s="927"/>
      <c r="AU299" s="927"/>
      <c r="AV299" s="670"/>
      <c r="AW299" s="670"/>
      <c r="AX299" s="670"/>
      <c r="AY299" s="670"/>
      <c r="AZ299" s="670"/>
    </row>
    <row r="300">
      <c r="A300" s="670"/>
      <c r="B300" s="926"/>
      <c r="C300" s="670"/>
      <c r="D300" s="670"/>
      <c r="E300" s="670"/>
      <c r="F300" s="670"/>
      <c r="G300" s="670"/>
      <c r="H300" s="670"/>
      <c r="I300" s="670"/>
      <c r="J300" s="670"/>
      <c r="K300" s="670"/>
      <c r="L300" s="670"/>
      <c r="M300" s="670"/>
      <c r="N300" s="670"/>
      <c r="O300" s="670"/>
      <c r="P300" s="670"/>
      <c r="Q300" s="670"/>
      <c r="R300" s="670"/>
      <c r="S300" s="670"/>
      <c r="T300" s="670"/>
      <c r="U300" s="670"/>
      <c r="V300" s="670"/>
      <c r="W300" s="670"/>
      <c r="X300" s="670"/>
      <c r="Y300" s="670"/>
      <c r="Z300" s="670"/>
      <c r="AA300" s="670"/>
      <c r="AB300" s="670"/>
      <c r="AC300" s="670"/>
      <c r="AD300" s="670"/>
      <c r="AE300" s="670"/>
      <c r="AF300" s="670"/>
      <c r="AG300" s="670"/>
      <c r="AH300" s="670"/>
      <c r="AI300" s="670"/>
      <c r="AJ300" s="670"/>
      <c r="AK300" s="670"/>
      <c r="AL300" s="670"/>
      <c r="AM300" s="670"/>
      <c r="AN300" s="670"/>
      <c r="AO300" s="670"/>
      <c r="AP300" s="670"/>
      <c r="AQ300" s="927"/>
      <c r="AR300" s="670"/>
      <c r="AS300" s="670"/>
      <c r="AT300" s="927"/>
      <c r="AU300" s="927"/>
      <c r="AV300" s="670"/>
      <c r="AW300" s="670"/>
      <c r="AX300" s="670"/>
      <c r="AY300" s="670"/>
      <c r="AZ300" s="670"/>
    </row>
    <row r="301">
      <c r="A301" s="670"/>
      <c r="B301" s="926"/>
      <c r="C301" s="670"/>
      <c r="D301" s="670"/>
      <c r="E301" s="670"/>
      <c r="F301" s="670"/>
      <c r="G301" s="670"/>
      <c r="H301" s="670"/>
      <c r="I301" s="670"/>
      <c r="J301" s="670"/>
      <c r="K301" s="670"/>
      <c r="L301" s="670"/>
      <c r="M301" s="670"/>
      <c r="N301" s="670"/>
      <c r="O301" s="670"/>
      <c r="P301" s="670"/>
      <c r="Q301" s="670"/>
      <c r="R301" s="670"/>
      <c r="S301" s="670"/>
      <c r="T301" s="670"/>
      <c r="U301" s="670"/>
      <c r="V301" s="670"/>
      <c r="W301" s="670"/>
      <c r="X301" s="670"/>
      <c r="Y301" s="670"/>
      <c r="Z301" s="670"/>
      <c r="AA301" s="670"/>
      <c r="AB301" s="670"/>
      <c r="AC301" s="670"/>
      <c r="AD301" s="670"/>
      <c r="AE301" s="670"/>
      <c r="AF301" s="670"/>
      <c r="AG301" s="670"/>
      <c r="AH301" s="670"/>
      <c r="AI301" s="670"/>
      <c r="AJ301" s="670"/>
      <c r="AK301" s="670"/>
      <c r="AL301" s="670"/>
      <c r="AM301" s="670"/>
      <c r="AN301" s="670"/>
      <c r="AO301" s="670"/>
      <c r="AP301" s="670"/>
      <c r="AQ301" s="927"/>
      <c r="AR301" s="670"/>
      <c r="AS301" s="670"/>
      <c r="AT301" s="927"/>
      <c r="AU301" s="927"/>
      <c r="AV301" s="670"/>
      <c r="AW301" s="670"/>
      <c r="AX301" s="670"/>
      <c r="AY301" s="670"/>
      <c r="AZ301" s="670"/>
    </row>
    <row r="302">
      <c r="A302" s="670"/>
      <c r="B302" s="926"/>
      <c r="C302" s="670"/>
      <c r="D302" s="670"/>
      <c r="E302" s="670"/>
      <c r="F302" s="670"/>
      <c r="G302" s="670"/>
      <c r="H302" s="670"/>
      <c r="I302" s="670"/>
      <c r="J302" s="670"/>
      <c r="K302" s="670"/>
      <c r="L302" s="670"/>
      <c r="M302" s="670"/>
      <c r="N302" s="670"/>
      <c r="O302" s="670"/>
      <c r="P302" s="670"/>
      <c r="Q302" s="670"/>
      <c r="R302" s="670"/>
      <c r="S302" s="670"/>
      <c r="T302" s="670"/>
      <c r="U302" s="670"/>
      <c r="V302" s="670"/>
      <c r="W302" s="670"/>
      <c r="X302" s="670"/>
      <c r="Y302" s="670"/>
      <c r="Z302" s="670"/>
      <c r="AA302" s="670"/>
      <c r="AB302" s="670"/>
      <c r="AC302" s="670"/>
      <c r="AD302" s="670"/>
      <c r="AE302" s="670"/>
      <c r="AF302" s="670"/>
      <c r="AG302" s="670"/>
      <c r="AH302" s="670"/>
      <c r="AI302" s="670"/>
      <c r="AJ302" s="670"/>
      <c r="AK302" s="670"/>
      <c r="AL302" s="670"/>
      <c r="AM302" s="670"/>
      <c r="AN302" s="670"/>
      <c r="AO302" s="670"/>
      <c r="AP302" s="670"/>
      <c r="AQ302" s="927"/>
      <c r="AR302" s="670"/>
      <c r="AS302" s="670"/>
      <c r="AT302" s="927"/>
      <c r="AU302" s="927"/>
      <c r="AV302" s="670"/>
      <c r="AW302" s="670"/>
      <c r="AX302" s="670"/>
      <c r="AY302" s="670"/>
      <c r="AZ302" s="670"/>
    </row>
    <row r="303">
      <c r="A303" s="670"/>
      <c r="B303" s="926"/>
      <c r="C303" s="670"/>
      <c r="D303" s="670"/>
      <c r="E303" s="670"/>
      <c r="F303" s="670"/>
      <c r="G303" s="670"/>
      <c r="H303" s="670"/>
      <c r="I303" s="670"/>
      <c r="J303" s="670"/>
      <c r="K303" s="670"/>
      <c r="L303" s="670"/>
      <c r="M303" s="670"/>
      <c r="N303" s="670"/>
      <c r="O303" s="670"/>
      <c r="P303" s="670"/>
      <c r="Q303" s="670"/>
      <c r="R303" s="670"/>
      <c r="S303" s="670"/>
      <c r="T303" s="670"/>
      <c r="U303" s="670"/>
      <c r="V303" s="670"/>
      <c r="W303" s="670"/>
      <c r="X303" s="670"/>
      <c r="Y303" s="670"/>
      <c r="Z303" s="670"/>
      <c r="AA303" s="670"/>
      <c r="AB303" s="670"/>
      <c r="AC303" s="670"/>
      <c r="AD303" s="670"/>
      <c r="AE303" s="670"/>
      <c r="AF303" s="670"/>
      <c r="AG303" s="670"/>
      <c r="AH303" s="670"/>
      <c r="AI303" s="670"/>
      <c r="AJ303" s="670"/>
      <c r="AK303" s="670"/>
      <c r="AL303" s="670"/>
      <c r="AM303" s="670"/>
      <c r="AN303" s="670"/>
      <c r="AO303" s="670"/>
      <c r="AP303" s="670"/>
      <c r="AQ303" s="927"/>
      <c r="AR303" s="670"/>
      <c r="AS303" s="670"/>
      <c r="AT303" s="927"/>
      <c r="AU303" s="927"/>
      <c r="AV303" s="670"/>
      <c r="AW303" s="670"/>
      <c r="AX303" s="670"/>
      <c r="AY303" s="670"/>
      <c r="AZ303" s="670"/>
    </row>
    <row r="304">
      <c r="A304" s="670"/>
      <c r="B304" s="926"/>
      <c r="C304" s="670"/>
      <c r="D304" s="670"/>
      <c r="E304" s="670"/>
      <c r="F304" s="670"/>
      <c r="G304" s="670"/>
      <c r="H304" s="670"/>
      <c r="I304" s="670"/>
      <c r="J304" s="670"/>
      <c r="K304" s="670"/>
      <c r="L304" s="670"/>
      <c r="M304" s="670"/>
      <c r="N304" s="670"/>
      <c r="O304" s="670"/>
      <c r="P304" s="670"/>
      <c r="Q304" s="670"/>
      <c r="R304" s="670"/>
      <c r="S304" s="670"/>
      <c r="T304" s="670"/>
      <c r="U304" s="670"/>
      <c r="V304" s="670"/>
      <c r="W304" s="670"/>
      <c r="X304" s="670"/>
      <c r="Y304" s="670"/>
      <c r="Z304" s="670"/>
      <c r="AA304" s="670"/>
      <c r="AB304" s="670"/>
      <c r="AC304" s="670"/>
      <c r="AD304" s="670"/>
      <c r="AE304" s="670"/>
      <c r="AF304" s="670"/>
      <c r="AG304" s="670"/>
      <c r="AH304" s="670"/>
      <c r="AI304" s="670"/>
      <c r="AJ304" s="670"/>
      <c r="AK304" s="670"/>
      <c r="AL304" s="670"/>
      <c r="AM304" s="670"/>
      <c r="AN304" s="670"/>
      <c r="AO304" s="670"/>
      <c r="AP304" s="670"/>
      <c r="AQ304" s="927"/>
      <c r="AR304" s="670"/>
      <c r="AS304" s="670"/>
      <c r="AT304" s="927"/>
      <c r="AU304" s="927"/>
      <c r="AV304" s="670"/>
      <c r="AW304" s="670"/>
      <c r="AX304" s="670"/>
      <c r="AY304" s="670"/>
      <c r="AZ304" s="670"/>
    </row>
    <row r="305">
      <c r="A305" s="670"/>
      <c r="B305" s="926"/>
      <c r="C305" s="670"/>
      <c r="D305" s="670"/>
      <c r="E305" s="670"/>
      <c r="F305" s="670"/>
      <c r="G305" s="670"/>
      <c r="H305" s="670"/>
      <c r="I305" s="670"/>
      <c r="J305" s="670"/>
      <c r="K305" s="670"/>
      <c r="L305" s="670"/>
      <c r="M305" s="670"/>
      <c r="N305" s="670"/>
      <c r="O305" s="670"/>
      <c r="P305" s="670"/>
      <c r="Q305" s="670"/>
      <c r="R305" s="670"/>
      <c r="S305" s="670"/>
      <c r="T305" s="670"/>
      <c r="U305" s="670"/>
      <c r="V305" s="670"/>
      <c r="W305" s="670"/>
      <c r="X305" s="670"/>
      <c r="Y305" s="670"/>
      <c r="Z305" s="670"/>
      <c r="AA305" s="670"/>
      <c r="AB305" s="670"/>
      <c r="AC305" s="670"/>
      <c r="AD305" s="670"/>
      <c r="AE305" s="670"/>
      <c r="AF305" s="670"/>
      <c r="AG305" s="670"/>
      <c r="AH305" s="670"/>
      <c r="AI305" s="670"/>
      <c r="AJ305" s="670"/>
      <c r="AK305" s="670"/>
      <c r="AL305" s="670"/>
      <c r="AM305" s="670"/>
      <c r="AN305" s="670"/>
      <c r="AO305" s="670"/>
      <c r="AP305" s="670"/>
      <c r="AQ305" s="927"/>
      <c r="AR305" s="670"/>
      <c r="AS305" s="670"/>
      <c r="AT305" s="927"/>
      <c r="AU305" s="927"/>
      <c r="AV305" s="670"/>
      <c r="AW305" s="670"/>
      <c r="AX305" s="670"/>
      <c r="AY305" s="670"/>
      <c r="AZ305" s="670"/>
    </row>
    <row r="306">
      <c r="A306" s="670"/>
      <c r="B306" s="926"/>
      <c r="C306" s="670"/>
      <c r="D306" s="670"/>
      <c r="E306" s="670"/>
      <c r="F306" s="670"/>
      <c r="G306" s="670"/>
      <c r="H306" s="670"/>
      <c r="I306" s="670"/>
      <c r="J306" s="670"/>
      <c r="K306" s="670"/>
      <c r="L306" s="670"/>
      <c r="M306" s="670"/>
      <c r="N306" s="670"/>
      <c r="O306" s="670"/>
      <c r="P306" s="670"/>
      <c r="Q306" s="670"/>
      <c r="R306" s="670"/>
      <c r="S306" s="670"/>
      <c r="T306" s="670"/>
      <c r="U306" s="670"/>
      <c r="V306" s="670"/>
      <c r="W306" s="670"/>
      <c r="X306" s="670"/>
      <c r="Y306" s="670"/>
      <c r="Z306" s="670"/>
      <c r="AA306" s="670"/>
      <c r="AB306" s="670"/>
      <c r="AC306" s="670"/>
      <c r="AD306" s="670"/>
      <c r="AE306" s="670"/>
      <c r="AF306" s="670"/>
      <c r="AG306" s="670"/>
      <c r="AH306" s="670"/>
      <c r="AI306" s="670"/>
      <c r="AJ306" s="670"/>
      <c r="AK306" s="670"/>
      <c r="AL306" s="670"/>
      <c r="AM306" s="670"/>
      <c r="AN306" s="670"/>
      <c r="AO306" s="670"/>
      <c r="AP306" s="670"/>
      <c r="AQ306" s="927"/>
      <c r="AR306" s="670"/>
      <c r="AS306" s="670"/>
      <c r="AT306" s="927"/>
      <c r="AU306" s="927"/>
      <c r="AV306" s="670"/>
      <c r="AW306" s="670"/>
      <c r="AX306" s="670"/>
      <c r="AY306" s="670"/>
      <c r="AZ306" s="670"/>
    </row>
    <row r="307">
      <c r="A307" s="670"/>
      <c r="B307" s="926"/>
      <c r="C307" s="670"/>
      <c r="D307" s="670"/>
      <c r="E307" s="670"/>
      <c r="F307" s="670"/>
      <c r="G307" s="670"/>
      <c r="H307" s="670"/>
      <c r="I307" s="670"/>
      <c r="J307" s="670"/>
      <c r="K307" s="670"/>
      <c r="L307" s="670"/>
      <c r="M307" s="670"/>
      <c r="N307" s="670"/>
      <c r="O307" s="670"/>
      <c r="P307" s="670"/>
      <c r="Q307" s="670"/>
      <c r="R307" s="670"/>
      <c r="S307" s="670"/>
      <c r="T307" s="670"/>
      <c r="U307" s="670"/>
      <c r="V307" s="670"/>
      <c r="W307" s="670"/>
      <c r="X307" s="670"/>
      <c r="Y307" s="670"/>
      <c r="Z307" s="670"/>
      <c r="AA307" s="670"/>
      <c r="AB307" s="670"/>
      <c r="AC307" s="670"/>
      <c r="AD307" s="670"/>
      <c r="AE307" s="670"/>
      <c r="AF307" s="670"/>
      <c r="AG307" s="670"/>
      <c r="AH307" s="670"/>
      <c r="AI307" s="670"/>
      <c r="AJ307" s="670"/>
      <c r="AK307" s="670"/>
      <c r="AL307" s="670"/>
      <c r="AM307" s="670"/>
      <c r="AN307" s="670"/>
      <c r="AO307" s="670"/>
      <c r="AP307" s="670"/>
      <c r="AQ307" s="927"/>
      <c r="AR307" s="670"/>
      <c r="AS307" s="670"/>
      <c r="AT307" s="927"/>
      <c r="AU307" s="927"/>
      <c r="AV307" s="670"/>
      <c r="AW307" s="670"/>
      <c r="AX307" s="670"/>
      <c r="AY307" s="670"/>
      <c r="AZ307" s="670"/>
    </row>
    <row r="308">
      <c r="A308" s="670"/>
      <c r="B308" s="926"/>
      <c r="C308" s="670"/>
      <c r="D308" s="670"/>
      <c r="E308" s="670"/>
      <c r="F308" s="670"/>
      <c r="G308" s="670"/>
      <c r="H308" s="670"/>
      <c r="I308" s="670"/>
      <c r="J308" s="670"/>
      <c r="K308" s="670"/>
      <c r="L308" s="670"/>
      <c r="M308" s="670"/>
      <c r="N308" s="670"/>
      <c r="O308" s="670"/>
      <c r="P308" s="670"/>
      <c r="Q308" s="670"/>
      <c r="R308" s="670"/>
      <c r="S308" s="670"/>
      <c r="T308" s="670"/>
      <c r="U308" s="670"/>
      <c r="V308" s="670"/>
      <c r="W308" s="670"/>
      <c r="X308" s="670"/>
      <c r="Y308" s="670"/>
      <c r="Z308" s="670"/>
      <c r="AA308" s="670"/>
      <c r="AB308" s="670"/>
      <c r="AC308" s="670"/>
      <c r="AD308" s="670"/>
      <c r="AE308" s="670"/>
      <c r="AF308" s="670"/>
      <c r="AG308" s="670"/>
      <c r="AH308" s="670"/>
      <c r="AI308" s="670"/>
      <c r="AJ308" s="670"/>
      <c r="AK308" s="670"/>
      <c r="AL308" s="670"/>
      <c r="AM308" s="670"/>
      <c r="AN308" s="670"/>
      <c r="AO308" s="670"/>
      <c r="AP308" s="670"/>
      <c r="AQ308" s="927"/>
      <c r="AR308" s="670"/>
      <c r="AS308" s="670"/>
      <c r="AT308" s="927"/>
      <c r="AU308" s="927"/>
      <c r="AV308" s="670"/>
      <c r="AW308" s="670"/>
      <c r="AX308" s="670"/>
      <c r="AY308" s="670"/>
      <c r="AZ308" s="670"/>
    </row>
    <row r="309">
      <c r="A309" s="670"/>
      <c r="B309" s="926"/>
      <c r="C309" s="670"/>
      <c r="D309" s="670"/>
      <c r="E309" s="670"/>
      <c r="F309" s="670"/>
      <c r="G309" s="670"/>
      <c r="H309" s="670"/>
      <c r="I309" s="670"/>
      <c r="J309" s="670"/>
      <c r="K309" s="670"/>
      <c r="L309" s="670"/>
      <c r="M309" s="670"/>
      <c r="N309" s="670"/>
      <c r="O309" s="670"/>
      <c r="P309" s="670"/>
      <c r="Q309" s="670"/>
      <c r="R309" s="670"/>
      <c r="S309" s="670"/>
      <c r="T309" s="670"/>
      <c r="U309" s="670"/>
      <c r="V309" s="670"/>
      <c r="W309" s="670"/>
      <c r="X309" s="670"/>
      <c r="Y309" s="670"/>
      <c r="Z309" s="670"/>
      <c r="AA309" s="670"/>
      <c r="AB309" s="670"/>
      <c r="AC309" s="670"/>
      <c r="AD309" s="670"/>
      <c r="AE309" s="670"/>
      <c r="AF309" s="670"/>
      <c r="AG309" s="670"/>
      <c r="AH309" s="670"/>
      <c r="AI309" s="670"/>
      <c r="AJ309" s="670"/>
      <c r="AK309" s="670"/>
      <c r="AL309" s="670"/>
      <c r="AM309" s="670"/>
      <c r="AN309" s="670"/>
      <c r="AO309" s="670"/>
      <c r="AP309" s="670"/>
      <c r="AQ309" s="927"/>
      <c r="AR309" s="670"/>
      <c r="AS309" s="670"/>
      <c r="AT309" s="927"/>
      <c r="AU309" s="927"/>
      <c r="AV309" s="670"/>
      <c r="AW309" s="670"/>
      <c r="AX309" s="670"/>
      <c r="AY309" s="670"/>
      <c r="AZ309" s="670"/>
    </row>
    <row r="310">
      <c r="A310" s="670"/>
      <c r="B310" s="926"/>
      <c r="C310" s="670"/>
      <c r="D310" s="670"/>
      <c r="E310" s="670"/>
      <c r="F310" s="670"/>
      <c r="G310" s="670"/>
      <c r="H310" s="670"/>
      <c r="I310" s="670"/>
      <c r="J310" s="670"/>
      <c r="K310" s="670"/>
      <c r="L310" s="670"/>
      <c r="M310" s="670"/>
      <c r="N310" s="670"/>
      <c r="O310" s="670"/>
      <c r="P310" s="670"/>
      <c r="Q310" s="670"/>
      <c r="R310" s="670"/>
      <c r="S310" s="670"/>
      <c r="T310" s="670"/>
      <c r="U310" s="670"/>
      <c r="V310" s="670"/>
      <c r="W310" s="670"/>
      <c r="X310" s="670"/>
      <c r="Y310" s="670"/>
      <c r="Z310" s="670"/>
      <c r="AA310" s="670"/>
      <c r="AB310" s="670"/>
      <c r="AC310" s="670"/>
      <c r="AD310" s="670"/>
      <c r="AE310" s="670"/>
      <c r="AF310" s="670"/>
      <c r="AG310" s="670"/>
      <c r="AH310" s="670"/>
      <c r="AI310" s="670"/>
      <c r="AJ310" s="670"/>
      <c r="AK310" s="670"/>
      <c r="AL310" s="670"/>
      <c r="AM310" s="670"/>
      <c r="AN310" s="670"/>
      <c r="AO310" s="670"/>
      <c r="AP310" s="670"/>
      <c r="AQ310" s="927"/>
      <c r="AR310" s="670"/>
      <c r="AS310" s="670"/>
      <c r="AT310" s="927"/>
      <c r="AU310" s="927"/>
      <c r="AV310" s="670"/>
      <c r="AW310" s="670"/>
      <c r="AX310" s="670"/>
      <c r="AY310" s="670"/>
      <c r="AZ310" s="670"/>
    </row>
    <row r="311">
      <c r="A311" s="670"/>
      <c r="B311" s="926"/>
      <c r="C311" s="670"/>
      <c r="D311" s="670"/>
      <c r="E311" s="670"/>
      <c r="F311" s="670"/>
      <c r="G311" s="670"/>
      <c r="H311" s="670"/>
      <c r="I311" s="670"/>
      <c r="J311" s="670"/>
      <c r="K311" s="670"/>
      <c r="L311" s="670"/>
      <c r="M311" s="670"/>
      <c r="N311" s="670"/>
      <c r="O311" s="670"/>
      <c r="P311" s="670"/>
      <c r="Q311" s="670"/>
      <c r="R311" s="670"/>
      <c r="S311" s="670"/>
      <c r="T311" s="670"/>
      <c r="U311" s="670"/>
      <c r="V311" s="670"/>
      <c r="W311" s="670"/>
      <c r="X311" s="670"/>
      <c r="Y311" s="670"/>
      <c r="Z311" s="670"/>
      <c r="AA311" s="670"/>
      <c r="AB311" s="670"/>
      <c r="AC311" s="670"/>
      <c r="AD311" s="670"/>
      <c r="AE311" s="670"/>
      <c r="AF311" s="670"/>
      <c r="AG311" s="670"/>
      <c r="AH311" s="670"/>
      <c r="AI311" s="670"/>
      <c r="AJ311" s="670"/>
      <c r="AK311" s="670"/>
      <c r="AL311" s="670"/>
      <c r="AM311" s="670"/>
      <c r="AN311" s="670"/>
      <c r="AO311" s="670"/>
      <c r="AP311" s="670"/>
      <c r="AQ311" s="927"/>
      <c r="AR311" s="670"/>
      <c r="AS311" s="670"/>
      <c r="AT311" s="927"/>
      <c r="AU311" s="927"/>
      <c r="AV311" s="670"/>
      <c r="AW311" s="670"/>
      <c r="AX311" s="670"/>
      <c r="AY311" s="670"/>
      <c r="AZ311" s="670"/>
    </row>
    <row r="312">
      <c r="A312" s="670"/>
      <c r="B312" s="926"/>
      <c r="C312" s="670"/>
      <c r="D312" s="670"/>
      <c r="E312" s="670"/>
      <c r="F312" s="670"/>
      <c r="G312" s="670"/>
      <c r="H312" s="670"/>
      <c r="I312" s="670"/>
      <c r="J312" s="670"/>
      <c r="K312" s="670"/>
      <c r="L312" s="670"/>
      <c r="M312" s="670"/>
      <c r="N312" s="670"/>
      <c r="O312" s="670"/>
      <c r="P312" s="670"/>
      <c r="Q312" s="670"/>
      <c r="R312" s="670"/>
      <c r="S312" s="670"/>
      <c r="T312" s="670"/>
      <c r="U312" s="670"/>
      <c r="V312" s="670"/>
      <c r="W312" s="670"/>
      <c r="X312" s="670"/>
      <c r="Y312" s="670"/>
      <c r="Z312" s="670"/>
      <c r="AA312" s="670"/>
      <c r="AB312" s="670"/>
      <c r="AC312" s="670"/>
      <c r="AD312" s="670"/>
      <c r="AE312" s="670"/>
      <c r="AF312" s="670"/>
      <c r="AG312" s="670"/>
      <c r="AH312" s="670"/>
      <c r="AI312" s="670"/>
      <c r="AJ312" s="670"/>
      <c r="AK312" s="670"/>
      <c r="AL312" s="670"/>
      <c r="AM312" s="670"/>
      <c r="AN312" s="670"/>
      <c r="AO312" s="670"/>
      <c r="AP312" s="670"/>
      <c r="AQ312" s="927"/>
      <c r="AR312" s="670"/>
      <c r="AS312" s="670"/>
      <c r="AT312" s="927"/>
      <c r="AU312" s="927"/>
      <c r="AV312" s="670"/>
      <c r="AW312" s="670"/>
      <c r="AX312" s="670"/>
      <c r="AY312" s="670"/>
      <c r="AZ312" s="670"/>
    </row>
    <row r="313">
      <c r="A313" s="670"/>
      <c r="B313" s="926"/>
      <c r="C313" s="670"/>
      <c r="D313" s="670"/>
      <c r="E313" s="670"/>
      <c r="F313" s="670"/>
      <c r="G313" s="670"/>
      <c r="H313" s="670"/>
      <c r="I313" s="670"/>
      <c r="J313" s="670"/>
      <c r="K313" s="670"/>
      <c r="L313" s="670"/>
      <c r="M313" s="670"/>
      <c r="N313" s="670"/>
      <c r="O313" s="670"/>
      <c r="P313" s="670"/>
      <c r="Q313" s="670"/>
      <c r="R313" s="670"/>
      <c r="S313" s="670"/>
      <c r="T313" s="670"/>
      <c r="U313" s="670"/>
      <c r="V313" s="670"/>
      <c r="W313" s="670"/>
      <c r="X313" s="670"/>
      <c r="Y313" s="670"/>
      <c r="Z313" s="670"/>
      <c r="AA313" s="670"/>
      <c r="AB313" s="670"/>
      <c r="AC313" s="670"/>
      <c r="AD313" s="670"/>
      <c r="AE313" s="670"/>
      <c r="AF313" s="670"/>
      <c r="AG313" s="670"/>
      <c r="AH313" s="670"/>
      <c r="AI313" s="670"/>
      <c r="AJ313" s="670"/>
      <c r="AK313" s="670"/>
      <c r="AL313" s="670"/>
      <c r="AM313" s="670"/>
      <c r="AN313" s="670"/>
      <c r="AO313" s="670"/>
      <c r="AP313" s="670"/>
      <c r="AQ313" s="927"/>
      <c r="AR313" s="670"/>
      <c r="AS313" s="670"/>
      <c r="AT313" s="927"/>
      <c r="AU313" s="927"/>
      <c r="AV313" s="670"/>
      <c r="AW313" s="670"/>
      <c r="AX313" s="670"/>
      <c r="AY313" s="670"/>
      <c r="AZ313" s="670"/>
    </row>
    <row r="314">
      <c r="A314" s="670"/>
      <c r="B314" s="926"/>
      <c r="C314" s="670"/>
      <c r="D314" s="670"/>
      <c r="E314" s="670"/>
      <c r="F314" s="670"/>
      <c r="G314" s="670"/>
      <c r="H314" s="670"/>
      <c r="I314" s="670"/>
      <c r="J314" s="670"/>
      <c r="K314" s="670"/>
      <c r="L314" s="670"/>
      <c r="M314" s="670"/>
      <c r="N314" s="670"/>
      <c r="O314" s="670"/>
      <c r="P314" s="670"/>
      <c r="Q314" s="670"/>
      <c r="R314" s="670"/>
      <c r="S314" s="670"/>
      <c r="T314" s="670"/>
      <c r="U314" s="670"/>
      <c r="V314" s="670"/>
      <c r="W314" s="670"/>
      <c r="X314" s="670"/>
      <c r="Y314" s="670"/>
      <c r="Z314" s="670"/>
      <c r="AA314" s="670"/>
      <c r="AB314" s="670"/>
      <c r="AC314" s="670"/>
      <c r="AD314" s="670"/>
      <c r="AE314" s="670"/>
      <c r="AF314" s="670"/>
      <c r="AG314" s="670"/>
      <c r="AH314" s="670"/>
      <c r="AI314" s="670"/>
      <c r="AJ314" s="670"/>
      <c r="AK314" s="670"/>
      <c r="AL314" s="670"/>
      <c r="AM314" s="670"/>
      <c r="AN314" s="670"/>
      <c r="AO314" s="670"/>
      <c r="AP314" s="670"/>
      <c r="AQ314" s="927"/>
      <c r="AR314" s="670"/>
      <c r="AS314" s="670"/>
      <c r="AT314" s="927"/>
      <c r="AU314" s="927"/>
      <c r="AV314" s="670"/>
      <c r="AW314" s="670"/>
      <c r="AX314" s="670"/>
      <c r="AY314" s="670"/>
      <c r="AZ314" s="670"/>
    </row>
    <row r="315">
      <c r="A315" s="670"/>
      <c r="B315" s="926"/>
      <c r="C315" s="670"/>
      <c r="D315" s="670"/>
      <c r="E315" s="670"/>
      <c r="F315" s="670"/>
      <c r="G315" s="670"/>
      <c r="H315" s="670"/>
      <c r="I315" s="670"/>
      <c r="J315" s="670"/>
      <c r="K315" s="670"/>
      <c r="L315" s="670"/>
      <c r="M315" s="670"/>
      <c r="N315" s="670"/>
      <c r="O315" s="670"/>
      <c r="P315" s="670"/>
      <c r="Q315" s="670"/>
      <c r="R315" s="670"/>
      <c r="S315" s="670"/>
      <c r="T315" s="670"/>
      <c r="U315" s="670"/>
      <c r="V315" s="670"/>
      <c r="W315" s="670"/>
      <c r="X315" s="670"/>
      <c r="Y315" s="670"/>
      <c r="Z315" s="670"/>
      <c r="AA315" s="670"/>
      <c r="AB315" s="670"/>
      <c r="AC315" s="670"/>
      <c r="AD315" s="670"/>
      <c r="AE315" s="670"/>
      <c r="AF315" s="670"/>
      <c r="AG315" s="670"/>
      <c r="AH315" s="670"/>
      <c r="AI315" s="670"/>
      <c r="AJ315" s="670"/>
      <c r="AK315" s="670"/>
      <c r="AL315" s="670"/>
      <c r="AM315" s="670"/>
      <c r="AN315" s="670"/>
      <c r="AO315" s="670"/>
      <c r="AP315" s="670"/>
      <c r="AQ315" s="927"/>
      <c r="AR315" s="670"/>
      <c r="AS315" s="670"/>
      <c r="AT315" s="927"/>
      <c r="AU315" s="927"/>
      <c r="AV315" s="670"/>
      <c r="AW315" s="670"/>
      <c r="AX315" s="670"/>
      <c r="AY315" s="670"/>
      <c r="AZ315" s="670"/>
    </row>
    <row r="316">
      <c r="A316" s="670"/>
      <c r="B316" s="926"/>
      <c r="C316" s="670"/>
      <c r="D316" s="670"/>
      <c r="E316" s="670"/>
      <c r="F316" s="670"/>
      <c r="G316" s="670"/>
      <c r="H316" s="670"/>
      <c r="I316" s="670"/>
      <c r="J316" s="670"/>
      <c r="K316" s="670"/>
      <c r="L316" s="670"/>
      <c r="M316" s="670"/>
      <c r="N316" s="670"/>
      <c r="O316" s="670"/>
      <c r="P316" s="670"/>
      <c r="Q316" s="670"/>
      <c r="R316" s="670"/>
      <c r="S316" s="670"/>
      <c r="T316" s="670"/>
      <c r="U316" s="670"/>
      <c r="V316" s="670"/>
      <c r="W316" s="670"/>
      <c r="X316" s="670"/>
      <c r="Y316" s="670"/>
      <c r="Z316" s="670"/>
      <c r="AA316" s="670"/>
      <c r="AB316" s="670"/>
      <c r="AC316" s="670"/>
      <c r="AD316" s="670"/>
      <c r="AE316" s="670"/>
      <c r="AF316" s="670"/>
      <c r="AG316" s="670"/>
      <c r="AH316" s="670"/>
      <c r="AI316" s="670"/>
      <c r="AJ316" s="670"/>
      <c r="AK316" s="670"/>
      <c r="AL316" s="670"/>
      <c r="AM316" s="670"/>
      <c r="AN316" s="670"/>
      <c r="AO316" s="670"/>
      <c r="AP316" s="670"/>
      <c r="AQ316" s="927"/>
      <c r="AR316" s="670"/>
      <c r="AS316" s="670"/>
      <c r="AT316" s="927"/>
      <c r="AU316" s="927"/>
      <c r="AV316" s="670"/>
      <c r="AW316" s="670"/>
      <c r="AX316" s="670"/>
      <c r="AY316" s="670"/>
      <c r="AZ316" s="670"/>
    </row>
    <row r="317">
      <c r="A317" s="670"/>
      <c r="B317" s="926"/>
      <c r="C317" s="670"/>
      <c r="D317" s="670"/>
      <c r="E317" s="670"/>
      <c r="F317" s="670"/>
      <c r="G317" s="670"/>
      <c r="H317" s="670"/>
      <c r="I317" s="670"/>
      <c r="J317" s="670"/>
      <c r="K317" s="670"/>
      <c r="L317" s="670"/>
      <c r="M317" s="670"/>
      <c r="N317" s="670"/>
      <c r="O317" s="670"/>
      <c r="P317" s="670"/>
      <c r="Q317" s="670"/>
      <c r="R317" s="670"/>
      <c r="S317" s="670"/>
      <c r="T317" s="670"/>
      <c r="U317" s="670"/>
      <c r="V317" s="670"/>
      <c r="W317" s="670"/>
      <c r="X317" s="670"/>
      <c r="Y317" s="670"/>
      <c r="Z317" s="670"/>
      <c r="AA317" s="670"/>
      <c r="AB317" s="670"/>
      <c r="AC317" s="670"/>
      <c r="AD317" s="670"/>
      <c r="AE317" s="670"/>
      <c r="AF317" s="670"/>
      <c r="AG317" s="670"/>
      <c r="AH317" s="670"/>
      <c r="AI317" s="670"/>
      <c r="AJ317" s="670"/>
      <c r="AK317" s="670"/>
      <c r="AL317" s="670"/>
      <c r="AM317" s="670"/>
      <c r="AN317" s="670"/>
      <c r="AO317" s="670"/>
      <c r="AP317" s="670"/>
      <c r="AQ317" s="927"/>
      <c r="AR317" s="670"/>
      <c r="AS317" s="670"/>
      <c r="AT317" s="927"/>
      <c r="AU317" s="927"/>
      <c r="AV317" s="670"/>
      <c r="AW317" s="670"/>
      <c r="AX317" s="670"/>
      <c r="AY317" s="670"/>
      <c r="AZ317" s="670"/>
    </row>
    <row r="318">
      <c r="A318" s="670"/>
      <c r="B318" s="926"/>
      <c r="C318" s="670"/>
      <c r="D318" s="670"/>
      <c r="E318" s="670"/>
      <c r="F318" s="670"/>
      <c r="G318" s="670"/>
      <c r="H318" s="670"/>
      <c r="I318" s="670"/>
      <c r="J318" s="670"/>
      <c r="K318" s="670"/>
      <c r="L318" s="670"/>
      <c r="M318" s="670"/>
      <c r="N318" s="670"/>
      <c r="O318" s="670"/>
      <c r="P318" s="670"/>
      <c r="Q318" s="670"/>
      <c r="R318" s="670"/>
      <c r="S318" s="670"/>
      <c r="T318" s="670"/>
      <c r="U318" s="670"/>
      <c r="V318" s="670"/>
      <c r="W318" s="670"/>
      <c r="X318" s="670"/>
      <c r="Y318" s="670"/>
      <c r="Z318" s="670"/>
      <c r="AA318" s="670"/>
      <c r="AB318" s="670"/>
      <c r="AC318" s="670"/>
      <c r="AD318" s="670"/>
      <c r="AE318" s="670"/>
      <c r="AF318" s="670"/>
      <c r="AG318" s="670"/>
      <c r="AH318" s="670"/>
      <c r="AI318" s="670"/>
      <c r="AJ318" s="670"/>
      <c r="AK318" s="670"/>
      <c r="AL318" s="670"/>
      <c r="AM318" s="670"/>
      <c r="AN318" s="670"/>
      <c r="AO318" s="670"/>
      <c r="AP318" s="670"/>
      <c r="AQ318" s="927"/>
      <c r="AR318" s="670"/>
      <c r="AS318" s="670"/>
      <c r="AT318" s="927"/>
      <c r="AU318" s="927"/>
      <c r="AV318" s="670"/>
      <c r="AW318" s="670"/>
      <c r="AX318" s="670"/>
      <c r="AY318" s="670"/>
      <c r="AZ318" s="670"/>
    </row>
    <row r="319">
      <c r="A319" s="670"/>
      <c r="B319" s="926"/>
      <c r="C319" s="670"/>
      <c r="D319" s="670"/>
      <c r="E319" s="670"/>
      <c r="F319" s="670"/>
      <c r="G319" s="670"/>
      <c r="H319" s="670"/>
      <c r="I319" s="670"/>
      <c r="J319" s="670"/>
      <c r="K319" s="670"/>
      <c r="L319" s="670"/>
      <c r="M319" s="670"/>
      <c r="N319" s="670"/>
      <c r="O319" s="670"/>
      <c r="P319" s="670"/>
      <c r="Q319" s="670"/>
      <c r="R319" s="670"/>
      <c r="S319" s="670"/>
      <c r="T319" s="670"/>
      <c r="U319" s="670"/>
      <c r="V319" s="670"/>
      <c r="W319" s="670"/>
      <c r="X319" s="670"/>
      <c r="Y319" s="670"/>
      <c r="Z319" s="670"/>
      <c r="AA319" s="670"/>
      <c r="AB319" s="670"/>
      <c r="AC319" s="670"/>
      <c r="AD319" s="670"/>
      <c r="AE319" s="670"/>
      <c r="AF319" s="670"/>
      <c r="AG319" s="670"/>
      <c r="AH319" s="670"/>
      <c r="AI319" s="670"/>
      <c r="AJ319" s="670"/>
      <c r="AK319" s="670"/>
      <c r="AL319" s="670"/>
      <c r="AM319" s="670"/>
      <c r="AN319" s="670"/>
      <c r="AO319" s="670"/>
      <c r="AP319" s="670"/>
      <c r="AQ319" s="927"/>
      <c r="AR319" s="670"/>
      <c r="AS319" s="670"/>
      <c r="AT319" s="927"/>
      <c r="AU319" s="927"/>
      <c r="AV319" s="670"/>
      <c r="AW319" s="670"/>
      <c r="AX319" s="670"/>
      <c r="AY319" s="670"/>
      <c r="AZ319" s="670"/>
    </row>
    <row r="320">
      <c r="A320" s="670"/>
      <c r="B320" s="926"/>
      <c r="C320" s="670"/>
      <c r="D320" s="670"/>
      <c r="E320" s="670"/>
      <c r="F320" s="670"/>
      <c r="G320" s="670"/>
      <c r="H320" s="670"/>
      <c r="I320" s="670"/>
      <c r="J320" s="670"/>
      <c r="K320" s="670"/>
      <c r="L320" s="670"/>
      <c r="M320" s="670"/>
      <c r="N320" s="670"/>
      <c r="O320" s="670"/>
      <c r="P320" s="670"/>
      <c r="Q320" s="670"/>
      <c r="R320" s="670"/>
      <c r="S320" s="670"/>
      <c r="T320" s="670"/>
      <c r="U320" s="670"/>
      <c r="V320" s="670"/>
      <c r="W320" s="670"/>
      <c r="X320" s="670"/>
      <c r="Y320" s="670"/>
      <c r="Z320" s="670"/>
      <c r="AA320" s="670"/>
      <c r="AB320" s="670"/>
      <c r="AC320" s="670"/>
      <c r="AD320" s="670"/>
      <c r="AE320" s="670"/>
      <c r="AF320" s="670"/>
      <c r="AG320" s="670"/>
      <c r="AH320" s="670"/>
      <c r="AI320" s="670"/>
      <c r="AJ320" s="670"/>
      <c r="AK320" s="670"/>
      <c r="AL320" s="670"/>
      <c r="AM320" s="670"/>
      <c r="AN320" s="670"/>
      <c r="AO320" s="670"/>
      <c r="AP320" s="670"/>
      <c r="AQ320" s="927"/>
      <c r="AR320" s="670"/>
      <c r="AS320" s="670"/>
      <c r="AT320" s="927"/>
      <c r="AU320" s="927"/>
      <c r="AV320" s="670"/>
      <c r="AW320" s="670"/>
      <c r="AX320" s="670"/>
      <c r="AY320" s="670"/>
      <c r="AZ320" s="670"/>
    </row>
    <row r="321">
      <c r="A321" s="670"/>
      <c r="B321" s="926"/>
      <c r="C321" s="670"/>
      <c r="D321" s="670"/>
      <c r="E321" s="670"/>
      <c r="F321" s="670"/>
      <c r="G321" s="670"/>
      <c r="H321" s="670"/>
      <c r="I321" s="670"/>
      <c r="J321" s="670"/>
      <c r="K321" s="670"/>
      <c r="L321" s="670"/>
      <c r="M321" s="670"/>
      <c r="N321" s="670"/>
      <c r="O321" s="670"/>
      <c r="P321" s="670"/>
      <c r="Q321" s="670"/>
      <c r="R321" s="670"/>
      <c r="S321" s="670"/>
      <c r="T321" s="670"/>
      <c r="U321" s="670"/>
      <c r="V321" s="670"/>
      <c r="W321" s="670"/>
      <c r="X321" s="670"/>
      <c r="Y321" s="670"/>
      <c r="Z321" s="670"/>
      <c r="AA321" s="670"/>
      <c r="AB321" s="670"/>
      <c r="AC321" s="670"/>
      <c r="AD321" s="670"/>
      <c r="AE321" s="670"/>
      <c r="AF321" s="670"/>
      <c r="AG321" s="670"/>
      <c r="AH321" s="670"/>
      <c r="AI321" s="670"/>
      <c r="AJ321" s="670"/>
      <c r="AK321" s="670"/>
      <c r="AL321" s="670"/>
      <c r="AM321" s="670"/>
      <c r="AN321" s="670"/>
      <c r="AO321" s="670"/>
      <c r="AP321" s="670"/>
      <c r="AQ321" s="927"/>
      <c r="AR321" s="670"/>
      <c r="AS321" s="670"/>
      <c r="AT321" s="927"/>
      <c r="AU321" s="927"/>
      <c r="AV321" s="670"/>
      <c r="AW321" s="670"/>
      <c r="AX321" s="670"/>
      <c r="AY321" s="670"/>
      <c r="AZ321" s="670"/>
    </row>
    <row r="322">
      <c r="A322" s="670"/>
      <c r="B322" s="926"/>
      <c r="C322" s="670"/>
      <c r="D322" s="670"/>
      <c r="E322" s="670"/>
      <c r="F322" s="670"/>
      <c r="G322" s="670"/>
      <c r="H322" s="670"/>
      <c r="I322" s="670"/>
      <c r="J322" s="670"/>
      <c r="K322" s="670"/>
      <c r="L322" s="670"/>
      <c r="M322" s="670"/>
      <c r="N322" s="670"/>
      <c r="O322" s="670"/>
      <c r="P322" s="670"/>
      <c r="Q322" s="670"/>
      <c r="R322" s="670"/>
      <c r="S322" s="670"/>
      <c r="T322" s="670"/>
      <c r="U322" s="670"/>
      <c r="V322" s="670"/>
      <c r="W322" s="670"/>
      <c r="X322" s="670"/>
      <c r="Y322" s="670"/>
      <c r="Z322" s="670"/>
      <c r="AA322" s="670"/>
      <c r="AB322" s="670"/>
      <c r="AC322" s="670"/>
      <c r="AD322" s="670"/>
      <c r="AE322" s="670"/>
      <c r="AF322" s="670"/>
      <c r="AG322" s="670"/>
      <c r="AH322" s="670"/>
      <c r="AI322" s="670"/>
      <c r="AJ322" s="670"/>
      <c r="AK322" s="670"/>
      <c r="AL322" s="670"/>
      <c r="AM322" s="670"/>
      <c r="AN322" s="670"/>
      <c r="AO322" s="670"/>
      <c r="AP322" s="670"/>
      <c r="AQ322" s="927"/>
      <c r="AR322" s="670"/>
      <c r="AS322" s="670"/>
      <c r="AT322" s="927"/>
      <c r="AU322" s="927"/>
      <c r="AV322" s="670"/>
      <c r="AW322" s="670"/>
      <c r="AX322" s="670"/>
      <c r="AY322" s="670"/>
      <c r="AZ322" s="670"/>
    </row>
    <row r="323">
      <c r="A323" s="670"/>
      <c r="B323" s="926"/>
      <c r="C323" s="670"/>
      <c r="D323" s="670"/>
      <c r="E323" s="670"/>
      <c r="F323" s="670"/>
      <c r="G323" s="670"/>
      <c r="H323" s="670"/>
      <c r="I323" s="670"/>
      <c r="J323" s="670"/>
      <c r="K323" s="670"/>
      <c r="L323" s="670"/>
      <c r="M323" s="670"/>
      <c r="N323" s="670"/>
      <c r="O323" s="670"/>
      <c r="P323" s="670"/>
      <c r="Q323" s="670"/>
      <c r="R323" s="670"/>
      <c r="S323" s="670"/>
      <c r="T323" s="670"/>
      <c r="U323" s="670"/>
      <c r="V323" s="670"/>
      <c r="W323" s="670"/>
      <c r="X323" s="670"/>
      <c r="Y323" s="670"/>
      <c r="Z323" s="670"/>
      <c r="AA323" s="670"/>
      <c r="AB323" s="670"/>
      <c r="AC323" s="670"/>
      <c r="AD323" s="670"/>
      <c r="AE323" s="670"/>
      <c r="AF323" s="670"/>
      <c r="AG323" s="670"/>
      <c r="AH323" s="670"/>
      <c r="AI323" s="670"/>
      <c r="AJ323" s="670"/>
      <c r="AK323" s="670"/>
      <c r="AL323" s="670"/>
      <c r="AM323" s="670"/>
      <c r="AN323" s="670"/>
      <c r="AO323" s="670"/>
      <c r="AP323" s="670"/>
      <c r="AQ323" s="927"/>
      <c r="AR323" s="670"/>
      <c r="AS323" s="670"/>
      <c r="AT323" s="927"/>
      <c r="AU323" s="927"/>
      <c r="AV323" s="670"/>
      <c r="AW323" s="670"/>
      <c r="AX323" s="670"/>
      <c r="AY323" s="670"/>
      <c r="AZ323" s="670"/>
    </row>
    <row r="324">
      <c r="A324" s="670"/>
      <c r="B324" s="926"/>
      <c r="C324" s="670"/>
      <c r="D324" s="670"/>
      <c r="E324" s="670"/>
      <c r="F324" s="670"/>
      <c r="G324" s="670"/>
      <c r="H324" s="670"/>
      <c r="I324" s="670"/>
      <c r="J324" s="670"/>
      <c r="K324" s="670"/>
      <c r="L324" s="670"/>
      <c r="M324" s="670"/>
      <c r="N324" s="670"/>
      <c r="O324" s="670"/>
      <c r="P324" s="670"/>
      <c r="Q324" s="670"/>
      <c r="R324" s="670"/>
      <c r="S324" s="670"/>
      <c r="T324" s="670"/>
      <c r="U324" s="670"/>
      <c r="V324" s="670"/>
      <c r="W324" s="670"/>
      <c r="X324" s="670"/>
      <c r="Y324" s="670"/>
      <c r="Z324" s="670"/>
      <c r="AA324" s="670"/>
      <c r="AB324" s="670"/>
      <c r="AC324" s="670"/>
      <c r="AD324" s="670"/>
      <c r="AE324" s="670"/>
      <c r="AF324" s="670"/>
      <c r="AG324" s="670"/>
      <c r="AH324" s="670"/>
      <c r="AI324" s="670"/>
      <c r="AJ324" s="670"/>
      <c r="AK324" s="670"/>
      <c r="AL324" s="670"/>
      <c r="AM324" s="670"/>
      <c r="AN324" s="670"/>
      <c r="AO324" s="670"/>
      <c r="AP324" s="670"/>
      <c r="AQ324" s="927"/>
      <c r="AR324" s="670"/>
      <c r="AS324" s="670"/>
      <c r="AT324" s="927"/>
      <c r="AU324" s="927"/>
      <c r="AV324" s="670"/>
      <c r="AW324" s="670"/>
      <c r="AX324" s="670"/>
      <c r="AY324" s="670"/>
      <c r="AZ324" s="670"/>
    </row>
    <row r="325">
      <c r="A325" s="670"/>
      <c r="B325" s="926"/>
      <c r="C325" s="670"/>
      <c r="D325" s="670"/>
      <c r="E325" s="670"/>
      <c r="F325" s="670"/>
      <c r="G325" s="670"/>
      <c r="H325" s="670"/>
      <c r="I325" s="670"/>
      <c r="J325" s="670"/>
      <c r="K325" s="670"/>
      <c r="L325" s="670"/>
      <c r="M325" s="670"/>
      <c r="N325" s="670"/>
      <c r="O325" s="670"/>
      <c r="P325" s="670"/>
      <c r="Q325" s="670"/>
      <c r="R325" s="670"/>
      <c r="S325" s="670"/>
      <c r="T325" s="670"/>
      <c r="U325" s="670"/>
      <c r="V325" s="670"/>
      <c r="W325" s="670"/>
      <c r="X325" s="670"/>
      <c r="Y325" s="670"/>
      <c r="Z325" s="670"/>
      <c r="AA325" s="670"/>
      <c r="AB325" s="670"/>
      <c r="AC325" s="670"/>
      <c r="AD325" s="670"/>
      <c r="AE325" s="670"/>
      <c r="AF325" s="670"/>
      <c r="AG325" s="670"/>
      <c r="AH325" s="670"/>
      <c r="AI325" s="670"/>
      <c r="AJ325" s="670"/>
      <c r="AK325" s="670"/>
      <c r="AL325" s="670"/>
      <c r="AM325" s="670"/>
      <c r="AN325" s="670"/>
      <c r="AO325" s="670"/>
      <c r="AP325" s="670"/>
      <c r="AQ325" s="927"/>
      <c r="AR325" s="670"/>
      <c r="AS325" s="670"/>
      <c r="AT325" s="927"/>
      <c r="AU325" s="927"/>
      <c r="AV325" s="670"/>
      <c r="AW325" s="670"/>
      <c r="AX325" s="670"/>
      <c r="AY325" s="670"/>
      <c r="AZ325" s="670"/>
    </row>
    <row r="326">
      <c r="A326" s="670"/>
      <c r="B326" s="926"/>
      <c r="C326" s="670"/>
      <c r="D326" s="670"/>
      <c r="E326" s="670"/>
      <c r="F326" s="670"/>
      <c r="G326" s="670"/>
      <c r="H326" s="670"/>
      <c r="I326" s="670"/>
      <c r="J326" s="670"/>
      <c r="K326" s="670"/>
      <c r="L326" s="670"/>
      <c r="M326" s="670"/>
      <c r="N326" s="670"/>
      <c r="O326" s="670"/>
      <c r="P326" s="670"/>
      <c r="Q326" s="670"/>
      <c r="R326" s="670"/>
      <c r="S326" s="670"/>
      <c r="T326" s="670"/>
      <c r="U326" s="670"/>
      <c r="V326" s="670"/>
      <c r="W326" s="670"/>
      <c r="X326" s="670"/>
      <c r="Y326" s="670"/>
      <c r="Z326" s="670"/>
      <c r="AA326" s="670"/>
      <c r="AB326" s="670"/>
      <c r="AC326" s="670"/>
      <c r="AD326" s="670"/>
      <c r="AE326" s="670"/>
      <c r="AF326" s="670"/>
      <c r="AG326" s="670"/>
      <c r="AH326" s="670"/>
      <c r="AI326" s="670"/>
      <c r="AJ326" s="670"/>
      <c r="AK326" s="670"/>
      <c r="AL326" s="670"/>
      <c r="AM326" s="670"/>
      <c r="AN326" s="670"/>
      <c r="AO326" s="670"/>
      <c r="AP326" s="670"/>
      <c r="AQ326" s="927"/>
      <c r="AR326" s="670"/>
      <c r="AS326" s="670"/>
      <c r="AT326" s="927"/>
      <c r="AU326" s="927"/>
      <c r="AV326" s="670"/>
      <c r="AW326" s="670"/>
      <c r="AX326" s="670"/>
      <c r="AY326" s="670"/>
      <c r="AZ326" s="670"/>
    </row>
    <row r="327">
      <c r="A327" s="670"/>
      <c r="B327" s="926"/>
      <c r="C327" s="670"/>
      <c r="D327" s="670"/>
      <c r="E327" s="670"/>
      <c r="F327" s="670"/>
      <c r="G327" s="670"/>
      <c r="H327" s="670"/>
      <c r="I327" s="670"/>
      <c r="J327" s="670"/>
      <c r="K327" s="670"/>
      <c r="L327" s="670"/>
      <c r="M327" s="670"/>
      <c r="N327" s="670"/>
      <c r="O327" s="670"/>
      <c r="P327" s="670"/>
      <c r="Q327" s="670"/>
      <c r="R327" s="670"/>
      <c r="S327" s="670"/>
      <c r="T327" s="670"/>
      <c r="U327" s="670"/>
      <c r="V327" s="670"/>
      <c r="W327" s="670"/>
      <c r="X327" s="670"/>
      <c r="Y327" s="670"/>
      <c r="Z327" s="670"/>
      <c r="AA327" s="670"/>
      <c r="AB327" s="670"/>
      <c r="AC327" s="670"/>
      <c r="AD327" s="670"/>
      <c r="AE327" s="670"/>
      <c r="AF327" s="670"/>
      <c r="AG327" s="670"/>
      <c r="AH327" s="670"/>
      <c r="AI327" s="670"/>
      <c r="AJ327" s="670"/>
      <c r="AK327" s="670"/>
      <c r="AL327" s="670"/>
      <c r="AM327" s="670"/>
      <c r="AN327" s="670"/>
      <c r="AO327" s="670"/>
      <c r="AP327" s="670"/>
      <c r="AQ327" s="927"/>
      <c r="AR327" s="670"/>
      <c r="AS327" s="670"/>
      <c r="AT327" s="927"/>
      <c r="AU327" s="927"/>
      <c r="AV327" s="670"/>
      <c r="AW327" s="670"/>
      <c r="AX327" s="670"/>
      <c r="AY327" s="670"/>
      <c r="AZ327" s="670"/>
    </row>
    <row r="328">
      <c r="A328" s="670"/>
      <c r="B328" s="926"/>
      <c r="C328" s="670"/>
      <c r="D328" s="670"/>
      <c r="E328" s="670"/>
      <c r="F328" s="670"/>
      <c r="G328" s="670"/>
      <c r="H328" s="670"/>
      <c r="I328" s="670"/>
      <c r="J328" s="670"/>
      <c r="K328" s="670"/>
      <c r="L328" s="670"/>
      <c r="M328" s="670"/>
      <c r="N328" s="670"/>
      <c r="O328" s="670"/>
      <c r="P328" s="670"/>
      <c r="Q328" s="670"/>
      <c r="R328" s="670"/>
      <c r="S328" s="670"/>
      <c r="T328" s="670"/>
      <c r="U328" s="670"/>
      <c r="V328" s="670"/>
      <c r="W328" s="670"/>
      <c r="X328" s="670"/>
      <c r="Y328" s="670"/>
      <c r="Z328" s="670"/>
      <c r="AA328" s="670"/>
      <c r="AB328" s="670"/>
      <c r="AC328" s="670"/>
      <c r="AD328" s="670"/>
      <c r="AE328" s="670"/>
      <c r="AF328" s="670"/>
      <c r="AG328" s="670"/>
      <c r="AH328" s="670"/>
      <c r="AI328" s="670"/>
      <c r="AJ328" s="670"/>
      <c r="AK328" s="670"/>
      <c r="AL328" s="670"/>
      <c r="AM328" s="670"/>
      <c r="AN328" s="670"/>
      <c r="AO328" s="670"/>
      <c r="AP328" s="670"/>
      <c r="AQ328" s="927"/>
      <c r="AR328" s="670"/>
      <c r="AS328" s="670"/>
      <c r="AT328" s="927"/>
      <c r="AU328" s="927"/>
      <c r="AV328" s="670"/>
      <c r="AW328" s="670"/>
      <c r="AX328" s="670"/>
      <c r="AY328" s="670"/>
      <c r="AZ328" s="670"/>
    </row>
    <row r="329">
      <c r="A329" s="670"/>
      <c r="B329" s="926"/>
      <c r="C329" s="670"/>
      <c r="D329" s="670"/>
      <c r="E329" s="670"/>
      <c r="F329" s="670"/>
      <c r="G329" s="670"/>
      <c r="H329" s="670"/>
      <c r="I329" s="670"/>
      <c r="J329" s="670"/>
      <c r="K329" s="670"/>
      <c r="L329" s="670"/>
      <c r="M329" s="670"/>
      <c r="N329" s="670"/>
      <c r="O329" s="670"/>
      <c r="P329" s="670"/>
      <c r="Q329" s="670"/>
      <c r="R329" s="670"/>
      <c r="S329" s="670"/>
      <c r="T329" s="670"/>
      <c r="U329" s="670"/>
      <c r="V329" s="670"/>
      <c r="W329" s="670"/>
      <c r="X329" s="670"/>
      <c r="Y329" s="670"/>
      <c r="Z329" s="670"/>
      <c r="AA329" s="670"/>
      <c r="AB329" s="670"/>
      <c r="AC329" s="670"/>
      <c r="AD329" s="670"/>
      <c r="AE329" s="670"/>
      <c r="AF329" s="670"/>
      <c r="AG329" s="670"/>
      <c r="AH329" s="670"/>
      <c r="AI329" s="670"/>
      <c r="AJ329" s="670"/>
      <c r="AK329" s="670"/>
      <c r="AL329" s="670"/>
      <c r="AM329" s="670"/>
      <c r="AN329" s="670"/>
      <c r="AO329" s="670"/>
      <c r="AP329" s="670"/>
      <c r="AQ329" s="927"/>
      <c r="AR329" s="670"/>
      <c r="AS329" s="670"/>
      <c r="AT329" s="927"/>
      <c r="AU329" s="927"/>
      <c r="AV329" s="670"/>
      <c r="AW329" s="670"/>
      <c r="AX329" s="670"/>
      <c r="AY329" s="670"/>
      <c r="AZ329" s="670"/>
    </row>
    <row r="330">
      <c r="A330" s="670"/>
      <c r="B330" s="926"/>
      <c r="C330" s="670"/>
      <c r="D330" s="670"/>
      <c r="E330" s="670"/>
      <c r="F330" s="670"/>
      <c r="G330" s="670"/>
      <c r="H330" s="670"/>
      <c r="I330" s="670"/>
      <c r="J330" s="670"/>
      <c r="K330" s="670"/>
      <c r="L330" s="670"/>
      <c r="M330" s="670"/>
      <c r="N330" s="670"/>
      <c r="O330" s="670"/>
      <c r="P330" s="670"/>
      <c r="Q330" s="670"/>
      <c r="R330" s="670"/>
      <c r="S330" s="670"/>
      <c r="T330" s="670"/>
      <c r="U330" s="670"/>
      <c r="V330" s="670"/>
      <c r="W330" s="670"/>
      <c r="X330" s="670"/>
      <c r="Y330" s="670"/>
      <c r="Z330" s="670"/>
      <c r="AA330" s="670"/>
      <c r="AB330" s="670"/>
      <c r="AC330" s="670"/>
      <c r="AD330" s="670"/>
      <c r="AE330" s="670"/>
      <c r="AF330" s="670"/>
      <c r="AG330" s="670"/>
      <c r="AH330" s="670"/>
      <c r="AI330" s="670"/>
      <c r="AJ330" s="670"/>
      <c r="AK330" s="670"/>
      <c r="AL330" s="670"/>
      <c r="AM330" s="670"/>
      <c r="AN330" s="670"/>
      <c r="AO330" s="670"/>
      <c r="AP330" s="670"/>
      <c r="AQ330" s="927"/>
      <c r="AR330" s="670"/>
      <c r="AS330" s="670"/>
      <c r="AT330" s="927"/>
      <c r="AU330" s="927"/>
      <c r="AV330" s="670"/>
      <c r="AW330" s="670"/>
      <c r="AX330" s="670"/>
      <c r="AY330" s="670"/>
      <c r="AZ330" s="670"/>
    </row>
    <row r="331">
      <c r="A331" s="670"/>
      <c r="B331" s="926"/>
      <c r="C331" s="670"/>
      <c r="D331" s="670"/>
      <c r="E331" s="670"/>
      <c r="F331" s="670"/>
      <c r="G331" s="670"/>
      <c r="H331" s="670"/>
      <c r="I331" s="670"/>
      <c r="J331" s="670"/>
      <c r="K331" s="670"/>
      <c r="L331" s="670"/>
      <c r="M331" s="670"/>
      <c r="N331" s="670"/>
      <c r="O331" s="670"/>
      <c r="P331" s="670"/>
      <c r="Q331" s="670"/>
      <c r="R331" s="670"/>
      <c r="S331" s="670"/>
      <c r="T331" s="670"/>
      <c r="U331" s="670"/>
      <c r="V331" s="670"/>
      <c r="W331" s="670"/>
      <c r="X331" s="670"/>
      <c r="Y331" s="670"/>
      <c r="Z331" s="670"/>
      <c r="AA331" s="670"/>
      <c r="AB331" s="670"/>
      <c r="AC331" s="670"/>
      <c r="AD331" s="670"/>
      <c r="AE331" s="670"/>
      <c r="AF331" s="670"/>
      <c r="AG331" s="670"/>
      <c r="AH331" s="670"/>
      <c r="AI331" s="670"/>
      <c r="AJ331" s="670"/>
      <c r="AK331" s="670"/>
      <c r="AL331" s="670"/>
      <c r="AM331" s="670"/>
      <c r="AN331" s="670"/>
      <c r="AO331" s="670"/>
      <c r="AP331" s="670"/>
      <c r="AQ331" s="927"/>
      <c r="AR331" s="670"/>
      <c r="AS331" s="670"/>
      <c r="AT331" s="927"/>
      <c r="AU331" s="927"/>
      <c r="AV331" s="670"/>
      <c r="AW331" s="670"/>
      <c r="AX331" s="670"/>
      <c r="AY331" s="670"/>
      <c r="AZ331" s="670"/>
    </row>
    <row r="332">
      <c r="A332" s="670"/>
      <c r="B332" s="926"/>
      <c r="C332" s="670"/>
      <c r="D332" s="670"/>
      <c r="E332" s="670"/>
      <c r="F332" s="670"/>
      <c r="G332" s="670"/>
      <c r="H332" s="670"/>
      <c r="I332" s="670"/>
      <c r="J332" s="670"/>
      <c r="K332" s="670"/>
      <c r="L332" s="670"/>
      <c r="M332" s="670"/>
      <c r="N332" s="670"/>
      <c r="O332" s="670"/>
      <c r="P332" s="670"/>
      <c r="Q332" s="670"/>
      <c r="R332" s="670"/>
      <c r="S332" s="670"/>
      <c r="T332" s="670"/>
      <c r="U332" s="670"/>
      <c r="V332" s="670"/>
      <c r="W332" s="670"/>
      <c r="X332" s="670"/>
      <c r="Y332" s="670"/>
      <c r="Z332" s="670"/>
      <c r="AA332" s="670"/>
      <c r="AB332" s="670"/>
      <c r="AC332" s="670"/>
      <c r="AD332" s="670"/>
      <c r="AE332" s="670"/>
      <c r="AF332" s="670"/>
      <c r="AG332" s="670"/>
      <c r="AH332" s="670"/>
      <c r="AI332" s="670"/>
      <c r="AJ332" s="670"/>
      <c r="AK332" s="670"/>
      <c r="AL332" s="670"/>
      <c r="AM332" s="670"/>
      <c r="AN332" s="670"/>
      <c r="AO332" s="670"/>
      <c r="AP332" s="670"/>
      <c r="AQ332" s="927"/>
      <c r="AR332" s="670"/>
      <c r="AS332" s="670"/>
      <c r="AT332" s="927"/>
      <c r="AU332" s="927"/>
      <c r="AV332" s="670"/>
      <c r="AW332" s="670"/>
      <c r="AX332" s="670"/>
      <c r="AY332" s="670"/>
      <c r="AZ332" s="670"/>
    </row>
    <row r="333">
      <c r="A333" s="670"/>
      <c r="B333" s="926"/>
      <c r="C333" s="670"/>
      <c r="D333" s="670"/>
      <c r="E333" s="670"/>
      <c r="F333" s="670"/>
      <c r="G333" s="670"/>
      <c r="H333" s="670"/>
      <c r="I333" s="670"/>
      <c r="J333" s="670"/>
      <c r="K333" s="670"/>
      <c r="L333" s="670"/>
      <c r="M333" s="670"/>
      <c r="N333" s="670"/>
      <c r="O333" s="670"/>
      <c r="P333" s="670"/>
      <c r="Q333" s="670"/>
      <c r="R333" s="670"/>
      <c r="S333" s="670"/>
      <c r="T333" s="670"/>
      <c r="U333" s="670"/>
      <c r="V333" s="670"/>
      <c r="W333" s="670"/>
      <c r="X333" s="670"/>
      <c r="Y333" s="670"/>
      <c r="Z333" s="670"/>
      <c r="AA333" s="670"/>
      <c r="AB333" s="670"/>
      <c r="AC333" s="670"/>
      <c r="AD333" s="670"/>
      <c r="AE333" s="670"/>
      <c r="AF333" s="670"/>
      <c r="AG333" s="670"/>
      <c r="AH333" s="670"/>
      <c r="AI333" s="670"/>
      <c r="AJ333" s="670"/>
      <c r="AK333" s="670"/>
      <c r="AL333" s="670"/>
      <c r="AM333" s="670"/>
      <c r="AN333" s="670"/>
      <c r="AO333" s="670"/>
      <c r="AP333" s="670"/>
      <c r="AQ333" s="927"/>
      <c r="AR333" s="670"/>
      <c r="AS333" s="670"/>
      <c r="AT333" s="927"/>
      <c r="AU333" s="927"/>
      <c r="AV333" s="670"/>
      <c r="AW333" s="670"/>
      <c r="AX333" s="670"/>
      <c r="AY333" s="670"/>
      <c r="AZ333" s="670"/>
    </row>
    <row r="334">
      <c r="A334" s="670"/>
      <c r="B334" s="926"/>
      <c r="C334" s="670"/>
      <c r="D334" s="670"/>
      <c r="E334" s="670"/>
      <c r="F334" s="670"/>
      <c r="G334" s="670"/>
      <c r="H334" s="670"/>
      <c r="I334" s="670"/>
      <c r="J334" s="670"/>
      <c r="K334" s="670"/>
      <c r="L334" s="670"/>
      <c r="M334" s="670"/>
      <c r="N334" s="670"/>
      <c r="O334" s="670"/>
      <c r="P334" s="670"/>
      <c r="Q334" s="670"/>
      <c r="R334" s="670"/>
      <c r="S334" s="670"/>
      <c r="T334" s="670"/>
      <c r="U334" s="670"/>
      <c r="V334" s="670"/>
      <c r="W334" s="670"/>
      <c r="X334" s="670"/>
      <c r="Y334" s="670"/>
      <c r="Z334" s="670"/>
      <c r="AA334" s="670"/>
      <c r="AB334" s="670"/>
      <c r="AC334" s="670"/>
      <c r="AD334" s="670"/>
      <c r="AE334" s="670"/>
      <c r="AF334" s="670"/>
      <c r="AG334" s="670"/>
      <c r="AH334" s="670"/>
      <c r="AI334" s="670"/>
      <c r="AJ334" s="670"/>
      <c r="AK334" s="670"/>
      <c r="AL334" s="670"/>
      <c r="AM334" s="670"/>
      <c r="AN334" s="670"/>
      <c r="AO334" s="670"/>
      <c r="AP334" s="670"/>
      <c r="AQ334" s="927"/>
      <c r="AR334" s="670"/>
      <c r="AS334" s="670"/>
      <c r="AT334" s="927"/>
      <c r="AU334" s="927"/>
      <c r="AV334" s="670"/>
      <c r="AW334" s="670"/>
      <c r="AX334" s="670"/>
      <c r="AY334" s="670"/>
      <c r="AZ334" s="670"/>
    </row>
    <row r="335">
      <c r="A335" s="670"/>
      <c r="B335" s="926"/>
      <c r="C335" s="670"/>
      <c r="D335" s="670"/>
      <c r="E335" s="670"/>
      <c r="F335" s="670"/>
      <c r="G335" s="670"/>
      <c r="H335" s="670"/>
      <c r="I335" s="670"/>
      <c r="J335" s="670"/>
      <c r="K335" s="670"/>
      <c r="L335" s="670"/>
      <c r="M335" s="670"/>
      <c r="N335" s="670"/>
      <c r="O335" s="670"/>
      <c r="P335" s="670"/>
      <c r="Q335" s="670"/>
      <c r="R335" s="670"/>
      <c r="S335" s="670"/>
      <c r="T335" s="670"/>
      <c r="U335" s="670"/>
      <c r="V335" s="670"/>
      <c r="W335" s="670"/>
      <c r="X335" s="670"/>
      <c r="Y335" s="670"/>
      <c r="Z335" s="670"/>
      <c r="AA335" s="670"/>
      <c r="AB335" s="670"/>
      <c r="AC335" s="670"/>
      <c r="AD335" s="670"/>
      <c r="AE335" s="670"/>
      <c r="AF335" s="670"/>
      <c r="AG335" s="670"/>
      <c r="AH335" s="670"/>
      <c r="AI335" s="670"/>
      <c r="AJ335" s="670"/>
      <c r="AK335" s="670"/>
      <c r="AL335" s="670"/>
      <c r="AM335" s="670"/>
      <c r="AN335" s="670"/>
      <c r="AO335" s="670"/>
      <c r="AP335" s="670"/>
      <c r="AQ335" s="927"/>
      <c r="AR335" s="670"/>
      <c r="AS335" s="670"/>
      <c r="AT335" s="927"/>
      <c r="AU335" s="927"/>
      <c r="AV335" s="670"/>
      <c r="AW335" s="670"/>
      <c r="AX335" s="670"/>
      <c r="AY335" s="670"/>
      <c r="AZ335" s="670"/>
    </row>
    <row r="336">
      <c r="A336" s="670"/>
      <c r="B336" s="926"/>
      <c r="C336" s="670"/>
      <c r="D336" s="670"/>
      <c r="E336" s="670"/>
      <c r="F336" s="670"/>
      <c r="G336" s="670"/>
      <c r="H336" s="670"/>
      <c r="I336" s="670"/>
      <c r="J336" s="670"/>
      <c r="K336" s="670"/>
      <c r="L336" s="670"/>
      <c r="M336" s="670"/>
      <c r="N336" s="670"/>
      <c r="O336" s="670"/>
      <c r="P336" s="670"/>
      <c r="Q336" s="670"/>
      <c r="R336" s="670"/>
      <c r="S336" s="670"/>
      <c r="T336" s="670"/>
      <c r="U336" s="670"/>
      <c r="V336" s="670"/>
      <c r="W336" s="670"/>
      <c r="X336" s="670"/>
      <c r="Y336" s="670"/>
      <c r="Z336" s="670"/>
      <c r="AA336" s="670"/>
      <c r="AB336" s="670"/>
      <c r="AC336" s="670"/>
      <c r="AD336" s="670"/>
      <c r="AE336" s="670"/>
      <c r="AF336" s="670"/>
      <c r="AG336" s="670"/>
      <c r="AH336" s="670"/>
      <c r="AI336" s="670"/>
      <c r="AJ336" s="670"/>
      <c r="AK336" s="670"/>
      <c r="AL336" s="670"/>
      <c r="AM336" s="670"/>
      <c r="AN336" s="670"/>
      <c r="AO336" s="670"/>
      <c r="AP336" s="670"/>
      <c r="AQ336" s="927"/>
      <c r="AR336" s="670"/>
      <c r="AS336" s="670"/>
      <c r="AT336" s="927"/>
      <c r="AU336" s="927"/>
      <c r="AV336" s="670"/>
      <c r="AW336" s="670"/>
      <c r="AX336" s="670"/>
      <c r="AY336" s="670"/>
      <c r="AZ336" s="670"/>
    </row>
    <row r="337">
      <c r="A337" s="670"/>
      <c r="B337" s="926"/>
      <c r="C337" s="670"/>
      <c r="D337" s="670"/>
      <c r="E337" s="670"/>
      <c r="F337" s="670"/>
      <c r="G337" s="670"/>
      <c r="H337" s="670"/>
      <c r="I337" s="670"/>
      <c r="J337" s="670"/>
      <c r="K337" s="670"/>
      <c r="L337" s="670"/>
      <c r="M337" s="670"/>
      <c r="N337" s="670"/>
      <c r="O337" s="670"/>
      <c r="P337" s="670"/>
      <c r="Q337" s="670"/>
      <c r="R337" s="670"/>
      <c r="S337" s="670"/>
      <c r="T337" s="670"/>
      <c r="U337" s="670"/>
      <c r="V337" s="670"/>
      <c r="W337" s="670"/>
      <c r="X337" s="670"/>
      <c r="Y337" s="670"/>
      <c r="Z337" s="670"/>
      <c r="AA337" s="670"/>
      <c r="AB337" s="670"/>
      <c r="AC337" s="670"/>
      <c r="AD337" s="670"/>
      <c r="AE337" s="670"/>
      <c r="AF337" s="670"/>
      <c r="AG337" s="670"/>
      <c r="AH337" s="670"/>
      <c r="AI337" s="670"/>
      <c r="AJ337" s="670"/>
      <c r="AK337" s="670"/>
      <c r="AL337" s="670"/>
      <c r="AM337" s="670"/>
      <c r="AN337" s="670"/>
      <c r="AO337" s="670"/>
      <c r="AP337" s="670"/>
      <c r="AQ337" s="927"/>
      <c r="AR337" s="670"/>
      <c r="AS337" s="670"/>
      <c r="AT337" s="927"/>
      <c r="AU337" s="927"/>
      <c r="AV337" s="670"/>
      <c r="AW337" s="670"/>
      <c r="AX337" s="670"/>
      <c r="AY337" s="670"/>
      <c r="AZ337" s="670"/>
    </row>
    <row r="338">
      <c r="A338" s="670"/>
      <c r="B338" s="926"/>
      <c r="C338" s="670"/>
      <c r="D338" s="670"/>
      <c r="E338" s="670"/>
      <c r="F338" s="670"/>
      <c r="G338" s="670"/>
      <c r="H338" s="670"/>
      <c r="I338" s="670"/>
      <c r="J338" s="670"/>
      <c r="K338" s="670"/>
      <c r="L338" s="670"/>
      <c r="M338" s="670"/>
      <c r="N338" s="670"/>
      <c r="O338" s="670"/>
      <c r="P338" s="670"/>
      <c r="Q338" s="670"/>
      <c r="R338" s="670"/>
      <c r="S338" s="670"/>
      <c r="T338" s="670"/>
      <c r="U338" s="670"/>
      <c r="V338" s="670"/>
      <c r="W338" s="670"/>
      <c r="X338" s="670"/>
      <c r="Y338" s="670"/>
      <c r="Z338" s="670"/>
      <c r="AA338" s="670"/>
      <c r="AB338" s="670"/>
      <c r="AC338" s="670"/>
      <c r="AD338" s="670"/>
      <c r="AE338" s="670"/>
      <c r="AF338" s="670"/>
      <c r="AG338" s="670"/>
      <c r="AH338" s="670"/>
      <c r="AI338" s="670"/>
      <c r="AJ338" s="670"/>
      <c r="AK338" s="670"/>
      <c r="AL338" s="670"/>
      <c r="AM338" s="670"/>
      <c r="AN338" s="670"/>
      <c r="AO338" s="670"/>
      <c r="AP338" s="670"/>
      <c r="AQ338" s="927"/>
      <c r="AR338" s="670"/>
      <c r="AS338" s="670"/>
      <c r="AT338" s="927"/>
      <c r="AU338" s="927"/>
      <c r="AV338" s="670"/>
      <c r="AW338" s="670"/>
      <c r="AX338" s="670"/>
      <c r="AY338" s="670"/>
      <c r="AZ338" s="670"/>
    </row>
    <row r="339">
      <c r="A339" s="670"/>
      <c r="B339" s="926"/>
      <c r="C339" s="670"/>
      <c r="D339" s="670"/>
      <c r="E339" s="670"/>
      <c r="F339" s="670"/>
      <c r="G339" s="670"/>
      <c r="H339" s="670"/>
      <c r="I339" s="670"/>
      <c r="J339" s="670"/>
      <c r="K339" s="670"/>
      <c r="L339" s="670"/>
      <c r="M339" s="670"/>
      <c r="N339" s="670"/>
      <c r="O339" s="670"/>
      <c r="P339" s="670"/>
      <c r="Q339" s="670"/>
      <c r="R339" s="670"/>
      <c r="S339" s="670"/>
      <c r="T339" s="670"/>
      <c r="U339" s="670"/>
      <c r="V339" s="670"/>
      <c r="W339" s="670"/>
      <c r="X339" s="670"/>
      <c r="Y339" s="670"/>
      <c r="Z339" s="670"/>
      <c r="AA339" s="670"/>
      <c r="AB339" s="670"/>
      <c r="AC339" s="670"/>
      <c r="AD339" s="670"/>
      <c r="AE339" s="670"/>
      <c r="AF339" s="670"/>
      <c r="AG339" s="670"/>
      <c r="AH339" s="670"/>
      <c r="AI339" s="670"/>
      <c r="AJ339" s="670"/>
      <c r="AK339" s="670"/>
      <c r="AL339" s="670"/>
      <c r="AM339" s="670"/>
      <c r="AN339" s="670"/>
      <c r="AO339" s="670"/>
      <c r="AP339" s="670"/>
      <c r="AQ339" s="927"/>
      <c r="AR339" s="670"/>
      <c r="AS339" s="670"/>
      <c r="AT339" s="927"/>
      <c r="AU339" s="927"/>
      <c r="AV339" s="670"/>
      <c r="AW339" s="670"/>
      <c r="AX339" s="670"/>
      <c r="AY339" s="670"/>
      <c r="AZ339" s="670"/>
    </row>
    <row r="340">
      <c r="A340" s="670"/>
      <c r="B340" s="926"/>
      <c r="C340" s="670"/>
      <c r="D340" s="670"/>
      <c r="E340" s="670"/>
      <c r="F340" s="670"/>
      <c r="G340" s="670"/>
      <c r="H340" s="670"/>
      <c r="I340" s="670"/>
      <c r="J340" s="670"/>
      <c r="K340" s="670"/>
      <c r="L340" s="670"/>
      <c r="M340" s="670"/>
      <c r="N340" s="670"/>
      <c r="O340" s="670"/>
      <c r="P340" s="670"/>
      <c r="Q340" s="670"/>
      <c r="R340" s="670"/>
      <c r="S340" s="670"/>
      <c r="T340" s="670"/>
      <c r="U340" s="670"/>
      <c r="V340" s="670"/>
      <c r="W340" s="670"/>
      <c r="X340" s="670"/>
      <c r="Y340" s="670"/>
      <c r="Z340" s="670"/>
      <c r="AA340" s="670"/>
      <c r="AB340" s="670"/>
      <c r="AC340" s="670"/>
      <c r="AD340" s="670"/>
      <c r="AE340" s="670"/>
      <c r="AF340" s="670"/>
      <c r="AG340" s="670"/>
      <c r="AH340" s="670"/>
      <c r="AI340" s="670"/>
      <c r="AJ340" s="670"/>
      <c r="AK340" s="670"/>
      <c r="AL340" s="670"/>
      <c r="AM340" s="670"/>
      <c r="AN340" s="670"/>
      <c r="AO340" s="670"/>
      <c r="AP340" s="670"/>
      <c r="AQ340" s="927"/>
      <c r="AR340" s="670"/>
      <c r="AS340" s="670"/>
      <c r="AT340" s="927"/>
      <c r="AU340" s="927"/>
      <c r="AV340" s="670"/>
      <c r="AW340" s="670"/>
      <c r="AX340" s="670"/>
      <c r="AY340" s="670"/>
      <c r="AZ340" s="670"/>
    </row>
    <row r="341">
      <c r="A341" s="670"/>
      <c r="B341" s="926"/>
      <c r="C341" s="670"/>
      <c r="D341" s="670"/>
      <c r="E341" s="670"/>
      <c r="F341" s="670"/>
      <c r="G341" s="670"/>
      <c r="H341" s="670"/>
      <c r="I341" s="670"/>
      <c r="J341" s="670"/>
      <c r="K341" s="670"/>
      <c r="L341" s="670"/>
      <c r="M341" s="670"/>
      <c r="N341" s="670"/>
      <c r="O341" s="670"/>
      <c r="P341" s="670"/>
      <c r="Q341" s="670"/>
      <c r="R341" s="670"/>
      <c r="S341" s="670"/>
      <c r="T341" s="670"/>
      <c r="U341" s="670"/>
      <c r="V341" s="670"/>
      <c r="W341" s="670"/>
      <c r="X341" s="670"/>
      <c r="Y341" s="670"/>
      <c r="Z341" s="670"/>
      <c r="AA341" s="670"/>
      <c r="AB341" s="670"/>
      <c r="AC341" s="670"/>
      <c r="AD341" s="670"/>
      <c r="AE341" s="670"/>
      <c r="AF341" s="670"/>
      <c r="AG341" s="670"/>
      <c r="AH341" s="670"/>
      <c r="AI341" s="670"/>
      <c r="AJ341" s="670"/>
      <c r="AK341" s="670"/>
      <c r="AL341" s="670"/>
      <c r="AM341" s="670"/>
      <c r="AN341" s="670"/>
      <c r="AO341" s="670"/>
      <c r="AP341" s="670"/>
      <c r="AQ341" s="927"/>
      <c r="AR341" s="670"/>
      <c r="AS341" s="670"/>
      <c r="AT341" s="927"/>
      <c r="AU341" s="927"/>
      <c r="AV341" s="670"/>
      <c r="AW341" s="670"/>
      <c r="AX341" s="670"/>
      <c r="AY341" s="670"/>
      <c r="AZ341" s="670"/>
    </row>
    <row r="342">
      <c r="A342" s="670"/>
      <c r="B342" s="926"/>
      <c r="C342" s="670"/>
      <c r="D342" s="670"/>
      <c r="E342" s="670"/>
      <c r="F342" s="670"/>
      <c r="G342" s="670"/>
      <c r="H342" s="670"/>
      <c r="I342" s="670"/>
      <c r="J342" s="670"/>
      <c r="K342" s="670"/>
      <c r="L342" s="670"/>
      <c r="M342" s="670"/>
      <c r="N342" s="670"/>
      <c r="O342" s="670"/>
      <c r="P342" s="670"/>
      <c r="Q342" s="670"/>
      <c r="R342" s="670"/>
      <c r="S342" s="670"/>
      <c r="T342" s="670"/>
      <c r="U342" s="670"/>
      <c r="V342" s="670"/>
      <c r="W342" s="670"/>
      <c r="X342" s="670"/>
      <c r="Y342" s="670"/>
      <c r="Z342" s="670"/>
      <c r="AA342" s="670"/>
      <c r="AB342" s="670"/>
      <c r="AC342" s="670"/>
      <c r="AD342" s="670"/>
      <c r="AE342" s="670"/>
      <c r="AF342" s="670"/>
      <c r="AG342" s="670"/>
      <c r="AH342" s="670"/>
      <c r="AI342" s="670"/>
      <c r="AJ342" s="670"/>
      <c r="AK342" s="670"/>
      <c r="AL342" s="670"/>
      <c r="AM342" s="670"/>
      <c r="AN342" s="670"/>
      <c r="AO342" s="670"/>
      <c r="AP342" s="670"/>
      <c r="AQ342" s="927"/>
      <c r="AR342" s="670"/>
      <c r="AS342" s="670"/>
      <c r="AT342" s="927"/>
      <c r="AU342" s="927"/>
      <c r="AV342" s="670"/>
      <c r="AW342" s="670"/>
      <c r="AX342" s="670"/>
      <c r="AY342" s="670"/>
      <c r="AZ342" s="670"/>
    </row>
    <row r="343">
      <c r="A343" s="670"/>
      <c r="B343" s="926"/>
      <c r="C343" s="670"/>
      <c r="D343" s="670"/>
      <c r="E343" s="670"/>
      <c r="F343" s="670"/>
      <c r="G343" s="670"/>
      <c r="H343" s="670"/>
      <c r="I343" s="670"/>
      <c r="J343" s="670"/>
      <c r="K343" s="670"/>
      <c r="L343" s="670"/>
      <c r="M343" s="670"/>
      <c r="N343" s="670"/>
      <c r="O343" s="670"/>
      <c r="P343" s="670"/>
      <c r="Q343" s="670"/>
      <c r="R343" s="670"/>
      <c r="S343" s="670"/>
      <c r="T343" s="670"/>
      <c r="U343" s="670"/>
      <c r="V343" s="670"/>
      <c r="W343" s="670"/>
      <c r="X343" s="670"/>
      <c r="Y343" s="670"/>
      <c r="Z343" s="670"/>
      <c r="AA343" s="670"/>
      <c r="AB343" s="670"/>
      <c r="AC343" s="670"/>
      <c r="AD343" s="670"/>
      <c r="AE343" s="670"/>
      <c r="AF343" s="670"/>
      <c r="AG343" s="670"/>
      <c r="AH343" s="670"/>
      <c r="AI343" s="670"/>
      <c r="AJ343" s="670"/>
      <c r="AK343" s="670"/>
      <c r="AL343" s="670"/>
      <c r="AM343" s="670"/>
      <c r="AN343" s="670"/>
      <c r="AO343" s="670"/>
      <c r="AP343" s="670"/>
      <c r="AQ343" s="927"/>
      <c r="AR343" s="670"/>
      <c r="AS343" s="670"/>
      <c r="AT343" s="927"/>
      <c r="AU343" s="927"/>
      <c r="AV343" s="670"/>
      <c r="AW343" s="670"/>
      <c r="AX343" s="670"/>
      <c r="AY343" s="670"/>
      <c r="AZ343" s="670"/>
    </row>
    <row r="344">
      <c r="A344" s="670"/>
      <c r="B344" s="926"/>
      <c r="C344" s="670"/>
      <c r="D344" s="670"/>
      <c r="E344" s="670"/>
      <c r="F344" s="670"/>
      <c r="G344" s="670"/>
      <c r="H344" s="670"/>
      <c r="I344" s="670"/>
      <c r="J344" s="670"/>
      <c r="K344" s="670"/>
      <c r="L344" s="670"/>
      <c r="M344" s="670"/>
      <c r="N344" s="670"/>
      <c r="O344" s="670"/>
      <c r="P344" s="670"/>
      <c r="Q344" s="670"/>
      <c r="R344" s="670"/>
      <c r="S344" s="670"/>
      <c r="T344" s="670"/>
      <c r="U344" s="670"/>
      <c r="V344" s="670"/>
      <c r="W344" s="670"/>
      <c r="X344" s="670"/>
      <c r="Y344" s="670"/>
      <c r="Z344" s="670"/>
      <c r="AA344" s="670"/>
      <c r="AB344" s="670"/>
      <c r="AC344" s="670"/>
      <c r="AD344" s="670"/>
      <c r="AE344" s="670"/>
      <c r="AF344" s="670"/>
      <c r="AG344" s="670"/>
      <c r="AH344" s="670"/>
      <c r="AI344" s="670"/>
      <c r="AJ344" s="670"/>
      <c r="AK344" s="670"/>
      <c r="AL344" s="670"/>
      <c r="AM344" s="670"/>
      <c r="AN344" s="670"/>
      <c r="AO344" s="670"/>
      <c r="AP344" s="670"/>
      <c r="AQ344" s="927"/>
      <c r="AR344" s="670"/>
      <c r="AS344" s="670"/>
      <c r="AT344" s="927"/>
      <c r="AU344" s="927"/>
      <c r="AV344" s="670"/>
      <c r="AW344" s="670"/>
      <c r="AX344" s="670"/>
      <c r="AY344" s="670"/>
      <c r="AZ344" s="670"/>
    </row>
    <row r="345">
      <c r="A345" s="670"/>
      <c r="B345" s="926"/>
      <c r="C345" s="670"/>
      <c r="D345" s="670"/>
      <c r="E345" s="670"/>
      <c r="F345" s="670"/>
      <c r="G345" s="670"/>
      <c r="H345" s="670"/>
      <c r="I345" s="670"/>
      <c r="J345" s="670"/>
      <c r="K345" s="670"/>
      <c r="L345" s="670"/>
      <c r="M345" s="670"/>
      <c r="N345" s="670"/>
      <c r="O345" s="670"/>
      <c r="P345" s="670"/>
      <c r="Q345" s="670"/>
      <c r="R345" s="670"/>
      <c r="S345" s="670"/>
      <c r="T345" s="670"/>
      <c r="U345" s="670"/>
      <c r="V345" s="670"/>
      <c r="W345" s="670"/>
      <c r="X345" s="670"/>
      <c r="Y345" s="670"/>
      <c r="Z345" s="670"/>
      <c r="AA345" s="670"/>
      <c r="AB345" s="670"/>
      <c r="AC345" s="670"/>
      <c r="AD345" s="670"/>
      <c r="AE345" s="670"/>
      <c r="AF345" s="670"/>
      <c r="AG345" s="670"/>
      <c r="AH345" s="670"/>
      <c r="AI345" s="670"/>
      <c r="AJ345" s="670"/>
      <c r="AK345" s="670"/>
      <c r="AL345" s="670"/>
      <c r="AM345" s="670"/>
      <c r="AN345" s="670"/>
      <c r="AO345" s="670"/>
      <c r="AP345" s="670"/>
      <c r="AQ345" s="927"/>
      <c r="AR345" s="670"/>
      <c r="AS345" s="670"/>
      <c r="AT345" s="927"/>
      <c r="AU345" s="927"/>
      <c r="AV345" s="670"/>
      <c r="AW345" s="670"/>
      <c r="AX345" s="670"/>
      <c r="AY345" s="670"/>
      <c r="AZ345" s="670"/>
    </row>
    <row r="346">
      <c r="A346" s="670"/>
      <c r="B346" s="926"/>
      <c r="C346" s="670"/>
      <c r="D346" s="670"/>
      <c r="E346" s="670"/>
      <c r="F346" s="670"/>
      <c r="G346" s="670"/>
      <c r="H346" s="670"/>
      <c r="I346" s="670"/>
      <c r="J346" s="670"/>
      <c r="K346" s="670"/>
      <c r="L346" s="670"/>
      <c r="M346" s="670"/>
      <c r="N346" s="670"/>
      <c r="O346" s="670"/>
      <c r="P346" s="670"/>
      <c r="Q346" s="670"/>
      <c r="R346" s="670"/>
      <c r="S346" s="670"/>
      <c r="T346" s="670"/>
      <c r="U346" s="670"/>
      <c r="V346" s="670"/>
      <c r="W346" s="670"/>
      <c r="X346" s="670"/>
      <c r="Y346" s="670"/>
      <c r="Z346" s="670"/>
      <c r="AA346" s="670"/>
      <c r="AB346" s="670"/>
      <c r="AC346" s="670"/>
      <c r="AD346" s="670"/>
      <c r="AE346" s="670"/>
      <c r="AF346" s="670"/>
      <c r="AG346" s="670"/>
      <c r="AH346" s="670"/>
      <c r="AI346" s="670"/>
      <c r="AJ346" s="670"/>
      <c r="AK346" s="670"/>
      <c r="AL346" s="670"/>
      <c r="AM346" s="670"/>
      <c r="AN346" s="670"/>
      <c r="AO346" s="670"/>
      <c r="AP346" s="670"/>
      <c r="AQ346" s="927"/>
      <c r="AR346" s="670"/>
      <c r="AS346" s="670"/>
      <c r="AT346" s="927"/>
      <c r="AU346" s="927"/>
      <c r="AV346" s="670"/>
      <c r="AW346" s="670"/>
      <c r="AX346" s="670"/>
      <c r="AY346" s="670"/>
      <c r="AZ346" s="670"/>
    </row>
    <row r="347">
      <c r="A347" s="670"/>
      <c r="B347" s="926"/>
      <c r="C347" s="670"/>
      <c r="D347" s="670"/>
      <c r="E347" s="670"/>
      <c r="F347" s="670"/>
      <c r="G347" s="670"/>
      <c r="H347" s="670"/>
      <c r="I347" s="670"/>
      <c r="J347" s="670"/>
      <c r="K347" s="670"/>
      <c r="L347" s="670"/>
      <c r="M347" s="670"/>
      <c r="N347" s="670"/>
      <c r="O347" s="670"/>
      <c r="P347" s="670"/>
      <c r="Q347" s="670"/>
      <c r="R347" s="670"/>
      <c r="S347" s="670"/>
      <c r="T347" s="670"/>
      <c r="U347" s="670"/>
      <c r="V347" s="670"/>
      <c r="W347" s="670"/>
      <c r="X347" s="670"/>
      <c r="Y347" s="670"/>
      <c r="Z347" s="670"/>
      <c r="AA347" s="670"/>
      <c r="AB347" s="670"/>
      <c r="AC347" s="670"/>
      <c r="AD347" s="670"/>
      <c r="AE347" s="670"/>
      <c r="AF347" s="670"/>
      <c r="AG347" s="670"/>
      <c r="AH347" s="670"/>
      <c r="AI347" s="670"/>
      <c r="AJ347" s="670"/>
      <c r="AK347" s="670"/>
      <c r="AL347" s="670"/>
      <c r="AM347" s="670"/>
      <c r="AN347" s="670"/>
      <c r="AO347" s="670"/>
      <c r="AP347" s="670"/>
      <c r="AQ347" s="927"/>
      <c r="AR347" s="670"/>
      <c r="AS347" s="670"/>
      <c r="AT347" s="927"/>
      <c r="AU347" s="927"/>
      <c r="AV347" s="670"/>
      <c r="AW347" s="670"/>
      <c r="AX347" s="670"/>
      <c r="AY347" s="670"/>
      <c r="AZ347" s="670"/>
    </row>
    <row r="348">
      <c r="A348" s="670"/>
      <c r="B348" s="926"/>
      <c r="C348" s="670"/>
      <c r="D348" s="670"/>
      <c r="E348" s="670"/>
      <c r="F348" s="670"/>
      <c r="G348" s="670"/>
      <c r="H348" s="670"/>
      <c r="I348" s="670"/>
      <c r="J348" s="670"/>
      <c r="K348" s="670"/>
      <c r="L348" s="670"/>
      <c r="M348" s="670"/>
      <c r="N348" s="670"/>
      <c r="O348" s="670"/>
      <c r="P348" s="670"/>
      <c r="Q348" s="670"/>
      <c r="R348" s="670"/>
      <c r="S348" s="670"/>
      <c r="T348" s="670"/>
      <c r="U348" s="670"/>
      <c r="V348" s="670"/>
      <c r="W348" s="670"/>
      <c r="X348" s="670"/>
      <c r="Y348" s="670"/>
      <c r="Z348" s="670"/>
      <c r="AA348" s="670"/>
      <c r="AB348" s="670"/>
      <c r="AC348" s="670"/>
      <c r="AD348" s="670"/>
      <c r="AE348" s="670"/>
      <c r="AF348" s="670"/>
      <c r="AG348" s="670"/>
      <c r="AH348" s="670"/>
      <c r="AI348" s="670"/>
      <c r="AJ348" s="670"/>
      <c r="AK348" s="670"/>
      <c r="AL348" s="670"/>
      <c r="AM348" s="670"/>
      <c r="AN348" s="670"/>
      <c r="AO348" s="670"/>
      <c r="AP348" s="670"/>
      <c r="AQ348" s="927"/>
      <c r="AR348" s="670"/>
      <c r="AS348" s="670"/>
      <c r="AT348" s="927"/>
      <c r="AU348" s="927"/>
      <c r="AV348" s="670"/>
      <c r="AW348" s="670"/>
      <c r="AX348" s="670"/>
      <c r="AY348" s="670"/>
      <c r="AZ348" s="670"/>
    </row>
    <row r="349">
      <c r="A349" s="670"/>
      <c r="B349" s="926"/>
      <c r="C349" s="670"/>
      <c r="D349" s="670"/>
      <c r="E349" s="670"/>
      <c r="F349" s="670"/>
      <c r="G349" s="670"/>
      <c r="H349" s="670"/>
      <c r="I349" s="670"/>
      <c r="J349" s="670"/>
      <c r="K349" s="670"/>
      <c r="L349" s="670"/>
      <c r="M349" s="670"/>
      <c r="N349" s="670"/>
      <c r="O349" s="670"/>
      <c r="P349" s="670"/>
      <c r="Q349" s="670"/>
      <c r="R349" s="670"/>
      <c r="S349" s="670"/>
      <c r="T349" s="670"/>
      <c r="U349" s="670"/>
      <c r="V349" s="670"/>
      <c r="W349" s="670"/>
      <c r="X349" s="670"/>
      <c r="Y349" s="670"/>
      <c r="Z349" s="670"/>
      <c r="AA349" s="670"/>
      <c r="AB349" s="670"/>
      <c r="AC349" s="670"/>
      <c r="AD349" s="670"/>
      <c r="AE349" s="670"/>
      <c r="AF349" s="670"/>
      <c r="AG349" s="670"/>
      <c r="AH349" s="670"/>
      <c r="AI349" s="670"/>
      <c r="AJ349" s="670"/>
      <c r="AK349" s="670"/>
      <c r="AL349" s="670"/>
      <c r="AM349" s="670"/>
      <c r="AN349" s="670"/>
      <c r="AO349" s="670"/>
      <c r="AP349" s="670"/>
      <c r="AQ349" s="927"/>
      <c r="AR349" s="670"/>
      <c r="AS349" s="670"/>
      <c r="AT349" s="927"/>
      <c r="AU349" s="927"/>
      <c r="AV349" s="670"/>
      <c r="AW349" s="670"/>
      <c r="AX349" s="670"/>
      <c r="AY349" s="670"/>
      <c r="AZ349" s="670"/>
    </row>
    <row r="350">
      <c r="A350" s="670"/>
      <c r="B350" s="926"/>
      <c r="C350" s="670"/>
      <c r="D350" s="670"/>
      <c r="E350" s="670"/>
      <c r="F350" s="670"/>
      <c r="G350" s="670"/>
      <c r="H350" s="670"/>
      <c r="I350" s="670"/>
      <c r="J350" s="670"/>
      <c r="K350" s="670"/>
      <c r="L350" s="670"/>
      <c r="M350" s="670"/>
      <c r="N350" s="670"/>
      <c r="O350" s="670"/>
      <c r="P350" s="670"/>
      <c r="Q350" s="670"/>
      <c r="R350" s="670"/>
      <c r="S350" s="670"/>
      <c r="T350" s="670"/>
      <c r="U350" s="670"/>
      <c r="V350" s="670"/>
      <c r="W350" s="670"/>
      <c r="X350" s="670"/>
      <c r="Y350" s="670"/>
      <c r="Z350" s="670"/>
      <c r="AA350" s="670"/>
      <c r="AB350" s="670"/>
      <c r="AC350" s="670"/>
      <c r="AD350" s="670"/>
      <c r="AE350" s="670"/>
      <c r="AF350" s="670"/>
      <c r="AG350" s="670"/>
      <c r="AH350" s="670"/>
      <c r="AI350" s="670"/>
      <c r="AJ350" s="670"/>
      <c r="AK350" s="670"/>
      <c r="AL350" s="670"/>
      <c r="AM350" s="670"/>
      <c r="AN350" s="670"/>
      <c r="AO350" s="670"/>
      <c r="AP350" s="670"/>
      <c r="AQ350" s="927"/>
      <c r="AR350" s="670"/>
      <c r="AS350" s="670"/>
      <c r="AT350" s="927"/>
      <c r="AU350" s="927"/>
      <c r="AV350" s="670"/>
      <c r="AW350" s="670"/>
      <c r="AX350" s="670"/>
      <c r="AY350" s="670"/>
      <c r="AZ350" s="670"/>
    </row>
    <row r="351">
      <c r="A351" s="670"/>
      <c r="B351" s="926"/>
      <c r="C351" s="670"/>
      <c r="D351" s="670"/>
      <c r="E351" s="670"/>
      <c r="F351" s="670"/>
      <c r="G351" s="670"/>
      <c r="H351" s="670"/>
      <c r="I351" s="670"/>
      <c r="J351" s="670"/>
      <c r="K351" s="670"/>
      <c r="L351" s="670"/>
      <c r="M351" s="670"/>
      <c r="N351" s="670"/>
      <c r="O351" s="670"/>
      <c r="P351" s="670"/>
      <c r="Q351" s="670"/>
      <c r="R351" s="670"/>
      <c r="S351" s="670"/>
      <c r="T351" s="670"/>
      <c r="U351" s="670"/>
      <c r="V351" s="670"/>
      <c r="W351" s="670"/>
      <c r="X351" s="670"/>
      <c r="Y351" s="670"/>
      <c r="Z351" s="670"/>
      <c r="AA351" s="670"/>
      <c r="AB351" s="670"/>
      <c r="AC351" s="670"/>
      <c r="AD351" s="670"/>
      <c r="AE351" s="670"/>
      <c r="AF351" s="670"/>
      <c r="AG351" s="670"/>
      <c r="AH351" s="670"/>
      <c r="AI351" s="670"/>
      <c r="AJ351" s="670"/>
      <c r="AK351" s="670"/>
      <c r="AL351" s="670"/>
      <c r="AM351" s="670"/>
      <c r="AN351" s="670"/>
      <c r="AO351" s="670"/>
      <c r="AP351" s="670"/>
      <c r="AQ351" s="927"/>
      <c r="AR351" s="670"/>
      <c r="AS351" s="670"/>
      <c r="AT351" s="927"/>
      <c r="AU351" s="927"/>
      <c r="AV351" s="670"/>
      <c r="AW351" s="670"/>
      <c r="AX351" s="670"/>
      <c r="AY351" s="670"/>
      <c r="AZ351" s="670"/>
    </row>
    <row r="352">
      <c r="A352" s="670"/>
      <c r="B352" s="926"/>
      <c r="C352" s="670"/>
      <c r="D352" s="670"/>
      <c r="E352" s="670"/>
      <c r="F352" s="670"/>
      <c r="G352" s="670"/>
      <c r="H352" s="670"/>
      <c r="I352" s="670"/>
      <c r="J352" s="670"/>
      <c r="K352" s="670"/>
      <c r="L352" s="670"/>
      <c r="M352" s="670"/>
      <c r="N352" s="670"/>
      <c r="O352" s="670"/>
      <c r="P352" s="670"/>
      <c r="Q352" s="670"/>
      <c r="R352" s="670"/>
      <c r="S352" s="670"/>
      <c r="T352" s="670"/>
      <c r="U352" s="670"/>
      <c r="V352" s="670"/>
      <c r="W352" s="670"/>
      <c r="X352" s="670"/>
      <c r="Y352" s="670"/>
      <c r="Z352" s="670"/>
      <c r="AA352" s="670"/>
      <c r="AB352" s="670"/>
      <c r="AC352" s="670"/>
      <c r="AD352" s="670"/>
      <c r="AE352" s="670"/>
      <c r="AF352" s="670"/>
      <c r="AG352" s="670"/>
      <c r="AH352" s="670"/>
      <c r="AI352" s="670"/>
      <c r="AJ352" s="670"/>
      <c r="AK352" s="670"/>
      <c r="AL352" s="670"/>
      <c r="AM352" s="670"/>
      <c r="AN352" s="670"/>
      <c r="AO352" s="670"/>
      <c r="AP352" s="670"/>
      <c r="AQ352" s="927"/>
      <c r="AR352" s="670"/>
      <c r="AS352" s="670"/>
      <c r="AT352" s="927"/>
      <c r="AU352" s="927"/>
      <c r="AV352" s="670"/>
      <c r="AW352" s="670"/>
      <c r="AX352" s="670"/>
      <c r="AY352" s="670"/>
      <c r="AZ352" s="670"/>
    </row>
    <row r="353">
      <c r="A353" s="670"/>
      <c r="B353" s="926"/>
      <c r="C353" s="670"/>
      <c r="D353" s="670"/>
      <c r="E353" s="670"/>
      <c r="F353" s="670"/>
      <c r="G353" s="670"/>
      <c r="H353" s="670"/>
      <c r="I353" s="670"/>
      <c r="J353" s="670"/>
      <c r="K353" s="670"/>
      <c r="L353" s="670"/>
      <c r="M353" s="670"/>
      <c r="N353" s="670"/>
      <c r="O353" s="670"/>
      <c r="P353" s="670"/>
      <c r="Q353" s="670"/>
      <c r="R353" s="670"/>
      <c r="S353" s="670"/>
      <c r="T353" s="670"/>
      <c r="U353" s="670"/>
      <c r="V353" s="670"/>
      <c r="W353" s="670"/>
      <c r="X353" s="670"/>
      <c r="Y353" s="670"/>
      <c r="Z353" s="670"/>
      <c r="AA353" s="670"/>
      <c r="AB353" s="670"/>
      <c r="AC353" s="670"/>
      <c r="AD353" s="670"/>
      <c r="AE353" s="670"/>
      <c r="AF353" s="670"/>
      <c r="AG353" s="670"/>
      <c r="AH353" s="670"/>
      <c r="AI353" s="670"/>
      <c r="AJ353" s="670"/>
      <c r="AK353" s="670"/>
      <c r="AL353" s="670"/>
      <c r="AM353" s="670"/>
      <c r="AN353" s="670"/>
      <c r="AO353" s="670"/>
      <c r="AP353" s="670"/>
      <c r="AQ353" s="927"/>
      <c r="AR353" s="670"/>
      <c r="AS353" s="670"/>
      <c r="AT353" s="927"/>
      <c r="AU353" s="927"/>
      <c r="AV353" s="670"/>
      <c r="AW353" s="670"/>
      <c r="AX353" s="670"/>
      <c r="AY353" s="670"/>
      <c r="AZ353" s="670"/>
    </row>
    <row r="354">
      <c r="A354" s="670"/>
      <c r="B354" s="926"/>
      <c r="C354" s="670"/>
      <c r="D354" s="670"/>
      <c r="E354" s="670"/>
      <c r="F354" s="670"/>
      <c r="G354" s="670"/>
      <c r="H354" s="670"/>
      <c r="I354" s="670"/>
      <c r="J354" s="670"/>
      <c r="K354" s="670"/>
      <c r="L354" s="670"/>
      <c r="M354" s="670"/>
      <c r="N354" s="670"/>
      <c r="O354" s="670"/>
      <c r="P354" s="670"/>
      <c r="Q354" s="670"/>
      <c r="R354" s="670"/>
      <c r="S354" s="670"/>
      <c r="T354" s="670"/>
      <c r="U354" s="670"/>
      <c r="V354" s="670"/>
      <c r="W354" s="670"/>
      <c r="X354" s="670"/>
      <c r="Y354" s="670"/>
      <c r="Z354" s="670"/>
      <c r="AA354" s="670"/>
      <c r="AB354" s="670"/>
      <c r="AC354" s="670"/>
      <c r="AD354" s="670"/>
      <c r="AE354" s="670"/>
      <c r="AF354" s="670"/>
      <c r="AG354" s="670"/>
      <c r="AH354" s="670"/>
      <c r="AI354" s="670"/>
      <c r="AJ354" s="670"/>
      <c r="AK354" s="670"/>
      <c r="AL354" s="670"/>
      <c r="AM354" s="670"/>
      <c r="AN354" s="670"/>
      <c r="AO354" s="670"/>
      <c r="AP354" s="670"/>
      <c r="AQ354" s="927"/>
      <c r="AR354" s="670"/>
      <c r="AS354" s="670"/>
      <c r="AT354" s="927"/>
      <c r="AU354" s="927"/>
      <c r="AV354" s="670"/>
      <c r="AW354" s="670"/>
      <c r="AX354" s="670"/>
      <c r="AY354" s="670"/>
      <c r="AZ354" s="670"/>
    </row>
    <row r="355">
      <c r="A355" s="670"/>
      <c r="B355" s="926"/>
      <c r="C355" s="670"/>
      <c r="D355" s="670"/>
      <c r="E355" s="670"/>
      <c r="F355" s="670"/>
      <c r="G355" s="670"/>
      <c r="H355" s="670"/>
      <c r="I355" s="670"/>
      <c r="J355" s="670"/>
      <c r="K355" s="670"/>
      <c r="L355" s="670"/>
      <c r="M355" s="670"/>
      <c r="N355" s="670"/>
      <c r="O355" s="670"/>
      <c r="P355" s="670"/>
      <c r="Q355" s="670"/>
      <c r="R355" s="670"/>
      <c r="S355" s="670"/>
      <c r="T355" s="670"/>
      <c r="U355" s="670"/>
      <c r="V355" s="670"/>
      <c r="W355" s="670"/>
      <c r="X355" s="670"/>
      <c r="Y355" s="670"/>
      <c r="Z355" s="670"/>
      <c r="AA355" s="670"/>
      <c r="AB355" s="670"/>
      <c r="AC355" s="670"/>
      <c r="AD355" s="670"/>
      <c r="AE355" s="670"/>
      <c r="AF355" s="670"/>
      <c r="AG355" s="670"/>
      <c r="AH355" s="670"/>
      <c r="AI355" s="670"/>
      <c r="AJ355" s="670"/>
      <c r="AK355" s="670"/>
      <c r="AL355" s="670"/>
      <c r="AM355" s="670"/>
      <c r="AN355" s="670"/>
      <c r="AO355" s="670"/>
      <c r="AP355" s="670"/>
      <c r="AQ355" s="927"/>
      <c r="AR355" s="670"/>
      <c r="AS355" s="670"/>
      <c r="AT355" s="927"/>
      <c r="AU355" s="927"/>
      <c r="AV355" s="670"/>
      <c r="AW355" s="670"/>
      <c r="AX355" s="670"/>
      <c r="AY355" s="670"/>
      <c r="AZ355" s="670"/>
    </row>
    <row r="356">
      <c r="A356" s="670"/>
      <c r="B356" s="926"/>
      <c r="C356" s="670"/>
      <c r="D356" s="670"/>
      <c r="E356" s="670"/>
      <c r="F356" s="670"/>
      <c r="G356" s="670"/>
      <c r="H356" s="670"/>
      <c r="I356" s="670"/>
      <c r="J356" s="670"/>
      <c r="K356" s="670"/>
      <c r="L356" s="670"/>
      <c r="M356" s="670"/>
      <c r="N356" s="670"/>
      <c r="O356" s="670"/>
      <c r="P356" s="670"/>
      <c r="Q356" s="670"/>
      <c r="R356" s="670"/>
      <c r="S356" s="670"/>
      <c r="T356" s="670"/>
      <c r="U356" s="670"/>
      <c r="V356" s="670"/>
      <c r="W356" s="670"/>
      <c r="X356" s="670"/>
      <c r="Y356" s="670"/>
      <c r="Z356" s="670"/>
      <c r="AA356" s="670"/>
      <c r="AB356" s="670"/>
      <c r="AC356" s="670"/>
      <c r="AD356" s="670"/>
      <c r="AE356" s="670"/>
      <c r="AF356" s="670"/>
      <c r="AG356" s="670"/>
      <c r="AH356" s="670"/>
      <c r="AI356" s="670"/>
      <c r="AJ356" s="670"/>
      <c r="AK356" s="670"/>
      <c r="AL356" s="670"/>
      <c r="AM356" s="670"/>
      <c r="AN356" s="670"/>
      <c r="AO356" s="670"/>
      <c r="AP356" s="670"/>
      <c r="AQ356" s="927"/>
      <c r="AR356" s="670"/>
      <c r="AS356" s="670"/>
      <c r="AT356" s="927"/>
      <c r="AU356" s="927"/>
      <c r="AV356" s="670"/>
      <c r="AW356" s="670"/>
      <c r="AX356" s="670"/>
      <c r="AY356" s="670"/>
      <c r="AZ356" s="670"/>
    </row>
    <row r="357">
      <c r="A357" s="670"/>
      <c r="B357" s="926"/>
      <c r="C357" s="670"/>
      <c r="D357" s="670"/>
      <c r="E357" s="670"/>
      <c r="F357" s="670"/>
      <c r="G357" s="670"/>
      <c r="H357" s="670"/>
      <c r="I357" s="670"/>
      <c r="J357" s="670"/>
      <c r="K357" s="670"/>
      <c r="L357" s="670"/>
      <c r="M357" s="670"/>
      <c r="N357" s="670"/>
      <c r="O357" s="670"/>
      <c r="P357" s="670"/>
      <c r="Q357" s="670"/>
      <c r="R357" s="670"/>
      <c r="S357" s="670"/>
      <c r="T357" s="670"/>
      <c r="U357" s="670"/>
      <c r="V357" s="670"/>
      <c r="W357" s="670"/>
      <c r="X357" s="670"/>
      <c r="Y357" s="670"/>
      <c r="Z357" s="670"/>
      <c r="AA357" s="670"/>
      <c r="AB357" s="670"/>
      <c r="AC357" s="670"/>
      <c r="AD357" s="670"/>
      <c r="AE357" s="670"/>
      <c r="AF357" s="670"/>
      <c r="AG357" s="670"/>
      <c r="AH357" s="670"/>
      <c r="AI357" s="670"/>
      <c r="AJ357" s="670"/>
      <c r="AK357" s="670"/>
      <c r="AL357" s="670"/>
      <c r="AM357" s="670"/>
      <c r="AN357" s="670"/>
      <c r="AO357" s="670"/>
      <c r="AP357" s="670"/>
      <c r="AQ357" s="927"/>
      <c r="AR357" s="670"/>
      <c r="AS357" s="670"/>
      <c r="AT357" s="927"/>
      <c r="AU357" s="927"/>
      <c r="AV357" s="670"/>
      <c r="AW357" s="670"/>
      <c r="AX357" s="670"/>
      <c r="AY357" s="670"/>
      <c r="AZ357" s="670"/>
    </row>
    <row r="358">
      <c r="A358" s="670"/>
      <c r="B358" s="926"/>
      <c r="C358" s="670"/>
      <c r="D358" s="670"/>
      <c r="E358" s="670"/>
      <c r="F358" s="670"/>
      <c r="G358" s="670"/>
      <c r="H358" s="670"/>
      <c r="I358" s="670"/>
      <c r="J358" s="670"/>
      <c r="K358" s="670"/>
      <c r="L358" s="670"/>
      <c r="M358" s="670"/>
      <c r="N358" s="670"/>
      <c r="O358" s="670"/>
      <c r="P358" s="670"/>
      <c r="Q358" s="670"/>
      <c r="R358" s="670"/>
      <c r="S358" s="670"/>
      <c r="T358" s="670"/>
      <c r="U358" s="670"/>
      <c r="V358" s="670"/>
      <c r="W358" s="670"/>
      <c r="X358" s="670"/>
      <c r="Y358" s="670"/>
      <c r="Z358" s="670"/>
      <c r="AA358" s="670"/>
      <c r="AB358" s="670"/>
      <c r="AC358" s="670"/>
      <c r="AD358" s="670"/>
      <c r="AE358" s="670"/>
      <c r="AF358" s="670"/>
      <c r="AG358" s="670"/>
      <c r="AH358" s="670"/>
      <c r="AI358" s="670"/>
      <c r="AJ358" s="670"/>
      <c r="AK358" s="670"/>
      <c r="AL358" s="670"/>
      <c r="AM358" s="670"/>
      <c r="AN358" s="670"/>
      <c r="AO358" s="670"/>
      <c r="AP358" s="670"/>
      <c r="AQ358" s="927"/>
      <c r="AR358" s="670"/>
      <c r="AS358" s="670"/>
      <c r="AT358" s="927"/>
      <c r="AU358" s="927"/>
      <c r="AV358" s="670"/>
      <c r="AW358" s="670"/>
      <c r="AX358" s="670"/>
      <c r="AY358" s="670"/>
      <c r="AZ358" s="670"/>
    </row>
    <row r="359">
      <c r="A359" s="670"/>
      <c r="B359" s="926"/>
      <c r="C359" s="670"/>
      <c r="D359" s="670"/>
      <c r="E359" s="670"/>
      <c r="F359" s="670"/>
      <c r="G359" s="670"/>
      <c r="H359" s="670"/>
      <c r="I359" s="670"/>
      <c r="J359" s="670"/>
      <c r="K359" s="670"/>
      <c r="L359" s="670"/>
      <c r="M359" s="670"/>
      <c r="N359" s="670"/>
      <c r="O359" s="670"/>
      <c r="P359" s="670"/>
      <c r="Q359" s="670"/>
      <c r="R359" s="670"/>
      <c r="S359" s="670"/>
      <c r="T359" s="670"/>
      <c r="U359" s="670"/>
      <c r="V359" s="670"/>
      <c r="W359" s="670"/>
      <c r="X359" s="670"/>
      <c r="Y359" s="670"/>
      <c r="Z359" s="670"/>
      <c r="AA359" s="670"/>
      <c r="AB359" s="670"/>
      <c r="AC359" s="670"/>
      <c r="AD359" s="670"/>
      <c r="AE359" s="670"/>
      <c r="AF359" s="670"/>
      <c r="AG359" s="670"/>
      <c r="AH359" s="670"/>
      <c r="AI359" s="670"/>
      <c r="AJ359" s="670"/>
      <c r="AK359" s="670"/>
      <c r="AL359" s="670"/>
      <c r="AM359" s="670"/>
      <c r="AN359" s="670"/>
      <c r="AO359" s="670"/>
      <c r="AP359" s="670"/>
      <c r="AQ359" s="927"/>
      <c r="AR359" s="670"/>
      <c r="AS359" s="670"/>
      <c r="AT359" s="927"/>
      <c r="AU359" s="927"/>
      <c r="AV359" s="670"/>
      <c r="AW359" s="670"/>
      <c r="AX359" s="670"/>
      <c r="AY359" s="670"/>
      <c r="AZ359" s="670"/>
    </row>
    <row r="360">
      <c r="A360" s="670"/>
      <c r="B360" s="926"/>
      <c r="C360" s="670"/>
      <c r="D360" s="670"/>
      <c r="E360" s="670"/>
      <c r="F360" s="670"/>
      <c r="G360" s="670"/>
      <c r="H360" s="670"/>
      <c r="I360" s="670"/>
      <c r="J360" s="670"/>
      <c r="K360" s="670"/>
      <c r="L360" s="670"/>
      <c r="M360" s="670"/>
      <c r="N360" s="670"/>
      <c r="O360" s="670"/>
      <c r="P360" s="670"/>
      <c r="Q360" s="670"/>
      <c r="R360" s="670"/>
      <c r="S360" s="670"/>
      <c r="T360" s="670"/>
      <c r="U360" s="670"/>
      <c r="V360" s="670"/>
      <c r="W360" s="670"/>
      <c r="X360" s="670"/>
      <c r="Y360" s="670"/>
      <c r="Z360" s="670"/>
      <c r="AA360" s="670"/>
      <c r="AB360" s="670"/>
      <c r="AC360" s="670"/>
      <c r="AD360" s="670"/>
      <c r="AE360" s="670"/>
      <c r="AF360" s="670"/>
      <c r="AG360" s="670"/>
      <c r="AH360" s="670"/>
      <c r="AI360" s="670"/>
      <c r="AJ360" s="670"/>
      <c r="AK360" s="670"/>
      <c r="AL360" s="670"/>
      <c r="AM360" s="670"/>
      <c r="AN360" s="670"/>
      <c r="AO360" s="670"/>
      <c r="AP360" s="670"/>
      <c r="AQ360" s="927"/>
      <c r="AR360" s="670"/>
      <c r="AS360" s="670"/>
      <c r="AT360" s="927"/>
      <c r="AU360" s="927"/>
      <c r="AV360" s="670"/>
      <c r="AW360" s="670"/>
      <c r="AX360" s="670"/>
      <c r="AY360" s="670"/>
      <c r="AZ360" s="670"/>
    </row>
    <row r="361">
      <c r="A361" s="670"/>
      <c r="B361" s="926"/>
      <c r="C361" s="670"/>
      <c r="D361" s="670"/>
      <c r="E361" s="670"/>
      <c r="F361" s="670"/>
      <c r="G361" s="670"/>
      <c r="H361" s="670"/>
      <c r="I361" s="670"/>
      <c r="J361" s="670"/>
      <c r="K361" s="670"/>
      <c r="L361" s="670"/>
      <c r="M361" s="670"/>
      <c r="N361" s="670"/>
      <c r="O361" s="670"/>
      <c r="P361" s="670"/>
      <c r="Q361" s="670"/>
      <c r="R361" s="670"/>
      <c r="S361" s="670"/>
      <c r="T361" s="670"/>
      <c r="U361" s="670"/>
      <c r="V361" s="670"/>
      <c r="W361" s="670"/>
      <c r="X361" s="670"/>
      <c r="Y361" s="670"/>
      <c r="Z361" s="670"/>
      <c r="AA361" s="670"/>
      <c r="AB361" s="670"/>
      <c r="AC361" s="670"/>
      <c r="AD361" s="670"/>
      <c r="AE361" s="670"/>
      <c r="AF361" s="670"/>
      <c r="AG361" s="670"/>
      <c r="AH361" s="670"/>
      <c r="AI361" s="670"/>
      <c r="AJ361" s="670"/>
      <c r="AK361" s="670"/>
      <c r="AL361" s="670"/>
      <c r="AM361" s="670"/>
      <c r="AN361" s="670"/>
      <c r="AO361" s="670"/>
      <c r="AP361" s="670"/>
      <c r="AQ361" s="927"/>
      <c r="AR361" s="670"/>
      <c r="AS361" s="670"/>
      <c r="AT361" s="927"/>
      <c r="AU361" s="927"/>
      <c r="AV361" s="670"/>
      <c r="AW361" s="670"/>
      <c r="AX361" s="670"/>
      <c r="AY361" s="670"/>
      <c r="AZ361" s="670"/>
    </row>
    <row r="362">
      <c r="A362" s="670"/>
      <c r="B362" s="926"/>
      <c r="C362" s="670"/>
      <c r="D362" s="670"/>
      <c r="E362" s="670"/>
      <c r="F362" s="670"/>
      <c r="G362" s="670"/>
      <c r="H362" s="670"/>
      <c r="I362" s="670"/>
      <c r="J362" s="670"/>
      <c r="K362" s="670"/>
      <c r="L362" s="670"/>
      <c r="M362" s="670"/>
      <c r="N362" s="670"/>
      <c r="O362" s="670"/>
      <c r="P362" s="670"/>
      <c r="Q362" s="670"/>
      <c r="R362" s="670"/>
      <c r="S362" s="670"/>
      <c r="T362" s="670"/>
      <c r="U362" s="670"/>
      <c r="V362" s="670"/>
      <c r="W362" s="670"/>
      <c r="X362" s="670"/>
      <c r="Y362" s="670"/>
      <c r="Z362" s="670"/>
      <c r="AA362" s="670"/>
      <c r="AB362" s="670"/>
      <c r="AC362" s="670"/>
      <c r="AD362" s="670"/>
      <c r="AE362" s="670"/>
      <c r="AF362" s="670"/>
      <c r="AG362" s="670"/>
      <c r="AH362" s="670"/>
      <c r="AI362" s="670"/>
      <c r="AJ362" s="670"/>
      <c r="AK362" s="670"/>
      <c r="AL362" s="670"/>
      <c r="AM362" s="670"/>
      <c r="AN362" s="670"/>
      <c r="AO362" s="670"/>
      <c r="AP362" s="670"/>
      <c r="AQ362" s="927"/>
      <c r="AR362" s="670"/>
      <c r="AS362" s="670"/>
      <c r="AT362" s="927"/>
      <c r="AU362" s="927"/>
      <c r="AV362" s="670"/>
      <c r="AW362" s="670"/>
      <c r="AX362" s="670"/>
      <c r="AY362" s="670"/>
      <c r="AZ362" s="670"/>
    </row>
    <row r="363">
      <c r="A363" s="670"/>
      <c r="B363" s="926"/>
      <c r="C363" s="670"/>
      <c r="D363" s="670"/>
      <c r="E363" s="670"/>
      <c r="F363" s="670"/>
      <c r="G363" s="670"/>
      <c r="H363" s="670"/>
      <c r="I363" s="670"/>
      <c r="J363" s="670"/>
      <c r="K363" s="670"/>
      <c r="L363" s="670"/>
      <c r="M363" s="670"/>
      <c r="N363" s="670"/>
      <c r="O363" s="670"/>
      <c r="P363" s="670"/>
      <c r="Q363" s="670"/>
      <c r="R363" s="670"/>
      <c r="S363" s="670"/>
      <c r="T363" s="670"/>
      <c r="U363" s="670"/>
      <c r="V363" s="670"/>
      <c r="W363" s="670"/>
      <c r="X363" s="670"/>
      <c r="Y363" s="670"/>
      <c r="Z363" s="670"/>
      <c r="AA363" s="670"/>
      <c r="AB363" s="670"/>
      <c r="AC363" s="670"/>
      <c r="AD363" s="670"/>
      <c r="AE363" s="670"/>
      <c r="AF363" s="670"/>
      <c r="AG363" s="670"/>
      <c r="AH363" s="670"/>
      <c r="AI363" s="670"/>
      <c r="AJ363" s="670"/>
      <c r="AK363" s="670"/>
      <c r="AL363" s="670"/>
      <c r="AM363" s="670"/>
      <c r="AN363" s="670"/>
      <c r="AO363" s="670"/>
      <c r="AP363" s="670"/>
      <c r="AQ363" s="927"/>
      <c r="AR363" s="670"/>
      <c r="AS363" s="670"/>
      <c r="AT363" s="927"/>
      <c r="AU363" s="927"/>
      <c r="AV363" s="670"/>
      <c r="AW363" s="670"/>
      <c r="AX363" s="670"/>
      <c r="AY363" s="670"/>
      <c r="AZ363" s="670"/>
    </row>
    <row r="364">
      <c r="A364" s="670"/>
      <c r="B364" s="926"/>
      <c r="C364" s="670"/>
      <c r="D364" s="670"/>
      <c r="E364" s="670"/>
      <c r="F364" s="670"/>
      <c r="G364" s="670"/>
      <c r="H364" s="670"/>
      <c r="I364" s="670"/>
      <c r="J364" s="670"/>
      <c r="K364" s="670"/>
      <c r="L364" s="670"/>
      <c r="M364" s="670"/>
      <c r="N364" s="670"/>
      <c r="O364" s="670"/>
      <c r="P364" s="670"/>
      <c r="Q364" s="670"/>
      <c r="R364" s="670"/>
      <c r="S364" s="670"/>
      <c r="T364" s="670"/>
      <c r="U364" s="670"/>
      <c r="V364" s="670"/>
      <c r="W364" s="670"/>
      <c r="X364" s="670"/>
      <c r="Y364" s="670"/>
      <c r="Z364" s="670"/>
      <c r="AA364" s="670"/>
      <c r="AB364" s="670"/>
      <c r="AC364" s="670"/>
      <c r="AD364" s="670"/>
      <c r="AE364" s="670"/>
      <c r="AF364" s="670"/>
      <c r="AG364" s="670"/>
      <c r="AH364" s="670"/>
      <c r="AI364" s="670"/>
      <c r="AJ364" s="670"/>
      <c r="AK364" s="670"/>
      <c r="AL364" s="670"/>
      <c r="AM364" s="670"/>
      <c r="AN364" s="670"/>
      <c r="AO364" s="670"/>
      <c r="AP364" s="670"/>
      <c r="AQ364" s="927"/>
      <c r="AR364" s="670"/>
      <c r="AS364" s="670"/>
      <c r="AT364" s="927"/>
      <c r="AU364" s="927"/>
      <c r="AV364" s="670"/>
      <c r="AW364" s="670"/>
      <c r="AX364" s="670"/>
      <c r="AY364" s="670"/>
      <c r="AZ364" s="670"/>
    </row>
    <row r="365">
      <c r="A365" s="670"/>
      <c r="B365" s="926"/>
      <c r="C365" s="670"/>
      <c r="D365" s="670"/>
      <c r="E365" s="670"/>
      <c r="F365" s="670"/>
      <c r="G365" s="670"/>
      <c r="H365" s="670"/>
      <c r="I365" s="670"/>
      <c r="J365" s="670"/>
      <c r="K365" s="670"/>
      <c r="L365" s="670"/>
      <c r="M365" s="670"/>
      <c r="N365" s="670"/>
      <c r="O365" s="670"/>
      <c r="P365" s="670"/>
      <c r="Q365" s="670"/>
      <c r="R365" s="670"/>
      <c r="S365" s="670"/>
      <c r="T365" s="670"/>
      <c r="U365" s="670"/>
      <c r="V365" s="670"/>
      <c r="W365" s="670"/>
      <c r="X365" s="670"/>
      <c r="Y365" s="670"/>
      <c r="Z365" s="670"/>
      <c r="AA365" s="670"/>
      <c r="AB365" s="670"/>
      <c r="AC365" s="670"/>
      <c r="AD365" s="670"/>
      <c r="AE365" s="670"/>
      <c r="AF365" s="670"/>
      <c r="AG365" s="670"/>
      <c r="AH365" s="670"/>
      <c r="AI365" s="670"/>
      <c r="AJ365" s="670"/>
      <c r="AK365" s="670"/>
      <c r="AL365" s="670"/>
      <c r="AM365" s="670"/>
      <c r="AN365" s="670"/>
      <c r="AO365" s="670"/>
      <c r="AP365" s="670"/>
      <c r="AQ365" s="927"/>
      <c r="AR365" s="670"/>
      <c r="AS365" s="670"/>
      <c r="AT365" s="927"/>
      <c r="AU365" s="927"/>
      <c r="AV365" s="670"/>
      <c r="AW365" s="670"/>
      <c r="AX365" s="670"/>
      <c r="AY365" s="670"/>
      <c r="AZ365" s="670"/>
    </row>
    <row r="366">
      <c r="A366" s="670"/>
      <c r="B366" s="926"/>
      <c r="C366" s="670"/>
      <c r="D366" s="670"/>
      <c r="E366" s="670"/>
      <c r="F366" s="670"/>
      <c r="G366" s="670"/>
      <c r="H366" s="670"/>
      <c r="I366" s="670"/>
      <c r="J366" s="670"/>
      <c r="K366" s="670"/>
      <c r="L366" s="670"/>
      <c r="M366" s="670"/>
      <c r="N366" s="670"/>
      <c r="O366" s="670"/>
      <c r="P366" s="670"/>
      <c r="Q366" s="670"/>
      <c r="R366" s="670"/>
      <c r="S366" s="670"/>
      <c r="T366" s="670"/>
      <c r="U366" s="670"/>
      <c r="V366" s="670"/>
      <c r="W366" s="670"/>
      <c r="X366" s="670"/>
      <c r="Y366" s="670"/>
      <c r="Z366" s="670"/>
      <c r="AA366" s="670"/>
      <c r="AB366" s="670"/>
      <c r="AC366" s="670"/>
      <c r="AD366" s="670"/>
      <c r="AE366" s="670"/>
      <c r="AF366" s="670"/>
      <c r="AG366" s="670"/>
      <c r="AH366" s="670"/>
      <c r="AI366" s="670"/>
      <c r="AJ366" s="670"/>
      <c r="AK366" s="670"/>
      <c r="AL366" s="670"/>
      <c r="AM366" s="670"/>
      <c r="AN366" s="670"/>
      <c r="AO366" s="670"/>
      <c r="AP366" s="670"/>
      <c r="AQ366" s="927"/>
      <c r="AR366" s="670"/>
      <c r="AS366" s="670"/>
      <c r="AT366" s="927"/>
      <c r="AU366" s="927"/>
      <c r="AV366" s="670"/>
      <c r="AW366" s="670"/>
      <c r="AX366" s="670"/>
      <c r="AY366" s="670"/>
      <c r="AZ366" s="670"/>
    </row>
    <row r="367">
      <c r="A367" s="670"/>
      <c r="B367" s="926"/>
      <c r="C367" s="670"/>
      <c r="D367" s="670"/>
      <c r="E367" s="670"/>
      <c r="F367" s="670"/>
      <c r="G367" s="670"/>
      <c r="H367" s="670"/>
      <c r="I367" s="670"/>
      <c r="J367" s="670"/>
      <c r="K367" s="670"/>
      <c r="L367" s="670"/>
      <c r="M367" s="670"/>
      <c r="N367" s="670"/>
      <c r="O367" s="670"/>
      <c r="P367" s="670"/>
      <c r="Q367" s="670"/>
      <c r="R367" s="670"/>
      <c r="S367" s="670"/>
      <c r="T367" s="670"/>
      <c r="U367" s="670"/>
      <c r="V367" s="670"/>
      <c r="W367" s="670"/>
      <c r="X367" s="670"/>
      <c r="Y367" s="670"/>
      <c r="Z367" s="670"/>
      <c r="AA367" s="670"/>
      <c r="AB367" s="670"/>
      <c r="AC367" s="670"/>
      <c r="AD367" s="670"/>
      <c r="AE367" s="670"/>
      <c r="AF367" s="670"/>
      <c r="AG367" s="670"/>
      <c r="AH367" s="670"/>
      <c r="AI367" s="670"/>
      <c r="AJ367" s="670"/>
      <c r="AK367" s="670"/>
      <c r="AL367" s="670"/>
      <c r="AM367" s="670"/>
      <c r="AN367" s="670"/>
      <c r="AO367" s="670"/>
      <c r="AP367" s="670"/>
      <c r="AQ367" s="927"/>
      <c r="AR367" s="670"/>
      <c r="AS367" s="670"/>
      <c r="AT367" s="927"/>
      <c r="AU367" s="927"/>
      <c r="AV367" s="670"/>
      <c r="AW367" s="670"/>
      <c r="AX367" s="670"/>
      <c r="AY367" s="670"/>
      <c r="AZ367" s="670"/>
    </row>
    <row r="368">
      <c r="A368" s="670"/>
      <c r="B368" s="926"/>
      <c r="C368" s="670"/>
      <c r="D368" s="670"/>
      <c r="E368" s="670"/>
      <c r="F368" s="670"/>
      <c r="G368" s="670"/>
      <c r="H368" s="670"/>
      <c r="I368" s="670"/>
      <c r="J368" s="670"/>
      <c r="K368" s="670"/>
      <c r="L368" s="670"/>
      <c r="M368" s="670"/>
      <c r="N368" s="670"/>
      <c r="O368" s="670"/>
      <c r="P368" s="670"/>
      <c r="Q368" s="670"/>
      <c r="R368" s="670"/>
      <c r="S368" s="670"/>
      <c r="T368" s="670"/>
      <c r="U368" s="670"/>
      <c r="V368" s="670"/>
      <c r="W368" s="670"/>
      <c r="X368" s="670"/>
      <c r="Y368" s="670"/>
      <c r="Z368" s="670"/>
      <c r="AA368" s="670"/>
      <c r="AB368" s="670"/>
      <c r="AC368" s="670"/>
      <c r="AD368" s="670"/>
      <c r="AE368" s="670"/>
      <c r="AF368" s="670"/>
      <c r="AG368" s="670"/>
      <c r="AH368" s="670"/>
      <c r="AI368" s="670"/>
      <c r="AJ368" s="670"/>
      <c r="AK368" s="670"/>
      <c r="AL368" s="670"/>
      <c r="AM368" s="670"/>
      <c r="AN368" s="670"/>
      <c r="AO368" s="670"/>
      <c r="AP368" s="670"/>
      <c r="AQ368" s="927"/>
      <c r="AR368" s="670"/>
      <c r="AS368" s="670"/>
      <c r="AT368" s="927"/>
      <c r="AU368" s="927"/>
      <c r="AV368" s="670"/>
      <c r="AW368" s="670"/>
      <c r="AX368" s="670"/>
      <c r="AY368" s="670"/>
      <c r="AZ368" s="670"/>
    </row>
    <row r="369">
      <c r="A369" s="670"/>
      <c r="B369" s="926"/>
      <c r="C369" s="670"/>
      <c r="D369" s="670"/>
      <c r="E369" s="670"/>
      <c r="F369" s="670"/>
      <c r="G369" s="670"/>
      <c r="H369" s="670"/>
      <c r="I369" s="670"/>
      <c r="J369" s="670"/>
      <c r="K369" s="670"/>
      <c r="L369" s="670"/>
      <c r="M369" s="670"/>
      <c r="N369" s="670"/>
      <c r="O369" s="670"/>
      <c r="P369" s="670"/>
      <c r="Q369" s="670"/>
      <c r="R369" s="670"/>
      <c r="S369" s="670"/>
      <c r="T369" s="670"/>
      <c r="U369" s="670"/>
      <c r="V369" s="670"/>
      <c r="W369" s="670"/>
      <c r="X369" s="670"/>
      <c r="Y369" s="670"/>
      <c r="Z369" s="670"/>
      <c r="AA369" s="670"/>
      <c r="AB369" s="670"/>
      <c r="AC369" s="670"/>
      <c r="AD369" s="670"/>
      <c r="AE369" s="670"/>
      <c r="AF369" s="670"/>
      <c r="AG369" s="670"/>
      <c r="AH369" s="670"/>
      <c r="AI369" s="670"/>
      <c r="AJ369" s="670"/>
      <c r="AK369" s="670"/>
      <c r="AL369" s="670"/>
      <c r="AM369" s="670"/>
      <c r="AN369" s="670"/>
      <c r="AO369" s="670"/>
      <c r="AP369" s="670"/>
      <c r="AQ369" s="927"/>
      <c r="AR369" s="670"/>
      <c r="AS369" s="670"/>
      <c r="AT369" s="927"/>
      <c r="AU369" s="927"/>
      <c r="AV369" s="670"/>
      <c r="AW369" s="670"/>
      <c r="AX369" s="670"/>
      <c r="AY369" s="670"/>
      <c r="AZ369" s="670"/>
    </row>
    <row r="370">
      <c r="A370" s="670"/>
      <c r="B370" s="926"/>
      <c r="C370" s="670"/>
      <c r="D370" s="670"/>
      <c r="E370" s="670"/>
      <c r="F370" s="670"/>
      <c r="G370" s="670"/>
      <c r="H370" s="670"/>
      <c r="I370" s="670"/>
      <c r="J370" s="670"/>
      <c r="K370" s="670"/>
      <c r="L370" s="670"/>
      <c r="M370" s="670"/>
      <c r="N370" s="670"/>
      <c r="O370" s="670"/>
      <c r="P370" s="670"/>
      <c r="Q370" s="670"/>
      <c r="R370" s="670"/>
      <c r="S370" s="670"/>
      <c r="T370" s="670"/>
      <c r="U370" s="670"/>
      <c r="V370" s="670"/>
      <c r="W370" s="670"/>
      <c r="X370" s="670"/>
      <c r="Y370" s="670"/>
      <c r="Z370" s="670"/>
      <c r="AA370" s="670"/>
      <c r="AB370" s="670"/>
      <c r="AC370" s="670"/>
      <c r="AD370" s="670"/>
      <c r="AE370" s="670"/>
      <c r="AF370" s="670"/>
      <c r="AG370" s="670"/>
      <c r="AH370" s="670"/>
      <c r="AI370" s="670"/>
      <c r="AJ370" s="670"/>
      <c r="AK370" s="670"/>
      <c r="AL370" s="670"/>
      <c r="AM370" s="670"/>
      <c r="AN370" s="670"/>
      <c r="AO370" s="670"/>
      <c r="AP370" s="670"/>
      <c r="AQ370" s="927"/>
      <c r="AR370" s="670"/>
      <c r="AS370" s="670"/>
      <c r="AT370" s="927"/>
      <c r="AU370" s="927"/>
      <c r="AV370" s="670"/>
      <c r="AW370" s="670"/>
      <c r="AX370" s="670"/>
      <c r="AY370" s="670"/>
      <c r="AZ370" s="670"/>
    </row>
    <row r="371">
      <c r="A371" s="670"/>
      <c r="B371" s="926"/>
      <c r="C371" s="670"/>
      <c r="D371" s="670"/>
      <c r="E371" s="670"/>
      <c r="F371" s="670"/>
      <c r="G371" s="670"/>
      <c r="H371" s="670"/>
      <c r="I371" s="670"/>
      <c r="J371" s="670"/>
      <c r="K371" s="670"/>
      <c r="L371" s="670"/>
      <c r="M371" s="670"/>
      <c r="N371" s="670"/>
      <c r="O371" s="670"/>
      <c r="P371" s="670"/>
      <c r="Q371" s="670"/>
      <c r="R371" s="670"/>
      <c r="S371" s="670"/>
      <c r="T371" s="670"/>
      <c r="U371" s="670"/>
      <c r="V371" s="670"/>
      <c r="W371" s="670"/>
      <c r="X371" s="670"/>
      <c r="Y371" s="670"/>
      <c r="Z371" s="670"/>
      <c r="AA371" s="670"/>
      <c r="AB371" s="670"/>
      <c r="AC371" s="670"/>
      <c r="AD371" s="670"/>
      <c r="AE371" s="670"/>
      <c r="AF371" s="670"/>
      <c r="AG371" s="670"/>
      <c r="AH371" s="670"/>
      <c r="AI371" s="670"/>
      <c r="AJ371" s="670"/>
      <c r="AK371" s="670"/>
      <c r="AL371" s="670"/>
      <c r="AM371" s="670"/>
      <c r="AN371" s="670"/>
      <c r="AO371" s="670"/>
      <c r="AP371" s="670"/>
      <c r="AQ371" s="927"/>
      <c r="AR371" s="670"/>
      <c r="AS371" s="670"/>
      <c r="AT371" s="927"/>
      <c r="AU371" s="927"/>
      <c r="AV371" s="670"/>
      <c r="AW371" s="670"/>
      <c r="AX371" s="670"/>
      <c r="AY371" s="670"/>
      <c r="AZ371" s="670"/>
    </row>
    <row r="372">
      <c r="A372" s="670"/>
      <c r="B372" s="926"/>
      <c r="C372" s="670"/>
      <c r="D372" s="670"/>
      <c r="E372" s="670"/>
      <c r="F372" s="670"/>
      <c r="G372" s="670"/>
      <c r="H372" s="670"/>
      <c r="I372" s="670"/>
      <c r="J372" s="670"/>
      <c r="K372" s="670"/>
      <c r="L372" s="670"/>
      <c r="M372" s="670"/>
      <c r="N372" s="670"/>
      <c r="O372" s="670"/>
      <c r="P372" s="670"/>
      <c r="Q372" s="670"/>
      <c r="R372" s="670"/>
      <c r="S372" s="670"/>
      <c r="T372" s="670"/>
      <c r="U372" s="670"/>
      <c r="V372" s="670"/>
      <c r="W372" s="670"/>
      <c r="X372" s="670"/>
      <c r="Y372" s="670"/>
      <c r="Z372" s="670"/>
      <c r="AA372" s="670"/>
      <c r="AB372" s="670"/>
      <c r="AC372" s="670"/>
      <c r="AD372" s="670"/>
      <c r="AE372" s="670"/>
      <c r="AF372" s="670"/>
      <c r="AG372" s="670"/>
      <c r="AH372" s="670"/>
      <c r="AI372" s="670"/>
      <c r="AJ372" s="670"/>
      <c r="AK372" s="670"/>
      <c r="AL372" s="670"/>
      <c r="AM372" s="670"/>
      <c r="AN372" s="670"/>
      <c r="AO372" s="670"/>
      <c r="AP372" s="670"/>
      <c r="AQ372" s="927"/>
      <c r="AR372" s="670"/>
      <c r="AS372" s="670"/>
      <c r="AT372" s="927"/>
      <c r="AU372" s="927"/>
      <c r="AV372" s="670"/>
      <c r="AW372" s="670"/>
      <c r="AX372" s="670"/>
      <c r="AY372" s="670"/>
      <c r="AZ372" s="670"/>
    </row>
    <row r="373">
      <c r="A373" s="670"/>
      <c r="B373" s="926"/>
      <c r="C373" s="670"/>
      <c r="D373" s="670"/>
      <c r="E373" s="670"/>
      <c r="F373" s="670"/>
      <c r="G373" s="670"/>
      <c r="H373" s="670"/>
      <c r="I373" s="670"/>
      <c r="J373" s="670"/>
      <c r="K373" s="670"/>
      <c r="L373" s="670"/>
      <c r="M373" s="670"/>
      <c r="N373" s="670"/>
      <c r="O373" s="670"/>
      <c r="P373" s="670"/>
      <c r="Q373" s="670"/>
      <c r="R373" s="670"/>
      <c r="S373" s="670"/>
      <c r="T373" s="670"/>
      <c r="U373" s="670"/>
      <c r="V373" s="670"/>
      <c r="W373" s="670"/>
      <c r="X373" s="670"/>
      <c r="Y373" s="670"/>
      <c r="Z373" s="670"/>
      <c r="AA373" s="670"/>
      <c r="AB373" s="670"/>
      <c r="AC373" s="670"/>
      <c r="AD373" s="670"/>
      <c r="AE373" s="670"/>
      <c r="AF373" s="670"/>
      <c r="AG373" s="670"/>
      <c r="AH373" s="670"/>
      <c r="AI373" s="670"/>
      <c r="AJ373" s="670"/>
      <c r="AK373" s="670"/>
      <c r="AL373" s="670"/>
      <c r="AM373" s="670"/>
      <c r="AN373" s="670"/>
      <c r="AO373" s="670"/>
      <c r="AP373" s="670"/>
      <c r="AQ373" s="927"/>
      <c r="AR373" s="670"/>
      <c r="AS373" s="670"/>
      <c r="AT373" s="927"/>
      <c r="AU373" s="927"/>
      <c r="AV373" s="670"/>
      <c r="AW373" s="670"/>
      <c r="AX373" s="670"/>
      <c r="AY373" s="670"/>
      <c r="AZ373" s="670"/>
    </row>
    <row r="374">
      <c r="A374" s="670"/>
      <c r="B374" s="926"/>
      <c r="C374" s="670"/>
      <c r="D374" s="670"/>
      <c r="E374" s="670"/>
      <c r="F374" s="670"/>
      <c r="G374" s="670"/>
      <c r="H374" s="670"/>
      <c r="I374" s="670"/>
      <c r="J374" s="670"/>
      <c r="K374" s="670"/>
      <c r="L374" s="670"/>
      <c r="M374" s="670"/>
      <c r="N374" s="670"/>
      <c r="O374" s="670"/>
      <c r="P374" s="670"/>
      <c r="Q374" s="670"/>
      <c r="R374" s="670"/>
      <c r="S374" s="670"/>
      <c r="T374" s="670"/>
      <c r="U374" s="670"/>
      <c r="V374" s="670"/>
      <c r="W374" s="670"/>
      <c r="X374" s="670"/>
      <c r="Y374" s="670"/>
      <c r="Z374" s="670"/>
      <c r="AA374" s="670"/>
      <c r="AB374" s="670"/>
      <c r="AC374" s="670"/>
      <c r="AD374" s="670"/>
      <c r="AE374" s="670"/>
      <c r="AF374" s="670"/>
      <c r="AG374" s="670"/>
      <c r="AH374" s="670"/>
      <c r="AI374" s="670"/>
      <c r="AJ374" s="670"/>
      <c r="AK374" s="670"/>
      <c r="AL374" s="670"/>
      <c r="AM374" s="670"/>
      <c r="AN374" s="670"/>
      <c r="AO374" s="670"/>
      <c r="AP374" s="670"/>
      <c r="AQ374" s="927"/>
      <c r="AR374" s="670"/>
      <c r="AS374" s="670"/>
      <c r="AT374" s="927"/>
      <c r="AU374" s="927"/>
      <c r="AV374" s="670"/>
      <c r="AW374" s="670"/>
      <c r="AX374" s="670"/>
      <c r="AY374" s="670"/>
      <c r="AZ374" s="670"/>
    </row>
    <row r="375">
      <c r="A375" s="670"/>
      <c r="B375" s="926"/>
      <c r="C375" s="670"/>
      <c r="D375" s="670"/>
      <c r="E375" s="670"/>
      <c r="F375" s="670"/>
      <c r="G375" s="670"/>
      <c r="H375" s="670"/>
      <c r="I375" s="670"/>
      <c r="J375" s="670"/>
      <c r="K375" s="670"/>
      <c r="L375" s="670"/>
      <c r="M375" s="670"/>
      <c r="N375" s="670"/>
      <c r="O375" s="670"/>
      <c r="P375" s="670"/>
      <c r="Q375" s="670"/>
      <c r="R375" s="670"/>
      <c r="S375" s="670"/>
      <c r="T375" s="670"/>
      <c r="U375" s="670"/>
      <c r="V375" s="670"/>
      <c r="W375" s="670"/>
      <c r="X375" s="670"/>
      <c r="Y375" s="670"/>
      <c r="Z375" s="670"/>
      <c r="AA375" s="670"/>
      <c r="AB375" s="670"/>
      <c r="AC375" s="670"/>
      <c r="AD375" s="670"/>
      <c r="AE375" s="670"/>
      <c r="AF375" s="670"/>
      <c r="AG375" s="670"/>
      <c r="AH375" s="670"/>
      <c r="AI375" s="670"/>
      <c r="AJ375" s="670"/>
      <c r="AK375" s="670"/>
      <c r="AL375" s="670"/>
      <c r="AM375" s="670"/>
      <c r="AN375" s="670"/>
      <c r="AO375" s="670"/>
      <c r="AP375" s="670"/>
      <c r="AQ375" s="927"/>
      <c r="AR375" s="670"/>
      <c r="AS375" s="670"/>
      <c r="AT375" s="927"/>
      <c r="AU375" s="927"/>
      <c r="AV375" s="670"/>
      <c r="AW375" s="670"/>
      <c r="AX375" s="670"/>
      <c r="AY375" s="670"/>
      <c r="AZ375" s="670"/>
    </row>
    <row r="376">
      <c r="A376" s="670"/>
      <c r="B376" s="926"/>
      <c r="C376" s="670"/>
      <c r="D376" s="670"/>
      <c r="E376" s="670"/>
      <c r="F376" s="670"/>
      <c r="G376" s="670"/>
      <c r="H376" s="670"/>
      <c r="I376" s="670"/>
      <c r="J376" s="670"/>
      <c r="K376" s="670"/>
      <c r="L376" s="670"/>
      <c r="M376" s="670"/>
      <c r="N376" s="670"/>
      <c r="O376" s="670"/>
      <c r="P376" s="670"/>
      <c r="Q376" s="670"/>
      <c r="R376" s="670"/>
      <c r="S376" s="670"/>
      <c r="T376" s="670"/>
      <c r="U376" s="670"/>
      <c r="V376" s="670"/>
      <c r="W376" s="670"/>
      <c r="X376" s="670"/>
      <c r="Y376" s="670"/>
      <c r="Z376" s="670"/>
      <c r="AA376" s="670"/>
      <c r="AB376" s="670"/>
      <c r="AC376" s="670"/>
      <c r="AD376" s="670"/>
      <c r="AE376" s="670"/>
      <c r="AF376" s="670"/>
      <c r="AG376" s="670"/>
      <c r="AH376" s="670"/>
      <c r="AI376" s="670"/>
      <c r="AJ376" s="670"/>
      <c r="AK376" s="670"/>
      <c r="AL376" s="670"/>
      <c r="AM376" s="670"/>
      <c r="AN376" s="670"/>
      <c r="AO376" s="670"/>
      <c r="AP376" s="670"/>
      <c r="AQ376" s="927"/>
      <c r="AR376" s="670"/>
      <c r="AS376" s="670"/>
      <c r="AT376" s="927"/>
      <c r="AU376" s="927"/>
      <c r="AV376" s="670"/>
      <c r="AW376" s="670"/>
      <c r="AX376" s="670"/>
      <c r="AY376" s="670"/>
      <c r="AZ376" s="670"/>
    </row>
    <row r="377">
      <c r="A377" s="670"/>
      <c r="B377" s="926"/>
      <c r="C377" s="670"/>
      <c r="D377" s="670"/>
      <c r="E377" s="670"/>
      <c r="F377" s="670"/>
      <c r="G377" s="670"/>
      <c r="H377" s="670"/>
      <c r="I377" s="670"/>
      <c r="J377" s="670"/>
      <c r="K377" s="670"/>
      <c r="L377" s="670"/>
      <c r="M377" s="670"/>
      <c r="N377" s="670"/>
      <c r="O377" s="670"/>
      <c r="P377" s="670"/>
      <c r="Q377" s="670"/>
      <c r="R377" s="670"/>
      <c r="S377" s="670"/>
      <c r="T377" s="670"/>
      <c r="U377" s="670"/>
      <c r="V377" s="670"/>
      <c r="W377" s="670"/>
      <c r="X377" s="670"/>
      <c r="Y377" s="670"/>
      <c r="Z377" s="670"/>
      <c r="AA377" s="670"/>
      <c r="AB377" s="670"/>
      <c r="AC377" s="670"/>
      <c r="AD377" s="670"/>
      <c r="AE377" s="670"/>
      <c r="AF377" s="670"/>
      <c r="AG377" s="670"/>
      <c r="AH377" s="670"/>
      <c r="AI377" s="670"/>
      <c r="AJ377" s="670"/>
      <c r="AK377" s="670"/>
      <c r="AL377" s="670"/>
      <c r="AM377" s="670"/>
      <c r="AN377" s="670"/>
      <c r="AO377" s="670"/>
      <c r="AP377" s="670"/>
      <c r="AQ377" s="927"/>
      <c r="AR377" s="670"/>
      <c r="AS377" s="670"/>
      <c r="AT377" s="927"/>
      <c r="AU377" s="927"/>
      <c r="AV377" s="670"/>
      <c r="AW377" s="670"/>
      <c r="AX377" s="670"/>
      <c r="AY377" s="670"/>
      <c r="AZ377" s="670"/>
    </row>
    <row r="378">
      <c r="A378" s="670"/>
      <c r="B378" s="926"/>
      <c r="C378" s="670"/>
      <c r="D378" s="670"/>
      <c r="E378" s="670"/>
      <c r="F378" s="670"/>
      <c r="G378" s="670"/>
      <c r="H378" s="670"/>
      <c r="I378" s="670"/>
      <c r="J378" s="670"/>
      <c r="K378" s="670"/>
      <c r="L378" s="670"/>
      <c r="M378" s="670"/>
      <c r="N378" s="670"/>
      <c r="O378" s="670"/>
      <c r="P378" s="670"/>
      <c r="Q378" s="670"/>
      <c r="R378" s="670"/>
      <c r="S378" s="670"/>
      <c r="T378" s="670"/>
      <c r="U378" s="670"/>
      <c r="V378" s="670"/>
      <c r="W378" s="670"/>
      <c r="X378" s="670"/>
      <c r="Y378" s="670"/>
      <c r="Z378" s="670"/>
      <c r="AA378" s="670"/>
      <c r="AB378" s="670"/>
      <c r="AC378" s="670"/>
      <c r="AD378" s="670"/>
      <c r="AE378" s="670"/>
      <c r="AF378" s="670"/>
      <c r="AG378" s="670"/>
      <c r="AH378" s="670"/>
      <c r="AI378" s="670"/>
      <c r="AJ378" s="670"/>
      <c r="AK378" s="670"/>
      <c r="AL378" s="670"/>
      <c r="AM378" s="670"/>
      <c r="AN378" s="670"/>
      <c r="AO378" s="670"/>
      <c r="AP378" s="670"/>
      <c r="AQ378" s="927"/>
      <c r="AR378" s="670"/>
      <c r="AS378" s="670"/>
      <c r="AT378" s="927"/>
      <c r="AU378" s="927"/>
      <c r="AV378" s="670"/>
      <c r="AW378" s="670"/>
      <c r="AX378" s="670"/>
      <c r="AY378" s="670"/>
      <c r="AZ378" s="670"/>
    </row>
    <row r="379">
      <c r="A379" s="670"/>
      <c r="B379" s="926"/>
      <c r="C379" s="670"/>
      <c r="D379" s="670"/>
      <c r="E379" s="670"/>
      <c r="F379" s="670"/>
      <c r="G379" s="670"/>
      <c r="H379" s="670"/>
      <c r="I379" s="670"/>
      <c r="J379" s="670"/>
      <c r="K379" s="670"/>
      <c r="L379" s="670"/>
      <c r="M379" s="670"/>
      <c r="N379" s="670"/>
      <c r="O379" s="670"/>
      <c r="P379" s="670"/>
      <c r="Q379" s="670"/>
      <c r="R379" s="670"/>
      <c r="S379" s="670"/>
      <c r="T379" s="670"/>
      <c r="U379" s="670"/>
      <c r="V379" s="670"/>
      <c r="W379" s="670"/>
      <c r="X379" s="670"/>
      <c r="Y379" s="670"/>
      <c r="Z379" s="670"/>
      <c r="AA379" s="670"/>
      <c r="AB379" s="670"/>
      <c r="AC379" s="670"/>
      <c r="AD379" s="670"/>
      <c r="AE379" s="670"/>
      <c r="AF379" s="670"/>
      <c r="AG379" s="670"/>
      <c r="AH379" s="670"/>
      <c r="AI379" s="670"/>
      <c r="AJ379" s="670"/>
      <c r="AK379" s="670"/>
      <c r="AL379" s="670"/>
      <c r="AM379" s="670"/>
      <c r="AN379" s="670"/>
      <c r="AO379" s="670"/>
      <c r="AP379" s="670"/>
      <c r="AQ379" s="927"/>
      <c r="AR379" s="670"/>
      <c r="AS379" s="670"/>
      <c r="AT379" s="927"/>
      <c r="AU379" s="927"/>
      <c r="AV379" s="670"/>
      <c r="AW379" s="670"/>
      <c r="AX379" s="670"/>
      <c r="AY379" s="670"/>
      <c r="AZ379" s="670"/>
    </row>
    <row r="380">
      <c r="A380" s="670"/>
      <c r="B380" s="926"/>
      <c r="C380" s="670"/>
      <c r="D380" s="670"/>
      <c r="E380" s="670"/>
      <c r="F380" s="670"/>
      <c r="G380" s="670"/>
      <c r="H380" s="670"/>
      <c r="I380" s="670"/>
      <c r="J380" s="670"/>
      <c r="K380" s="670"/>
      <c r="L380" s="670"/>
      <c r="M380" s="670"/>
      <c r="N380" s="670"/>
      <c r="O380" s="670"/>
      <c r="P380" s="670"/>
      <c r="Q380" s="670"/>
      <c r="R380" s="670"/>
      <c r="S380" s="670"/>
      <c r="T380" s="670"/>
      <c r="U380" s="670"/>
      <c r="V380" s="670"/>
      <c r="W380" s="670"/>
      <c r="X380" s="670"/>
      <c r="Y380" s="670"/>
      <c r="Z380" s="670"/>
      <c r="AA380" s="670"/>
      <c r="AB380" s="670"/>
      <c r="AC380" s="670"/>
      <c r="AD380" s="670"/>
      <c r="AE380" s="670"/>
      <c r="AF380" s="670"/>
      <c r="AG380" s="670"/>
      <c r="AH380" s="670"/>
      <c r="AI380" s="670"/>
      <c r="AJ380" s="670"/>
      <c r="AK380" s="670"/>
      <c r="AL380" s="670"/>
      <c r="AM380" s="670"/>
      <c r="AN380" s="670"/>
      <c r="AO380" s="670"/>
      <c r="AP380" s="670"/>
      <c r="AQ380" s="927"/>
      <c r="AR380" s="670"/>
      <c r="AS380" s="670"/>
      <c r="AT380" s="927"/>
      <c r="AU380" s="927"/>
      <c r="AV380" s="670"/>
      <c r="AW380" s="670"/>
      <c r="AX380" s="670"/>
      <c r="AY380" s="670"/>
      <c r="AZ380" s="670"/>
    </row>
    <row r="381">
      <c r="A381" s="670"/>
      <c r="B381" s="926"/>
      <c r="C381" s="670"/>
      <c r="D381" s="670"/>
      <c r="E381" s="670"/>
      <c r="F381" s="670"/>
      <c r="G381" s="670"/>
      <c r="H381" s="670"/>
      <c r="I381" s="670"/>
      <c r="J381" s="670"/>
      <c r="K381" s="670"/>
      <c r="L381" s="670"/>
      <c r="M381" s="670"/>
      <c r="N381" s="670"/>
      <c r="O381" s="670"/>
      <c r="P381" s="670"/>
      <c r="Q381" s="670"/>
      <c r="R381" s="670"/>
      <c r="S381" s="670"/>
      <c r="T381" s="670"/>
      <c r="U381" s="670"/>
      <c r="V381" s="670"/>
      <c r="W381" s="670"/>
      <c r="X381" s="670"/>
      <c r="Y381" s="670"/>
      <c r="Z381" s="670"/>
      <c r="AA381" s="670"/>
      <c r="AB381" s="670"/>
      <c r="AC381" s="670"/>
      <c r="AD381" s="670"/>
      <c r="AE381" s="670"/>
      <c r="AF381" s="670"/>
      <c r="AG381" s="670"/>
      <c r="AH381" s="670"/>
      <c r="AI381" s="670"/>
      <c r="AJ381" s="670"/>
      <c r="AK381" s="670"/>
      <c r="AL381" s="670"/>
      <c r="AM381" s="670"/>
      <c r="AN381" s="670"/>
      <c r="AO381" s="670"/>
      <c r="AP381" s="670"/>
      <c r="AQ381" s="927"/>
      <c r="AR381" s="670"/>
      <c r="AS381" s="670"/>
      <c r="AT381" s="927"/>
      <c r="AU381" s="927"/>
      <c r="AV381" s="670"/>
      <c r="AW381" s="670"/>
      <c r="AX381" s="670"/>
      <c r="AY381" s="670"/>
      <c r="AZ381" s="670"/>
    </row>
    <row r="382">
      <c r="A382" s="670"/>
      <c r="B382" s="926"/>
      <c r="C382" s="670"/>
      <c r="D382" s="670"/>
      <c r="E382" s="670"/>
      <c r="F382" s="670"/>
      <c r="G382" s="670"/>
      <c r="H382" s="670"/>
      <c r="I382" s="670"/>
      <c r="J382" s="670"/>
      <c r="K382" s="670"/>
      <c r="L382" s="670"/>
      <c r="M382" s="670"/>
      <c r="N382" s="670"/>
      <c r="O382" s="670"/>
      <c r="P382" s="670"/>
      <c r="Q382" s="670"/>
      <c r="R382" s="670"/>
      <c r="S382" s="670"/>
      <c r="T382" s="670"/>
      <c r="U382" s="670"/>
      <c r="V382" s="670"/>
      <c r="W382" s="670"/>
      <c r="X382" s="670"/>
      <c r="Y382" s="670"/>
      <c r="Z382" s="670"/>
      <c r="AA382" s="670"/>
      <c r="AB382" s="670"/>
      <c r="AC382" s="670"/>
      <c r="AD382" s="670"/>
      <c r="AE382" s="670"/>
      <c r="AF382" s="670"/>
      <c r="AG382" s="670"/>
      <c r="AH382" s="670"/>
      <c r="AI382" s="670"/>
      <c r="AJ382" s="670"/>
      <c r="AK382" s="670"/>
      <c r="AL382" s="670"/>
      <c r="AM382" s="670"/>
      <c r="AN382" s="670"/>
      <c r="AO382" s="670"/>
      <c r="AP382" s="670"/>
      <c r="AQ382" s="927"/>
      <c r="AR382" s="670"/>
      <c r="AS382" s="670"/>
      <c r="AT382" s="927"/>
      <c r="AU382" s="927"/>
      <c r="AV382" s="670"/>
      <c r="AW382" s="670"/>
      <c r="AX382" s="670"/>
      <c r="AY382" s="670"/>
      <c r="AZ382" s="670"/>
    </row>
    <row r="383">
      <c r="A383" s="670"/>
      <c r="B383" s="926"/>
      <c r="C383" s="670"/>
      <c r="D383" s="670"/>
      <c r="E383" s="670"/>
      <c r="F383" s="670"/>
      <c r="G383" s="670"/>
      <c r="H383" s="670"/>
      <c r="I383" s="670"/>
      <c r="J383" s="670"/>
      <c r="K383" s="670"/>
      <c r="L383" s="670"/>
      <c r="M383" s="670"/>
      <c r="N383" s="670"/>
      <c r="O383" s="670"/>
      <c r="P383" s="670"/>
      <c r="Q383" s="670"/>
      <c r="R383" s="670"/>
      <c r="S383" s="670"/>
      <c r="T383" s="670"/>
      <c r="U383" s="670"/>
      <c r="V383" s="670"/>
      <c r="W383" s="670"/>
      <c r="X383" s="670"/>
      <c r="Y383" s="670"/>
      <c r="Z383" s="670"/>
      <c r="AA383" s="670"/>
      <c r="AB383" s="670"/>
      <c r="AC383" s="670"/>
      <c r="AD383" s="670"/>
      <c r="AE383" s="670"/>
      <c r="AF383" s="670"/>
      <c r="AG383" s="670"/>
      <c r="AH383" s="670"/>
      <c r="AI383" s="670"/>
      <c r="AJ383" s="670"/>
      <c r="AK383" s="670"/>
      <c r="AL383" s="670"/>
      <c r="AM383" s="670"/>
      <c r="AN383" s="670"/>
      <c r="AO383" s="670"/>
      <c r="AP383" s="670"/>
      <c r="AQ383" s="927"/>
      <c r="AR383" s="670"/>
      <c r="AS383" s="670"/>
      <c r="AT383" s="927"/>
      <c r="AU383" s="927"/>
      <c r="AV383" s="670"/>
      <c r="AW383" s="670"/>
      <c r="AX383" s="670"/>
      <c r="AY383" s="670"/>
      <c r="AZ383" s="670"/>
    </row>
    <row r="384">
      <c r="A384" s="670"/>
      <c r="B384" s="926"/>
      <c r="C384" s="670"/>
      <c r="D384" s="670"/>
      <c r="E384" s="670"/>
      <c r="F384" s="670"/>
      <c r="G384" s="670"/>
      <c r="H384" s="670"/>
      <c r="I384" s="670"/>
      <c r="J384" s="670"/>
      <c r="K384" s="670"/>
      <c r="L384" s="670"/>
      <c r="M384" s="670"/>
      <c r="N384" s="670"/>
      <c r="O384" s="670"/>
      <c r="P384" s="670"/>
      <c r="Q384" s="670"/>
      <c r="R384" s="670"/>
      <c r="S384" s="670"/>
      <c r="T384" s="670"/>
      <c r="U384" s="670"/>
      <c r="V384" s="670"/>
      <c r="W384" s="670"/>
      <c r="X384" s="670"/>
      <c r="Y384" s="670"/>
      <c r="Z384" s="670"/>
      <c r="AA384" s="670"/>
      <c r="AB384" s="670"/>
      <c r="AC384" s="670"/>
      <c r="AD384" s="670"/>
      <c r="AE384" s="670"/>
      <c r="AF384" s="670"/>
      <c r="AG384" s="670"/>
      <c r="AH384" s="670"/>
      <c r="AI384" s="670"/>
      <c r="AJ384" s="670"/>
      <c r="AK384" s="670"/>
      <c r="AL384" s="670"/>
      <c r="AM384" s="670"/>
      <c r="AN384" s="670"/>
      <c r="AO384" s="670"/>
      <c r="AP384" s="670"/>
      <c r="AQ384" s="927"/>
      <c r="AR384" s="670"/>
      <c r="AS384" s="670"/>
      <c r="AT384" s="927"/>
      <c r="AU384" s="927"/>
      <c r="AV384" s="670"/>
      <c r="AW384" s="670"/>
      <c r="AX384" s="670"/>
      <c r="AY384" s="670"/>
      <c r="AZ384" s="670"/>
    </row>
    <row r="385">
      <c r="A385" s="670"/>
      <c r="B385" s="926"/>
      <c r="C385" s="670"/>
      <c r="D385" s="670"/>
      <c r="E385" s="670"/>
      <c r="F385" s="670"/>
      <c r="G385" s="670"/>
      <c r="H385" s="670"/>
      <c r="I385" s="670"/>
      <c r="J385" s="670"/>
      <c r="K385" s="670"/>
      <c r="L385" s="670"/>
      <c r="M385" s="670"/>
      <c r="N385" s="670"/>
      <c r="O385" s="670"/>
      <c r="P385" s="670"/>
      <c r="Q385" s="670"/>
      <c r="R385" s="670"/>
      <c r="S385" s="670"/>
      <c r="T385" s="670"/>
      <c r="U385" s="670"/>
      <c r="V385" s="670"/>
      <c r="W385" s="670"/>
      <c r="X385" s="670"/>
      <c r="Y385" s="670"/>
      <c r="Z385" s="670"/>
      <c r="AA385" s="670"/>
      <c r="AB385" s="670"/>
      <c r="AC385" s="670"/>
      <c r="AD385" s="670"/>
      <c r="AE385" s="670"/>
      <c r="AF385" s="670"/>
      <c r="AG385" s="670"/>
      <c r="AH385" s="670"/>
      <c r="AI385" s="670"/>
      <c r="AJ385" s="670"/>
      <c r="AK385" s="670"/>
      <c r="AL385" s="670"/>
      <c r="AM385" s="670"/>
      <c r="AN385" s="670"/>
      <c r="AO385" s="670"/>
      <c r="AP385" s="670"/>
      <c r="AQ385" s="927"/>
      <c r="AR385" s="670"/>
      <c r="AS385" s="670"/>
      <c r="AT385" s="927"/>
      <c r="AU385" s="927"/>
      <c r="AV385" s="670"/>
      <c r="AW385" s="670"/>
      <c r="AX385" s="670"/>
      <c r="AY385" s="670"/>
      <c r="AZ385" s="670"/>
    </row>
    <row r="386">
      <c r="A386" s="670"/>
      <c r="B386" s="926"/>
      <c r="C386" s="670"/>
      <c r="D386" s="670"/>
      <c r="E386" s="670"/>
      <c r="F386" s="670"/>
      <c r="G386" s="670"/>
      <c r="H386" s="670"/>
      <c r="I386" s="670"/>
      <c r="J386" s="670"/>
      <c r="K386" s="670"/>
      <c r="L386" s="670"/>
      <c r="M386" s="670"/>
      <c r="N386" s="670"/>
      <c r="O386" s="670"/>
      <c r="P386" s="670"/>
      <c r="Q386" s="670"/>
      <c r="R386" s="670"/>
      <c r="S386" s="670"/>
      <c r="T386" s="670"/>
      <c r="U386" s="670"/>
      <c r="V386" s="670"/>
      <c r="W386" s="670"/>
      <c r="X386" s="670"/>
      <c r="Y386" s="670"/>
      <c r="Z386" s="670"/>
      <c r="AA386" s="670"/>
      <c r="AB386" s="670"/>
      <c r="AC386" s="670"/>
      <c r="AD386" s="670"/>
      <c r="AE386" s="670"/>
      <c r="AF386" s="670"/>
      <c r="AG386" s="670"/>
      <c r="AH386" s="670"/>
      <c r="AI386" s="670"/>
      <c r="AJ386" s="670"/>
      <c r="AK386" s="670"/>
      <c r="AL386" s="670"/>
      <c r="AM386" s="670"/>
      <c r="AN386" s="670"/>
      <c r="AO386" s="670"/>
      <c r="AP386" s="670"/>
      <c r="AQ386" s="927"/>
      <c r="AR386" s="670"/>
      <c r="AS386" s="670"/>
      <c r="AT386" s="927"/>
      <c r="AU386" s="927"/>
      <c r="AV386" s="670"/>
      <c r="AW386" s="670"/>
      <c r="AX386" s="670"/>
      <c r="AY386" s="670"/>
      <c r="AZ386" s="670"/>
    </row>
    <row r="387">
      <c r="A387" s="670"/>
      <c r="B387" s="926"/>
      <c r="C387" s="670"/>
      <c r="D387" s="670"/>
      <c r="E387" s="670"/>
      <c r="F387" s="670"/>
      <c r="G387" s="670"/>
      <c r="H387" s="670"/>
      <c r="I387" s="670"/>
      <c r="J387" s="670"/>
      <c r="K387" s="670"/>
      <c r="L387" s="670"/>
      <c r="M387" s="670"/>
      <c r="N387" s="670"/>
      <c r="O387" s="670"/>
      <c r="P387" s="670"/>
      <c r="Q387" s="670"/>
      <c r="R387" s="670"/>
      <c r="S387" s="670"/>
      <c r="T387" s="670"/>
      <c r="U387" s="670"/>
      <c r="V387" s="670"/>
      <c r="W387" s="670"/>
      <c r="X387" s="670"/>
      <c r="Y387" s="670"/>
      <c r="Z387" s="670"/>
      <c r="AA387" s="670"/>
      <c r="AB387" s="670"/>
      <c r="AC387" s="670"/>
      <c r="AD387" s="670"/>
      <c r="AE387" s="670"/>
      <c r="AF387" s="670"/>
      <c r="AG387" s="670"/>
      <c r="AH387" s="670"/>
      <c r="AI387" s="670"/>
      <c r="AJ387" s="670"/>
      <c r="AK387" s="670"/>
      <c r="AL387" s="670"/>
      <c r="AM387" s="670"/>
      <c r="AN387" s="670"/>
      <c r="AO387" s="670"/>
      <c r="AP387" s="670"/>
      <c r="AQ387" s="927"/>
      <c r="AR387" s="670"/>
      <c r="AS387" s="670"/>
      <c r="AT387" s="927"/>
      <c r="AU387" s="927"/>
      <c r="AV387" s="670"/>
      <c r="AW387" s="670"/>
      <c r="AX387" s="670"/>
      <c r="AY387" s="670"/>
      <c r="AZ387" s="670"/>
    </row>
    <row r="388">
      <c r="A388" s="670"/>
      <c r="B388" s="926"/>
      <c r="C388" s="670"/>
      <c r="D388" s="670"/>
      <c r="E388" s="670"/>
      <c r="F388" s="670"/>
      <c r="G388" s="670"/>
      <c r="H388" s="670"/>
      <c r="I388" s="670"/>
      <c r="J388" s="670"/>
      <c r="K388" s="670"/>
      <c r="L388" s="670"/>
      <c r="M388" s="670"/>
      <c r="N388" s="670"/>
      <c r="O388" s="670"/>
      <c r="P388" s="670"/>
      <c r="Q388" s="670"/>
      <c r="R388" s="670"/>
      <c r="S388" s="670"/>
      <c r="T388" s="670"/>
      <c r="U388" s="670"/>
      <c r="V388" s="670"/>
      <c r="W388" s="670"/>
      <c r="X388" s="670"/>
      <c r="Y388" s="670"/>
      <c r="Z388" s="670"/>
      <c r="AA388" s="670"/>
      <c r="AB388" s="670"/>
      <c r="AC388" s="670"/>
      <c r="AD388" s="670"/>
      <c r="AE388" s="670"/>
      <c r="AF388" s="670"/>
      <c r="AG388" s="670"/>
      <c r="AH388" s="670"/>
      <c r="AI388" s="670"/>
      <c r="AJ388" s="670"/>
      <c r="AK388" s="670"/>
      <c r="AL388" s="670"/>
      <c r="AM388" s="670"/>
      <c r="AN388" s="670"/>
      <c r="AO388" s="670"/>
      <c r="AP388" s="670"/>
      <c r="AQ388" s="927"/>
      <c r="AR388" s="670"/>
      <c r="AS388" s="670"/>
      <c r="AT388" s="927"/>
      <c r="AU388" s="927"/>
      <c r="AV388" s="670"/>
      <c r="AW388" s="670"/>
      <c r="AX388" s="670"/>
      <c r="AY388" s="670"/>
      <c r="AZ388" s="670"/>
    </row>
    <row r="389">
      <c r="A389" s="670"/>
      <c r="B389" s="926"/>
      <c r="C389" s="670"/>
      <c r="D389" s="670"/>
      <c r="E389" s="670"/>
      <c r="F389" s="670"/>
      <c r="G389" s="670"/>
      <c r="H389" s="670"/>
      <c r="I389" s="670"/>
      <c r="J389" s="670"/>
      <c r="K389" s="670"/>
      <c r="L389" s="670"/>
      <c r="M389" s="670"/>
      <c r="N389" s="670"/>
      <c r="O389" s="670"/>
      <c r="P389" s="670"/>
      <c r="Q389" s="670"/>
      <c r="R389" s="670"/>
      <c r="S389" s="670"/>
      <c r="T389" s="670"/>
      <c r="U389" s="670"/>
      <c r="V389" s="670"/>
      <c r="W389" s="670"/>
      <c r="X389" s="670"/>
      <c r="Y389" s="670"/>
      <c r="Z389" s="670"/>
      <c r="AA389" s="670"/>
      <c r="AB389" s="670"/>
      <c r="AC389" s="670"/>
      <c r="AD389" s="670"/>
      <c r="AE389" s="670"/>
      <c r="AF389" s="670"/>
      <c r="AG389" s="670"/>
      <c r="AH389" s="670"/>
      <c r="AI389" s="670"/>
      <c r="AJ389" s="670"/>
      <c r="AK389" s="670"/>
      <c r="AL389" s="670"/>
      <c r="AM389" s="670"/>
      <c r="AN389" s="670"/>
      <c r="AO389" s="670"/>
      <c r="AP389" s="670"/>
      <c r="AQ389" s="927"/>
      <c r="AR389" s="670"/>
      <c r="AS389" s="670"/>
      <c r="AT389" s="927"/>
      <c r="AU389" s="927"/>
      <c r="AV389" s="670"/>
      <c r="AW389" s="670"/>
      <c r="AX389" s="670"/>
      <c r="AY389" s="670"/>
      <c r="AZ389" s="670"/>
    </row>
    <row r="390">
      <c r="A390" s="670"/>
      <c r="B390" s="926"/>
      <c r="C390" s="670"/>
      <c r="D390" s="670"/>
      <c r="E390" s="670"/>
      <c r="F390" s="670"/>
      <c r="G390" s="670"/>
      <c r="H390" s="670"/>
      <c r="I390" s="670"/>
      <c r="J390" s="670"/>
      <c r="K390" s="670"/>
      <c r="L390" s="670"/>
      <c r="M390" s="670"/>
      <c r="N390" s="670"/>
      <c r="O390" s="670"/>
      <c r="P390" s="670"/>
      <c r="Q390" s="670"/>
      <c r="R390" s="670"/>
      <c r="S390" s="670"/>
      <c r="T390" s="670"/>
      <c r="U390" s="670"/>
      <c r="V390" s="670"/>
      <c r="W390" s="670"/>
      <c r="X390" s="670"/>
      <c r="Y390" s="670"/>
      <c r="Z390" s="670"/>
      <c r="AA390" s="670"/>
      <c r="AB390" s="670"/>
      <c r="AC390" s="670"/>
      <c r="AD390" s="670"/>
      <c r="AE390" s="670"/>
      <c r="AF390" s="670"/>
      <c r="AG390" s="670"/>
      <c r="AH390" s="670"/>
      <c r="AI390" s="670"/>
      <c r="AJ390" s="670"/>
      <c r="AK390" s="670"/>
      <c r="AL390" s="670"/>
      <c r="AM390" s="670"/>
      <c r="AN390" s="670"/>
      <c r="AO390" s="670"/>
      <c r="AP390" s="670"/>
      <c r="AQ390" s="927"/>
      <c r="AR390" s="670"/>
      <c r="AS390" s="670"/>
      <c r="AT390" s="927"/>
      <c r="AU390" s="927"/>
      <c r="AV390" s="670"/>
      <c r="AW390" s="670"/>
      <c r="AX390" s="670"/>
      <c r="AY390" s="670"/>
      <c r="AZ390" s="670"/>
    </row>
    <row r="391">
      <c r="A391" s="670"/>
      <c r="B391" s="926"/>
      <c r="C391" s="670"/>
      <c r="D391" s="670"/>
      <c r="E391" s="670"/>
      <c r="F391" s="670"/>
      <c r="G391" s="670"/>
      <c r="H391" s="670"/>
      <c r="I391" s="670"/>
      <c r="J391" s="670"/>
      <c r="K391" s="670"/>
      <c r="L391" s="670"/>
      <c r="M391" s="670"/>
      <c r="N391" s="670"/>
      <c r="O391" s="670"/>
      <c r="P391" s="670"/>
      <c r="Q391" s="670"/>
      <c r="R391" s="670"/>
      <c r="S391" s="670"/>
      <c r="T391" s="670"/>
      <c r="U391" s="670"/>
      <c r="V391" s="670"/>
      <c r="W391" s="670"/>
      <c r="X391" s="670"/>
      <c r="Y391" s="670"/>
      <c r="Z391" s="670"/>
      <c r="AA391" s="670"/>
      <c r="AB391" s="670"/>
      <c r="AC391" s="670"/>
      <c r="AD391" s="670"/>
      <c r="AE391" s="670"/>
      <c r="AF391" s="670"/>
      <c r="AG391" s="670"/>
      <c r="AH391" s="670"/>
      <c r="AI391" s="670"/>
      <c r="AJ391" s="670"/>
      <c r="AK391" s="670"/>
      <c r="AL391" s="670"/>
      <c r="AM391" s="670"/>
      <c r="AN391" s="670"/>
      <c r="AO391" s="670"/>
      <c r="AP391" s="670"/>
      <c r="AQ391" s="927"/>
      <c r="AR391" s="670"/>
      <c r="AS391" s="670"/>
      <c r="AT391" s="927"/>
      <c r="AU391" s="927"/>
      <c r="AV391" s="670"/>
      <c r="AW391" s="670"/>
      <c r="AX391" s="670"/>
      <c r="AY391" s="670"/>
      <c r="AZ391" s="670"/>
    </row>
    <row r="392">
      <c r="A392" s="670"/>
      <c r="B392" s="926"/>
      <c r="C392" s="670"/>
      <c r="D392" s="670"/>
      <c r="E392" s="670"/>
      <c r="F392" s="670"/>
      <c r="G392" s="670"/>
      <c r="H392" s="670"/>
      <c r="I392" s="670"/>
      <c r="J392" s="670"/>
      <c r="K392" s="670"/>
      <c r="L392" s="670"/>
      <c r="M392" s="670"/>
      <c r="N392" s="670"/>
      <c r="O392" s="670"/>
      <c r="P392" s="670"/>
      <c r="Q392" s="670"/>
      <c r="R392" s="670"/>
      <c r="S392" s="670"/>
      <c r="T392" s="670"/>
      <c r="U392" s="670"/>
      <c r="V392" s="670"/>
      <c r="W392" s="670"/>
      <c r="X392" s="670"/>
      <c r="Y392" s="670"/>
      <c r="Z392" s="670"/>
      <c r="AA392" s="670"/>
      <c r="AB392" s="670"/>
      <c r="AC392" s="670"/>
      <c r="AD392" s="670"/>
      <c r="AE392" s="670"/>
      <c r="AF392" s="670"/>
      <c r="AG392" s="670"/>
      <c r="AH392" s="670"/>
      <c r="AI392" s="670"/>
      <c r="AJ392" s="670"/>
      <c r="AK392" s="670"/>
      <c r="AL392" s="670"/>
      <c r="AM392" s="670"/>
      <c r="AN392" s="670"/>
      <c r="AO392" s="670"/>
      <c r="AP392" s="670"/>
      <c r="AQ392" s="927"/>
      <c r="AR392" s="670"/>
      <c r="AS392" s="670"/>
      <c r="AT392" s="927"/>
      <c r="AU392" s="927"/>
      <c r="AV392" s="670"/>
      <c r="AW392" s="670"/>
      <c r="AX392" s="670"/>
      <c r="AY392" s="670"/>
      <c r="AZ392" s="670"/>
    </row>
    <row r="393">
      <c r="A393" s="670"/>
      <c r="B393" s="926"/>
      <c r="C393" s="670"/>
      <c r="D393" s="670"/>
      <c r="E393" s="670"/>
      <c r="F393" s="670"/>
      <c r="G393" s="670"/>
      <c r="H393" s="670"/>
      <c r="I393" s="670"/>
      <c r="J393" s="670"/>
      <c r="K393" s="670"/>
      <c r="L393" s="670"/>
      <c r="M393" s="670"/>
      <c r="N393" s="670"/>
      <c r="O393" s="670"/>
      <c r="P393" s="670"/>
      <c r="Q393" s="670"/>
      <c r="R393" s="670"/>
      <c r="S393" s="670"/>
      <c r="T393" s="670"/>
      <c r="U393" s="670"/>
      <c r="V393" s="670"/>
      <c r="W393" s="670"/>
      <c r="X393" s="670"/>
      <c r="Y393" s="670"/>
      <c r="Z393" s="670"/>
      <c r="AA393" s="670"/>
      <c r="AB393" s="670"/>
      <c r="AC393" s="670"/>
      <c r="AD393" s="670"/>
      <c r="AE393" s="670"/>
      <c r="AF393" s="670"/>
      <c r="AG393" s="670"/>
      <c r="AH393" s="670"/>
      <c r="AI393" s="670"/>
      <c r="AJ393" s="670"/>
      <c r="AK393" s="670"/>
      <c r="AL393" s="670"/>
      <c r="AM393" s="670"/>
      <c r="AN393" s="670"/>
      <c r="AO393" s="670"/>
      <c r="AP393" s="670"/>
      <c r="AQ393" s="927"/>
      <c r="AR393" s="670"/>
      <c r="AS393" s="670"/>
      <c r="AT393" s="927"/>
      <c r="AU393" s="927"/>
      <c r="AV393" s="670"/>
      <c r="AW393" s="670"/>
      <c r="AX393" s="670"/>
      <c r="AY393" s="670"/>
      <c r="AZ393" s="670"/>
    </row>
    <row r="394">
      <c r="A394" s="670"/>
      <c r="B394" s="926"/>
      <c r="C394" s="670"/>
      <c r="D394" s="670"/>
      <c r="E394" s="670"/>
      <c r="F394" s="670"/>
      <c r="G394" s="670"/>
      <c r="H394" s="670"/>
      <c r="I394" s="670"/>
      <c r="J394" s="670"/>
      <c r="K394" s="670"/>
      <c r="L394" s="670"/>
      <c r="M394" s="670"/>
      <c r="N394" s="670"/>
      <c r="O394" s="670"/>
      <c r="P394" s="670"/>
      <c r="Q394" s="670"/>
      <c r="R394" s="670"/>
      <c r="S394" s="670"/>
      <c r="T394" s="670"/>
      <c r="U394" s="670"/>
      <c r="V394" s="670"/>
      <c r="W394" s="670"/>
      <c r="X394" s="670"/>
      <c r="Y394" s="670"/>
      <c r="Z394" s="670"/>
      <c r="AA394" s="670"/>
      <c r="AB394" s="670"/>
      <c r="AC394" s="670"/>
      <c r="AD394" s="670"/>
      <c r="AE394" s="670"/>
      <c r="AF394" s="670"/>
      <c r="AG394" s="670"/>
      <c r="AH394" s="670"/>
      <c r="AI394" s="670"/>
      <c r="AJ394" s="670"/>
      <c r="AK394" s="670"/>
      <c r="AL394" s="670"/>
      <c r="AM394" s="670"/>
      <c r="AN394" s="670"/>
      <c r="AO394" s="670"/>
      <c r="AP394" s="670"/>
      <c r="AQ394" s="927"/>
      <c r="AR394" s="670"/>
      <c r="AS394" s="670"/>
      <c r="AT394" s="927"/>
      <c r="AU394" s="927"/>
      <c r="AV394" s="670"/>
      <c r="AW394" s="670"/>
      <c r="AX394" s="670"/>
      <c r="AY394" s="670"/>
      <c r="AZ394" s="670"/>
    </row>
    <row r="395">
      <c r="A395" s="670"/>
      <c r="B395" s="926"/>
      <c r="C395" s="670"/>
      <c r="D395" s="670"/>
      <c r="E395" s="670"/>
      <c r="F395" s="670"/>
      <c r="G395" s="670"/>
      <c r="H395" s="670"/>
      <c r="I395" s="670"/>
      <c r="J395" s="670"/>
      <c r="K395" s="670"/>
      <c r="L395" s="670"/>
      <c r="M395" s="670"/>
      <c r="N395" s="670"/>
      <c r="O395" s="670"/>
      <c r="P395" s="670"/>
      <c r="Q395" s="670"/>
      <c r="R395" s="670"/>
      <c r="S395" s="670"/>
      <c r="T395" s="670"/>
      <c r="U395" s="670"/>
      <c r="V395" s="670"/>
      <c r="W395" s="670"/>
      <c r="X395" s="670"/>
      <c r="Y395" s="670"/>
      <c r="Z395" s="670"/>
      <c r="AA395" s="670"/>
      <c r="AB395" s="670"/>
      <c r="AC395" s="670"/>
      <c r="AD395" s="670"/>
      <c r="AE395" s="670"/>
      <c r="AF395" s="670"/>
      <c r="AG395" s="670"/>
      <c r="AH395" s="670"/>
      <c r="AI395" s="670"/>
      <c r="AJ395" s="670"/>
      <c r="AK395" s="670"/>
      <c r="AL395" s="670"/>
      <c r="AM395" s="670"/>
      <c r="AN395" s="670"/>
      <c r="AO395" s="670"/>
      <c r="AP395" s="670"/>
      <c r="AQ395" s="927"/>
      <c r="AR395" s="670"/>
      <c r="AS395" s="670"/>
      <c r="AT395" s="927"/>
      <c r="AU395" s="927"/>
      <c r="AV395" s="670"/>
      <c r="AW395" s="670"/>
      <c r="AX395" s="670"/>
      <c r="AY395" s="670"/>
      <c r="AZ395" s="670"/>
    </row>
    <row r="396">
      <c r="A396" s="670"/>
      <c r="B396" s="926"/>
      <c r="C396" s="670"/>
      <c r="D396" s="670"/>
      <c r="E396" s="670"/>
      <c r="F396" s="670"/>
      <c r="G396" s="670"/>
      <c r="H396" s="670"/>
      <c r="I396" s="670"/>
      <c r="J396" s="670"/>
      <c r="K396" s="670"/>
      <c r="L396" s="670"/>
      <c r="M396" s="670"/>
      <c r="N396" s="670"/>
      <c r="O396" s="670"/>
      <c r="P396" s="670"/>
      <c r="Q396" s="670"/>
      <c r="R396" s="670"/>
      <c r="S396" s="670"/>
      <c r="T396" s="670"/>
      <c r="U396" s="670"/>
      <c r="V396" s="670"/>
      <c r="W396" s="670"/>
      <c r="X396" s="670"/>
      <c r="Y396" s="670"/>
      <c r="Z396" s="670"/>
      <c r="AA396" s="670"/>
      <c r="AB396" s="670"/>
      <c r="AC396" s="670"/>
      <c r="AD396" s="670"/>
      <c r="AE396" s="670"/>
      <c r="AF396" s="670"/>
      <c r="AG396" s="670"/>
      <c r="AH396" s="670"/>
      <c r="AI396" s="670"/>
      <c r="AJ396" s="670"/>
      <c r="AK396" s="670"/>
      <c r="AL396" s="670"/>
      <c r="AM396" s="670"/>
      <c r="AN396" s="670"/>
      <c r="AO396" s="670"/>
      <c r="AP396" s="670"/>
      <c r="AQ396" s="927"/>
      <c r="AR396" s="670"/>
      <c r="AS396" s="670"/>
      <c r="AT396" s="927"/>
      <c r="AU396" s="927"/>
      <c r="AV396" s="670"/>
      <c r="AW396" s="670"/>
      <c r="AX396" s="670"/>
      <c r="AY396" s="670"/>
      <c r="AZ396" s="670"/>
    </row>
    <row r="397">
      <c r="A397" s="670"/>
      <c r="B397" s="926"/>
      <c r="C397" s="670"/>
      <c r="D397" s="670"/>
      <c r="E397" s="670"/>
      <c r="F397" s="670"/>
      <c r="G397" s="670"/>
      <c r="H397" s="670"/>
      <c r="I397" s="670"/>
      <c r="J397" s="670"/>
      <c r="K397" s="670"/>
      <c r="L397" s="670"/>
      <c r="M397" s="670"/>
      <c r="N397" s="670"/>
      <c r="O397" s="670"/>
      <c r="P397" s="670"/>
      <c r="Q397" s="670"/>
      <c r="R397" s="670"/>
      <c r="S397" s="670"/>
      <c r="T397" s="670"/>
      <c r="U397" s="670"/>
      <c r="V397" s="670"/>
      <c r="W397" s="670"/>
      <c r="X397" s="670"/>
      <c r="Y397" s="670"/>
      <c r="Z397" s="670"/>
      <c r="AA397" s="670"/>
      <c r="AB397" s="670"/>
      <c r="AC397" s="670"/>
      <c r="AD397" s="670"/>
      <c r="AE397" s="670"/>
      <c r="AF397" s="670"/>
      <c r="AG397" s="670"/>
      <c r="AH397" s="670"/>
      <c r="AI397" s="670"/>
      <c r="AJ397" s="670"/>
      <c r="AK397" s="670"/>
      <c r="AL397" s="670"/>
      <c r="AM397" s="670"/>
      <c r="AN397" s="670"/>
      <c r="AO397" s="670"/>
      <c r="AP397" s="670"/>
      <c r="AQ397" s="927"/>
      <c r="AR397" s="670"/>
      <c r="AS397" s="670"/>
      <c r="AT397" s="927"/>
      <c r="AU397" s="927"/>
      <c r="AV397" s="670"/>
      <c r="AW397" s="670"/>
      <c r="AX397" s="670"/>
      <c r="AY397" s="670"/>
      <c r="AZ397" s="670"/>
    </row>
    <row r="398">
      <c r="A398" s="670"/>
      <c r="B398" s="926"/>
      <c r="C398" s="670"/>
      <c r="D398" s="670"/>
      <c r="E398" s="670"/>
      <c r="F398" s="670"/>
      <c r="G398" s="670"/>
      <c r="H398" s="670"/>
      <c r="I398" s="670"/>
      <c r="J398" s="670"/>
      <c r="K398" s="670"/>
      <c r="L398" s="670"/>
      <c r="M398" s="670"/>
      <c r="N398" s="670"/>
      <c r="O398" s="670"/>
      <c r="P398" s="670"/>
      <c r="Q398" s="670"/>
      <c r="R398" s="670"/>
      <c r="S398" s="670"/>
      <c r="T398" s="670"/>
      <c r="U398" s="670"/>
      <c r="V398" s="670"/>
      <c r="W398" s="670"/>
      <c r="X398" s="670"/>
      <c r="Y398" s="670"/>
      <c r="Z398" s="670"/>
      <c r="AA398" s="670"/>
      <c r="AB398" s="670"/>
      <c r="AC398" s="670"/>
      <c r="AD398" s="670"/>
      <c r="AE398" s="670"/>
      <c r="AF398" s="670"/>
      <c r="AG398" s="670"/>
      <c r="AH398" s="670"/>
      <c r="AI398" s="670"/>
      <c r="AJ398" s="670"/>
      <c r="AK398" s="670"/>
      <c r="AL398" s="670"/>
      <c r="AM398" s="670"/>
      <c r="AN398" s="670"/>
      <c r="AO398" s="670"/>
      <c r="AP398" s="670"/>
      <c r="AQ398" s="927"/>
      <c r="AR398" s="670"/>
      <c r="AS398" s="670"/>
      <c r="AT398" s="927"/>
      <c r="AU398" s="927"/>
      <c r="AV398" s="670"/>
      <c r="AW398" s="670"/>
      <c r="AX398" s="670"/>
      <c r="AY398" s="670"/>
      <c r="AZ398" s="670"/>
    </row>
    <row r="399">
      <c r="A399" s="670"/>
      <c r="B399" s="926"/>
      <c r="C399" s="670"/>
      <c r="D399" s="670"/>
      <c r="E399" s="670"/>
      <c r="F399" s="670"/>
      <c r="G399" s="670"/>
      <c r="H399" s="670"/>
      <c r="I399" s="670"/>
      <c r="J399" s="670"/>
      <c r="K399" s="670"/>
      <c r="L399" s="670"/>
      <c r="M399" s="670"/>
      <c r="N399" s="670"/>
      <c r="O399" s="670"/>
      <c r="P399" s="670"/>
      <c r="Q399" s="670"/>
      <c r="R399" s="670"/>
      <c r="S399" s="670"/>
      <c r="T399" s="670"/>
      <c r="U399" s="670"/>
      <c r="V399" s="670"/>
      <c r="W399" s="670"/>
      <c r="X399" s="670"/>
      <c r="Y399" s="670"/>
      <c r="Z399" s="670"/>
      <c r="AA399" s="670"/>
      <c r="AB399" s="670"/>
      <c r="AC399" s="670"/>
      <c r="AD399" s="670"/>
      <c r="AE399" s="670"/>
      <c r="AF399" s="670"/>
      <c r="AG399" s="670"/>
      <c r="AH399" s="670"/>
      <c r="AI399" s="670"/>
      <c r="AJ399" s="670"/>
      <c r="AK399" s="670"/>
      <c r="AL399" s="670"/>
      <c r="AM399" s="670"/>
      <c r="AN399" s="670"/>
      <c r="AO399" s="670"/>
      <c r="AP399" s="670"/>
      <c r="AQ399" s="927"/>
      <c r="AR399" s="670"/>
      <c r="AS399" s="670"/>
      <c r="AT399" s="927"/>
      <c r="AU399" s="927"/>
      <c r="AV399" s="670"/>
      <c r="AW399" s="670"/>
      <c r="AX399" s="670"/>
      <c r="AY399" s="670"/>
      <c r="AZ399" s="670"/>
    </row>
    <row r="400">
      <c r="A400" s="670"/>
      <c r="B400" s="926"/>
      <c r="C400" s="670"/>
      <c r="D400" s="670"/>
      <c r="E400" s="670"/>
      <c r="F400" s="670"/>
      <c r="G400" s="670"/>
      <c r="H400" s="670"/>
      <c r="I400" s="670"/>
      <c r="J400" s="670"/>
      <c r="K400" s="670"/>
      <c r="L400" s="670"/>
      <c r="M400" s="670"/>
      <c r="N400" s="670"/>
      <c r="O400" s="670"/>
      <c r="P400" s="670"/>
      <c r="Q400" s="670"/>
      <c r="R400" s="670"/>
      <c r="S400" s="670"/>
      <c r="T400" s="670"/>
      <c r="U400" s="670"/>
      <c r="V400" s="670"/>
      <c r="W400" s="670"/>
      <c r="X400" s="670"/>
      <c r="Y400" s="670"/>
      <c r="Z400" s="670"/>
      <c r="AA400" s="670"/>
      <c r="AB400" s="670"/>
      <c r="AC400" s="670"/>
      <c r="AD400" s="670"/>
      <c r="AE400" s="670"/>
      <c r="AF400" s="670"/>
      <c r="AG400" s="670"/>
      <c r="AH400" s="670"/>
      <c r="AI400" s="670"/>
      <c r="AJ400" s="670"/>
      <c r="AK400" s="670"/>
      <c r="AL400" s="670"/>
      <c r="AM400" s="670"/>
      <c r="AN400" s="670"/>
      <c r="AO400" s="670"/>
      <c r="AP400" s="670"/>
      <c r="AQ400" s="927"/>
      <c r="AR400" s="670"/>
      <c r="AS400" s="670"/>
      <c r="AT400" s="927"/>
      <c r="AU400" s="927"/>
      <c r="AV400" s="670"/>
      <c r="AW400" s="670"/>
      <c r="AX400" s="670"/>
      <c r="AY400" s="670"/>
      <c r="AZ400" s="670"/>
    </row>
    <row r="401">
      <c r="A401" s="670"/>
      <c r="B401" s="926"/>
      <c r="C401" s="670"/>
      <c r="D401" s="670"/>
      <c r="E401" s="670"/>
      <c r="F401" s="670"/>
      <c r="G401" s="670"/>
      <c r="H401" s="670"/>
      <c r="I401" s="670"/>
      <c r="J401" s="670"/>
      <c r="K401" s="670"/>
      <c r="L401" s="670"/>
      <c r="M401" s="670"/>
      <c r="N401" s="670"/>
      <c r="O401" s="670"/>
      <c r="P401" s="670"/>
      <c r="Q401" s="670"/>
      <c r="R401" s="670"/>
      <c r="S401" s="670"/>
      <c r="T401" s="670"/>
      <c r="U401" s="670"/>
      <c r="V401" s="670"/>
      <c r="W401" s="670"/>
      <c r="X401" s="670"/>
      <c r="Y401" s="670"/>
      <c r="Z401" s="670"/>
      <c r="AA401" s="670"/>
      <c r="AB401" s="670"/>
      <c r="AC401" s="670"/>
      <c r="AD401" s="670"/>
      <c r="AE401" s="670"/>
      <c r="AF401" s="670"/>
      <c r="AG401" s="670"/>
      <c r="AH401" s="670"/>
      <c r="AI401" s="670"/>
      <c r="AJ401" s="670"/>
      <c r="AK401" s="670"/>
      <c r="AL401" s="670"/>
      <c r="AM401" s="670"/>
      <c r="AN401" s="670"/>
      <c r="AO401" s="670"/>
      <c r="AP401" s="670"/>
      <c r="AQ401" s="927"/>
      <c r="AR401" s="670"/>
      <c r="AS401" s="670"/>
      <c r="AT401" s="927"/>
      <c r="AU401" s="927"/>
      <c r="AV401" s="670"/>
      <c r="AW401" s="670"/>
      <c r="AX401" s="670"/>
      <c r="AY401" s="670"/>
      <c r="AZ401" s="670"/>
    </row>
    <row r="402">
      <c r="A402" s="670"/>
      <c r="B402" s="926"/>
      <c r="C402" s="670"/>
      <c r="D402" s="670"/>
      <c r="E402" s="670"/>
      <c r="F402" s="670"/>
      <c r="G402" s="670"/>
      <c r="H402" s="670"/>
      <c r="I402" s="670"/>
      <c r="J402" s="670"/>
      <c r="K402" s="670"/>
      <c r="L402" s="670"/>
      <c r="M402" s="670"/>
      <c r="N402" s="670"/>
      <c r="O402" s="670"/>
      <c r="P402" s="670"/>
      <c r="Q402" s="670"/>
      <c r="R402" s="670"/>
      <c r="S402" s="670"/>
      <c r="T402" s="670"/>
      <c r="U402" s="670"/>
      <c r="V402" s="670"/>
      <c r="W402" s="670"/>
      <c r="X402" s="670"/>
      <c r="Y402" s="670"/>
      <c r="Z402" s="670"/>
      <c r="AA402" s="670"/>
      <c r="AB402" s="670"/>
      <c r="AC402" s="670"/>
      <c r="AD402" s="670"/>
      <c r="AE402" s="670"/>
      <c r="AF402" s="670"/>
      <c r="AG402" s="670"/>
      <c r="AH402" s="670"/>
      <c r="AI402" s="670"/>
      <c r="AJ402" s="670"/>
      <c r="AK402" s="670"/>
      <c r="AL402" s="670"/>
      <c r="AM402" s="670"/>
      <c r="AN402" s="670"/>
      <c r="AO402" s="670"/>
      <c r="AP402" s="670"/>
      <c r="AQ402" s="927"/>
      <c r="AR402" s="670"/>
      <c r="AS402" s="670"/>
      <c r="AT402" s="927"/>
      <c r="AU402" s="927"/>
      <c r="AV402" s="670"/>
      <c r="AW402" s="670"/>
      <c r="AX402" s="670"/>
      <c r="AY402" s="670"/>
      <c r="AZ402" s="670"/>
    </row>
    <row r="403">
      <c r="A403" s="670"/>
      <c r="B403" s="926"/>
      <c r="C403" s="670"/>
      <c r="D403" s="670"/>
      <c r="E403" s="670"/>
      <c r="F403" s="670"/>
      <c r="G403" s="670"/>
      <c r="H403" s="670"/>
      <c r="I403" s="670"/>
      <c r="J403" s="670"/>
      <c r="K403" s="670"/>
      <c r="L403" s="670"/>
      <c r="M403" s="670"/>
      <c r="N403" s="670"/>
      <c r="O403" s="670"/>
      <c r="P403" s="670"/>
      <c r="Q403" s="670"/>
      <c r="R403" s="670"/>
      <c r="S403" s="670"/>
      <c r="T403" s="670"/>
      <c r="U403" s="670"/>
      <c r="V403" s="670"/>
      <c r="W403" s="670"/>
      <c r="X403" s="670"/>
      <c r="Y403" s="670"/>
      <c r="Z403" s="670"/>
      <c r="AA403" s="670"/>
      <c r="AB403" s="670"/>
      <c r="AC403" s="670"/>
      <c r="AD403" s="670"/>
      <c r="AE403" s="670"/>
      <c r="AF403" s="670"/>
      <c r="AG403" s="670"/>
      <c r="AH403" s="670"/>
      <c r="AI403" s="670"/>
      <c r="AJ403" s="670"/>
      <c r="AK403" s="670"/>
      <c r="AL403" s="670"/>
      <c r="AM403" s="670"/>
      <c r="AN403" s="670"/>
      <c r="AO403" s="670"/>
      <c r="AP403" s="670"/>
      <c r="AQ403" s="927"/>
      <c r="AR403" s="670"/>
      <c r="AS403" s="670"/>
      <c r="AT403" s="927"/>
      <c r="AU403" s="927"/>
      <c r="AV403" s="670"/>
      <c r="AW403" s="670"/>
      <c r="AX403" s="670"/>
      <c r="AY403" s="670"/>
      <c r="AZ403" s="670"/>
    </row>
    <row r="404">
      <c r="A404" s="670"/>
      <c r="B404" s="926"/>
      <c r="C404" s="670"/>
      <c r="D404" s="670"/>
      <c r="E404" s="670"/>
      <c r="F404" s="670"/>
      <c r="G404" s="670"/>
      <c r="H404" s="670"/>
      <c r="I404" s="670"/>
      <c r="J404" s="670"/>
      <c r="K404" s="670"/>
      <c r="L404" s="670"/>
      <c r="M404" s="670"/>
      <c r="N404" s="670"/>
      <c r="O404" s="670"/>
      <c r="P404" s="670"/>
      <c r="Q404" s="670"/>
      <c r="R404" s="670"/>
      <c r="S404" s="670"/>
      <c r="T404" s="670"/>
      <c r="U404" s="670"/>
      <c r="V404" s="670"/>
      <c r="W404" s="670"/>
      <c r="X404" s="670"/>
      <c r="Y404" s="670"/>
      <c r="Z404" s="670"/>
      <c r="AA404" s="670"/>
      <c r="AB404" s="670"/>
      <c r="AC404" s="670"/>
      <c r="AD404" s="670"/>
      <c r="AE404" s="670"/>
      <c r="AF404" s="670"/>
      <c r="AG404" s="670"/>
      <c r="AH404" s="670"/>
      <c r="AI404" s="670"/>
      <c r="AJ404" s="670"/>
      <c r="AK404" s="670"/>
      <c r="AL404" s="670"/>
      <c r="AM404" s="670"/>
      <c r="AN404" s="670"/>
      <c r="AO404" s="670"/>
      <c r="AP404" s="670"/>
      <c r="AQ404" s="927"/>
      <c r="AR404" s="670"/>
      <c r="AS404" s="670"/>
      <c r="AT404" s="927"/>
      <c r="AU404" s="927"/>
      <c r="AV404" s="670"/>
      <c r="AW404" s="670"/>
      <c r="AX404" s="670"/>
      <c r="AY404" s="670"/>
      <c r="AZ404" s="670"/>
    </row>
    <row r="405">
      <c r="A405" s="670"/>
      <c r="B405" s="926"/>
      <c r="C405" s="670"/>
      <c r="D405" s="670"/>
      <c r="E405" s="670"/>
      <c r="F405" s="670"/>
      <c r="G405" s="670"/>
      <c r="H405" s="670"/>
      <c r="I405" s="670"/>
      <c r="J405" s="670"/>
      <c r="K405" s="670"/>
      <c r="L405" s="670"/>
      <c r="M405" s="670"/>
      <c r="N405" s="670"/>
      <c r="O405" s="670"/>
      <c r="P405" s="670"/>
      <c r="Q405" s="670"/>
      <c r="R405" s="670"/>
      <c r="S405" s="670"/>
      <c r="T405" s="670"/>
      <c r="U405" s="670"/>
      <c r="V405" s="670"/>
      <c r="W405" s="670"/>
      <c r="X405" s="670"/>
      <c r="Y405" s="670"/>
      <c r="Z405" s="670"/>
      <c r="AA405" s="670"/>
      <c r="AB405" s="670"/>
      <c r="AC405" s="670"/>
      <c r="AD405" s="670"/>
      <c r="AE405" s="670"/>
      <c r="AF405" s="670"/>
      <c r="AG405" s="670"/>
      <c r="AH405" s="670"/>
      <c r="AI405" s="670"/>
      <c r="AJ405" s="670"/>
      <c r="AK405" s="670"/>
      <c r="AL405" s="670"/>
      <c r="AM405" s="670"/>
      <c r="AN405" s="670"/>
      <c r="AO405" s="670"/>
      <c r="AP405" s="670"/>
      <c r="AQ405" s="927"/>
      <c r="AR405" s="670"/>
      <c r="AS405" s="670"/>
      <c r="AT405" s="927"/>
      <c r="AU405" s="927"/>
      <c r="AV405" s="670"/>
      <c r="AW405" s="670"/>
      <c r="AX405" s="670"/>
      <c r="AY405" s="670"/>
      <c r="AZ405" s="670"/>
    </row>
    <row r="406">
      <c r="A406" s="670"/>
      <c r="B406" s="926"/>
      <c r="C406" s="670"/>
      <c r="D406" s="670"/>
      <c r="E406" s="670"/>
      <c r="F406" s="670"/>
      <c r="G406" s="670"/>
      <c r="H406" s="670"/>
      <c r="I406" s="670"/>
      <c r="J406" s="670"/>
      <c r="K406" s="670"/>
      <c r="L406" s="670"/>
      <c r="M406" s="670"/>
      <c r="N406" s="670"/>
      <c r="O406" s="670"/>
      <c r="P406" s="670"/>
      <c r="Q406" s="670"/>
      <c r="R406" s="670"/>
      <c r="S406" s="670"/>
      <c r="T406" s="670"/>
      <c r="U406" s="670"/>
      <c r="V406" s="670"/>
      <c r="W406" s="670"/>
      <c r="X406" s="670"/>
      <c r="Y406" s="670"/>
      <c r="Z406" s="670"/>
      <c r="AA406" s="670"/>
      <c r="AB406" s="670"/>
      <c r="AC406" s="670"/>
      <c r="AD406" s="670"/>
      <c r="AE406" s="670"/>
      <c r="AF406" s="670"/>
      <c r="AG406" s="670"/>
      <c r="AH406" s="670"/>
      <c r="AI406" s="670"/>
      <c r="AJ406" s="670"/>
      <c r="AK406" s="670"/>
      <c r="AL406" s="670"/>
      <c r="AM406" s="670"/>
      <c r="AN406" s="670"/>
      <c r="AO406" s="670"/>
      <c r="AP406" s="670"/>
      <c r="AQ406" s="927"/>
      <c r="AR406" s="670"/>
      <c r="AS406" s="670"/>
      <c r="AT406" s="927"/>
      <c r="AU406" s="927"/>
      <c r="AV406" s="670"/>
      <c r="AW406" s="670"/>
      <c r="AX406" s="670"/>
      <c r="AY406" s="670"/>
      <c r="AZ406" s="670"/>
    </row>
    <row r="407">
      <c r="A407" s="670"/>
      <c r="B407" s="926"/>
      <c r="C407" s="670"/>
      <c r="D407" s="670"/>
      <c r="E407" s="670"/>
      <c r="F407" s="670"/>
      <c r="G407" s="670"/>
      <c r="H407" s="670"/>
      <c r="I407" s="670"/>
      <c r="J407" s="670"/>
      <c r="K407" s="670"/>
      <c r="L407" s="670"/>
      <c r="M407" s="670"/>
      <c r="N407" s="670"/>
      <c r="O407" s="670"/>
      <c r="P407" s="670"/>
      <c r="Q407" s="670"/>
      <c r="R407" s="670"/>
      <c r="S407" s="670"/>
      <c r="T407" s="670"/>
      <c r="U407" s="670"/>
      <c r="V407" s="670"/>
      <c r="W407" s="670"/>
      <c r="X407" s="670"/>
      <c r="Y407" s="670"/>
      <c r="Z407" s="670"/>
      <c r="AA407" s="670"/>
      <c r="AB407" s="670"/>
      <c r="AC407" s="670"/>
      <c r="AD407" s="670"/>
      <c r="AE407" s="670"/>
      <c r="AF407" s="670"/>
      <c r="AG407" s="670"/>
      <c r="AH407" s="670"/>
      <c r="AI407" s="670"/>
      <c r="AJ407" s="670"/>
      <c r="AK407" s="670"/>
      <c r="AL407" s="670"/>
      <c r="AM407" s="670"/>
      <c r="AN407" s="670"/>
      <c r="AO407" s="670"/>
      <c r="AP407" s="670"/>
      <c r="AQ407" s="927"/>
      <c r="AR407" s="670"/>
      <c r="AS407" s="670"/>
      <c r="AT407" s="927"/>
      <c r="AU407" s="927"/>
      <c r="AV407" s="670"/>
      <c r="AW407" s="670"/>
      <c r="AX407" s="670"/>
      <c r="AY407" s="670"/>
      <c r="AZ407" s="670"/>
    </row>
    <row r="408">
      <c r="A408" s="670"/>
      <c r="B408" s="926"/>
      <c r="C408" s="670"/>
      <c r="D408" s="670"/>
      <c r="E408" s="670"/>
      <c r="F408" s="670"/>
      <c r="G408" s="670"/>
      <c r="H408" s="670"/>
      <c r="I408" s="670"/>
      <c r="J408" s="670"/>
      <c r="K408" s="670"/>
      <c r="L408" s="670"/>
      <c r="M408" s="670"/>
      <c r="N408" s="670"/>
      <c r="O408" s="670"/>
      <c r="P408" s="670"/>
      <c r="Q408" s="670"/>
      <c r="R408" s="670"/>
      <c r="S408" s="670"/>
      <c r="T408" s="670"/>
      <c r="U408" s="670"/>
      <c r="V408" s="670"/>
      <c r="W408" s="670"/>
      <c r="X408" s="670"/>
      <c r="Y408" s="670"/>
      <c r="Z408" s="670"/>
      <c r="AA408" s="670"/>
      <c r="AB408" s="670"/>
      <c r="AC408" s="670"/>
      <c r="AD408" s="670"/>
      <c r="AE408" s="670"/>
      <c r="AF408" s="670"/>
      <c r="AG408" s="670"/>
      <c r="AH408" s="670"/>
      <c r="AI408" s="670"/>
      <c r="AJ408" s="670"/>
      <c r="AK408" s="670"/>
      <c r="AL408" s="670"/>
      <c r="AM408" s="670"/>
      <c r="AN408" s="670"/>
      <c r="AO408" s="670"/>
      <c r="AP408" s="670"/>
      <c r="AQ408" s="927"/>
      <c r="AR408" s="670"/>
      <c r="AS408" s="670"/>
      <c r="AT408" s="927"/>
      <c r="AU408" s="927"/>
      <c r="AV408" s="670"/>
      <c r="AW408" s="670"/>
      <c r="AX408" s="670"/>
      <c r="AY408" s="670"/>
      <c r="AZ408" s="670"/>
    </row>
    <row r="409">
      <c r="A409" s="670"/>
      <c r="B409" s="926"/>
      <c r="C409" s="670"/>
      <c r="D409" s="670"/>
      <c r="E409" s="670"/>
      <c r="F409" s="670"/>
      <c r="G409" s="670"/>
      <c r="H409" s="670"/>
      <c r="I409" s="670"/>
      <c r="J409" s="670"/>
      <c r="K409" s="670"/>
      <c r="L409" s="670"/>
      <c r="M409" s="670"/>
      <c r="N409" s="670"/>
      <c r="O409" s="670"/>
      <c r="P409" s="670"/>
      <c r="Q409" s="670"/>
      <c r="R409" s="670"/>
      <c r="S409" s="670"/>
      <c r="T409" s="670"/>
      <c r="U409" s="670"/>
      <c r="V409" s="670"/>
      <c r="W409" s="670"/>
      <c r="X409" s="670"/>
      <c r="Y409" s="670"/>
      <c r="Z409" s="670"/>
      <c r="AA409" s="670"/>
      <c r="AB409" s="670"/>
      <c r="AC409" s="670"/>
      <c r="AD409" s="670"/>
      <c r="AE409" s="670"/>
      <c r="AF409" s="670"/>
      <c r="AG409" s="670"/>
      <c r="AH409" s="670"/>
      <c r="AI409" s="670"/>
      <c r="AJ409" s="670"/>
      <c r="AK409" s="670"/>
      <c r="AL409" s="670"/>
      <c r="AM409" s="670"/>
      <c r="AN409" s="670"/>
      <c r="AO409" s="670"/>
      <c r="AP409" s="670"/>
      <c r="AQ409" s="927"/>
      <c r="AR409" s="670"/>
      <c r="AS409" s="670"/>
      <c r="AT409" s="927"/>
      <c r="AU409" s="927"/>
      <c r="AV409" s="670"/>
      <c r="AW409" s="670"/>
      <c r="AX409" s="670"/>
      <c r="AY409" s="670"/>
      <c r="AZ409" s="670"/>
    </row>
    <row r="410">
      <c r="A410" s="670"/>
      <c r="B410" s="926"/>
      <c r="C410" s="670"/>
      <c r="D410" s="670"/>
      <c r="E410" s="670"/>
      <c r="F410" s="670"/>
      <c r="G410" s="670"/>
      <c r="H410" s="670"/>
      <c r="I410" s="670"/>
      <c r="J410" s="670"/>
      <c r="K410" s="670"/>
      <c r="L410" s="670"/>
      <c r="M410" s="670"/>
      <c r="N410" s="670"/>
      <c r="O410" s="670"/>
      <c r="P410" s="670"/>
      <c r="Q410" s="670"/>
      <c r="R410" s="670"/>
      <c r="S410" s="670"/>
      <c r="T410" s="670"/>
      <c r="U410" s="670"/>
      <c r="V410" s="670"/>
      <c r="W410" s="670"/>
      <c r="X410" s="670"/>
      <c r="Y410" s="670"/>
      <c r="Z410" s="670"/>
      <c r="AA410" s="670"/>
      <c r="AB410" s="670"/>
      <c r="AC410" s="670"/>
      <c r="AD410" s="670"/>
      <c r="AE410" s="670"/>
      <c r="AF410" s="670"/>
      <c r="AG410" s="670"/>
      <c r="AH410" s="670"/>
      <c r="AI410" s="670"/>
      <c r="AJ410" s="670"/>
      <c r="AK410" s="670"/>
      <c r="AL410" s="670"/>
      <c r="AM410" s="670"/>
      <c r="AN410" s="670"/>
      <c r="AO410" s="670"/>
      <c r="AP410" s="670"/>
      <c r="AQ410" s="927"/>
      <c r="AR410" s="670"/>
      <c r="AS410" s="670"/>
      <c r="AT410" s="927"/>
      <c r="AU410" s="927"/>
      <c r="AV410" s="670"/>
      <c r="AW410" s="670"/>
      <c r="AX410" s="670"/>
      <c r="AY410" s="670"/>
      <c r="AZ410" s="670"/>
    </row>
    <row r="411">
      <c r="A411" s="670"/>
      <c r="B411" s="926"/>
      <c r="C411" s="670"/>
      <c r="D411" s="670"/>
      <c r="E411" s="670"/>
      <c r="F411" s="670"/>
      <c r="G411" s="670"/>
      <c r="H411" s="670"/>
      <c r="I411" s="670"/>
      <c r="J411" s="670"/>
      <c r="K411" s="670"/>
      <c r="L411" s="670"/>
      <c r="M411" s="670"/>
      <c r="N411" s="670"/>
      <c r="O411" s="670"/>
      <c r="P411" s="670"/>
      <c r="Q411" s="670"/>
      <c r="R411" s="670"/>
      <c r="S411" s="670"/>
      <c r="T411" s="670"/>
      <c r="U411" s="670"/>
      <c r="V411" s="670"/>
      <c r="W411" s="670"/>
      <c r="X411" s="670"/>
      <c r="Y411" s="670"/>
      <c r="Z411" s="670"/>
      <c r="AA411" s="670"/>
      <c r="AB411" s="670"/>
      <c r="AC411" s="670"/>
      <c r="AD411" s="670"/>
      <c r="AE411" s="670"/>
      <c r="AF411" s="670"/>
      <c r="AG411" s="670"/>
      <c r="AH411" s="670"/>
      <c r="AI411" s="670"/>
      <c r="AJ411" s="670"/>
      <c r="AK411" s="670"/>
      <c r="AL411" s="670"/>
      <c r="AM411" s="670"/>
      <c r="AN411" s="670"/>
      <c r="AO411" s="670"/>
      <c r="AP411" s="670"/>
      <c r="AQ411" s="927"/>
      <c r="AR411" s="670"/>
      <c r="AS411" s="670"/>
      <c r="AT411" s="927"/>
      <c r="AU411" s="927"/>
      <c r="AV411" s="670"/>
      <c r="AW411" s="670"/>
      <c r="AX411" s="670"/>
      <c r="AY411" s="670"/>
      <c r="AZ411" s="670"/>
    </row>
    <row r="412">
      <c r="A412" s="670"/>
      <c r="B412" s="926"/>
      <c r="C412" s="670"/>
      <c r="D412" s="670"/>
      <c r="E412" s="670"/>
      <c r="F412" s="670"/>
      <c r="G412" s="670"/>
      <c r="H412" s="670"/>
      <c r="I412" s="670"/>
      <c r="J412" s="670"/>
      <c r="K412" s="670"/>
      <c r="L412" s="670"/>
      <c r="M412" s="670"/>
      <c r="N412" s="670"/>
      <c r="O412" s="670"/>
      <c r="P412" s="670"/>
      <c r="Q412" s="670"/>
      <c r="R412" s="670"/>
      <c r="S412" s="670"/>
      <c r="T412" s="670"/>
      <c r="U412" s="670"/>
      <c r="V412" s="670"/>
      <c r="W412" s="670"/>
      <c r="X412" s="670"/>
      <c r="Y412" s="670"/>
      <c r="Z412" s="670"/>
      <c r="AA412" s="670"/>
      <c r="AB412" s="670"/>
      <c r="AC412" s="670"/>
      <c r="AD412" s="670"/>
      <c r="AE412" s="670"/>
      <c r="AF412" s="670"/>
      <c r="AG412" s="670"/>
      <c r="AH412" s="670"/>
      <c r="AI412" s="670"/>
      <c r="AJ412" s="670"/>
      <c r="AK412" s="670"/>
      <c r="AL412" s="670"/>
      <c r="AM412" s="670"/>
      <c r="AN412" s="670"/>
      <c r="AO412" s="670"/>
      <c r="AP412" s="670"/>
      <c r="AQ412" s="927"/>
      <c r="AR412" s="670"/>
      <c r="AS412" s="670"/>
      <c r="AT412" s="927"/>
      <c r="AU412" s="927"/>
      <c r="AV412" s="670"/>
      <c r="AW412" s="670"/>
      <c r="AX412" s="670"/>
      <c r="AY412" s="670"/>
      <c r="AZ412" s="670"/>
    </row>
    <row r="413">
      <c r="A413" s="670"/>
      <c r="B413" s="926"/>
      <c r="C413" s="670"/>
      <c r="D413" s="670"/>
      <c r="E413" s="670"/>
      <c r="F413" s="670"/>
      <c r="G413" s="670"/>
      <c r="H413" s="670"/>
      <c r="I413" s="670"/>
      <c r="J413" s="670"/>
      <c r="K413" s="670"/>
      <c r="L413" s="670"/>
      <c r="M413" s="670"/>
      <c r="N413" s="670"/>
      <c r="O413" s="670"/>
      <c r="P413" s="670"/>
      <c r="Q413" s="670"/>
      <c r="R413" s="670"/>
      <c r="S413" s="670"/>
      <c r="T413" s="670"/>
      <c r="U413" s="670"/>
      <c r="V413" s="670"/>
      <c r="W413" s="670"/>
      <c r="X413" s="670"/>
      <c r="Y413" s="670"/>
      <c r="Z413" s="670"/>
      <c r="AA413" s="670"/>
      <c r="AB413" s="670"/>
      <c r="AC413" s="670"/>
      <c r="AD413" s="670"/>
      <c r="AE413" s="670"/>
      <c r="AF413" s="670"/>
      <c r="AG413" s="670"/>
      <c r="AH413" s="670"/>
      <c r="AI413" s="670"/>
      <c r="AJ413" s="670"/>
      <c r="AK413" s="670"/>
      <c r="AL413" s="670"/>
      <c r="AM413" s="670"/>
      <c r="AN413" s="670"/>
      <c r="AO413" s="670"/>
      <c r="AP413" s="670"/>
      <c r="AQ413" s="927"/>
      <c r="AR413" s="670"/>
      <c r="AS413" s="670"/>
      <c r="AT413" s="927"/>
      <c r="AU413" s="927"/>
      <c r="AV413" s="670"/>
      <c r="AW413" s="670"/>
      <c r="AX413" s="670"/>
      <c r="AY413" s="670"/>
      <c r="AZ413" s="670"/>
    </row>
    <row r="414">
      <c r="A414" s="670"/>
      <c r="B414" s="926"/>
      <c r="C414" s="670"/>
      <c r="D414" s="670"/>
      <c r="E414" s="670"/>
      <c r="F414" s="670"/>
      <c r="G414" s="670"/>
      <c r="H414" s="670"/>
      <c r="I414" s="670"/>
      <c r="J414" s="670"/>
      <c r="K414" s="670"/>
      <c r="L414" s="670"/>
      <c r="M414" s="670"/>
      <c r="N414" s="670"/>
      <c r="O414" s="670"/>
      <c r="P414" s="670"/>
      <c r="Q414" s="670"/>
      <c r="R414" s="670"/>
      <c r="S414" s="670"/>
      <c r="T414" s="670"/>
      <c r="U414" s="670"/>
      <c r="V414" s="670"/>
      <c r="W414" s="670"/>
      <c r="X414" s="670"/>
      <c r="Y414" s="670"/>
      <c r="Z414" s="670"/>
      <c r="AA414" s="670"/>
      <c r="AB414" s="670"/>
      <c r="AC414" s="670"/>
      <c r="AD414" s="670"/>
      <c r="AE414" s="670"/>
      <c r="AF414" s="670"/>
      <c r="AG414" s="670"/>
      <c r="AH414" s="670"/>
      <c r="AI414" s="670"/>
      <c r="AJ414" s="670"/>
      <c r="AK414" s="670"/>
      <c r="AL414" s="670"/>
      <c r="AM414" s="670"/>
      <c r="AN414" s="670"/>
      <c r="AO414" s="670"/>
      <c r="AP414" s="670"/>
      <c r="AQ414" s="927"/>
      <c r="AR414" s="670"/>
      <c r="AS414" s="670"/>
      <c r="AT414" s="927"/>
      <c r="AU414" s="927"/>
      <c r="AV414" s="670"/>
      <c r="AW414" s="670"/>
      <c r="AX414" s="670"/>
      <c r="AY414" s="670"/>
      <c r="AZ414" s="670"/>
    </row>
    <row r="415">
      <c r="A415" s="670"/>
      <c r="B415" s="926"/>
      <c r="C415" s="670"/>
      <c r="D415" s="670"/>
      <c r="E415" s="670"/>
      <c r="F415" s="670"/>
      <c r="G415" s="670"/>
      <c r="H415" s="670"/>
      <c r="I415" s="670"/>
      <c r="J415" s="670"/>
      <c r="K415" s="670"/>
      <c r="L415" s="670"/>
      <c r="M415" s="670"/>
      <c r="N415" s="670"/>
      <c r="O415" s="670"/>
      <c r="P415" s="670"/>
      <c r="Q415" s="670"/>
      <c r="R415" s="670"/>
      <c r="S415" s="670"/>
      <c r="T415" s="670"/>
      <c r="U415" s="670"/>
      <c r="V415" s="670"/>
      <c r="W415" s="670"/>
      <c r="X415" s="670"/>
      <c r="Y415" s="670"/>
      <c r="Z415" s="670"/>
      <c r="AA415" s="670"/>
      <c r="AB415" s="670"/>
      <c r="AC415" s="670"/>
      <c r="AD415" s="670"/>
      <c r="AE415" s="670"/>
      <c r="AF415" s="670"/>
      <c r="AG415" s="670"/>
      <c r="AH415" s="670"/>
      <c r="AI415" s="670"/>
      <c r="AJ415" s="670"/>
      <c r="AK415" s="670"/>
      <c r="AL415" s="670"/>
      <c r="AM415" s="670"/>
      <c r="AN415" s="670"/>
      <c r="AO415" s="670"/>
      <c r="AP415" s="670"/>
      <c r="AQ415" s="927"/>
      <c r="AR415" s="670"/>
      <c r="AS415" s="670"/>
      <c r="AT415" s="927"/>
      <c r="AU415" s="927"/>
      <c r="AV415" s="670"/>
      <c r="AW415" s="670"/>
      <c r="AX415" s="670"/>
      <c r="AY415" s="670"/>
      <c r="AZ415" s="670"/>
    </row>
    <row r="416">
      <c r="A416" s="670"/>
      <c r="B416" s="926"/>
      <c r="C416" s="670"/>
      <c r="D416" s="670"/>
      <c r="E416" s="670"/>
      <c r="F416" s="670"/>
      <c r="G416" s="670"/>
      <c r="H416" s="670"/>
      <c r="I416" s="670"/>
      <c r="J416" s="670"/>
      <c r="K416" s="670"/>
      <c r="L416" s="670"/>
      <c r="M416" s="670"/>
      <c r="N416" s="670"/>
      <c r="O416" s="670"/>
      <c r="P416" s="670"/>
      <c r="Q416" s="670"/>
      <c r="R416" s="670"/>
      <c r="S416" s="670"/>
      <c r="T416" s="670"/>
      <c r="U416" s="670"/>
      <c r="V416" s="670"/>
      <c r="W416" s="670"/>
      <c r="X416" s="670"/>
      <c r="Y416" s="670"/>
      <c r="Z416" s="670"/>
      <c r="AA416" s="670"/>
      <c r="AB416" s="670"/>
      <c r="AC416" s="670"/>
      <c r="AD416" s="670"/>
      <c r="AE416" s="670"/>
      <c r="AF416" s="670"/>
      <c r="AG416" s="670"/>
      <c r="AH416" s="670"/>
      <c r="AI416" s="670"/>
      <c r="AJ416" s="670"/>
      <c r="AK416" s="670"/>
      <c r="AL416" s="670"/>
      <c r="AM416" s="670"/>
      <c r="AN416" s="670"/>
      <c r="AO416" s="670"/>
      <c r="AP416" s="670"/>
      <c r="AQ416" s="927"/>
      <c r="AR416" s="670"/>
      <c r="AS416" s="670"/>
      <c r="AT416" s="927"/>
      <c r="AU416" s="927"/>
      <c r="AV416" s="670"/>
      <c r="AW416" s="670"/>
      <c r="AX416" s="670"/>
      <c r="AY416" s="670"/>
      <c r="AZ416" s="670"/>
    </row>
    <row r="417">
      <c r="A417" s="670"/>
      <c r="B417" s="926"/>
      <c r="C417" s="670"/>
      <c r="D417" s="670"/>
      <c r="E417" s="670"/>
      <c r="F417" s="670"/>
      <c r="G417" s="670"/>
      <c r="H417" s="670"/>
      <c r="I417" s="670"/>
      <c r="J417" s="670"/>
      <c r="K417" s="670"/>
      <c r="L417" s="670"/>
      <c r="M417" s="670"/>
      <c r="N417" s="670"/>
      <c r="O417" s="670"/>
      <c r="P417" s="670"/>
      <c r="Q417" s="670"/>
      <c r="R417" s="670"/>
      <c r="S417" s="670"/>
      <c r="T417" s="670"/>
      <c r="U417" s="670"/>
      <c r="V417" s="670"/>
      <c r="W417" s="670"/>
      <c r="X417" s="670"/>
      <c r="Y417" s="670"/>
      <c r="Z417" s="670"/>
      <c r="AA417" s="670"/>
      <c r="AB417" s="670"/>
      <c r="AC417" s="670"/>
      <c r="AD417" s="670"/>
      <c r="AE417" s="670"/>
      <c r="AF417" s="670"/>
      <c r="AG417" s="670"/>
      <c r="AH417" s="670"/>
      <c r="AI417" s="670"/>
      <c r="AJ417" s="670"/>
      <c r="AK417" s="670"/>
      <c r="AL417" s="670"/>
      <c r="AM417" s="670"/>
      <c r="AN417" s="670"/>
      <c r="AO417" s="670"/>
      <c r="AP417" s="670"/>
      <c r="AQ417" s="927"/>
      <c r="AR417" s="670"/>
      <c r="AS417" s="670"/>
      <c r="AT417" s="927"/>
      <c r="AU417" s="927"/>
      <c r="AV417" s="670"/>
      <c r="AW417" s="670"/>
      <c r="AX417" s="670"/>
      <c r="AY417" s="670"/>
      <c r="AZ417" s="670"/>
    </row>
    <row r="418">
      <c r="A418" s="670"/>
      <c r="B418" s="926"/>
      <c r="C418" s="670"/>
      <c r="D418" s="670"/>
      <c r="E418" s="670"/>
      <c r="F418" s="670"/>
      <c r="G418" s="670"/>
      <c r="H418" s="670"/>
      <c r="I418" s="670"/>
      <c r="J418" s="670"/>
      <c r="K418" s="670"/>
      <c r="L418" s="670"/>
      <c r="M418" s="670"/>
      <c r="N418" s="670"/>
      <c r="O418" s="670"/>
      <c r="P418" s="670"/>
      <c r="Q418" s="670"/>
      <c r="R418" s="670"/>
      <c r="S418" s="670"/>
      <c r="T418" s="670"/>
      <c r="U418" s="670"/>
      <c r="V418" s="670"/>
      <c r="W418" s="670"/>
      <c r="X418" s="670"/>
      <c r="Y418" s="670"/>
      <c r="Z418" s="670"/>
      <c r="AA418" s="670"/>
      <c r="AB418" s="670"/>
      <c r="AC418" s="670"/>
      <c r="AD418" s="670"/>
      <c r="AE418" s="670"/>
      <c r="AF418" s="670"/>
      <c r="AG418" s="670"/>
      <c r="AH418" s="670"/>
      <c r="AI418" s="670"/>
      <c r="AJ418" s="670"/>
      <c r="AK418" s="670"/>
      <c r="AL418" s="670"/>
      <c r="AM418" s="670"/>
      <c r="AN418" s="670"/>
      <c r="AO418" s="670"/>
      <c r="AP418" s="670"/>
      <c r="AQ418" s="927"/>
      <c r="AR418" s="670"/>
      <c r="AS418" s="670"/>
      <c r="AT418" s="927"/>
      <c r="AU418" s="927"/>
      <c r="AV418" s="670"/>
      <c r="AW418" s="670"/>
      <c r="AX418" s="670"/>
      <c r="AY418" s="670"/>
      <c r="AZ418" s="670"/>
    </row>
    <row r="419">
      <c r="A419" s="670"/>
      <c r="B419" s="926"/>
      <c r="C419" s="670"/>
      <c r="D419" s="670"/>
      <c r="E419" s="670"/>
      <c r="F419" s="670"/>
      <c r="G419" s="670"/>
      <c r="H419" s="670"/>
      <c r="I419" s="670"/>
      <c r="J419" s="670"/>
      <c r="K419" s="670"/>
      <c r="L419" s="670"/>
      <c r="M419" s="670"/>
      <c r="N419" s="670"/>
      <c r="O419" s="670"/>
      <c r="P419" s="670"/>
      <c r="Q419" s="670"/>
      <c r="R419" s="670"/>
      <c r="S419" s="670"/>
      <c r="T419" s="670"/>
      <c r="U419" s="670"/>
      <c r="V419" s="670"/>
      <c r="W419" s="670"/>
      <c r="X419" s="670"/>
      <c r="Y419" s="670"/>
      <c r="Z419" s="670"/>
      <c r="AA419" s="670"/>
      <c r="AB419" s="670"/>
      <c r="AC419" s="670"/>
      <c r="AD419" s="670"/>
      <c r="AE419" s="670"/>
      <c r="AF419" s="670"/>
      <c r="AG419" s="670"/>
      <c r="AH419" s="670"/>
      <c r="AI419" s="670"/>
      <c r="AJ419" s="670"/>
      <c r="AK419" s="670"/>
      <c r="AL419" s="670"/>
      <c r="AM419" s="670"/>
      <c r="AN419" s="670"/>
      <c r="AO419" s="670"/>
      <c r="AP419" s="670"/>
      <c r="AQ419" s="927"/>
      <c r="AR419" s="670"/>
      <c r="AS419" s="670"/>
      <c r="AT419" s="927"/>
      <c r="AU419" s="927"/>
      <c r="AV419" s="670"/>
      <c r="AW419" s="670"/>
      <c r="AX419" s="670"/>
      <c r="AY419" s="670"/>
      <c r="AZ419" s="670"/>
    </row>
    <row r="420">
      <c r="A420" s="670"/>
      <c r="B420" s="926"/>
      <c r="C420" s="670"/>
      <c r="D420" s="670"/>
      <c r="E420" s="670"/>
      <c r="F420" s="670"/>
      <c r="G420" s="670"/>
      <c r="H420" s="670"/>
      <c r="I420" s="670"/>
      <c r="J420" s="670"/>
      <c r="K420" s="670"/>
      <c r="L420" s="670"/>
      <c r="M420" s="670"/>
      <c r="N420" s="670"/>
      <c r="O420" s="670"/>
      <c r="P420" s="670"/>
      <c r="Q420" s="670"/>
      <c r="R420" s="670"/>
      <c r="S420" s="670"/>
      <c r="T420" s="670"/>
      <c r="U420" s="670"/>
      <c r="V420" s="670"/>
      <c r="W420" s="670"/>
      <c r="X420" s="670"/>
      <c r="Y420" s="670"/>
      <c r="Z420" s="670"/>
      <c r="AA420" s="670"/>
      <c r="AB420" s="670"/>
      <c r="AC420" s="670"/>
      <c r="AD420" s="670"/>
      <c r="AE420" s="670"/>
      <c r="AF420" s="670"/>
      <c r="AG420" s="670"/>
      <c r="AH420" s="670"/>
      <c r="AI420" s="670"/>
      <c r="AJ420" s="670"/>
      <c r="AK420" s="670"/>
      <c r="AL420" s="670"/>
      <c r="AM420" s="670"/>
      <c r="AN420" s="670"/>
      <c r="AO420" s="670"/>
      <c r="AP420" s="670"/>
      <c r="AQ420" s="927"/>
      <c r="AR420" s="670"/>
      <c r="AS420" s="670"/>
      <c r="AT420" s="927"/>
      <c r="AU420" s="927"/>
      <c r="AV420" s="670"/>
      <c r="AW420" s="670"/>
      <c r="AX420" s="670"/>
      <c r="AY420" s="670"/>
      <c r="AZ420" s="670"/>
    </row>
    <row r="421">
      <c r="A421" s="670"/>
      <c r="B421" s="926"/>
      <c r="C421" s="670"/>
      <c r="D421" s="670"/>
      <c r="E421" s="670"/>
      <c r="F421" s="670"/>
      <c r="G421" s="670"/>
      <c r="H421" s="670"/>
      <c r="I421" s="670"/>
      <c r="J421" s="670"/>
      <c r="K421" s="670"/>
      <c r="L421" s="670"/>
      <c r="M421" s="670"/>
      <c r="N421" s="670"/>
      <c r="O421" s="670"/>
      <c r="P421" s="670"/>
      <c r="Q421" s="670"/>
      <c r="R421" s="670"/>
      <c r="S421" s="670"/>
      <c r="T421" s="670"/>
      <c r="U421" s="670"/>
      <c r="V421" s="670"/>
      <c r="W421" s="670"/>
      <c r="X421" s="670"/>
      <c r="Y421" s="670"/>
      <c r="Z421" s="670"/>
      <c r="AA421" s="670"/>
      <c r="AB421" s="670"/>
      <c r="AC421" s="670"/>
      <c r="AD421" s="670"/>
      <c r="AE421" s="670"/>
      <c r="AF421" s="670"/>
      <c r="AG421" s="670"/>
      <c r="AH421" s="670"/>
      <c r="AI421" s="670"/>
      <c r="AJ421" s="670"/>
      <c r="AK421" s="670"/>
      <c r="AL421" s="670"/>
      <c r="AM421" s="670"/>
      <c r="AN421" s="670"/>
      <c r="AO421" s="670"/>
      <c r="AP421" s="670"/>
      <c r="AQ421" s="927"/>
      <c r="AR421" s="670"/>
      <c r="AS421" s="670"/>
      <c r="AT421" s="927"/>
      <c r="AU421" s="927"/>
      <c r="AV421" s="670"/>
      <c r="AW421" s="670"/>
      <c r="AX421" s="670"/>
      <c r="AY421" s="670"/>
      <c r="AZ421" s="670"/>
    </row>
    <row r="422">
      <c r="A422" s="670"/>
      <c r="B422" s="926"/>
      <c r="C422" s="670"/>
      <c r="D422" s="670"/>
      <c r="E422" s="670"/>
      <c r="F422" s="670"/>
      <c r="G422" s="670"/>
      <c r="H422" s="670"/>
      <c r="I422" s="670"/>
      <c r="J422" s="670"/>
      <c r="K422" s="670"/>
      <c r="L422" s="670"/>
      <c r="M422" s="670"/>
      <c r="N422" s="670"/>
      <c r="O422" s="670"/>
      <c r="P422" s="670"/>
      <c r="Q422" s="670"/>
      <c r="R422" s="670"/>
      <c r="S422" s="670"/>
      <c r="T422" s="670"/>
      <c r="U422" s="670"/>
      <c r="V422" s="670"/>
      <c r="W422" s="670"/>
      <c r="X422" s="670"/>
      <c r="Y422" s="670"/>
      <c r="Z422" s="670"/>
      <c r="AA422" s="670"/>
      <c r="AB422" s="670"/>
      <c r="AC422" s="670"/>
      <c r="AD422" s="670"/>
      <c r="AE422" s="670"/>
      <c r="AF422" s="670"/>
      <c r="AG422" s="670"/>
      <c r="AH422" s="670"/>
      <c r="AI422" s="670"/>
      <c r="AJ422" s="670"/>
      <c r="AK422" s="670"/>
      <c r="AL422" s="670"/>
      <c r="AM422" s="670"/>
      <c r="AN422" s="670"/>
      <c r="AO422" s="670"/>
      <c r="AP422" s="670"/>
      <c r="AQ422" s="927"/>
      <c r="AR422" s="670"/>
      <c r="AS422" s="670"/>
      <c r="AT422" s="927"/>
      <c r="AU422" s="927"/>
      <c r="AV422" s="670"/>
      <c r="AW422" s="670"/>
      <c r="AX422" s="670"/>
      <c r="AY422" s="670"/>
      <c r="AZ422" s="670"/>
    </row>
    <row r="423">
      <c r="A423" s="670"/>
      <c r="B423" s="926"/>
      <c r="C423" s="670"/>
      <c r="D423" s="670"/>
      <c r="E423" s="670"/>
      <c r="F423" s="670"/>
      <c r="G423" s="670"/>
      <c r="H423" s="670"/>
      <c r="I423" s="670"/>
      <c r="J423" s="670"/>
      <c r="K423" s="670"/>
      <c r="L423" s="670"/>
      <c r="M423" s="670"/>
      <c r="N423" s="670"/>
      <c r="O423" s="670"/>
      <c r="P423" s="670"/>
      <c r="Q423" s="670"/>
      <c r="R423" s="670"/>
      <c r="S423" s="670"/>
      <c r="T423" s="670"/>
      <c r="U423" s="670"/>
      <c r="V423" s="670"/>
      <c r="W423" s="670"/>
      <c r="X423" s="670"/>
      <c r="Y423" s="670"/>
      <c r="Z423" s="670"/>
      <c r="AA423" s="670"/>
      <c r="AB423" s="670"/>
      <c r="AC423" s="670"/>
      <c r="AD423" s="670"/>
      <c r="AE423" s="670"/>
      <c r="AF423" s="670"/>
      <c r="AG423" s="670"/>
      <c r="AH423" s="670"/>
      <c r="AI423" s="670"/>
      <c r="AJ423" s="670"/>
      <c r="AK423" s="670"/>
      <c r="AL423" s="670"/>
      <c r="AM423" s="670"/>
      <c r="AN423" s="670"/>
      <c r="AO423" s="670"/>
      <c r="AP423" s="670"/>
      <c r="AQ423" s="927"/>
      <c r="AR423" s="670"/>
      <c r="AS423" s="670"/>
      <c r="AT423" s="927"/>
      <c r="AU423" s="927"/>
      <c r="AV423" s="670"/>
      <c r="AW423" s="670"/>
      <c r="AX423" s="670"/>
      <c r="AY423" s="670"/>
      <c r="AZ423" s="670"/>
    </row>
    <row r="424">
      <c r="A424" s="670"/>
      <c r="B424" s="926"/>
      <c r="C424" s="670"/>
      <c r="D424" s="670"/>
      <c r="E424" s="670"/>
      <c r="F424" s="670"/>
      <c r="G424" s="670"/>
      <c r="H424" s="670"/>
      <c r="I424" s="670"/>
      <c r="J424" s="670"/>
      <c r="K424" s="670"/>
      <c r="L424" s="670"/>
      <c r="M424" s="670"/>
      <c r="N424" s="670"/>
      <c r="O424" s="670"/>
      <c r="P424" s="670"/>
      <c r="Q424" s="670"/>
      <c r="R424" s="670"/>
      <c r="S424" s="670"/>
      <c r="T424" s="670"/>
      <c r="U424" s="670"/>
      <c r="V424" s="670"/>
      <c r="W424" s="670"/>
      <c r="X424" s="670"/>
      <c r="Y424" s="670"/>
      <c r="Z424" s="670"/>
      <c r="AA424" s="670"/>
      <c r="AB424" s="670"/>
      <c r="AC424" s="670"/>
      <c r="AD424" s="670"/>
      <c r="AE424" s="670"/>
      <c r="AF424" s="670"/>
      <c r="AG424" s="670"/>
      <c r="AH424" s="670"/>
      <c r="AI424" s="670"/>
      <c r="AJ424" s="670"/>
      <c r="AK424" s="670"/>
      <c r="AL424" s="670"/>
      <c r="AM424" s="670"/>
      <c r="AN424" s="670"/>
      <c r="AO424" s="670"/>
      <c r="AP424" s="670"/>
      <c r="AQ424" s="927"/>
      <c r="AR424" s="670"/>
      <c r="AS424" s="670"/>
      <c r="AT424" s="927"/>
      <c r="AU424" s="927"/>
      <c r="AV424" s="670"/>
      <c r="AW424" s="670"/>
      <c r="AX424" s="670"/>
      <c r="AY424" s="670"/>
      <c r="AZ424" s="670"/>
    </row>
    <row r="425">
      <c r="A425" s="670"/>
      <c r="B425" s="926"/>
      <c r="C425" s="670"/>
      <c r="D425" s="670"/>
      <c r="E425" s="670"/>
      <c r="F425" s="670"/>
      <c r="G425" s="670"/>
      <c r="H425" s="670"/>
      <c r="I425" s="670"/>
      <c r="J425" s="670"/>
      <c r="K425" s="670"/>
      <c r="L425" s="670"/>
      <c r="M425" s="670"/>
      <c r="N425" s="670"/>
      <c r="O425" s="670"/>
      <c r="P425" s="670"/>
      <c r="Q425" s="670"/>
      <c r="R425" s="670"/>
      <c r="S425" s="670"/>
      <c r="T425" s="670"/>
      <c r="U425" s="670"/>
      <c r="V425" s="670"/>
      <c r="W425" s="670"/>
      <c r="X425" s="670"/>
      <c r="Y425" s="670"/>
      <c r="Z425" s="670"/>
      <c r="AA425" s="670"/>
      <c r="AB425" s="670"/>
      <c r="AC425" s="670"/>
      <c r="AD425" s="670"/>
      <c r="AE425" s="670"/>
      <c r="AF425" s="670"/>
      <c r="AG425" s="670"/>
      <c r="AH425" s="670"/>
      <c r="AI425" s="670"/>
      <c r="AJ425" s="670"/>
      <c r="AK425" s="670"/>
      <c r="AL425" s="670"/>
      <c r="AM425" s="670"/>
      <c r="AN425" s="670"/>
      <c r="AO425" s="670"/>
      <c r="AP425" s="670"/>
      <c r="AQ425" s="927"/>
      <c r="AR425" s="670"/>
      <c r="AS425" s="670"/>
      <c r="AT425" s="927"/>
      <c r="AU425" s="927"/>
      <c r="AV425" s="670"/>
      <c r="AW425" s="670"/>
      <c r="AX425" s="670"/>
      <c r="AY425" s="670"/>
      <c r="AZ425" s="670"/>
    </row>
    <row r="426">
      <c r="A426" s="670"/>
      <c r="B426" s="926"/>
      <c r="C426" s="670"/>
      <c r="D426" s="670"/>
      <c r="E426" s="670"/>
      <c r="F426" s="670"/>
      <c r="G426" s="670"/>
      <c r="H426" s="670"/>
      <c r="I426" s="670"/>
      <c r="J426" s="670"/>
      <c r="K426" s="670"/>
      <c r="L426" s="670"/>
      <c r="M426" s="670"/>
      <c r="N426" s="670"/>
      <c r="O426" s="670"/>
      <c r="P426" s="670"/>
      <c r="Q426" s="670"/>
      <c r="R426" s="670"/>
      <c r="S426" s="670"/>
      <c r="T426" s="670"/>
      <c r="U426" s="670"/>
      <c r="V426" s="670"/>
      <c r="W426" s="670"/>
      <c r="X426" s="670"/>
      <c r="Y426" s="670"/>
      <c r="Z426" s="670"/>
      <c r="AA426" s="670"/>
      <c r="AB426" s="670"/>
      <c r="AC426" s="670"/>
      <c r="AD426" s="670"/>
      <c r="AE426" s="670"/>
      <c r="AF426" s="670"/>
      <c r="AG426" s="670"/>
      <c r="AH426" s="670"/>
      <c r="AI426" s="670"/>
      <c r="AJ426" s="670"/>
      <c r="AK426" s="670"/>
      <c r="AL426" s="670"/>
      <c r="AM426" s="670"/>
      <c r="AN426" s="670"/>
      <c r="AO426" s="670"/>
      <c r="AP426" s="670"/>
      <c r="AQ426" s="927"/>
      <c r="AR426" s="670"/>
      <c r="AS426" s="670"/>
      <c r="AT426" s="927"/>
      <c r="AU426" s="927"/>
      <c r="AV426" s="670"/>
      <c r="AW426" s="670"/>
      <c r="AX426" s="670"/>
      <c r="AY426" s="670"/>
      <c r="AZ426" s="670"/>
    </row>
    <row r="427">
      <c r="A427" s="670"/>
      <c r="B427" s="926"/>
      <c r="C427" s="670"/>
      <c r="D427" s="670"/>
      <c r="E427" s="670"/>
      <c r="F427" s="670"/>
      <c r="G427" s="670"/>
      <c r="H427" s="670"/>
      <c r="I427" s="670"/>
      <c r="J427" s="670"/>
      <c r="K427" s="670"/>
      <c r="L427" s="670"/>
      <c r="M427" s="670"/>
      <c r="N427" s="670"/>
      <c r="O427" s="670"/>
      <c r="P427" s="670"/>
      <c r="Q427" s="670"/>
      <c r="R427" s="670"/>
      <c r="S427" s="670"/>
      <c r="T427" s="670"/>
      <c r="U427" s="670"/>
      <c r="V427" s="670"/>
      <c r="W427" s="670"/>
      <c r="X427" s="670"/>
      <c r="Y427" s="670"/>
      <c r="Z427" s="670"/>
      <c r="AA427" s="670"/>
      <c r="AB427" s="670"/>
      <c r="AC427" s="670"/>
      <c r="AD427" s="670"/>
      <c r="AE427" s="670"/>
      <c r="AF427" s="670"/>
      <c r="AG427" s="670"/>
      <c r="AH427" s="670"/>
      <c r="AI427" s="670"/>
      <c r="AJ427" s="670"/>
      <c r="AK427" s="670"/>
      <c r="AL427" s="670"/>
      <c r="AM427" s="670"/>
      <c r="AN427" s="670"/>
      <c r="AO427" s="670"/>
      <c r="AP427" s="670"/>
      <c r="AQ427" s="927"/>
      <c r="AR427" s="670"/>
      <c r="AS427" s="670"/>
      <c r="AT427" s="927"/>
      <c r="AU427" s="927"/>
      <c r="AV427" s="670"/>
      <c r="AW427" s="670"/>
      <c r="AX427" s="670"/>
      <c r="AY427" s="670"/>
      <c r="AZ427" s="670"/>
    </row>
    <row r="428">
      <c r="A428" s="670"/>
      <c r="B428" s="926"/>
      <c r="C428" s="670"/>
      <c r="D428" s="670"/>
      <c r="E428" s="670"/>
      <c r="F428" s="670"/>
      <c r="G428" s="670"/>
      <c r="H428" s="670"/>
      <c r="I428" s="670"/>
      <c r="J428" s="670"/>
      <c r="K428" s="670"/>
      <c r="L428" s="670"/>
      <c r="M428" s="670"/>
      <c r="N428" s="670"/>
      <c r="O428" s="670"/>
      <c r="P428" s="670"/>
      <c r="Q428" s="670"/>
      <c r="R428" s="670"/>
      <c r="S428" s="670"/>
      <c r="T428" s="670"/>
      <c r="U428" s="670"/>
      <c r="V428" s="670"/>
      <c r="W428" s="670"/>
      <c r="X428" s="670"/>
      <c r="Y428" s="670"/>
      <c r="Z428" s="670"/>
      <c r="AA428" s="670"/>
      <c r="AB428" s="670"/>
      <c r="AC428" s="670"/>
      <c r="AD428" s="670"/>
      <c r="AE428" s="670"/>
      <c r="AF428" s="670"/>
      <c r="AG428" s="670"/>
      <c r="AH428" s="670"/>
      <c r="AI428" s="670"/>
      <c r="AJ428" s="670"/>
      <c r="AK428" s="670"/>
      <c r="AL428" s="670"/>
      <c r="AM428" s="670"/>
      <c r="AN428" s="670"/>
      <c r="AO428" s="670"/>
      <c r="AP428" s="670"/>
      <c r="AQ428" s="927"/>
      <c r="AR428" s="670"/>
      <c r="AS428" s="670"/>
      <c r="AT428" s="927"/>
      <c r="AU428" s="927"/>
      <c r="AV428" s="670"/>
      <c r="AW428" s="670"/>
      <c r="AX428" s="670"/>
      <c r="AY428" s="670"/>
      <c r="AZ428" s="670"/>
    </row>
    <row r="429">
      <c r="A429" s="670"/>
      <c r="B429" s="926"/>
      <c r="C429" s="670"/>
      <c r="D429" s="670"/>
      <c r="E429" s="670"/>
      <c r="F429" s="670"/>
      <c r="G429" s="670"/>
      <c r="H429" s="670"/>
      <c r="I429" s="670"/>
      <c r="J429" s="670"/>
      <c r="K429" s="670"/>
      <c r="L429" s="670"/>
      <c r="M429" s="670"/>
      <c r="N429" s="670"/>
      <c r="O429" s="670"/>
      <c r="P429" s="670"/>
      <c r="Q429" s="670"/>
      <c r="R429" s="670"/>
      <c r="S429" s="670"/>
      <c r="T429" s="670"/>
      <c r="U429" s="670"/>
      <c r="V429" s="670"/>
      <c r="W429" s="670"/>
      <c r="X429" s="670"/>
      <c r="Y429" s="670"/>
      <c r="Z429" s="670"/>
      <c r="AA429" s="670"/>
      <c r="AB429" s="670"/>
      <c r="AC429" s="670"/>
      <c r="AD429" s="670"/>
      <c r="AE429" s="670"/>
      <c r="AF429" s="670"/>
      <c r="AG429" s="670"/>
      <c r="AH429" s="670"/>
      <c r="AI429" s="670"/>
      <c r="AJ429" s="670"/>
      <c r="AK429" s="670"/>
      <c r="AL429" s="670"/>
      <c r="AM429" s="670"/>
      <c r="AN429" s="670"/>
      <c r="AO429" s="670"/>
      <c r="AP429" s="670"/>
      <c r="AQ429" s="927"/>
      <c r="AR429" s="670"/>
      <c r="AS429" s="670"/>
      <c r="AT429" s="927"/>
      <c r="AU429" s="927"/>
      <c r="AV429" s="670"/>
      <c r="AW429" s="670"/>
      <c r="AX429" s="670"/>
      <c r="AY429" s="670"/>
      <c r="AZ429" s="670"/>
    </row>
    <row r="430">
      <c r="A430" s="670"/>
      <c r="B430" s="926"/>
      <c r="C430" s="670"/>
      <c r="D430" s="670"/>
      <c r="E430" s="670"/>
      <c r="F430" s="670"/>
      <c r="G430" s="670"/>
      <c r="H430" s="670"/>
      <c r="I430" s="670"/>
      <c r="J430" s="670"/>
      <c r="K430" s="670"/>
      <c r="L430" s="670"/>
      <c r="M430" s="670"/>
      <c r="N430" s="670"/>
      <c r="O430" s="670"/>
      <c r="P430" s="670"/>
      <c r="Q430" s="670"/>
      <c r="R430" s="670"/>
      <c r="S430" s="670"/>
      <c r="T430" s="670"/>
      <c r="U430" s="670"/>
      <c r="V430" s="670"/>
      <c r="W430" s="670"/>
      <c r="X430" s="670"/>
      <c r="Y430" s="670"/>
      <c r="Z430" s="670"/>
      <c r="AA430" s="670"/>
      <c r="AB430" s="670"/>
      <c r="AC430" s="670"/>
      <c r="AD430" s="670"/>
      <c r="AE430" s="670"/>
      <c r="AF430" s="670"/>
      <c r="AG430" s="670"/>
      <c r="AH430" s="670"/>
      <c r="AI430" s="670"/>
      <c r="AJ430" s="670"/>
      <c r="AK430" s="670"/>
      <c r="AL430" s="670"/>
      <c r="AM430" s="670"/>
      <c r="AN430" s="670"/>
      <c r="AO430" s="670"/>
      <c r="AP430" s="670"/>
      <c r="AQ430" s="927"/>
      <c r="AR430" s="670"/>
      <c r="AS430" s="670"/>
      <c r="AT430" s="927"/>
      <c r="AU430" s="927"/>
      <c r="AV430" s="670"/>
      <c r="AW430" s="670"/>
      <c r="AX430" s="670"/>
      <c r="AY430" s="670"/>
      <c r="AZ430" s="670"/>
    </row>
    <row r="431">
      <c r="A431" s="670"/>
      <c r="B431" s="926"/>
      <c r="C431" s="670"/>
      <c r="D431" s="670"/>
      <c r="E431" s="670"/>
      <c r="F431" s="670"/>
      <c r="G431" s="670"/>
      <c r="H431" s="670"/>
      <c r="I431" s="670"/>
      <c r="J431" s="670"/>
      <c r="K431" s="670"/>
      <c r="L431" s="670"/>
      <c r="M431" s="670"/>
      <c r="N431" s="670"/>
      <c r="O431" s="670"/>
      <c r="P431" s="670"/>
      <c r="Q431" s="670"/>
      <c r="R431" s="670"/>
      <c r="S431" s="670"/>
      <c r="T431" s="670"/>
      <c r="U431" s="670"/>
      <c r="V431" s="670"/>
      <c r="W431" s="670"/>
      <c r="X431" s="670"/>
      <c r="Y431" s="670"/>
      <c r="Z431" s="670"/>
      <c r="AA431" s="670"/>
      <c r="AB431" s="670"/>
      <c r="AC431" s="670"/>
      <c r="AD431" s="670"/>
      <c r="AE431" s="670"/>
      <c r="AF431" s="670"/>
      <c r="AG431" s="670"/>
      <c r="AH431" s="670"/>
      <c r="AI431" s="670"/>
      <c r="AJ431" s="670"/>
      <c r="AK431" s="670"/>
      <c r="AL431" s="670"/>
      <c r="AM431" s="670"/>
      <c r="AN431" s="670"/>
      <c r="AO431" s="670"/>
      <c r="AP431" s="670"/>
      <c r="AQ431" s="927"/>
      <c r="AR431" s="670"/>
      <c r="AS431" s="670"/>
      <c r="AT431" s="927"/>
      <c r="AU431" s="927"/>
      <c r="AV431" s="670"/>
      <c r="AW431" s="670"/>
      <c r="AX431" s="670"/>
      <c r="AY431" s="670"/>
      <c r="AZ431" s="670"/>
    </row>
    <row r="432">
      <c r="A432" s="670"/>
      <c r="B432" s="926"/>
      <c r="C432" s="670"/>
      <c r="D432" s="670"/>
      <c r="E432" s="670"/>
      <c r="F432" s="670"/>
      <c r="G432" s="670"/>
      <c r="H432" s="670"/>
      <c r="I432" s="670"/>
      <c r="J432" s="670"/>
      <c r="K432" s="670"/>
      <c r="L432" s="670"/>
      <c r="M432" s="670"/>
      <c r="N432" s="670"/>
      <c r="O432" s="670"/>
      <c r="P432" s="670"/>
      <c r="Q432" s="670"/>
      <c r="R432" s="670"/>
      <c r="S432" s="670"/>
      <c r="T432" s="670"/>
      <c r="U432" s="670"/>
      <c r="V432" s="670"/>
      <c r="W432" s="670"/>
      <c r="X432" s="670"/>
      <c r="Y432" s="670"/>
      <c r="Z432" s="670"/>
      <c r="AA432" s="670"/>
      <c r="AB432" s="670"/>
      <c r="AC432" s="670"/>
      <c r="AD432" s="670"/>
      <c r="AE432" s="670"/>
      <c r="AF432" s="670"/>
      <c r="AG432" s="670"/>
      <c r="AH432" s="670"/>
      <c r="AI432" s="670"/>
      <c r="AJ432" s="670"/>
      <c r="AK432" s="670"/>
      <c r="AL432" s="670"/>
      <c r="AM432" s="670"/>
      <c r="AN432" s="670"/>
      <c r="AO432" s="670"/>
      <c r="AP432" s="670"/>
      <c r="AQ432" s="927"/>
      <c r="AR432" s="670"/>
      <c r="AS432" s="670"/>
      <c r="AT432" s="927"/>
      <c r="AU432" s="927"/>
      <c r="AV432" s="670"/>
      <c r="AW432" s="670"/>
      <c r="AX432" s="670"/>
      <c r="AY432" s="670"/>
      <c r="AZ432" s="670"/>
    </row>
    <row r="433">
      <c r="A433" s="670"/>
      <c r="B433" s="926"/>
      <c r="C433" s="670"/>
      <c r="D433" s="670"/>
      <c r="E433" s="670"/>
      <c r="F433" s="670"/>
      <c r="G433" s="670"/>
      <c r="H433" s="670"/>
      <c r="I433" s="670"/>
      <c r="J433" s="670"/>
      <c r="K433" s="670"/>
      <c r="L433" s="670"/>
      <c r="M433" s="670"/>
      <c r="N433" s="670"/>
      <c r="O433" s="670"/>
      <c r="P433" s="670"/>
      <c r="Q433" s="670"/>
      <c r="R433" s="670"/>
      <c r="S433" s="670"/>
      <c r="T433" s="670"/>
      <c r="U433" s="670"/>
      <c r="V433" s="670"/>
      <c r="W433" s="670"/>
      <c r="X433" s="670"/>
      <c r="Y433" s="670"/>
      <c r="Z433" s="670"/>
      <c r="AA433" s="670"/>
      <c r="AB433" s="670"/>
      <c r="AC433" s="670"/>
      <c r="AD433" s="670"/>
      <c r="AE433" s="670"/>
      <c r="AF433" s="670"/>
      <c r="AG433" s="670"/>
      <c r="AH433" s="670"/>
      <c r="AI433" s="670"/>
      <c r="AJ433" s="670"/>
      <c r="AK433" s="670"/>
      <c r="AL433" s="670"/>
      <c r="AM433" s="670"/>
      <c r="AN433" s="670"/>
      <c r="AO433" s="670"/>
      <c r="AP433" s="670"/>
      <c r="AQ433" s="927"/>
      <c r="AR433" s="670"/>
      <c r="AS433" s="670"/>
      <c r="AT433" s="927"/>
      <c r="AU433" s="927"/>
      <c r="AV433" s="670"/>
      <c r="AW433" s="670"/>
      <c r="AX433" s="670"/>
      <c r="AY433" s="670"/>
      <c r="AZ433" s="670"/>
    </row>
    <row r="434">
      <c r="A434" s="670"/>
      <c r="B434" s="926"/>
      <c r="C434" s="670"/>
      <c r="D434" s="670"/>
      <c r="E434" s="670"/>
      <c r="F434" s="670"/>
      <c r="G434" s="670"/>
      <c r="H434" s="670"/>
      <c r="I434" s="670"/>
      <c r="J434" s="670"/>
      <c r="K434" s="670"/>
      <c r="L434" s="670"/>
      <c r="M434" s="670"/>
      <c r="N434" s="670"/>
      <c r="O434" s="670"/>
      <c r="P434" s="670"/>
      <c r="Q434" s="670"/>
      <c r="R434" s="670"/>
      <c r="S434" s="670"/>
      <c r="T434" s="670"/>
      <c r="U434" s="670"/>
      <c r="V434" s="670"/>
      <c r="W434" s="670"/>
      <c r="X434" s="670"/>
      <c r="Y434" s="670"/>
      <c r="Z434" s="670"/>
      <c r="AA434" s="670"/>
      <c r="AB434" s="670"/>
      <c r="AC434" s="670"/>
      <c r="AD434" s="670"/>
      <c r="AE434" s="670"/>
      <c r="AF434" s="670"/>
      <c r="AG434" s="670"/>
      <c r="AH434" s="670"/>
      <c r="AI434" s="670"/>
      <c r="AJ434" s="670"/>
      <c r="AK434" s="670"/>
      <c r="AL434" s="670"/>
      <c r="AM434" s="670"/>
      <c r="AN434" s="670"/>
      <c r="AO434" s="670"/>
      <c r="AP434" s="670"/>
      <c r="AQ434" s="927"/>
      <c r="AR434" s="670"/>
      <c r="AS434" s="670"/>
      <c r="AT434" s="927"/>
      <c r="AU434" s="927"/>
      <c r="AV434" s="670"/>
      <c r="AW434" s="670"/>
      <c r="AX434" s="670"/>
      <c r="AY434" s="670"/>
      <c r="AZ434" s="670"/>
    </row>
    <row r="435">
      <c r="A435" s="670"/>
      <c r="B435" s="926"/>
      <c r="C435" s="670"/>
      <c r="D435" s="670"/>
      <c r="E435" s="670"/>
      <c r="F435" s="670"/>
      <c r="G435" s="670"/>
      <c r="H435" s="670"/>
      <c r="I435" s="670"/>
      <c r="J435" s="670"/>
      <c r="K435" s="670"/>
      <c r="L435" s="670"/>
      <c r="M435" s="670"/>
      <c r="N435" s="670"/>
      <c r="O435" s="670"/>
      <c r="P435" s="670"/>
      <c r="Q435" s="670"/>
      <c r="R435" s="670"/>
      <c r="S435" s="670"/>
      <c r="T435" s="670"/>
      <c r="U435" s="670"/>
      <c r="V435" s="670"/>
      <c r="W435" s="670"/>
      <c r="X435" s="670"/>
      <c r="Y435" s="670"/>
      <c r="Z435" s="670"/>
      <c r="AA435" s="670"/>
      <c r="AB435" s="670"/>
      <c r="AC435" s="670"/>
      <c r="AD435" s="670"/>
      <c r="AE435" s="670"/>
      <c r="AF435" s="670"/>
      <c r="AG435" s="670"/>
      <c r="AH435" s="670"/>
      <c r="AI435" s="670"/>
      <c r="AJ435" s="670"/>
      <c r="AK435" s="670"/>
      <c r="AL435" s="670"/>
      <c r="AM435" s="670"/>
      <c r="AN435" s="670"/>
      <c r="AO435" s="670"/>
      <c r="AP435" s="670"/>
      <c r="AQ435" s="927"/>
      <c r="AR435" s="670"/>
      <c r="AS435" s="670"/>
      <c r="AT435" s="927"/>
      <c r="AU435" s="927"/>
      <c r="AV435" s="670"/>
      <c r="AW435" s="670"/>
      <c r="AX435" s="670"/>
      <c r="AY435" s="670"/>
      <c r="AZ435" s="670"/>
    </row>
    <row r="436">
      <c r="A436" s="670"/>
      <c r="B436" s="926"/>
      <c r="C436" s="670"/>
      <c r="D436" s="670"/>
      <c r="E436" s="670"/>
      <c r="F436" s="670"/>
      <c r="G436" s="670"/>
      <c r="H436" s="670"/>
      <c r="I436" s="670"/>
      <c r="J436" s="670"/>
      <c r="K436" s="670"/>
      <c r="L436" s="670"/>
      <c r="M436" s="670"/>
      <c r="N436" s="670"/>
      <c r="O436" s="670"/>
      <c r="P436" s="670"/>
      <c r="Q436" s="670"/>
      <c r="R436" s="670"/>
      <c r="S436" s="670"/>
      <c r="T436" s="670"/>
      <c r="U436" s="670"/>
      <c r="V436" s="670"/>
      <c r="W436" s="670"/>
      <c r="X436" s="670"/>
      <c r="Y436" s="670"/>
      <c r="Z436" s="670"/>
      <c r="AA436" s="670"/>
      <c r="AB436" s="670"/>
      <c r="AC436" s="670"/>
      <c r="AD436" s="670"/>
      <c r="AE436" s="670"/>
      <c r="AF436" s="670"/>
      <c r="AG436" s="670"/>
      <c r="AH436" s="670"/>
      <c r="AI436" s="670"/>
      <c r="AJ436" s="670"/>
      <c r="AK436" s="670"/>
      <c r="AL436" s="670"/>
      <c r="AM436" s="670"/>
      <c r="AN436" s="670"/>
      <c r="AO436" s="670"/>
      <c r="AP436" s="670"/>
      <c r="AQ436" s="927"/>
      <c r="AR436" s="670"/>
      <c r="AS436" s="670"/>
      <c r="AT436" s="927"/>
      <c r="AU436" s="927"/>
      <c r="AV436" s="670"/>
      <c r="AW436" s="670"/>
      <c r="AX436" s="670"/>
      <c r="AY436" s="670"/>
      <c r="AZ436" s="670"/>
    </row>
    <row r="437">
      <c r="A437" s="670"/>
      <c r="B437" s="926"/>
      <c r="C437" s="670"/>
      <c r="D437" s="670"/>
      <c r="E437" s="670"/>
      <c r="F437" s="670"/>
      <c r="G437" s="670"/>
      <c r="H437" s="670"/>
      <c r="I437" s="670"/>
      <c r="J437" s="670"/>
      <c r="K437" s="670"/>
      <c r="L437" s="670"/>
      <c r="M437" s="670"/>
      <c r="N437" s="670"/>
      <c r="O437" s="670"/>
      <c r="P437" s="670"/>
      <c r="Q437" s="670"/>
      <c r="R437" s="670"/>
      <c r="S437" s="670"/>
      <c r="T437" s="670"/>
      <c r="U437" s="670"/>
      <c r="V437" s="670"/>
      <c r="W437" s="670"/>
      <c r="X437" s="670"/>
      <c r="Y437" s="670"/>
      <c r="Z437" s="670"/>
      <c r="AA437" s="670"/>
      <c r="AB437" s="670"/>
      <c r="AC437" s="670"/>
      <c r="AD437" s="670"/>
      <c r="AE437" s="670"/>
      <c r="AF437" s="670"/>
      <c r="AG437" s="670"/>
      <c r="AH437" s="670"/>
      <c r="AI437" s="670"/>
      <c r="AJ437" s="670"/>
      <c r="AK437" s="670"/>
      <c r="AL437" s="670"/>
      <c r="AM437" s="670"/>
      <c r="AN437" s="670"/>
      <c r="AO437" s="670"/>
      <c r="AP437" s="670"/>
      <c r="AQ437" s="927"/>
      <c r="AR437" s="670"/>
      <c r="AS437" s="670"/>
      <c r="AT437" s="927"/>
      <c r="AU437" s="927"/>
      <c r="AV437" s="670"/>
      <c r="AW437" s="670"/>
      <c r="AX437" s="670"/>
      <c r="AY437" s="670"/>
      <c r="AZ437" s="670"/>
    </row>
    <row r="438">
      <c r="A438" s="670"/>
      <c r="B438" s="926"/>
      <c r="C438" s="670"/>
      <c r="D438" s="670"/>
      <c r="E438" s="670"/>
      <c r="F438" s="670"/>
      <c r="G438" s="670"/>
      <c r="H438" s="670"/>
      <c r="I438" s="670"/>
      <c r="J438" s="670"/>
      <c r="K438" s="670"/>
      <c r="L438" s="670"/>
      <c r="M438" s="670"/>
      <c r="N438" s="670"/>
      <c r="O438" s="670"/>
      <c r="P438" s="670"/>
      <c r="Q438" s="670"/>
      <c r="R438" s="670"/>
      <c r="S438" s="670"/>
      <c r="T438" s="670"/>
      <c r="U438" s="670"/>
      <c r="V438" s="670"/>
      <c r="W438" s="670"/>
      <c r="X438" s="670"/>
      <c r="Y438" s="670"/>
      <c r="Z438" s="670"/>
      <c r="AA438" s="670"/>
      <c r="AB438" s="670"/>
      <c r="AC438" s="670"/>
      <c r="AD438" s="670"/>
      <c r="AE438" s="670"/>
      <c r="AF438" s="670"/>
      <c r="AG438" s="670"/>
      <c r="AH438" s="670"/>
      <c r="AI438" s="670"/>
      <c r="AJ438" s="670"/>
      <c r="AK438" s="670"/>
      <c r="AL438" s="670"/>
      <c r="AM438" s="670"/>
      <c r="AN438" s="670"/>
      <c r="AO438" s="670"/>
      <c r="AP438" s="670"/>
      <c r="AQ438" s="927"/>
      <c r="AR438" s="670"/>
      <c r="AS438" s="670"/>
      <c r="AT438" s="927"/>
      <c r="AU438" s="927"/>
      <c r="AV438" s="670"/>
      <c r="AW438" s="670"/>
      <c r="AX438" s="670"/>
      <c r="AY438" s="670"/>
      <c r="AZ438" s="670"/>
    </row>
    <row r="439">
      <c r="A439" s="670"/>
      <c r="B439" s="926"/>
      <c r="C439" s="670"/>
      <c r="D439" s="670"/>
      <c r="E439" s="670"/>
      <c r="F439" s="670"/>
      <c r="G439" s="670"/>
      <c r="H439" s="670"/>
      <c r="I439" s="670"/>
      <c r="J439" s="670"/>
      <c r="K439" s="670"/>
      <c r="L439" s="670"/>
      <c r="M439" s="670"/>
      <c r="N439" s="670"/>
      <c r="O439" s="670"/>
      <c r="P439" s="670"/>
      <c r="Q439" s="670"/>
      <c r="R439" s="670"/>
      <c r="S439" s="670"/>
      <c r="T439" s="670"/>
      <c r="U439" s="670"/>
      <c r="V439" s="670"/>
      <c r="W439" s="670"/>
      <c r="X439" s="670"/>
      <c r="Y439" s="670"/>
      <c r="Z439" s="670"/>
      <c r="AA439" s="670"/>
      <c r="AB439" s="670"/>
      <c r="AC439" s="670"/>
      <c r="AD439" s="670"/>
      <c r="AE439" s="670"/>
      <c r="AF439" s="670"/>
      <c r="AG439" s="670"/>
      <c r="AH439" s="670"/>
      <c r="AI439" s="670"/>
      <c r="AJ439" s="670"/>
      <c r="AK439" s="670"/>
      <c r="AL439" s="670"/>
      <c r="AM439" s="670"/>
      <c r="AN439" s="670"/>
      <c r="AO439" s="670"/>
      <c r="AP439" s="670"/>
      <c r="AQ439" s="927"/>
      <c r="AR439" s="670"/>
      <c r="AS439" s="670"/>
      <c r="AT439" s="927"/>
      <c r="AU439" s="927"/>
      <c r="AV439" s="670"/>
      <c r="AW439" s="670"/>
      <c r="AX439" s="670"/>
      <c r="AY439" s="670"/>
      <c r="AZ439" s="670"/>
    </row>
    <row r="440">
      <c r="A440" s="670"/>
      <c r="B440" s="926"/>
      <c r="C440" s="670"/>
      <c r="D440" s="670"/>
      <c r="E440" s="670"/>
      <c r="F440" s="670"/>
      <c r="G440" s="670"/>
      <c r="H440" s="670"/>
      <c r="I440" s="670"/>
      <c r="J440" s="670"/>
      <c r="K440" s="670"/>
      <c r="L440" s="670"/>
      <c r="M440" s="670"/>
      <c r="N440" s="670"/>
      <c r="O440" s="670"/>
      <c r="P440" s="670"/>
      <c r="Q440" s="670"/>
      <c r="R440" s="670"/>
      <c r="S440" s="670"/>
      <c r="T440" s="670"/>
      <c r="U440" s="670"/>
      <c r="V440" s="670"/>
      <c r="W440" s="670"/>
      <c r="X440" s="670"/>
      <c r="Y440" s="670"/>
      <c r="Z440" s="670"/>
      <c r="AA440" s="670"/>
      <c r="AB440" s="670"/>
      <c r="AC440" s="670"/>
      <c r="AD440" s="670"/>
      <c r="AE440" s="670"/>
      <c r="AF440" s="670"/>
      <c r="AG440" s="670"/>
      <c r="AH440" s="670"/>
      <c r="AI440" s="670"/>
      <c r="AJ440" s="670"/>
      <c r="AK440" s="670"/>
      <c r="AL440" s="670"/>
      <c r="AM440" s="670"/>
      <c r="AN440" s="670"/>
      <c r="AO440" s="670"/>
      <c r="AP440" s="670"/>
      <c r="AQ440" s="927"/>
      <c r="AR440" s="670"/>
      <c r="AS440" s="670"/>
      <c r="AT440" s="927"/>
      <c r="AU440" s="927"/>
      <c r="AV440" s="670"/>
      <c r="AW440" s="670"/>
      <c r="AX440" s="670"/>
      <c r="AY440" s="670"/>
      <c r="AZ440" s="670"/>
    </row>
    <row r="441">
      <c r="A441" s="670"/>
      <c r="B441" s="926"/>
      <c r="C441" s="670"/>
      <c r="D441" s="670"/>
      <c r="E441" s="670"/>
      <c r="F441" s="670"/>
      <c r="G441" s="670"/>
      <c r="H441" s="670"/>
      <c r="I441" s="670"/>
      <c r="J441" s="670"/>
      <c r="K441" s="670"/>
      <c r="L441" s="670"/>
      <c r="M441" s="670"/>
      <c r="N441" s="670"/>
      <c r="O441" s="670"/>
      <c r="P441" s="670"/>
      <c r="Q441" s="670"/>
      <c r="R441" s="670"/>
      <c r="S441" s="670"/>
      <c r="T441" s="670"/>
      <c r="U441" s="670"/>
      <c r="V441" s="670"/>
      <c r="W441" s="670"/>
      <c r="X441" s="670"/>
      <c r="Y441" s="670"/>
      <c r="Z441" s="670"/>
      <c r="AA441" s="670"/>
      <c r="AB441" s="670"/>
      <c r="AC441" s="670"/>
      <c r="AD441" s="670"/>
      <c r="AE441" s="670"/>
      <c r="AF441" s="670"/>
      <c r="AG441" s="670"/>
      <c r="AH441" s="670"/>
      <c r="AI441" s="670"/>
      <c r="AJ441" s="670"/>
      <c r="AK441" s="670"/>
      <c r="AL441" s="670"/>
      <c r="AM441" s="670"/>
      <c r="AN441" s="670"/>
      <c r="AO441" s="670"/>
      <c r="AP441" s="670"/>
      <c r="AQ441" s="927"/>
      <c r="AR441" s="670"/>
      <c r="AS441" s="670"/>
      <c r="AT441" s="927"/>
      <c r="AU441" s="927"/>
      <c r="AV441" s="670"/>
      <c r="AW441" s="670"/>
      <c r="AX441" s="670"/>
      <c r="AY441" s="670"/>
      <c r="AZ441" s="670"/>
    </row>
    <row r="442">
      <c r="A442" s="670"/>
      <c r="B442" s="926"/>
      <c r="C442" s="670"/>
      <c r="D442" s="670"/>
      <c r="E442" s="670"/>
      <c r="F442" s="670"/>
      <c r="G442" s="670"/>
      <c r="H442" s="670"/>
      <c r="I442" s="670"/>
      <c r="J442" s="670"/>
      <c r="K442" s="670"/>
      <c r="L442" s="670"/>
      <c r="M442" s="670"/>
      <c r="N442" s="670"/>
      <c r="O442" s="670"/>
      <c r="P442" s="670"/>
      <c r="Q442" s="670"/>
      <c r="R442" s="670"/>
      <c r="S442" s="670"/>
      <c r="T442" s="670"/>
      <c r="U442" s="670"/>
      <c r="V442" s="670"/>
      <c r="W442" s="670"/>
      <c r="X442" s="670"/>
      <c r="Y442" s="670"/>
      <c r="Z442" s="670"/>
      <c r="AA442" s="670"/>
      <c r="AB442" s="670"/>
      <c r="AC442" s="670"/>
      <c r="AD442" s="670"/>
      <c r="AE442" s="670"/>
      <c r="AF442" s="670"/>
      <c r="AG442" s="670"/>
      <c r="AH442" s="670"/>
      <c r="AI442" s="670"/>
      <c r="AJ442" s="670"/>
      <c r="AK442" s="670"/>
      <c r="AL442" s="670"/>
      <c r="AM442" s="670"/>
      <c r="AN442" s="670"/>
      <c r="AO442" s="670"/>
      <c r="AP442" s="670"/>
      <c r="AQ442" s="927"/>
      <c r="AR442" s="670"/>
      <c r="AS442" s="670"/>
      <c r="AT442" s="927"/>
      <c r="AU442" s="927"/>
      <c r="AV442" s="670"/>
      <c r="AW442" s="670"/>
      <c r="AX442" s="670"/>
      <c r="AY442" s="670"/>
      <c r="AZ442" s="670"/>
    </row>
    <row r="443">
      <c r="A443" s="670"/>
      <c r="B443" s="926"/>
      <c r="C443" s="670"/>
      <c r="D443" s="670"/>
      <c r="E443" s="670"/>
      <c r="F443" s="670"/>
      <c r="G443" s="670"/>
      <c r="H443" s="670"/>
      <c r="I443" s="670"/>
      <c r="J443" s="670"/>
      <c r="K443" s="670"/>
      <c r="L443" s="670"/>
      <c r="M443" s="670"/>
      <c r="N443" s="670"/>
      <c r="O443" s="670"/>
      <c r="P443" s="670"/>
      <c r="Q443" s="670"/>
      <c r="R443" s="670"/>
      <c r="S443" s="670"/>
      <c r="T443" s="670"/>
      <c r="U443" s="670"/>
      <c r="V443" s="670"/>
      <c r="W443" s="670"/>
      <c r="X443" s="670"/>
      <c r="Y443" s="670"/>
      <c r="Z443" s="670"/>
      <c r="AA443" s="670"/>
      <c r="AB443" s="670"/>
      <c r="AC443" s="670"/>
      <c r="AD443" s="670"/>
      <c r="AE443" s="670"/>
      <c r="AF443" s="670"/>
      <c r="AG443" s="670"/>
      <c r="AH443" s="670"/>
      <c r="AI443" s="670"/>
      <c r="AJ443" s="670"/>
      <c r="AK443" s="670"/>
      <c r="AL443" s="670"/>
      <c r="AM443" s="670"/>
      <c r="AN443" s="670"/>
      <c r="AO443" s="670"/>
      <c r="AP443" s="670"/>
      <c r="AQ443" s="927"/>
      <c r="AR443" s="670"/>
      <c r="AS443" s="670"/>
      <c r="AT443" s="927"/>
      <c r="AU443" s="927"/>
      <c r="AV443" s="670"/>
      <c r="AW443" s="670"/>
      <c r="AX443" s="670"/>
      <c r="AY443" s="670"/>
      <c r="AZ443" s="670"/>
    </row>
    <row r="444">
      <c r="A444" s="670"/>
      <c r="B444" s="926"/>
      <c r="C444" s="670"/>
      <c r="D444" s="670"/>
      <c r="E444" s="670"/>
      <c r="F444" s="670"/>
      <c r="G444" s="670"/>
      <c r="H444" s="670"/>
      <c r="I444" s="670"/>
      <c r="J444" s="670"/>
      <c r="K444" s="670"/>
      <c r="L444" s="670"/>
      <c r="M444" s="670"/>
      <c r="N444" s="670"/>
      <c r="O444" s="670"/>
      <c r="P444" s="670"/>
      <c r="Q444" s="670"/>
      <c r="R444" s="670"/>
      <c r="S444" s="670"/>
      <c r="T444" s="670"/>
      <c r="U444" s="670"/>
      <c r="V444" s="670"/>
      <c r="W444" s="670"/>
      <c r="X444" s="670"/>
      <c r="Y444" s="670"/>
      <c r="Z444" s="670"/>
      <c r="AA444" s="670"/>
      <c r="AB444" s="670"/>
      <c r="AC444" s="670"/>
      <c r="AD444" s="670"/>
      <c r="AE444" s="670"/>
      <c r="AF444" s="670"/>
      <c r="AG444" s="670"/>
      <c r="AH444" s="670"/>
      <c r="AI444" s="670"/>
      <c r="AJ444" s="670"/>
      <c r="AK444" s="670"/>
      <c r="AL444" s="670"/>
      <c r="AM444" s="670"/>
      <c r="AN444" s="670"/>
      <c r="AO444" s="670"/>
      <c r="AP444" s="670"/>
      <c r="AQ444" s="927"/>
      <c r="AR444" s="670"/>
      <c r="AS444" s="670"/>
      <c r="AT444" s="927"/>
      <c r="AU444" s="927"/>
      <c r="AV444" s="670"/>
      <c r="AW444" s="670"/>
      <c r="AX444" s="670"/>
      <c r="AY444" s="670"/>
      <c r="AZ444" s="670"/>
    </row>
    <row r="445">
      <c r="A445" s="670"/>
      <c r="B445" s="926"/>
      <c r="C445" s="670"/>
      <c r="D445" s="670"/>
      <c r="E445" s="670"/>
      <c r="F445" s="670"/>
      <c r="G445" s="670"/>
      <c r="H445" s="670"/>
      <c r="I445" s="670"/>
      <c r="J445" s="670"/>
      <c r="K445" s="670"/>
      <c r="L445" s="670"/>
      <c r="M445" s="670"/>
      <c r="N445" s="670"/>
      <c r="O445" s="670"/>
      <c r="P445" s="670"/>
      <c r="Q445" s="670"/>
      <c r="R445" s="670"/>
      <c r="S445" s="670"/>
      <c r="T445" s="670"/>
      <c r="U445" s="670"/>
      <c r="V445" s="670"/>
      <c r="W445" s="670"/>
      <c r="X445" s="670"/>
      <c r="Y445" s="670"/>
      <c r="Z445" s="670"/>
      <c r="AA445" s="670"/>
      <c r="AB445" s="670"/>
      <c r="AC445" s="670"/>
      <c r="AD445" s="670"/>
      <c r="AE445" s="670"/>
      <c r="AF445" s="670"/>
      <c r="AG445" s="670"/>
      <c r="AH445" s="670"/>
      <c r="AI445" s="670"/>
      <c r="AJ445" s="670"/>
      <c r="AK445" s="670"/>
      <c r="AL445" s="670"/>
      <c r="AM445" s="670"/>
      <c r="AN445" s="670"/>
      <c r="AO445" s="670"/>
      <c r="AP445" s="670"/>
      <c r="AQ445" s="927"/>
      <c r="AR445" s="670"/>
      <c r="AS445" s="670"/>
      <c r="AT445" s="927"/>
      <c r="AU445" s="927"/>
      <c r="AV445" s="670"/>
      <c r="AW445" s="670"/>
      <c r="AX445" s="670"/>
      <c r="AY445" s="670"/>
      <c r="AZ445" s="670"/>
    </row>
    <row r="446">
      <c r="A446" s="670"/>
      <c r="B446" s="926"/>
      <c r="C446" s="670"/>
      <c r="D446" s="670"/>
      <c r="E446" s="670"/>
      <c r="F446" s="670"/>
      <c r="G446" s="670"/>
      <c r="H446" s="670"/>
      <c r="I446" s="670"/>
      <c r="J446" s="670"/>
      <c r="K446" s="670"/>
      <c r="L446" s="670"/>
      <c r="M446" s="670"/>
      <c r="N446" s="670"/>
      <c r="O446" s="670"/>
      <c r="P446" s="670"/>
      <c r="Q446" s="670"/>
      <c r="R446" s="670"/>
      <c r="S446" s="670"/>
      <c r="T446" s="670"/>
      <c r="U446" s="670"/>
      <c r="V446" s="670"/>
      <c r="W446" s="670"/>
      <c r="X446" s="670"/>
      <c r="Y446" s="670"/>
      <c r="Z446" s="670"/>
      <c r="AA446" s="670"/>
      <c r="AB446" s="670"/>
      <c r="AC446" s="670"/>
      <c r="AD446" s="670"/>
      <c r="AE446" s="670"/>
      <c r="AF446" s="670"/>
      <c r="AG446" s="670"/>
      <c r="AH446" s="670"/>
      <c r="AI446" s="670"/>
      <c r="AJ446" s="670"/>
      <c r="AK446" s="670"/>
      <c r="AL446" s="670"/>
      <c r="AM446" s="670"/>
      <c r="AN446" s="670"/>
      <c r="AO446" s="670"/>
      <c r="AP446" s="670"/>
      <c r="AQ446" s="927"/>
      <c r="AR446" s="670"/>
      <c r="AS446" s="670"/>
      <c r="AT446" s="927"/>
      <c r="AU446" s="927"/>
      <c r="AV446" s="670"/>
      <c r="AW446" s="670"/>
      <c r="AX446" s="670"/>
      <c r="AY446" s="670"/>
      <c r="AZ446" s="670"/>
    </row>
    <row r="447">
      <c r="A447" s="670"/>
      <c r="B447" s="926"/>
      <c r="C447" s="670"/>
      <c r="D447" s="670"/>
      <c r="E447" s="670"/>
      <c r="F447" s="670"/>
      <c r="G447" s="670"/>
      <c r="H447" s="670"/>
      <c r="I447" s="670"/>
      <c r="J447" s="670"/>
      <c r="K447" s="670"/>
      <c r="L447" s="670"/>
      <c r="M447" s="670"/>
      <c r="N447" s="670"/>
      <c r="O447" s="670"/>
      <c r="P447" s="670"/>
      <c r="Q447" s="670"/>
      <c r="R447" s="670"/>
      <c r="S447" s="670"/>
      <c r="T447" s="670"/>
      <c r="U447" s="670"/>
      <c r="V447" s="670"/>
      <c r="W447" s="670"/>
      <c r="X447" s="670"/>
      <c r="Y447" s="670"/>
      <c r="Z447" s="670"/>
      <c r="AA447" s="670"/>
      <c r="AB447" s="670"/>
      <c r="AC447" s="670"/>
      <c r="AD447" s="670"/>
      <c r="AE447" s="670"/>
      <c r="AF447" s="670"/>
      <c r="AG447" s="670"/>
      <c r="AH447" s="670"/>
      <c r="AI447" s="670"/>
      <c r="AJ447" s="670"/>
      <c r="AK447" s="670"/>
      <c r="AL447" s="670"/>
      <c r="AM447" s="670"/>
      <c r="AN447" s="670"/>
      <c r="AO447" s="670"/>
      <c r="AP447" s="670"/>
      <c r="AQ447" s="927"/>
      <c r="AR447" s="670"/>
      <c r="AS447" s="670"/>
      <c r="AT447" s="927"/>
      <c r="AU447" s="927"/>
      <c r="AV447" s="670"/>
      <c r="AW447" s="670"/>
      <c r="AX447" s="670"/>
      <c r="AY447" s="670"/>
      <c r="AZ447" s="670"/>
    </row>
    <row r="448">
      <c r="A448" s="670"/>
      <c r="B448" s="926"/>
      <c r="C448" s="670"/>
      <c r="D448" s="670"/>
      <c r="E448" s="670"/>
      <c r="F448" s="670"/>
      <c r="G448" s="670"/>
      <c r="H448" s="670"/>
      <c r="I448" s="670"/>
      <c r="J448" s="670"/>
      <c r="K448" s="670"/>
      <c r="L448" s="670"/>
      <c r="M448" s="670"/>
      <c r="N448" s="670"/>
      <c r="O448" s="670"/>
      <c r="P448" s="670"/>
      <c r="Q448" s="670"/>
      <c r="R448" s="670"/>
      <c r="S448" s="670"/>
      <c r="T448" s="670"/>
      <c r="U448" s="670"/>
      <c r="V448" s="670"/>
      <c r="W448" s="670"/>
      <c r="X448" s="670"/>
      <c r="Y448" s="670"/>
      <c r="Z448" s="670"/>
      <c r="AA448" s="670"/>
      <c r="AB448" s="670"/>
      <c r="AC448" s="670"/>
      <c r="AD448" s="670"/>
      <c r="AE448" s="670"/>
      <c r="AF448" s="670"/>
      <c r="AG448" s="670"/>
      <c r="AH448" s="670"/>
      <c r="AI448" s="670"/>
      <c r="AJ448" s="670"/>
      <c r="AK448" s="670"/>
      <c r="AL448" s="670"/>
      <c r="AM448" s="670"/>
      <c r="AN448" s="670"/>
      <c r="AO448" s="670"/>
      <c r="AP448" s="670"/>
      <c r="AQ448" s="927"/>
      <c r="AR448" s="670"/>
      <c r="AS448" s="670"/>
      <c r="AT448" s="927"/>
      <c r="AU448" s="927"/>
      <c r="AV448" s="670"/>
      <c r="AW448" s="670"/>
      <c r="AX448" s="670"/>
      <c r="AY448" s="670"/>
      <c r="AZ448" s="670"/>
    </row>
    <row r="449">
      <c r="A449" s="670"/>
      <c r="B449" s="926"/>
      <c r="C449" s="670"/>
      <c r="D449" s="670"/>
      <c r="E449" s="670"/>
      <c r="F449" s="670"/>
      <c r="G449" s="670"/>
      <c r="H449" s="670"/>
      <c r="I449" s="670"/>
      <c r="J449" s="670"/>
      <c r="K449" s="670"/>
      <c r="L449" s="670"/>
      <c r="M449" s="670"/>
      <c r="N449" s="670"/>
      <c r="O449" s="670"/>
      <c r="P449" s="670"/>
      <c r="Q449" s="670"/>
      <c r="R449" s="670"/>
      <c r="S449" s="670"/>
      <c r="T449" s="670"/>
      <c r="U449" s="670"/>
      <c r="V449" s="670"/>
      <c r="W449" s="670"/>
      <c r="X449" s="670"/>
      <c r="Y449" s="670"/>
      <c r="Z449" s="670"/>
      <c r="AA449" s="670"/>
      <c r="AB449" s="670"/>
      <c r="AC449" s="670"/>
      <c r="AD449" s="670"/>
      <c r="AE449" s="670"/>
      <c r="AF449" s="670"/>
      <c r="AG449" s="670"/>
      <c r="AH449" s="670"/>
      <c r="AI449" s="670"/>
      <c r="AJ449" s="670"/>
      <c r="AK449" s="670"/>
      <c r="AL449" s="670"/>
      <c r="AM449" s="670"/>
      <c r="AN449" s="670"/>
      <c r="AO449" s="670"/>
      <c r="AP449" s="670"/>
      <c r="AQ449" s="927"/>
      <c r="AR449" s="670"/>
      <c r="AS449" s="670"/>
      <c r="AT449" s="927"/>
      <c r="AU449" s="927"/>
      <c r="AV449" s="670"/>
      <c r="AW449" s="670"/>
      <c r="AX449" s="670"/>
      <c r="AY449" s="670"/>
      <c r="AZ449" s="670"/>
    </row>
    <row r="450">
      <c r="A450" s="670"/>
      <c r="B450" s="926"/>
      <c r="C450" s="670"/>
      <c r="D450" s="670"/>
      <c r="E450" s="670"/>
      <c r="F450" s="670"/>
      <c r="G450" s="670"/>
      <c r="H450" s="670"/>
      <c r="I450" s="670"/>
      <c r="J450" s="670"/>
      <c r="K450" s="670"/>
      <c r="L450" s="670"/>
      <c r="M450" s="670"/>
      <c r="N450" s="670"/>
      <c r="O450" s="670"/>
      <c r="P450" s="670"/>
      <c r="Q450" s="670"/>
      <c r="R450" s="670"/>
      <c r="S450" s="670"/>
      <c r="T450" s="670"/>
      <c r="U450" s="670"/>
      <c r="V450" s="670"/>
      <c r="W450" s="670"/>
      <c r="X450" s="670"/>
      <c r="Y450" s="670"/>
      <c r="Z450" s="670"/>
      <c r="AA450" s="670"/>
      <c r="AB450" s="670"/>
      <c r="AC450" s="670"/>
      <c r="AD450" s="670"/>
      <c r="AE450" s="670"/>
      <c r="AF450" s="670"/>
      <c r="AG450" s="670"/>
      <c r="AH450" s="670"/>
      <c r="AI450" s="670"/>
      <c r="AJ450" s="670"/>
      <c r="AK450" s="670"/>
      <c r="AL450" s="670"/>
      <c r="AM450" s="670"/>
      <c r="AN450" s="670"/>
      <c r="AO450" s="670"/>
      <c r="AP450" s="670"/>
      <c r="AQ450" s="927"/>
      <c r="AR450" s="670"/>
      <c r="AS450" s="670"/>
      <c r="AT450" s="927"/>
      <c r="AU450" s="927"/>
      <c r="AV450" s="670"/>
      <c r="AW450" s="670"/>
      <c r="AX450" s="670"/>
      <c r="AY450" s="670"/>
      <c r="AZ450" s="670"/>
    </row>
    <row r="451">
      <c r="A451" s="670"/>
      <c r="B451" s="926"/>
      <c r="C451" s="670"/>
      <c r="D451" s="670"/>
      <c r="E451" s="670"/>
      <c r="F451" s="670"/>
      <c r="G451" s="670"/>
      <c r="H451" s="670"/>
      <c r="I451" s="670"/>
      <c r="J451" s="670"/>
      <c r="K451" s="670"/>
      <c r="L451" s="670"/>
      <c r="M451" s="670"/>
      <c r="N451" s="670"/>
      <c r="O451" s="670"/>
      <c r="P451" s="670"/>
      <c r="Q451" s="670"/>
      <c r="R451" s="670"/>
      <c r="S451" s="670"/>
      <c r="T451" s="670"/>
      <c r="U451" s="670"/>
      <c r="V451" s="670"/>
      <c r="W451" s="670"/>
      <c r="X451" s="670"/>
      <c r="Y451" s="670"/>
      <c r="Z451" s="670"/>
      <c r="AA451" s="670"/>
      <c r="AB451" s="670"/>
      <c r="AC451" s="670"/>
      <c r="AD451" s="670"/>
      <c r="AE451" s="670"/>
      <c r="AF451" s="670"/>
      <c r="AG451" s="670"/>
      <c r="AH451" s="670"/>
      <c r="AI451" s="670"/>
      <c r="AJ451" s="670"/>
      <c r="AK451" s="670"/>
      <c r="AL451" s="670"/>
      <c r="AM451" s="670"/>
      <c r="AN451" s="670"/>
      <c r="AO451" s="670"/>
      <c r="AP451" s="670"/>
      <c r="AQ451" s="927"/>
      <c r="AR451" s="670"/>
      <c r="AS451" s="670"/>
      <c r="AT451" s="927"/>
      <c r="AU451" s="927"/>
      <c r="AV451" s="670"/>
      <c r="AW451" s="670"/>
      <c r="AX451" s="670"/>
      <c r="AY451" s="670"/>
      <c r="AZ451" s="670"/>
    </row>
    <row r="452">
      <c r="A452" s="670"/>
      <c r="B452" s="926"/>
      <c r="C452" s="670"/>
      <c r="D452" s="670"/>
      <c r="E452" s="670"/>
      <c r="F452" s="670"/>
      <c r="G452" s="670"/>
      <c r="H452" s="670"/>
      <c r="I452" s="670"/>
      <c r="J452" s="670"/>
      <c r="K452" s="670"/>
      <c r="L452" s="670"/>
      <c r="M452" s="670"/>
      <c r="N452" s="670"/>
      <c r="O452" s="670"/>
      <c r="P452" s="670"/>
      <c r="Q452" s="670"/>
      <c r="R452" s="670"/>
      <c r="S452" s="670"/>
      <c r="T452" s="670"/>
      <c r="U452" s="670"/>
      <c r="V452" s="670"/>
      <c r="W452" s="670"/>
      <c r="X452" s="670"/>
      <c r="Y452" s="670"/>
      <c r="Z452" s="670"/>
      <c r="AA452" s="670"/>
      <c r="AB452" s="670"/>
      <c r="AC452" s="670"/>
      <c r="AD452" s="670"/>
      <c r="AE452" s="670"/>
      <c r="AF452" s="670"/>
      <c r="AG452" s="670"/>
      <c r="AH452" s="670"/>
      <c r="AI452" s="670"/>
      <c r="AJ452" s="670"/>
      <c r="AK452" s="670"/>
      <c r="AL452" s="670"/>
      <c r="AM452" s="670"/>
      <c r="AN452" s="670"/>
      <c r="AO452" s="670"/>
      <c r="AP452" s="670"/>
      <c r="AQ452" s="927"/>
      <c r="AR452" s="670"/>
      <c r="AS452" s="670"/>
      <c r="AT452" s="927"/>
      <c r="AU452" s="927"/>
      <c r="AV452" s="670"/>
      <c r="AW452" s="670"/>
      <c r="AX452" s="670"/>
      <c r="AY452" s="670"/>
      <c r="AZ452" s="670"/>
    </row>
    <row r="453">
      <c r="A453" s="670"/>
      <c r="B453" s="926"/>
      <c r="C453" s="670"/>
      <c r="D453" s="670"/>
      <c r="E453" s="670"/>
      <c r="F453" s="670"/>
      <c r="G453" s="670"/>
      <c r="H453" s="670"/>
      <c r="I453" s="670"/>
      <c r="J453" s="670"/>
      <c r="K453" s="670"/>
      <c r="L453" s="670"/>
      <c r="M453" s="670"/>
      <c r="N453" s="670"/>
      <c r="O453" s="670"/>
      <c r="P453" s="670"/>
      <c r="Q453" s="670"/>
      <c r="R453" s="670"/>
      <c r="S453" s="670"/>
      <c r="T453" s="670"/>
      <c r="U453" s="670"/>
      <c r="V453" s="670"/>
      <c r="W453" s="670"/>
      <c r="X453" s="670"/>
      <c r="Y453" s="670"/>
      <c r="Z453" s="670"/>
      <c r="AA453" s="670"/>
      <c r="AB453" s="670"/>
      <c r="AC453" s="670"/>
      <c r="AD453" s="670"/>
      <c r="AE453" s="670"/>
      <c r="AF453" s="670"/>
      <c r="AG453" s="670"/>
      <c r="AH453" s="670"/>
      <c r="AI453" s="670"/>
      <c r="AJ453" s="670"/>
      <c r="AK453" s="670"/>
      <c r="AL453" s="670"/>
      <c r="AM453" s="670"/>
      <c r="AN453" s="670"/>
      <c r="AO453" s="670"/>
      <c r="AP453" s="670"/>
      <c r="AQ453" s="927"/>
      <c r="AR453" s="670"/>
      <c r="AS453" s="670"/>
      <c r="AT453" s="927"/>
      <c r="AU453" s="927"/>
      <c r="AV453" s="670"/>
      <c r="AW453" s="670"/>
      <c r="AX453" s="670"/>
      <c r="AY453" s="670"/>
      <c r="AZ453" s="670"/>
    </row>
    <row r="454">
      <c r="A454" s="670"/>
      <c r="B454" s="926"/>
      <c r="C454" s="670"/>
      <c r="D454" s="670"/>
      <c r="E454" s="670"/>
      <c r="F454" s="670"/>
      <c r="G454" s="670"/>
      <c r="H454" s="670"/>
      <c r="I454" s="670"/>
      <c r="J454" s="670"/>
      <c r="K454" s="670"/>
      <c r="L454" s="670"/>
      <c r="M454" s="670"/>
      <c r="N454" s="670"/>
      <c r="O454" s="670"/>
      <c r="P454" s="670"/>
      <c r="Q454" s="670"/>
      <c r="R454" s="670"/>
      <c r="S454" s="670"/>
      <c r="T454" s="670"/>
      <c r="U454" s="670"/>
      <c r="V454" s="670"/>
      <c r="W454" s="670"/>
      <c r="X454" s="670"/>
      <c r="Y454" s="670"/>
      <c r="Z454" s="670"/>
      <c r="AA454" s="670"/>
      <c r="AB454" s="670"/>
      <c r="AC454" s="670"/>
      <c r="AD454" s="670"/>
      <c r="AE454" s="670"/>
      <c r="AF454" s="670"/>
      <c r="AG454" s="670"/>
      <c r="AH454" s="670"/>
      <c r="AI454" s="670"/>
      <c r="AJ454" s="670"/>
      <c r="AK454" s="670"/>
      <c r="AL454" s="670"/>
      <c r="AM454" s="670"/>
      <c r="AN454" s="670"/>
      <c r="AO454" s="670"/>
      <c r="AP454" s="670"/>
      <c r="AQ454" s="927"/>
      <c r="AR454" s="670"/>
      <c r="AS454" s="670"/>
      <c r="AT454" s="927"/>
      <c r="AU454" s="927"/>
      <c r="AV454" s="670"/>
      <c r="AW454" s="670"/>
      <c r="AX454" s="670"/>
      <c r="AY454" s="670"/>
      <c r="AZ454" s="670"/>
    </row>
    <row r="455">
      <c r="A455" s="670"/>
      <c r="B455" s="926"/>
      <c r="C455" s="670"/>
      <c r="D455" s="670"/>
      <c r="E455" s="670"/>
      <c r="F455" s="670"/>
      <c r="G455" s="670"/>
      <c r="H455" s="670"/>
      <c r="I455" s="670"/>
      <c r="J455" s="670"/>
      <c r="K455" s="670"/>
      <c r="L455" s="670"/>
      <c r="M455" s="670"/>
      <c r="N455" s="670"/>
      <c r="O455" s="670"/>
      <c r="P455" s="670"/>
      <c r="Q455" s="670"/>
      <c r="R455" s="670"/>
      <c r="S455" s="670"/>
      <c r="T455" s="670"/>
      <c r="U455" s="670"/>
      <c r="V455" s="670"/>
      <c r="W455" s="670"/>
      <c r="X455" s="670"/>
      <c r="Y455" s="670"/>
      <c r="Z455" s="670"/>
      <c r="AA455" s="670"/>
      <c r="AB455" s="670"/>
      <c r="AC455" s="670"/>
      <c r="AD455" s="670"/>
      <c r="AE455" s="670"/>
      <c r="AF455" s="670"/>
      <c r="AG455" s="670"/>
      <c r="AH455" s="670"/>
      <c r="AI455" s="670"/>
      <c r="AJ455" s="670"/>
      <c r="AK455" s="670"/>
      <c r="AL455" s="670"/>
      <c r="AM455" s="670"/>
      <c r="AN455" s="670"/>
      <c r="AO455" s="670"/>
      <c r="AP455" s="670"/>
      <c r="AQ455" s="927"/>
      <c r="AR455" s="670"/>
      <c r="AS455" s="670"/>
      <c r="AT455" s="927"/>
      <c r="AU455" s="927"/>
      <c r="AV455" s="670"/>
      <c r="AW455" s="670"/>
      <c r="AX455" s="670"/>
      <c r="AY455" s="670"/>
      <c r="AZ455" s="670"/>
    </row>
    <row r="456">
      <c r="A456" s="670"/>
      <c r="B456" s="926"/>
      <c r="C456" s="670"/>
      <c r="D456" s="670"/>
      <c r="E456" s="670"/>
      <c r="F456" s="670"/>
      <c r="G456" s="670"/>
      <c r="H456" s="670"/>
      <c r="I456" s="670"/>
      <c r="J456" s="670"/>
      <c r="K456" s="670"/>
      <c r="L456" s="670"/>
      <c r="M456" s="670"/>
      <c r="N456" s="670"/>
      <c r="O456" s="670"/>
      <c r="P456" s="670"/>
      <c r="Q456" s="670"/>
      <c r="R456" s="670"/>
      <c r="S456" s="670"/>
      <c r="T456" s="670"/>
      <c r="U456" s="670"/>
      <c r="V456" s="670"/>
      <c r="W456" s="670"/>
      <c r="X456" s="670"/>
      <c r="Y456" s="670"/>
      <c r="Z456" s="670"/>
      <c r="AA456" s="670"/>
      <c r="AB456" s="670"/>
      <c r="AC456" s="670"/>
      <c r="AD456" s="670"/>
      <c r="AE456" s="670"/>
      <c r="AF456" s="670"/>
      <c r="AG456" s="670"/>
      <c r="AH456" s="670"/>
      <c r="AI456" s="670"/>
      <c r="AJ456" s="670"/>
      <c r="AK456" s="670"/>
      <c r="AL456" s="670"/>
      <c r="AM456" s="670"/>
      <c r="AN456" s="670"/>
      <c r="AO456" s="670"/>
      <c r="AP456" s="670"/>
      <c r="AQ456" s="927"/>
      <c r="AR456" s="670"/>
      <c r="AS456" s="670"/>
      <c r="AT456" s="927"/>
      <c r="AU456" s="927"/>
      <c r="AV456" s="670"/>
      <c r="AW456" s="670"/>
      <c r="AX456" s="670"/>
      <c r="AY456" s="670"/>
      <c r="AZ456" s="670"/>
    </row>
    <row r="457">
      <c r="A457" s="670"/>
      <c r="B457" s="926"/>
      <c r="C457" s="670"/>
      <c r="D457" s="670"/>
      <c r="E457" s="670"/>
      <c r="F457" s="670"/>
      <c r="G457" s="670"/>
      <c r="H457" s="670"/>
      <c r="I457" s="670"/>
      <c r="J457" s="670"/>
      <c r="K457" s="670"/>
      <c r="L457" s="670"/>
      <c r="M457" s="670"/>
      <c r="N457" s="670"/>
      <c r="O457" s="670"/>
      <c r="P457" s="670"/>
      <c r="Q457" s="670"/>
      <c r="R457" s="670"/>
      <c r="S457" s="670"/>
      <c r="T457" s="670"/>
      <c r="U457" s="670"/>
      <c r="V457" s="670"/>
      <c r="W457" s="670"/>
      <c r="X457" s="670"/>
      <c r="Y457" s="670"/>
      <c r="Z457" s="670"/>
      <c r="AA457" s="670"/>
      <c r="AB457" s="670"/>
      <c r="AC457" s="670"/>
      <c r="AD457" s="670"/>
      <c r="AE457" s="670"/>
      <c r="AF457" s="670"/>
      <c r="AG457" s="670"/>
      <c r="AH457" s="670"/>
      <c r="AI457" s="670"/>
      <c r="AJ457" s="670"/>
      <c r="AK457" s="670"/>
      <c r="AL457" s="670"/>
      <c r="AM457" s="670"/>
      <c r="AN457" s="670"/>
      <c r="AO457" s="670"/>
      <c r="AP457" s="670"/>
      <c r="AQ457" s="927"/>
      <c r="AR457" s="670"/>
      <c r="AS457" s="670"/>
      <c r="AT457" s="927"/>
      <c r="AU457" s="927"/>
      <c r="AV457" s="670"/>
      <c r="AW457" s="670"/>
      <c r="AX457" s="670"/>
      <c r="AY457" s="670"/>
      <c r="AZ457" s="670"/>
    </row>
    <row r="458">
      <c r="A458" s="670"/>
      <c r="B458" s="926"/>
      <c r="C458" s="670"/>
      <c r="D458" s="670"/>
      <c r="E458" s="670"/>
      <c r="F458" s="670"/>
      <c r="G458" s="670"/>
      <c r="H458" s="670"/>
      <c r="I458" s="670"/>
      <c r="J458" s="670"/>
      <c r="K458" s="670"/>
      <c r="L458" s="670"/>
      <c r="M458" s="670"/>
      <c r="N458" s="670"/>
      <c r="O458" s="670"/>
      <c r="P458" s="670"/>
      <c r="Q458" s="670"/>
      <c r="R458" s="670"/>
      <c r="S458" s="670"/>
      <c r="T458" s="670"/>
      <c r="U458" s="670"/>
      <c r="V458" s="670"/>
      <c r="W458" s="670"/>
      <c r="X458" s="670"/>
      <c r="Y458" s="670"/>
      <c r="Z458" s="670"/>
      <c r="AA458" s="670"/>
      <c r="AB458" s="670"/>
      <c r="AC458" s="670"/>
      <c r="AD458" s="670"/>
      <c r="AE458" s="670"/>
      <c r="AF458" s="670"/>
      <c r="AG458" s="670"/>
      <c r="AH458" s="670"/>
      <c r="AI458" s="670"/>
      <c r="AJ458" s="670"/>
      <c r="AK458" s="670"/>
      <c r="AL458" s="670"/>
      <c r="AM458" s="670"/>
      <c r="AN458" s="670"/>
      <c r="AO458" s="670"/>
      <c r="AP458" s="670"/>
      <c r="AQ458" s="927"/>
      <c r="AR458" s="670"/>
      <c r="AS458" s="670"/>
      <c r="AT458" s="927"/>
      <c r="AU458" s="927"/>
      <c r="AV458" s="670"/>
      <c r="AW458" s="670"/>
      <c r="AX458" s="670"/>
      <c r="AY458" s="670"/>
      <c r="AZ458" s="670"/>
    </row>
    <row r="459">
      <c r="A459" s="670"/>
      <c r="B459" s="926"/>
      <c r="C459" s="670"/>
      <c r="D459" s="670"/>
      <c r="E459" s="670"/>
      <c r="F459" s="670"/>
      <c r="G459" s="670"/>
      <c r="H459" s="670"/>
      <c r="I459" s="670"/>
      <c r="J459" s="670"/>
      <c r="K459" s="670"/>
      <c r="L459" s="670"/>
      <c r="M459" s="670"/>
      <c r="N459" s="670"/>
      <c r="O459" s="670"/>
      <c r="P459" s="670"/>
      <c r="Q459" s="670"/>
      <c r="R459" s="670"/>
      <c r="S459" s="670"/>
      <c r="T459" s="670"/>
      <c r="U459" s="670"/>
      <c r="V459" s="670"/>
      <c r="W459" s="670"/>
      <c r="X459" s="670"/>
      <c r="Y459" s="670"/>
      <c r="Z459" s="670"/>
      <c r="AA459" s="670"/>
      <c r="AB459" s="670"/>
      <c r="AC459" s="670"/>
      <c r="AD459" s="670"/>
      <c r="AE459" s="670"/>
      <c r="AF459" s="670"/>
      <c r="AG459" s="670"/>
      <c r="AH459" s="670"/>
      <c r="AI459" s="670"/>
      <c r="AJ459" s="670"/>
      <c r="AK459" s="670"/>
      <c r="AL459" s="670"/>
      <c r="AM459" s="670"/>
      <c r="AN459" s="670"/>
      <c r="AO459" s="670"/>
      <c r="AP459" s="670"/>
      <c r="AQ459" s="927"/>
      <c r="AR459" s="670"/>
      <c r="AS459" s="670"/>
      <c r="AT459" s="927"/>
      <c r="AU459" s="927"/>
      <c r="AV459" s="670"/>
      <c r="AW459" s="670"/>
      <c r="AX459" s="670"/>
      <c r="AY459" s="670"/>
      <c r="AZ459" s="670"/>
    </row>
    <row r="460">
      <c r="A460" s="670"/>
      <c r="B460" s="926"/>
      <c r="C460" s="670"/>
      <c r="D460" s="670"/>
      <c r="E460" s="670"/>
      <c r="F460" s="670"/>
      <c r="G460" s="670"/>
      <c r="H460" s="670"/>
      <c r="I460" s="670"/>
      <c r="J460" s="670"/>
      <c r="K460" s="670"/>
      <c r="L460" s="670"/>
      <c r="M460" s="670"/>
      <c r="N460" s="670"/>
      <c r="O460" s="670"/>
      <c r="P460" s="670"/>
      <c r="Q460" s="670"/>
      <c r="R460" s="670"/>
      <c r="S460" s="670"/>
      <c r="T460" s="670"/>
      <c r="U460" s="670"/>
      <c r="V460" s="670"/>
      <c r="W460" s="670"/>
      <c r="X460" s="670"/>
      <c r="Y460" s="670"/>
      <c r="Z460" s="670"/>
      <c r="AA460" s="670"/>
      <c r="AB460" s="670"/>
      <c r="AC460" s="670"/>
      <c r="AD460" s="670"/>
      <c r="AE460" s="670"/>
      <c r="AF460" s="670"/>
      <c r="AG460" s="670"/>
      <c r="AH460" s="670"/>
      <c r="AI460" s="670"/>
      <c r="AJ460" s="670"/>
      <c r="AK460" s="670"/>
      <c r="AL460" s="670"/>
      <c r="AM460" s="670"/>
      <c r="AN460" s="670"/>
      <c r="AO460" s="670"/>
      <c r="AP460" s="670"/>
      <c r="AQ460" s="927"/>
      <c r="AR460" s="670"/>
      <c r="AS460" s="670"/>
      <c r="AT460" s="927"/>
      <c r="AU460" s="927"/>
      <c r="AV460" s="670"/>
      <c r="AW460" s="670"/>
      <c r="AX460" s="670"/>
      <c r="AY460" s="670"/>
      <c r="AZ460" s="670"/>
    </row>
    <row r="461">
      <c r="A461" s="670"/>
      <c r="B461" s="926"/>
      <c r="C461" s="670"/>
      <c r="D461" s="670"/>
      <c r="E461" s="670"/>
      <c r="F461" s="670"/>
      <c r="G461" s="670"/>
      <c r="H461" s="670"/>
      <c r="I461" s="670"/>
      <c r="J461" s="670"/>
      <c r="K461" s="670"/>
      <c r="L461" s="670"/>
      <c r="M461" s="670"/>
      <c r="N461" s="670"/>
      <c r="O461" s="670"/>
      <c r="P461" s="670"/>
      <c r="Q461" s="670"/>
      <c r="R461" s="670"/>
      <c r="S461" s="670"/>
      <c r="T461" s="670"/>
      <c r="U461" s="670"/>
      <c r="V461" s="670"/>
      <c r="W461" s="670"/>
      <c r="X461" s="670"/>
      <c r="Y461" s="670"/>
      <c r="Z461" s="670"/>
      <c r="AA461" s="670"/>
      <c r="AB461" s="670"/>
      <c r="AC461" s="670"/>
      <c r="AD461" s="670"/>
      <c r="AE461" s="670"/>
      <c r="AF461" s="670"/>
      <c r="AG461" s="670"/>
      <c r="AH461" s="670"/>
      <c r="AI461" s="670"/>
      <c r="AJ461" s="670"/>
      <c r="AK461" s="670"/>
      <c r="AL461" s="670"/>
      <c r="AM461" s="670"/>
      <c r="AN461" s="670"/>
      <c r="AO461" s="670"/>
      <c r="AP461" s="670"/>
      <c r="AQ461" s="927"/>
      <c r="AR461" s="670"/>
      <c r="AS461" s="670"/>
      <c r="AT461" s="927"/>
      <c r="AU461" s="927"/>
      <c r="AV461" s="670"/>
      <c r="AW461" s="670"/>
      <c r="AX461" s="670"/>
      <c r="AY461" s="670"/>
      <c r="AZ461" s="670"/>
    </row>
    <row r="462">
      <c r="A462" s="670"/>
      <c r="B462" s="926"/>
      <c r="C462" s="670"/>
      <c r="D462" s="670"/>
      <c r="E462" s="670"/>
      <c r="F462" s="670"/>
      <c r="G462" s="670"/>
      <c r="H462" s="670"/>
      <c r="I462" s="670"/>
      <c r="J462" s="670"/>
      <c r="K462" s="670"/>
      <c r="L462" s="670"/>
      <c r="M462" s="670"/>
      <c r="N462" s="670"/>
      <c r="O462" s="670"/>
      <c r="P462" s="670"/>
      <c r="Q462" s="670"/>
      <c r="R462" s="670"/>
      <c r="S462" s="670"/>
      <c r="T462" s="670"/>
      <c r="U462" s="670"/>
      <c r="V462" s="670"/>
      <c r="W462" s="670"/>
      <c r="X462" s="670"/>
      <c r="Y462" s="670"/>
      <c r="Z462" s="670"/>
      <c r="AA462" s="670"/>
      <c r="AB462" s="670"/>
      <c r="AC462" s="670"/>
      <c r="AD462" s="670"/>
      <c r="AE462" s="670"/>
      <c r="AF462" s="670"/>
      <c r="AG462" s="670"/>
      <c r="AH462" s="670"/>
      <c r="AI462" s="670"/>
      <c r="AJ462" s="670"/>
      <c r="AK462" s="670"/>
      <c r="AL462" s="670"/>
      <c r="AM462" s="670"/>
      <c r="AN462" s="670"/>
      <c r="AO462" s="670"/>
      <c r="AP462" s="670"/>
      <c r="AQ462" s="927"/>
      <c r="AR462" s="670"/>
      <c r="AS462" s="670"/>
      <c r="AT462" s="927"/>
      <c r="AU462" s="927"/>
      <c r="AV462" s="670"/>
      <c r="AW462" s="670"/>
      <c r="AX462" s="670"/>
      <c r="AY462" s="670"/>
      <c r="AZ462" s="670"/>
    </row>
    <row r="463">
      <c r="A463" s="670"/>
      <c r="B463" s="926"/>
      <c r="C463" s="670"/>
      <c r="D463" s="670"/>
      <c r="E463" s="670"/>
      <c r="F463" s="670"/>
      <c r="G463" s="670"/>
      <c r="H463" s="670"/>
      <c r="I463" s="670"/>
      <c r="J463" s="670"/>
      <c r="K463" s="670"/>
      <c r="L463" s="670"/>
      <c r="M463" s="670"/>
      <c r="N463" s="670"/>
      <c r="O463" s="670"/>
      <c r="P463" s="670"/>
      <c r="Q463" s="670"/>
      <c r="R463" s="670"/>
      <c r="S463" s="670"/>
      <c r="T463" s="670"/>
      <c r="U463" s="670"/>
      <c r="V463" s="670"/>
      <c r="W463" s="670"/>
      <c r="X463" s="670"/>
      <c r="Y463" s="670"/>
      <c r="Z463" s="670"/>
      <c r="AA463" s="670"/>
      <c r="AB463" s="670"/>
      <c r="AC463" s="670"/>
      <c r="AD463" s="670"/>
      <c r="AE463" s="670"/>
      <c r="AF463" s="670"/>
      <c r="AG463" s="670"/>
      <c r="AH463" s="670"/>
      <c r="AI463" s="670"/>
      <c r="AJ463" s="670"/>
      <c r="AK463" s="670"/>
      <c r="AL463" s="670"/>
      <c r="AM463" s="670"/>
      <c r="AN463" s="670"/>
      <c r="AO463" s="670"/>
      <c r="AP463" s="670"/>
      <c r="AQ463" s="927"/>
      <c r="AR463" s="670"/>
      <c r="AS463" s="670"/>
      <c r="AT463" s="927"/>
      <c r="AU463" s="927"/>
      <c r="AV463" s="670"/>
      <c r="AW463" s="670"/>
      <c r="AX463" s="670"/>
      <c r="AY463" s="670"/>
      <c r="AZ463" s="670"/>
    </row>
    <row r="464">
      <c r="A464" s="670"/>
      <c r="B464" s="926"/>
      <c r="C464" s="670"/>
      <c r="D464" s="670"/>
      <c r="E464" s="670"/>
      <c r="F464" s="670"/>
      <c r="G464" s="670"/>
      <c r="H464" s="670"/>
      <c r="I464" s="670"/>
      <c r="J464" s="670"/>
      <c r="K464" s="670"/>
      <c r="L464" s="670"/>
      <c r="M464" s="670"/>
      <c r="N464" s="670"/>
      <c r="O464" s="670"/>
      <c r="P464" s="670"/>
      <c r="Q464" s="670"/>
      <c r="R464" s="670"/>
      <c r="S464" s="670"/>
      <c r="T464" s="670"/>
      <c r="U464" s="670"/>
      <c r="V464" s="670"/>
      <c r="W464" s="670"/>
      <c r="X464" s="670"/>
      <c r="Y464" s="670"/>
      <c r="Z464" s="670"/>
      <c r="AA464" s="670"/>
      <c r="AB464" s="670"/>
      <c r="AC464" s="670"/>
      <c r="AD464" s="670"/>
      <c r="AE464" s="670"/>
      <c r="AF464" s="670"/>
      <c r="AG464" s="670"/>
      <c r="AH464" s="670"/>
      <c r="AI464" s="670"/>
      <c r="AJ464" s="670"/>
      <c r="AK464" s="670"/>
      <c r="AL464" s="670"/>
      <c r="AM464" s="670"/>
      <c r="AN464" s="670"/>
      <c r="AO464" s="670"/>
      <c r="AP464" s="670"/>
      <c r="AQ464" s="927"/>
      <c r="AR464" s="670"/>
      <c r="AS464" s="670"/>
      <c r="AT464" s="927"/>
      <c r="AU464" s="927"/>
      <c r="AV464" s="670"/>
      <c r="AW464" s="670"/>
      <c r="AX464" s="670"/>
      <c r="AY464" s="670"/>
      <c r="AZ464" s="670"/>
    </row>
    <row r="465">
      <c r="A465" s="670"/>
      <c r="B465" s="926"/>
      <c r="C465" s="670"/>
      <c r="D465" s="670"/>
      <c r="E465" s="670"/>
      <c r="F465" s="670"/>
      <c r="G465" s="670"/>
      <c r="H465" s="670"/>
      <c r="I465" s="670"/>
      <c r="J465" s="670"/>
      <c r="K465" s="670"/>
      <c r="L465" s="670"/>
      <c r="M465" s="670"/>
      <c r="N465" s="670"/>
      <c r="O465" s="670"/>
      <c r="P465" s="670"/>
      <c r="Q465" s="670"/>
      <c r="R465" s="670"/>
      <c r="S465" s="670"/>
      <c r="T465" s="670"/>
      <c r="U465" s="670"/>
      <c r="V465" s="670"/>
      <c r="W465" s="670"/>
      <c r="X465" s="670"/>
      <c r="Y465" s="670"/>
      <c r="Z465" s="670"/>
      <c r="AA465" s="670"/>
      <c r="AB465" s="670"/>
      <c r="AC465" s="670"/>
      <c r="AD465" s="670"/>
      <c r="AE465" s="670"/>
      <c r="AF465" s="670"/>
      <c r="AG465" s="670"/>
      <c r="AH465" s="670"/>
      <c r="AI465" s="670"/>
      <c r="AJ465" s="670"/>
      <c r="AK465" s="670"/>
      <c r="AL465" s="670"/>
      <c r="AM465" s="670"/>
      <c r="AN465" s="670"/>
      <c r="AO465" s="670"/>
      <c r="AP465" s="670"/>
      <c r="AQ465" s="927"/>
      <c r="AR465" s="670"/>
      <c r="AS465" s="670"/>
      <c r="AT465" s="927"/>
      <c r="AU465" s="927"/>
      <c r="AV465" s="670"/>
      <c r="AW465" s="670"/>
      <c r="AX465" s="670"/>
      <c r="AY465" s="670"/>
      <c r="AZ465" s="670"/>
    </row>
    <row r="466">
      <c r="A466" s="670"/>
      <c r="B466" s="926"/>
      <c r="C466" s="670"/>
      <c r="D466" s="670"/>
      <c r="E466" s="670"/>
      <c r="F466" s="670"/>
      <c r="G466" s="670"/>
      <c r="H466" s="670"/>
      <c r="I466" s="670"/>
      <c r="J466" s="670"/>
      <c r="K466" s="670"/>
      <c r="L466" s="670"/>
      <c r="M466" s="670"/>
      <c r="N466" s="670"/>
      <c r="O466" s="670"/>
      <c r="P466" s="670"/>
      <c r="Q466" s="670"/>
      <c r="R466" s="670"/>
      <c r="S466" s="670"/>
      <c r="T466" s="670"/>
      <c r="U466" s="670"/>
      <c r="V466" s="670"/>
      <c r="W466" s="670"/>
      <c r="X466" s="670"/>
      <c r="Y466" s="670"/>
      <c r="Z466" s="670"/>
      <c r="AA466" s="670"/>
      <c r="AB466" s="670"/>
      <c r="AC466" s="670"/>
      <c r="AD466" s="670"/>
      <c r="AE466" s="670"/>
      <c r="AF466" s="670"/>
      <c r="AG466" s="670"/>
      <c r="AH466" s="670"/>
      <c r="AI466" s="670"/>
      <c r="AJ466" s="670"/>
      <c r="AK466" s="670"/>
      <c r="AL466" s="670"/>
      <c r="AM466" s="670"/>
      <c r="AN466" s="670"/>
      <c r="AO466" s="670"/>
      <c r="AP466" s="670"/>
      <c r="AQ466" s="927"/>
      <c r="AR466" s="670"/>
      <c r="AS466" s="670"/>
      <c r="AT466" s="927"/>
      <c r="AU466" s="927"/>
      <c r="AV466" s="670"/>
      <c r="AW466" s="670"/>
      <c r="AX466" s="670"/>
      <c r="AY466" s="670"/>
      <c r="AZ466" s="670"/>
    </row>
    <row r="467">
      <c r="A467" s="670"/>
      <c r="B467" s="926"/>
      <c r="C467" s="670"/>
      <c r="D467" s="670"/>
      <c r="E467" s="670"/>
      <c r="F467" s="670"/>
      <c r="G467" s="670"/>
      <c r="H467" s="670"/>
      <c r="I467" s="670"/>
      <c r="J467" s="670"/>
      <c r="K467" s="670"/>
      <c r="L467" s="670"/>
      <c r="M467" s="670"/>
      <c r="N467" s="670"/>
      <c r="O467" s="670"/>
      <c r="P467" s="670"/>
      <c r="Q467" s="670"/>
      <c r="R467" s="670"/>
      <c r="S467" s="670"/>
      <c r="T467" s="670"/>
      <c r="U467" s="670"/>
      <c r="V467" s="670"/>
      <c r="W467" s="670"/>
      <c r="X467" s="670"/>
      <c r="Y467" s="670"/>
      <c r="Z467" s="670"/>
      <c r="AA467" s="670"/>
      <c r="AB467" s="670"/>
      <c r="AC467" s="670"/>
      <c r="AD467" s="670"/>
      <c r="AE467" s="670"/>
      <c r="AF467" s="670"/>
      <c r="AG467" s="670"/>
      <c r="AH467" s="670"/>
      <c r="AI467" s="670"/>
      <c r="AJ467" s="670"/>
      <c r="AK467" s="670"/>
      <c r="AL467" s="670"/>
      <c r="AM467" s="670"/>
      <c r="AN467" s="670"/>
      <c r="AO467" s="670"/>
      <c r="AP467" s="670"/>
      <c r="AQ467" s="927"/>
      <c r="AR467" s="670"/>
      <c r="AS467" s="670"/>
      <c r="AT467" s="927"/>
      <c r="AU467" s="927"/>
      <c r="AV467" s="670"/>
      <c r="AW467" s="670"/>
      <c r="AX467" s="670"/>
      <c r="AY467" s="670"/>
      <c r="AZ467" s="670"/>
    </row>
    <row r="468">
      <c r="A468" s="670"/>
      <c r="B468" s="926"/>
      <c r="C468" s="670"/>
      <c r="D468" s="670"/>
      <c r="E468" s="670"/>
      <c r="F468" s="670"/>
      <c r="G468" s="670"/>
      <c r="H468" s="670"/>
      <c r="I468" s="670"/>
      <c r="J468" s="670"/>
      <c r="K468" s="670"/>
      <c r="L468" s="670"/>
      <c r="M468" s="670"/>
      <c r="N468" s="670"/>
      <c r="O468" s="670"/>
      <c r="P468" s="670"/>
      <c r="Q468" s="670"/>
      <c r="R468" s="670"/>
      <c r="S468" s="670"/>
      <c r="T468" s="670"/>
      <c r="U468" s="670"/>
      <c r="V468" s="670"/>
      <c r="W468" s="670"/>
      <c r="X468" s="670"/>
      <c r="Y468" s="670"/>
      <c r="Z468" s="670"/>
      <c r="AA468" s="670"/>
      <c r="AB468" s="670"/>
      <c r="AC468" s="670"/>
      <c r="AD468" s="670"/>
      <c r="AE468" s="670"/>
      <c r="AF468" s="670"/>
      <c r="AG468" s="670"/>
      <c r="AH468" s="670"/>
      <c r="AI468" s="670"/>
      <c r="AJ468" s="670"/>
      <c r="AK468" s="670"/>
      <c r="AL468" s="670"/>
      <c r="AM468" s="670"/>
      <c r="AN468" s="670"/>
      <c r="AO468" s="670"/>
      <c r="AP468" s="670"/>
      <c r="AQ468" s="927"/>
      <c r="AR468" s="670"/>
      <c r="AS468" s="670"/>
      <c r="AT468" s="927"/>
      <c r="AU468" s="927"/>
      <c r="AV468" s="670"/>
      <c r="AW468" s="670"/>
      <c r="AX468" s="670"/>
      <c r="AY468" s="670"/>
      <c r="AZ468" s="670"/>
    </row>
    <row r="469">
      <c r="A469" s="670"/>
      <c r="B469" s="926"/>
      <c r="C469" s="670"/>
      <c r="D469" s="670"/>
      <c r="E469" s="670"/>
      <c r="F469" s="670"/>
      <c r="G469" s="670"/>
      <c r="H469" s="670"/>
      <c r="I469" s="670"/>
      <c r="J469" s="670"/>
      <c r="K469" s="670"/>
      <c r="L469" s="670"/>
      <c r="M469" s="670"/>
      <c r="N469" s="670"/>
      <c r="O469" s="670"/>
      <c r="P469" s="670"/>
      <c r="Q469" s="670"/>
      <c r="R469" s="670"/>
      <c r="S469" s="670"/>
      <c r="T469" s="670"/>
      <c r="U469" s="670"/>
      <c r="V469" s="670"/>
      <c r="W469" s="670"/>
      <c r="X469" s="670"/>
      <c r="Y469" s="670"/>
      <c r="Z469" s="670"/>
      <c r="AA469" s="670"/>
      <c r="AB469" s="670"/>
      <c r="AC469" s="670"/>
      <c r="AD469" s="670"/>
      <c r="AE469" s="670"/>
      <c r="AF469" s="670"/>
      <c r="AG469" s="670"/>
      <c r="AH469" s="670"/>
      <c r="AI469" s="670"/>
      <c r="AJ469" s="670"/>
      <c r="AK469" s="670"/>
      <c r="AL469" s="670"/>
      <c r="AM469" s="670"/>
      <c r="AN469" s="670"/>
      <c r="AO469" s="670"/>
      <c r="AP469" s="670"/>
      <c r="AQ469" s="927"/>
      <c r="AR469" s="670"/>
      <c r="AS469" s="670"/>
      <c r="AT469" s="927"/>
      <c r="AU469" s="927"/>
      <c r="AV469" s="670"/>
      <c r="AW469" s="670"/>
      <c r="AX469" s="670"/>
      <c r="AY469" s="670"/>
      <c r="AZ469" s="670"/>
    </row>
    <row r="470">
      <c r="A470" s="670"/>
      <c r="B470" s="926"/>
      <c r="C470" s="670"/>
      <c r="D470" s="670"/>
      <c r="E470" s="670"/>
      <c r="F470" s="670"/>
      <c r="G470" s="670"/>
      <c r="H470" s="670"/>
      <c r="I470" s="670"/>
      <c r="J470" s="670"/>
      <c r="K470" s="670"/>
      <c r="L470" s="670"/>
      <c r="M470" s="670"/>
      <c r="N470" s="670"/>
      <c r="O470" s="670"/>
      <c r="P470" s="670"/>
      <c r="Q470" s="670"/>
      <c r="R470" s="670"/>
      <c r="S470" s="670"/>
      <c r="T470" s="670"/>
      <c r="U470" s="670"/>
      <c r="V470" s="670"/>
      <c r="W470" s="670"/>
      <c r="X470" s="670"/>
      <c r="Y470" s="670"/>
      <c r="Z470" s="670"/>
      <c r="AA470" s="670"/>
      <c r="AB470" s="670"/>
      <c r="AC470" s="670"/>
      <c r="AD470" s="670"/>
      <c r="AE470" s="670"/>
      <c r="AF470" s="670"/>
      <c r="AG470" s="670"/>
      <c r="AH470" s="670"/>
      <c r="AI470" s="670"/>
      <c r="AJ470" s="670"/>
      <c r="AK470" s="670"/>
      <c r="AL470" s="670"/>
      <c r="AM470" s="670"/>
      <c r="AN470" s="670"/>
      <c r="AO470" s="670"/>
      <c r="AP470" s="670"/>
      <c r="AQ470" s="927"/>
      <c r="AR470" s="670"/>
      <c r="AS470" s="670"/>
      <c r="AT470" s="927"/>
      <c r="AU470" s="927"/>
      <c r="AV470" s="670"/>
      <c r="AW470" s="670"/>
      <c r="AX470" s="670"/>
      <c r="AY470" s="670"/>
      <c r="AZ470" s="670"/>
    </row>
    <row r="471">
      <c r="A471" s="670"/>
      <c r="B471" s="926"/>
      <c r="C471" s="670"/>
      <c r="D471" s="670"/>
      <c r="E471" s="670"/>
      <c r="F471" s="670"/>
      <c r="G471" s="670"/>
      <c r="H471" s="670"/>
      <c r="I471" s="670"/>
      <c r="J471" s="670"/>
      <c r="K471" s="670"/>
      <c r="L471" s="670"/>
      <c r="M471" s="670"/>
      <c r="N471" s="670"/>
      <c r="O471" s="670"/>
      <c r="P471" s="670"/>
      <c r="Q471" s="670"/>
      <c r="R471" s="670"/>
      <c r="S471" s="670"/>
      <c r="T471" s="670"/>
      <c r="U471" s="670"/>
      <c r="V471" s="670"/>
      <c r="W471" s="670"/>
      <c r="X471" s="670"/>
      <c r="Y471" s="670"/>
      <c r="Z471" s="670"/>
      <c r="AA471" s="670"/>
      <c r="AB471" s="670"/>
      <c r="AC471" s="670"/>
      <c r="AD471" s="670"/>
      <c r="AE471" s="670"/>
      <c r="AF471" s="670"/>
      <c r="AG471" s="670"/>
      <c r="AH471" s="670"/>
      <c r="AI471" s="670"/>
      <c r="AJ471" s="670"/>
      <c r="AK471" s="670"/>
      <c r="AL471" s="670"/>
      <c r="AM471" s="670"/>
      <c r="AN471" s="670"/>
      <c r="AO471" s="670"/>
      <c r="AP471" s="670"/>
      <c r="AQ471" s="927"/>
      <c r="AR471" s="670"/>
      <c r="AS471" s="670"/>
      <c r="AT471" s="927"/>
      <c r="AU471" s="927"/>
      <c r="AV471" s="670"/>
      <c r="AW471" s="670"/>
      <c r="AX471" s="670"/>
      <c r="AY471" s="670"/>
      <c r="AZ471" s="670"/>
    </row>
    <row r="472">
      <c r="A472" s="670"/>
      <c r="B472" s="926"/>
      <c r="C472" s="670"/>
      <c r="D472" s="670"/>
      <c r="E472" s="670"/>
      <c r="F472" s="670"/>
      <c r="G472" s="670"/>
      <c r="H472" s="670"/>
      <c r="I472" s="670"/>
      <c r="J472" s="670"/>
      <c r="K472" s="670"/>
      <c r="L472" s="670"/>
      <c r="M472" s="670"/>
      <c r="N472" s="670"/>
      <c r="O472" s="670"/>
      <c r="P472" s="670"/>
      <c r="Q472" s="670"/>
      <c r="R472" s="670"/>
      <c r="S472" s="670"/>
      <c r="T472" s="670"/>
      <c r="U472" s="670"/>
      <c r="V472" s="670"/>
      <c r="W472" s="670"/>
      <c r="X472" s="670"/>
      <c r="Y472" s="670"/>
      <c r="Z472" s="670"/>
      <c r="AA472" s="670"/>
      <c r="AB472" s="670"/>
      <c r="AC472" s="670"/>
      <c r="AD472" s="670"/>
      <c r="AE472" s="670"/>
      <c r="AF472" s="670"/>
      <c r="AG472" s="670"/>
      <c r="AH472" s="670"/>
      <c r="AI472" s="670"/>
      <c r="AJ472" s="670"/>
      <c r="AK472" s="670"/>
      <c r="AL472" s="670"/>
      <c r="AM472" s="670"/>
      <c r="AN472" s="670"/>
      <c r="AO472" s="670"/>
      <c r="AP472" s="670"/>
      <c r="AQ472" s="927"/>
      <c r="AR472" s="670"/>
      <c r="AS472" s="670"/>
      <c r="AT472" s="927"/>
      <c r="AU472" s="927"/>
      <c r="AV472" s="670"/>
      <c r="AW472" s="670"/>
      <c r="AX472" s="670"/>
      <c r="AY472" s="670"/>
      <c r="AZ472" s="670"/>
    </row>
    <row r="473">
      <c r="A473" s="670"/>
      <c r="B473" s="926"/>
      <c r="C473" s="670"/>
      <c r="D473" s="670"/>
      <c r="E473" s="670"/>
      <c r="F473" s="670"/>
      <c r="G473" s="670"/>
      <c r="H473" s="670"/>
      <c r="I473" s="670"/>
      <c r="J473" s="670"/>
      <c r="K473" s="670"/>
      <c r="L473" s="670"/>
      <c r="M473" s="670"/>
      <c r="N473" s="670"/>
      <c r="O473" s="670"/>
      <c r="P473" s="670"/>
      <c r="Q473" s="670"/>
      <c r="R473" s="670"/>
      <c r="S473" s="670"/>
      <c r="T473" s="670"/>
      <c r="U473" s="670"/>
      <c r="V473" s="670"/>
      <c r="W473" s="670"/>
      <c r="X473" s="670"/>
      <c r="Y473" s="670"/>
      <c r="Z473" s="670"/>
      <c r="AA473" s="670"/>
      <c r="AB473" s="670"/>
      <c r="AC473" s="670"/>
      <c r="AD473" s="670"/>
      <c r="AE473" s="670"/>
      <c r="AF473" s="670"/>
      <c r="AG473" s="670"/>
      <c r="AH473" s="670"/>
      <c r="AI473" s="670"/>
      <c r="AJ473" s="670"/>
      <c r="AK473" s="670"/>
      <c r="AL473" s="670"/>
      <c r="AM473" s="670"/>
      <c r="AN473" s="670"/>
      <c r="AO473" s="670"/>
      <c r="AP473" s="670"/>
      <c r="AQ473" s="927"/>
      <c r="AR473" s="670"/>
      <c r="AS473" s="670"/>
      <c r="AT473" s="927"/>
      <c r="AU473" s="927"/>
      <c r="AV473" s="670"/>
      <c r="AW473" s="670"/>
      <c r="AX473" s="670"/>
      <c r="AY473" s="670"/>
      <c r="AZ473" s="670"/>
    </row>
    <row r="474">
      <c r="A474" s="670"/>
      <c r="B474" s="926"/>
      <c r="C474" s="670"/>
      <c r="D474" s="670"/>
      <c r="E474" s="670"/>
      <c r="F474" s="670"/>
      <c r="G474" s="670"/>
      <c r="H474" s="670"/>
      <c r="I474" s="670"/>
      <c r="J474" s="670"/>
      <c r="K474" s="670"/>
      <c r="L474" s="670"/>
      <c r="M474" s="670"/>
      <c r="N474" s="670"/>
      <c r="O474" s="670"/>
      <c r="P474" s="670"/>
      <c r="Q474" s="670"/>
      <c r="R474" s="670"/>
      <c r="S474" s="670"/>
      <c r="T474" s="670"/>
      <c r="U474" s="670"/>
      <c r="V474" s="670"/>
      <c r="W474" s="670"/>
      <c r="X474" s="670"/>
      <c r="Y474" s="670"/>
      <c r="Z474" s="670"/>
      <c r="AA474" s="670"/>
      <c r="AB474" s="670"/>
      <c r="AC474" s="670"/>
      <c r="AD474" s="670"/>
      <c r="AE474" s="670"/>
      <c r="AF474" s="670"/>
      <c r="AG474" s="670"/>
      <c r="AH474" s="670"/>
      <c r="AI474" s="670"/>
      <c r="AJ474" s="670"/>
      <c r="AK474" s="670"/>
      <c r="AL474" s="670"/>
      <c r="AM474" s="670"/>
      <c r="AN474" s="670"/>
      <c r="AO474" s="670"/>
      <c r="AP474" s="670"/>
      <c r="AQ474" s="927"/>
      <c r="AR474" s="670"/>
      <c r="AS474" s="670"/>
      <c r="AT474" s="927"/>
      <c r="AU474" s="927"/>
      <c r="AV474" s="670"/>
      <c r="AW474" s="670"/>
      <c r="AX474" s="670"/>
      <c r="AY474" s="670"/>
      <c r="AZ474" s="670"/>
    </row>
    <row r="475">
      <c r="A475" s="670"/>
      <c r="B475" s="926"/>
      <c r="C475" s="670"/>
      <c r="D475" s="670"/>
      <c r="E475" s="670"/>
      <c r="F475" s="670"/>
      <c r="G475" s="670"/>
      <c r="H475" s="670"/>
      <c r="I475" s="670"/>
      <c r="J475" s="670"/>
      <c r="K475" s="670"/>
      <c r="L475" s="670"/>
      <c r="M475" s="670"/>
      <c r="N475" s="670"/>
      <c r="O475" s="670"/>
      <c r="P475" s="670"/>
      <c r="Q475" s="670"/>
      <c r="R475" s="670"/>
      <c r="S475" s="670"/>
      <c r="T475" s="670"/>
      <c r="U475" s="670"/>
      <c r="V475" s="670"/>
      <c r="W475" s="670"/>
      <c r="X475" s="670"/>
      <c r="Y475" s="670"/>
      <c r="Z475" s="670"/>
      <c r="AA475" s="670"/>
      <c r="AB475" s="670"/>
      <c r="AC475" s="670"/>
      <c r="AD475" s="670"/>
      <c r="AE475" s="670"/>
      <c r="AF475" s="670"/>
      <c r="AG475" s="670"/>
      <c r="AH475" s="670"/>
      <c r="AI475" s="670"/>
      <c r="AJ475" s="670"/>
      <c r="AK475" s="670"/>
      <c r="AL475" s="670"/>
      <c r="AM475" s="670"/>
      <c r="AN475" s="670"/>
      <c r="AO475" s="670"/>
      <c r="AP475" s="670"/>
      <c r="AQ475" s="927"/>
      <c r="AR475" s="670"/>
      <c r="AS475" s="670"/>
      <c r="AT475" s="927"/>
      <c r="AU475" s="927"/>
      <c r="AV475" s="670"/>
      <c r="AW475" s="670"/>
      <c r="AX475" s="670"/>
      <c r="AY475" s="670"/>
      <c r="AZ475" s="670"/>
    </row>
    <row r="476">
      <c r="A476" s="670"/>
      <c r="B476" s="926"/>
      <c r="C476" s="670"/>
      <c r="D476" s="670"/>
      <c r="E476" s="670"/>
      <c r="F476" s="670"/>
      <c r="G476" s="670"/>
      <c r="H476" s="670"/>
      <c r="I476" s="670"/>
      <c r="J476" s="670"/>
      <c r="K476" s="670"/>
      <c r="L476" s="670"/>
      <c r="M476" s="670"/>
      <c r="N476" s="670"/>
      <c r="O476" s="670"/>
      <c r="P476" s="670"/>
      <c r="Q476" s="670"/>
      <c r="R476" s="670"/>
      <c r="S476" s="670"/>
      <c r="T476" s="670"/>
      <c r="U476" s="670"/>
      <c r="V476" s="670"/>
      <c r="W476" s="670"/>
      <c r="X476" s="670"/>
      <c r="Y476" s="670"/>
      <c r="Z476" s="670"/>
      <c r="AA476" s="670"/>
      <c r="AB476" s="670"/>
      <c r="AC476" s="670"/>
      <c r="AD476" s="670"/>
      <c r="AE476" s="670"/>
      <c r="AF476" s="670"/>
      <c r="AG476" s="670"/>
      <c r="AH476" s="670"/>
      <c r="AI476" s="670"/>
      <c r="AJ476" s="670"/>
      <c r="AK476" s="670"/>
      <c r="AL476" s="670"/>
      <c r="AM476" s="670"/>
      <c r="AN476" s="670"/>
      <c r="AO476" s="670"/>
      <c r="AP476" s="670"/>
      <c r="AQ476" s="927"/>
      <c r="AR476" s="670"/>
      <c r="AS476" s="670"/>
      <c r="AT476" s="927"/>
      <c r="AU476" s="927"/>
      <c r="AV476" s="670"/>
      <c r="AW476" s="670"/>
      <c r="AX476" s="670"/>
      <c r="AY476" s="670"/>
      <c r="AZ476" s="670"/>
    </row>
    <row r="477">
      <c r="A477" s="670"/>
      <c r="B477" s="926"/>
      <c r="C477" s="670"/>
      <c r="D477" s="670"/>
      <c r="E477" s="670"/>
      <c r="F477" s="670"/>
      <c r="G477" s="670"/>
      <c r="H477" s="670"/>
      <c r="I477" s="670"/>
      <c r="J477" s="670"/>
      <c r="K477" s="670"/>
      <c r="L477" s="670"/>
      <c r="M477" s="670"/>
      <c r="N477" s="670"/>
      <c r="O477" s="670"/>
      <c r="P477" s="670"/>
      <c r="Q477" s="670"/>
      <c r="R477" s="670"/>
      <c r="S477" s="670"/>
      <c r="T477" s="670"/>
      <c r="U477" s="670"/>
      <c r="V477" s="670"/>
      <c r="W477" s="670"/>
      <c r="X477" s="670"/>
      <c r="Y477" s="670"/>
      <c r="Z477" s="670"/>
      <c r="AA477" s="670"/>
      <c r="AB477" s="670"/>
      <c r="AC477" s="670"/>
      <c r="AD477" s="670"/>
      <c r="AE477" s="670"/>
      <c r="AF477" s="670"/>
      <c r="AG477" s="670"/>
      <c r="AH477" s="670"/>
      <c r="AI477" s="670"/>
      <c r="AJ477" s="670"/>
      <c r="AK477" s="670"/>
      <c r="AL477" s="670"/>
      <c r="AM477" s="670"/>
      <c r="AN477" s="670"/>
      <c r="AO477" s="670"/>
      <c r="AP477" s="670"/>
      <c r="AQ477" s="927"/>
      <c r="AR477" s="670"/>
      <c r="AS477" s="670"/>
      <c r="AT477" s="927"/>
      <c r="AU477" s="927"/>
      <c r="AV477" s="670"/>
      <c r="AW477" s="670"/>
      <c r="AX477" s="670"/>
      <c r="AY477" s="670"/>
      <c r="AZ477" s="670"/>
    </row>
    <row r="478">
      <c r="A478" s="670"/>
      <c r="B478" s="926"/>
      <c r="C478" s="670"/>
      <c r="D478" s="670"/>
      <c r="E478" s="670"/>
      <c r="F478" s="670"/>
      <c r="G478" s="670"/>
      <c r="H478" s="670"/>
      <c r="I478" s="670"/>
      <c r="J478" s="670"/>
      <c r="K478" s="670"/>
      <c r="L478" s="670"/>
      <c r="M478" s="670"/>
      <c r="N478" s="670"/>
      <c r="O478" s="670"/>
      <c r="P478" s="670"/>
      <c r="Q478" s="670"/>
      <c r="R478" s="670"/>
      <c r="S478" s="670"/>
      <c r="T478" s="670"/>
      <c r="U478" s="670"/>
      <c r="V478" s="670"/>
      <c r="W478" s="670"/>
      <c r="X478" s="670"/>
      <c r="Y478" s="670"/>
      <c r="Z478" s="670"/>
      <c r="AA478" s="670"/>
      <c r="AB478" s="670"/>
      <c r="AC478" s="670"/>
      <c r="AD478" s="670"/>
      <c r="AE478" s="670"/>
      <c r="AF478" s="670"/>
      <c r="AG478" s="670"/>
      <c r="AH478" s="670"/>
      <c r="AI478" s="670"/>
      <c r="AJ478" s="670"/>
      <c r="AK478" s="670"/>
      <c r="AL478" s="670"/>
      <c r="AM478" s="670"/>
      <c r="AN478" s="670"/>
      <c r="AO478" s="670"/>
      <c r="AP478" s="670"/>
      <c r="AQ478" s="927"/>
      <c r="AR478" s="670"/>
      <c r="AS478" s="670"/>
      <c r="AT478" s="927"/>
      <c r="AU478" s="927"/>
      <c r="AV478" s="670"/>
      <c r="AW478" s="670"/>
      <c r="AX478" s="670"/>
      <c r="AY478" s="670"/>
      <c r="AZ478" s="670"/>
    </row>
    <row r="479">
      <c r="A479" s="670"/>
      <c r="B479" s="926"/>
      <c r="C479" s="670"/>
      <c r="D479" s="670"/>
      <c r="E479" s="670"/>
      <c r="F479" s="670"/>
      <c r="G479" s="670"/>
      <c r="H479" s="670"/>
      <c r="I479" s="670"/>
      <c r="J479" s="670"/>
      <c r="K479" s="670"/>
      <c r="L479" s="670"/>
      <c r="M479" s="670"/>
      <c r="N479" s="670"/>
      <c r="O479" s="670"/>
      <c r="P479" s="670"/>
      <c r="Q479" s="670"/>
      <c r="R479" s="670"/>
      <c r="S479" s="670"/>
      <c r="T479" s="670"/>
      <c r="U479" s="670"/>
      <c r="V479" s="670"/>
      <c r="W479" s="670"/>
      <c r="X479" s="670"/>
      <c r="Y479" s="670"/>
      <c r="Z479" s="670"/>
      <c r="AA479" s="670"/>
      <c r="AB479" s="670"/>
      <c r="AC479" s="670"/>
      <c r="AD479" s="670"/>
      <c r="AE479" s="670"/>
      <c r="AF479" s="670"/>
      <c r="AG479" s="670"/>
      <c r="AH479" s="670"/>
      <c r="AI479" s="670"/>
      <c r="AJ479" s="670"/>
      <c r="AK479" s="670"/>
      <c r="AL479" s="670"/>
      <c r="AM479" s="670"/>
      <c r="AN479" s="670"/>
      <c r="AO479" s="670"/>
      <c r="AP479" s="670"/>
      <c r="AQ479" s="927"/>
      <c r="AR479" s="670"/>
      <c r="AS479" s="670"/>
      <c r="AT479" s="927"/>
      <c r="AU479" s="927"/>
      <c r="AV479" s="670"/>
      <c r="AW479" s="670"/>
      <c r="AX479" s="670"/>
      <c r="AY479" s="670"/>
      <c r="AZ479" s="670"/>
    </row>
    <row r="480">
      <c r="A480" s="670"/>
      <c r="B480" s="926"/>
      <c r="C480" s="670"/>
      <c r="D480" s="670"/>
      <c r="E480" s="670"/>
      <c r="F480" s="670"/>
      <c r="G480" s="670"/>
      <c r="H480" s="670"/>
      <c r="I480" s="670"/>
      <c r="J480" s="670"/>
      <c r="K480" s="670"/>
      <c r="L480" s="670"/>
      <c r="M480" s="670"/>
      <c r="N480" s="670"/>
      <c r="O480" s="670"/>
      <c r="P480" s="670"/>
      <c r="Q480" s="670"/>
      <c r="R480" s="670"/>
      <c r="S480" s="670"/>
      <c r="T480" s="670"/>
      <c r="U480" s="670"/>
      <c r="V480" s="670"/>
      <c r="W480" s="670"/>
      <c r="X480" s="670"/>
      <c r="Y480" s="670"/>
      <c r="Z480" s="670"/>
      <c r="AA480" s="670"/>
      <c r="AB480" s="670"/>
      <c r="AC480" s="670"/>
      <c r="AD480" s="670"/>
      <c r="AE480" s="670"/>
      <c r="AF480" s="670"/>
      <c r="AG480" s="670"/>
      <c r="AH480" s="670"/>
      <c r="AI480" s="670"/>
      <c r="AJ480" s="670"/>
      <c r="AK480" s="670"/>
      <c r="AL480" s="670"/>
      <c r="AM480" s="670"/>
      <c r="AN480" s="670"/>
      <c r="AO480" s="670"/>
      <c r="AP480" s="670"/>
      <c r="AQ480" s="927"/>
      <c r="AR480" s="670"/>
      <c r="AS480" s="670"/>
      <c r="AT480" s="927"/>
      <c r="AU480" s="927"/>
      <c r="AV480" s="670"/>
      <c r="AW480" s="670"/>
      <c r="AX480" s="670"/>
      <c r="AY480" s="670"/>
      <c r="AZ480" s="670"/>
    </row>
    <row r="481">
      <c r="A481" s="670"/>
      <c r="B481" s="926"/>
      <c r="C481" s="670"/>
      <c r="D481" s="670"/>
      <c r="E481" s="670"/>
      <c r="F481" s="670"/>
      <c r="G481" s="670"/>
      <c r="H481" s="670"/>
      <c r="I481" s="670"/>
      <c r="J481" s="670"/>
      <c r="K481" s="670"/>
      <c r="L481" s="670"/>
      <c r="M481" s="670"/>
      <c r="N481" s="670"/>
      <c r="O481" s="670"/>
      <c r="P481" s="670"/>
      <c r="Q481" s="670"/>
      <c r="R481" s="670"/>
      <c r="S481" s="670"/>
      <c r="T481" s="670"/>
      <c r="U481" s="670"/>
      <c r="V481" s="670"/>
      <c r="W481" s="670"/>
      <c r="X481" s="670"/>
      <c r="Y481" s="670"/>
      <c r="Z481" s="670"/>
      <c r="AA481" s="670"/>
      <c r="AB481" s="670"/>
      <c r="AC481" s="670"/>
      <c r="AD481" s="670"/>
      <c r="AE481" s="670"/>
      <c r="AF481" s="670"/>
      <c r="AG481" s="670"/>
      <c r="AH481" s="670"/>
      <c r="AI481" s="670"/>
      <c r="AJ481" s="670"/>
      <c r="AK481" s="670"/>
      <c r="AL481" s="670"/>
      <c r="AM481" s="670"/>
      <c r="AN481" s="670"/>
      <c r="AO481" s="670"/>
      <c r="AP481" s="670"/>
      <c r="AQ481" s="927"/>
      <c r="AR481" s="670"/>
      <c r="AS481" s="670"/>
      <c r="AT481" s="927"/>
      <c r="AU481" s="927"/>
      <c r="AV481" s="670"/>
      <c r="AW481" s="670"/>
      <c r="AX481" s="670"/>
      <c r="AY481" s="670"/>
      <c r="AZ481" s="670"/>
    </row>
    <row r="482">
      <c r="A482" s="670"/>
      <c r="B482" s="926"/>
      <c r="C482" s="670"/>
      <c r="D482" s="670"/>
      <c r="E482" s="670"/>
      <c r="F482" s="670"/>
      <c r="G482" s="670"/>
      <c r="H482" s="670"/>
      <c r="I482" s="670"/>
      <c r="J482" s="670"/>
      <c r="K482" s="670"/>
      <c r="L482" s="670"/>
      <c r="M482" s="670"/>
      <c r="N482" s="670"/>
      <c r="O482" s="670"/>
      <c r="P482" s="670"/>
      <c r="Q482" s="670"/>
      <c r="R482" s="670"/>
      <c r="S482" s="670"/>
      <c r="T482" s="670"/>
      <c r="U482" s="670"/>
      <c r="V482" s="670"/>
      <c r="W482" s="670"/>
      <c r="X482" s="670"/>
      <c r="Y482" s="670"/>
      <c r="Z482" s="670"/>
      <c r="AA482" s="670"/>
      <c r="AB482" s="670"/>
      <c r="AC482" s="670"/>
      <c r="AD482" s="670"/>
      <c r="AE482" s="670"/>
      <c r="AF482" s="670"/>
      <c r="AG482" s="670"/>
      <c r="AH482" s="670"/>
      <c r="AI482" s="670"/>
      <c r="AJ482" s="670"/>
      <c r="AK482" s="670"/>
      <c r="AL482" s="670"/>
      <c r="AM482" s="670"/>
      <c r="AN482" s="670"/>
      <c r="AO482" s="670"/>
      <c r="AP482" s="670"/>
      <c r="AQ482" s="927"/>
      <c r="AR482" s="670"/>
      <c r="AS482" s="670"/>
      <c r="AT482" s="927"/>
      <c r="AU482" s="927"/>
      <c r="AV482" s="670"/>
      <c r="AW482" s="670"/>
      <c r="AX482" s="670"/>
      <c r="AY482" s="670"/>
      <c r="AZ482" s="670"/>
    </row>
    <row r="483">
      <c r="A483" s="670"/>
      <c r="B483" s="926"/>
      <c r="C483" s="670"/>
      <c r="D483" s="670"/>
      <c r="E483" s="670"/>
      <c r="F483" s="670"/>
      <c r="G483" s="670"/>
      <c r="H483" s="670"/>
      <c r="I483" s="670"/>
      <c r="J483" s="670"/>
      <c r="K483" s="670"/>
      <c r="L483" s="670"/>
      <c r="M483" s="670"/>
      <c r="N483" s="670"/>
      <c r="O483" s="670"/>
      <c r="P483" s="670"/>
      <c r="Q483" s="670"/>
      <c r="R483" s="670"/>
      <c r="S483" s="670"/>
      <c r="T483" s="670"/>
      <c r="U483" s="670"/>
      <c r="V483" s="670"/>
      <c r="W483" s="670"/>
      <c r="X483" s="670"/>
      <c r="Y483" s="670"/>
      <c r="Z483" s="670"/>
      <c r="AA483" s="670"/>
      <c r="AB483" s="670"/>
      <c r="AC483" s="670"/>
      <c r="AD483" s="670"/>
      <c r="AE483" s="670"/>
      <c r="AF483" s="670"/>
      <c r="AG483" s="670"/>
      <c r="AH483" s="670"/>
      <c r="AI483" s="670"/>
      <c r="AJ483" s="670"/>
      <c r="AK483" s="670"/>
      <c r="AL483" s="670"/>
      <c r="AM483" s="670"/>
      <c r="AN483" s="670"/>
      <c r="AO483" s="670"/>
      <c r="AP483" s="670"/>
      <c r="AQ483" s="927"/>
      <c r="AR483" s="670"/>
      <c r="AS483" s="670"/>
      <c r="AT483" s="927"/>
      <c r="AU483" s="927"/>
      <c r="AV483" s="670"/>
      <c r="AW483" s="670"/>
      <c r="AX483" s="670"/>
      <c r="AY483" s="670"/>
      <c r="AZ483" s="670"/>
    </row>
    <row r="484">
      <c r="A484" s="670"/>
      <c r="B484" s="926"/>
      <c r="C484" s="670"/>
      <c r="D484" s="670"/>
      <c r="E484" s="670"/>
      <c r="F484" s="670"/>
      <c r="G484" s="670"/>
      <c r="H484" s="670"/>
      <c r="I484" s="670"/>
      <c r="J484" s="670"/>
      <c r="K484" s="670"/>
      <c r="L484" s="670"/>
      <c r="M484" s="670"/>
      <c r="N484" s="670"/>
      <c r="O484" s="670"/>
      <c r="P484" s="670"/>
      <c r="Q484" s="670"/>
      <c r="R484" s="670"/>
      <c r="S484" s="670"/>
      <c r="T484" s="670"/>
      <c r="U484" s="670"/>
      <c r="V484" s="670"/>
      <c r="W484" s="670"/>
      <c r="X484" s="670"/>
      <c r="Y484" s="670"/>
      <c r="Z484" s="670"/>
      <c r="AA484" s="670"/>
      <c r="AB484" s="670"/>
      <c r="AC484" s="670"/>
      <c r="AD484" s="670"/>
      <c r="AE484" s="670"/>
      <c r="AF484" s="670"/>
      <c r="AG484" s="670"/>
      <c r="AH484" s="670"/>
      <c r="AI484" s="670"/>
      <c r="AJ484" s="670"/>
      <c r="AK484" s="670"/>
      <c r="AL484" s="670"/>
      <c r="AM484" s="670"/>
      <c r="AN484" s="670"/>
      <c r="AO484" s="670"/>
      <c r="AP484" s="670"/>
      <c r="AQ484" s="927"/>
      <c r="AR484" s="670"/>
      <c r="AS484" s="670"/>
      <c r="AT484" s="927"/>
      <c r="AU484" s="927"/>
      <c r="AV484" s="670"/>
      <c r="AW484" s="670"/>
      <c r="AX484" s="670"/>
      <c r="AY484" s="670"/>
      <c r="AZ484" s="670"/>
    </row>
    <row r="485">
      <c r="A485" s="670"/>
      <c r="B485" s="926"/>
      <c r="C485" s="670"/>
      <c r="D485" s="670"/>
      <c r="E485" s="670"/>
      <c r="F485" s="670"/>
      <c r="G485" s="670"/>
      <c r="H485" s="670"/>
      <c r="I485" s="670"/>
      <c r="J485" s="670"/>
      <c r="K485" s="670"/>
      <c r="L485" s="670"/>
      <c r="M485" s="670"/>
      <c r="N485" s="670"/>
      <c r="O485" s="670"/>
      <c r="P485" s="670"/>
      <c r="Q485" s="670"/>
      <c r="R485" s="670"/>
      <c r="S485" s="670"/>
      <c r="T485" s="670"/>
      <c r="U485" s="670"/>
      <c r="V485" s="670"/>
      <c r="W485" s="670"/>
      <c r="X485" s="670"/>
      <c r="Y485" s="670"/>
      <c r="Z485" s="670"/>
      <c r="AA485" s="670"/>
      <c r="AB485" s="670"/>
      <c r="AC485" s="670"/>
      <c r="AD485" s="670"/>
      <c r="AE485" s="670"/>
      <c r="AF485" s="670"/>
      <c r="AG485" s="670"/>
      <c r="AH485" s="670"/>
      <c r="AI485" s="670"/>
      <c r="AJ485" s="670"/>
      <c r="AK485" s="670"/>
      <c r="AL485" s="670"/>
      <c r="AM485" s="670"/>
      <c r="AN485" s="670"/>
      <c r="AO485" s="670"/>
      <c r="AP485" s="670"/>
      <c r="AQ485" s="927"/>
      <c r="AR485" s="670"/>
      <c r="AS485" s="670"/>
      <c r="AT485" s="927"/>
      <c r="AU485" s="927"/>
      <c r="AV485" s="670"/>
      <c r="AW485" s="670"/>
      <c r="AX485" s="670"/>
      <c r="AY485" s="670"/>
      <c r="AZ485" s="670"/>
    </row>
    <row r="486">
      <c r="A486" s="670"/>
      <c r="B486" s="926"/>
      <c r="C486" s="670"/>
      <c r="D486" s="670"/>
      <c r="E486" s="670"/>
      <c r="F486" s="670"/>
      <c r="G486" s="670"/>
      <c r="H486" s="670"/>
      <c r="I486" s="670"/>
      <c r="J486" s="670"/>
      <c r="K486" s="670"/>
      <c r="L486" s="670"/>
      <c r="M486" s="670"/>
      <c r="N486" s="670"/>
      <c r="O486" s="670"/>
      <c r="P486" s="670"/>
      <c r="Q486" s="670"/>
      <c r="R486" s="670"/>
      <c r="S486" s="670"/>
      <c r="T486" s="670"/>
      <c r="U486" s="670"/>
      <c r="V486" s="670"/>
      <c r="W486" s="670"/>
      <c r="X486" s="670"/>
      <c r="Y486" s="670"/>
      <c r="Z486" s="670"/>
      <c r="AA486" s="670"/>
      <c r="AB486" s="670"/>
      <c r="AC486" s="670"/>
      <c r="AD486" s="670"/>
      <c r="AE486" s="670"/>
      <c r="AF486" s="670"/>
      <c r="AG486" s="670"/>
      <c r="AH486" s="670"/>
      <c r="AI486" s="670"/>
      <c r="AJ486" s="670"/>
      <c r="AK486" s="670"/>
      <c r="AL486" s="670"/>
      <c r="AM486" s="670"/>
      <c r="AN486" s="670"/>
      <c r="AO486" s="670"/>
      <c r="AP486" s="670"/>
      <c r="AQ486" s="927"/>
      <c r="AR486" s="670"/>
      <c r="AS486" s="670"/>
      <c r="AT486" s="927"/>
      <c r="AU486" s="927"/>
      <c r="AV486" s="670"/>
      <c r="AW486" s="670"/>
      <c r="AX486" s="670"/>
      <c r="AY486" s="670"/>
      <c r="AZ486" s="670"/>
    </row>
    <row r="487">
      <c r="A487" s="670"/>
      <c r="B487" s="926"/>
      <c r="C487" s="670"/>
      <c r="D487" s="670"/>
      <c r="E487" s="670"/>
      <c r="F487" s="670"/>
      <c r="G487" s="670"/>
      <c r="H487" s="670"/>
      <c r="I487" s="670"/>
      <c r="J487" s="670"/>
      <c r="K487" s="670"/>
      <c r="L487" s="670"/>
      <c r="M487" s="670"/>
      <c r="N487" s="670"/>
      <c r="O487" s="670"/>
      <c r="P487" s="670"/>
      <c r="Q487" s="670"/>
      <c r="R487" s="670"/>
      <c r="S487" s="670"/>
      <c r="T487" s="670"/>
      <c r="U487" s="670"/>
      <c r="V487" s="670"/>
      <c r="W487" s="670"/>
      <c r="X487" s="670"/>
      <c r="Y487" s="670"/>
      <c r="Z487" s="670"/>
      <c r="AA487" s="670"/>
      <c r="AB487" s="670"/>
      <c r="AC487" s="670"/>
      <c r="AD487" s="670"/>
      <c r="AE487" s="670"/>
      <c r="AF487" s="670"/>
      <c r="AG487" s="670"/>
      <c r="AH487" s="670"/>
      <c r="AI487" s="670"/>
      <c r="AJ487" s="670"/>
      <c r="AK487" s="670"/>
      <c r="AL487" s="670"/>
      <c r="AM487" s="670"/>
      <c r="AN487" s="670"/>
      <c r="AO487" s="670"/>
      <c r="AP487" s="670"/>
      <c r="AQ487" s="927"/>
      <c r="AR487" s="670"/>
      <c r="AS487" s="670"/>
      <c r="AT487" s="927"/>
      <c r="AU487" s="927"/>
      <c r="AV487" s="670"/>
      <c r="AW487" s="670"/>
      <c r="AX487" s="670"/>
      <c r="AY487" s="670"/>
      <c r="AZ487" s="670"/>
    </row>
    <row r="488">
      <c r="A488" s="670"/>
      <c r="B488" s="926"/>
      <c r="C488" s="670"/>
      <c r="D488" s="670"/>
      <c r="E488" s="670"/>
      <c r="F488" s="670"/>
      <c r="G488" s="670"/>
      <c r="H488" s="670"/>
      <c r="I488" s="670"/>
      <c r="J488" s="670"/>
      <c r="K488" s="670"/>
      <c r="L488" s="670"/>
      <c r="M488" s="670"/>
      <c r="N488" s="670"/>
      <c r="O488" s="670"/>
      <c r="P488" s="670"/>
      <c r="Q488" s="670"/>
      <c r="R488" s="670"/>
      <c r="S488" s="670"/>
      <c r="T488" s="670"/>
      <c r="U488" s="670"/>
      <c r="V488" s="670"/>
      <c r="W488" s="670"/>
      <c r="X488" s="670"/>
      <c r="Y488" s="670"/>
      <c r="Z488" s="670"/>
      <c r="AA488" s="670"/>
      <c r="AB488" s="670"/>
      <c r="AC488" s="670"/>
      <c r="AD488" s="670"/>
      <c r="AE488" s="670"/>
      <c r="AF488" s="670"/>
      <c r="AG488" s="670"/>
      <c r="AH488" s="670"/>
      <c r="AI488" s="670"/>
      <c r="AJ488" s="670"/>
      <c r="AK488" s="670"/>
      <c r="AL488" s="670"/>
      <c r="AM488" s="670"/>
      <c r="AN488" s="670"/>
      <c r="AO488" s="670"/>
      <c r="AP488" s="670"/>
      <c r="AQ488" s="927"/>
      <c r="AR488" s="670"/>
      <c r="AS488" s="670"/>
      <c r="AT488" s="927"/>
      <c r="AU488" s="927"/>
      <c r="AV488" s="670"/>
      <c r="AW488" s="670"/>
      <c r="AX488" s="670"/>
      <c r="AY488" s="670"/>
      <c r="AZ488" s="670"/>
    </row>
    <row r="489">
      <c r="A489" s="670"/>
      <c r="B489" s="926"/>
      <c r="C489" s="670"/>
      <c r="D489" s="670"/>
      <c r="E489" s="670"/>
      <c r="F489" s="670"/>
      <c r="G489" s="670"/>
      <c r="H489" s="670"/>
      <c r="I489" s="670"/>
      <c r="J489" s="670"/>
      <c r="K489" s="670"/>
      <c r="L489" s="670"/>
      <c r="M489" s="670"/>
      <c r="N489" s="670"/>
      <c r="O489" s="670"/>
      <c r="P489" s="670"/>
      <c r="Q489" s="670"/>
      <c r="R489" s="670"/>
      <c r="S489" s="670"/>
      <c r="T489" s="670"/>
      <c r="U489" s="670"/>
      <c r="V489" s="670"/>
      <c r="W489" s="670"/>
      <c r="X489" s="670"/>
      <c r="Y489" s="670"/>
      <c r="Z489" s="670"/>
      <c r="AA489" s="670"/>
      <c r="AB489" s="670"/>
      <c r="AC489" s="670"/>
      <c r="AD489" s="670"/>
      <c r="AE489" s="670"/>
      <c r="AF489" s="670"/>
      <c r="AG489" s="670"/>
      <c r="AH489" s="670"/>
      <c r="AI489" s="670"/>
      <c r="AJ489" s="670"/>
      <c r="AK489" s="670"/>
      <c r="AL489" s="670"/>
      <c r="AM489" s="670"/>
      <c r="AN489" s="670"/>
      <c r="AO489" s="670"/>
      <c r="AP489" s="670"/>
      <c r="AQ489" s="927"/>
      <c r="AR489" s="670"/>
      <c r="AS489" s="670"/>
      <c r="AT489" s="927"/>
      <c r="AU489" s="927"/>
      <c r="AV489" s="670"/>
      <c r="AW489" s="670"/>
      <c r="AX489" s="670"/>
      <c r="AY489" s="670"/>
      <c r="AZ489" s="670"/>
    </row>
    <row r="490">
      <c r="A490" s="670"/>
      <c r="B490" s="926"/>
      <c r="C490" s="670"/>
      <c r="D490" s="670"/>
      <c r="E490" s="670"/>
      <c r="F490" s="670"/>
      <c r="G490" s="670"/>
      <c r="H490" s="670"/>
      <c r="I490" s="670"/>
      <c r="J490" s="670"/>
      <c r="K490" s="670"/>
      <c r="L490" s="670"/>
      <c r="M490" s="670"/>
      <c r="N490" s="670"/>
      <c r="O490" s="670"/>
      <c r="P490" s="670"/>
      <c r="Q490" s="670"/>
      <c r="R490" s="670"/>
      <c r="S490" s="670"/>
      <c r="T490" s="670"/>
      <c r="U490" s="670"/>
      <c r="V490" s="670"/>
      <c r="W490" s="670"/>
      <c r="X490" s="670"/>
      <c r="Y490" s="670"/>
      <c r="Z490" s="670"/>
      <c r="AA490" s="670"/>
      <c r="AB490" s="670"/>
      <c r="AC490" s="670"/>
      <c r="AD490" s="670"/>
      <c r="AE490" s="670"/>
      <c r="AF490" s="670"/>
      <c r="AG490" s="670"/>
      <c r="AH490" s="670"/>
      <c r="AI490" s="670"/>
      <c r="AJ490" s="670"/>
      <c r="AK490" s="670"/>
      <c r="AL490" s="670"/>
      <c r="AM490" s="670"/>
      <c r="AN490" s="670"/>
      <c r="AO490" s="670"/>
      <c r="AP490" s="670"/>
      <c r="AQ490" s="927"/>
      <c r="AR490" s="670"/>
      <c r="AS490" s="670"/>
      <c r="AT490" s="927"/>
      <c r="AU490" s="927"/>
      <c r="AV490" s="670"/>
      <c r="AW490" s="670"/>
      <c r="AX490" s="670"/>
      <c r="AY490" s="670"/>
      <c r="AZ490" s="670"/>
    </row>
    <row r="491">
      <c r="A491" s="670"/>
      <c r="B491" s="926"/>
      <c r="C491" s="670"/>
      <c r="D491" s="670"/>
      <c r="E491" s="670"/>
      <c r="F491" s="670"/>
      <c r="G491" s="670"/>
      <c r="H491" s="670"/>
      <c r="I491" s="670"/>
      <c r="J491" s="670"/>
      <c r="K491" s="670"/>
      <c r="L491" s="670"/>
      <c r="M491" s="670"/>
      <c r="N491" s="670"/>
      <c r="O491" s="670"/>
      <c r="P491" s="670"/>
      <c r="Q491" s="670"/>
      <c r="R491" s="670"/>
      <c r="S491" s="670"/>
      <c r="T491" s="670"/>
      <c r="U491" s="670"/>
      <c r="V491" s="670"/>
      <c r="W491" s="670"/>
      <c r="X491" s="670"/>
      <c r="Y491" s="670"/>
      <c r="Z491" s="670"/>
      <c r="AA491" s="670"/>
      <c r="AB491" s="670"/>
      <c r="AC491" s="670"/>
      <c r="AD491" s="670"/>
      <c r="AE491" s="670"/>
      <c r="AF491" s="670"/>
      <c r="AG491" s="670"/>
      <c r="AH491" s="670"/>
      <c r="AI491" s="670"/>
      <c r="AJ491" s="670"/>
      <c r="AK491" s="670"/>
      <c r="AL491" s="670"/>
      <c r="AM491" s="670"/>
      <c r="AN491" s="670"/>
      <c r="AO491" s="670"/>
      <c r="AP491" s="670"/>
      <c r="AQ491" s="927"/>
      <c r="AR491" s="670"/>
      <c r="AS491" s="670"/>
      <c r="AT491" s="927"/>
      <c r="AU491" s="927"/>
      <c r="AV491" s="670"/>
      <c r="AW491" s="670"/>
      <c r="AX491" s="670"/>
      <c r="AY491" s="670"/>
      <c r="AZ491" s="670"/>
    </row>
    <row r="492">
      <c r="A492" s="670"/>
      <c r="B492" s="926"/>
      <c r="C492" s="670"/>
      <c r="D492" s="670"/>
      <c r="E492" s="670"/>
      <c r="F492" s="670"/>
      <c r="G492" s="670"/>
      <c r="H492" s="670"/>
      <c r="I492" s="670"/>
      <c r="J492" s="670"/>
      <c r="K492" s="670"/>
      <c r="L492" s="670"/>
      <c r="M492" s="670"/>
      <c r="N492" s="670"/>
      <c r="O492" s="670"/>
      <c r="P492" s="670"/>
      <c r="Q492" s="670"/>
      <c r="R492" s="670"/>
      <c r="S492" s="670"/>
      <c r="T492" s="670"/>
      <c r="U492" s="670"/>
      <c r="V492" s="670"/>
      <c r="W492" s="670"/>
      <c r="X492" s="670"/>
      <c r="Y492" s="670"/>
      <c r="Z492" s="670"/>
      <c r="AA492" s="670"/>
      <c r="AB492" s="670"/>
      <c r="AC492" s="670"/>
      <c r="AD492" s="670"/>
      <c r="AE492" s="670"/>
      <c r="AF492" s="670"/>
      <c r="AG492" s="670"/>
      <c r="AH492" s="670"/>
      <c r="AI492" s="670"/>
      <c r="AJ492" s="670"/>
      <c r="AK492" s="670"/>
      <c r="AL492" s="670"/>
      <c r="AM492" s="670"/>
      <c r="AN492" s="670"/>
      <c r="AO492" s="670"/>
      <c r="AP492" s="670"/>
      <c r="AQ492" s="927"/>
      <c r="AR492" s="670"/>
      <c r="AS492" s="670"/>
      <c r="AT492" s="927"/>
      <c r="AU492" s="927"/>
      <c r="AV492" s="670"/>
      <c r="AW492" s="670"/>
      <c r="AX492" s="670"/>
      <c r="AY492" s="670"/>
      <c r="AZ492" s="670"/>
    </row>
    <row r="493">
      <c r="A493" s="670"/>
      <c r="B493" s="926"/>
      <c r="C493" s="670"/>
      <c r="D493" s="670"/>
      <c r="E493" s="670"/>
      <c r="F493" s="670"/>
      <c r="G493" s="670"/>
      <c r="H493" s="670"/>
      <c r="I493" s="670"/>
      <c r="J493" s="670"/>
      <c r="K493" s="670"/>
      <c r="L493" s="670"/>
      <c r="M493" s="670"/>
      <c r="N493" s="670"/>
      <c r="O493" s="670"/>
      <c r="P493" s="670"/>
      <c r="Q493" s="670"/>
      <c r="R493" s="670"/>
      <c r="S493" s="670"/>
      <c r="T493" s="670"/>
      <c r="U493" s="670"/>
      <c r="V493" s="670"/>
      <c r="W493" s="670"/>
      <c r="X493" s="670"/>
      <c r="Y493" s="670"/>
      <c r="Z493" s="670"/>
      <c r="AA493" s="670"/>
      <c r="AB493" s="670"/>
      <c r="AC493" s="670"/>
      <c r="AD493" s="670"/>
      <c r="AE493" s="670"/>
      <c r="AF493" s="670"/>
      <c r="AG493" s="670"/>
      <c r="AH493" s="670"/>
      <c r="AI493" s="670"/>
      <c r="AJ493" s="670"/>
      <c r="AK493" s="670"/>
      <c r="AL493" s="670"/>
      <c r="AM493" s="670"/>
      <c r="AN493" s="670"/>
      <c r="AO493" s="670"/>
      <c r="AP493" s="670"/>
      <c r="AQ493" s="927"/>
      <c r="AR493" s="670"/>
      <c r="AS493" s="670"/>
      <c r="AT493" s="927"/>
      <c r="AU493" s="927"/>
      <c r="AV493" s="670"/>
      <c r="AW493" s="670"/>
      <c r="AX493" s="670"/>
      <c r="AY493" s="670"/>
      <c r="AZ493" s="670"/>
    </row>
    <row r="494">
      <c r="A494" s="670"/>
      <c r="B494" s="926"/>
      <c r="C494" s="670"/>
      <c r="D494" s="670"/>
      <c r="E494" s="670"/>
      <c r="F494" s="670"/>
      <c r="G494" s="670"/>
      <c r="H494" s="670"/>
      <c r="I494" s="670"/>
      <c r="J494" s="670"/>
      <c r="K494" s="670"/>
      <c r="L494" s="670"/>
      <c r="M494" s="670"/>
      <c r="N494" s="670"/>
      <c r="O494" s="670"/>
      <c r="P494" s="670"/>
      <c r="Q494" s="670"/>
      <c r="R494" s="670"/>
      <c r="S494" s="670"/>
      <c r="T494" s="670"/>
      <c r="U494" s="670"/>
      <c r="V494" s="670"/>
      <c r="W494" s="670"/>
      <c r="X494" s="670"/>
      <c r="Y494" s="670"/>
      <c r="Z494" s="670"/>
      <c r="AA494" s="670"/>
      <c r="AB494" s="670"/>
      <c r="AC494" s="670"/>
      <c r="AD494" s="670"/>
      <c r="AE494" s="670"/>
      <c r="AF494" s="670"/>
      <c r="AG494" s="670"/>
      <c r="AH494" s="670"/>
      <c r="AI494" s="670"/>
      <c r="AJ494" s="670"/>
      <c r="AK494" s="670"/>
      <c r="AL494" s="670"/>
      <c r="AM494" s="670"/>
      <c r="AN494" s="670"/>
      <c r="AO494" s="670"/>
      <c r="AP494" s="670"/>
      <c r="AQ494" s="927"/>
      <c r="AR494" s="670"/>
      <c r="AS494" s="670"/>
      <c r="AT494" s="927"/>
      <c r="AU494" s="927"/>
      <c r="AV494" s="670"/>
      <c r="AW494" s="670"/>
      <c r="AX494" s="670"/>
      <c r="AY494" s="670"/>
      <c r="AZ494" s="670"/>
    </row>
    <row r="495">
      <c r="A495" s="670"/>
      <c r="B495" s="926"/>
      <c r="C495" s="670"/>
      <c r="D495" s="670"/>
      <c r="E495" s="670"/>
      <c r="F495" s="670"/>
      <c r="G495" s="670"/>
      <c r="H495" s="670"/>
      <c r="I495" s="670"/>
      <c r="J495" s="670"/>
      <c r="K495" s="670"/>
      <c r="L495" s="670"/>
      <c r="M495" s="670"/>
      <c r="N495" s="670"/>
      <c r="O495" s="670"/>
      <c r="P495" s="670"/>
      <c r="Q495" s="670"/>
      <c r="R495" s="670"/>
      <c r="S495" s="670"/>
      <c r="T495" s="670"/>
      <c r="U495" s="670"/>
      <c r="V495" s="670"/>
      <c r="W495" s="670"/>
      <c r="X495" s="670"/>
      <c r="Y495" s="670"/>
      <c r="Z495" s="670"/>
      <c r="AA495" s="670"/>
      <c r="AB495" s="670"/>
      <c r="AC495" s="670"/>
      <c r="AD495" s="670"/>
      <c r="AE495" s="670"/>
      <c r="AF495" s="670"/>
      <c r="AG495" s="670"/>
      <c r="AH495" s="670"/>
      <c r="AI495" s="670"/>
      <c r="AJ495" s="670"/>
      <c r="AK495" s="670"/>
      <c r="AL495" s="670"/>
      <c r="AM495" s="670"/>
      <c r="AN495" s="670"/>
      <c r="AO495" s="670"/>
      <c r="AP495" s="670"/>
      <c r="AQ495" s="927"/>
      <c r="AR495" s="670"/>
      <c r="AS495" s="670"/>
      <c r="AT495" s="927"/>
      <c r="AU495" s="927"/>
      <c r="AV495" s="670"/>
      <c r="AW495" s="670"/>
      <c r="AX495" s="670"/>
      <c r="AY495" s="670"/>
      <c r="AZ495" s="670"/>
    </row>
    <row r="496">
      <c r="A496" s="670"/>
      <c r="B496" s="926"/>
      <c r="C496" s="670"/>
      <c r="D496" s="670"/>
      <c r="E496" s="670"/>
      <c r="F496" s="670"/>
      <c r="G496" s="670"/>
      <c r="H496" s="670"/>
      <c r="I496" s="670"/>
      <c r="J496" s="670"/>
      <c r="K496" s="670"/>
      <c r="L496" s="670"/>
      <c r="M496" s="670"/>
      <c r="N496" s="670"/>
      <c r="O496" s="670"/>
      <c r="P496" s="670"/>
      <c r="Q496" s="670"/>
      <c r="R496" s="670"/>
      <c r="S496" s="670"/>
      <c r="T496" s="670"/>
      <c r="U496" s="670"/>
      <c r="V496" s="670"/>
      <c r="W496" s="670"/>
      <c r="X496" s="670"/>
      <c r="Y496" s="670"/>
      <c r="Z496" s="670"/>
      <c r="AA496" s="670"/>
      <c r="AB496" s="670"/>
      <c r="AC496" s="670"/>
      <c r="AD496" s="670"/>
      <c r="AE496" s="670"/>
      <c r="AF496" s="670"/>
      <c r="AG496" s="670"/>
      <c r="AH496" s="670"/>
      <c r="AI496" s="670"/>
      <c r="AJ496" s="670"/>
      <c r="AK496" s="670"/>
      <c r="AL496" s="670"/>
      <c r="AM496" s="670"/>
      <c r="AN496" s="670"/>
      <c r="AO496" s="670"/>
      <c r="AP496" s="670"/>
      <c r="AQ496" s="927"/>
      <c r="AR496" s="670"/>
      <c r="AS496" s="670"/>
      <c r="AT496" s="927"/>
      <c r="AU496" s="927"/>
      <c r="AV496" s="670"/>
      <c r="AW496" s="670"/>
      <c r="AX496" s="670"/>
      <c r="AY496" s="670"/>
      <c r="AZ496" s="670"/>
    </row>
    <row r="497">
      <c r="A497" s="670"/>
      <c r="B497" s="926"/>
      <c r="C497" s="670"/>
      <c r="D497" s="670"/>
      <c r="E497" s="670"/>
      <c r="F497" s="670"/>
      <c r="G497" s="670"/>
      <c r="H497" s="670"/>
      <c r="I497" s="670"/>
      <c r="J497" s="670"/>
      <c r="K497" s="670"/>
      <c r="L497" s="670"/>
      <c r="M497" s="670"/>
      <c r="N497" s="670"/>
      <c r="O497" s="670"/>
      <c r="P497" s="670"/>
      <c r="Q497" s="670"/>
      <c r="R497" s="670"/>
      <c r="S497" s="670"/>
      <c r="T497" s="670"/>
      <c r="U497" s="670"/>
      <c r="V497" s="670"/>
      <c r="W497" s="670"/>
      <c r="X497" s="670"/>
      <c r="Y497" s="670"/>
      <c r="Z497" s="670"/>
      <c r="AA497" s="670"/>
      <c r="AB497" s="670"/>
      <c r="AC497" s="670"/>
      <c r="AD497" s="670"/>
      <c r="AE497" s="670"/>
      <c r="AF497" s="670"/>
      <c r="AG497" s="670"/>
      <c r="AH497" s="670"/>
      <c r="AI497" s="670"/>
      <c r="AJ497" s="670"/>
      <c r="AK497" s="670"/>
      <c r="AL497" s="670"/>
      <c r="AM497" s="670"/>
      <c r="AN497" s="670"/>
      <c r="AO497" s="670"/>
      <c r="AP497" s="670"/>
      <c r="AQ497" s="927"/>
      <c r="AR497" s="670"/>
      <c r="AS497" s="670"/>
      <c r="AT497" s="927"/>
      <c r="AU497" s="927"/>
      <c r="AV497" s="670"/>
      <c r="AW497" s="670"/>
      <c r="AX497" s="670"/>
      <c r="AY497" s="670"/>
      <c r="AZ497" s="670"/>
    </row>
    <row r="498">
      <c r="A498" s="670"/>
      <c r="B498" s="926"/>
      <c r="C498" s="670"/>
      <c r="D498" s="670"/>
      <c r="E498" s="670"/>
      <c r="F498" s="670"/>
      <c r="G498" s="670"/>
      <c r="H498" s="670"/>
      <c r="I498" s="670"/>
      <c r="J498" s="670"/>
      <c r="K498" s="670"/>
      <c r="L498" s="670"/>
      <c r="M498" s="670"/>
      <c r="N498" s="670"/>
      <c r="O498" s="670"/>
      <c r="P498" s="670"/>
      <c r="Q498" s="670"/>
      <c r="R498" s="670"/>
      <c r="S498" s="670"/>
      <c r="T498" s="670"/>
      <c r="U498" s="670"/>
      <c r="V498" s="670"/>
      <c r="W498" s="670"/>
      <c r="X498" s="670"/>
      <c r="Y498" s="670"/>
      <c r="Z498" s="670"/>
      <c r="AA498" s="670"/>
      <c r="AB498" s="670"/>
      <c r="AC498" s="670"/>
      <c r="AD498" s="670"/>
      <c r="AE498" s="670"/>
      <c r="AF498" s="670"/>
      <c r="AG498" s="670"/>
      <c r="AH498" s="670"/>
      <c r="AI498" s="670"/>
      <c r="AJ498" s="670"/>
      <c r="AK498" s="670"/>
      <c r="AL498" s="670"/>
      <c r="AM498" s="670"/>
      <c r="AN498" s="670"/>
      <c r="AO498" s="670"/>
      <c r="AP498" s="670"/>
      <c r="AQ498" s="927"/>
      <c r="AR498" s="670"/>
      <c r="AS498" s="670"/>
      <c r="AT498" s="927"/>
      <c r="AU498" s="927"/>
      <c r="AV498" s="670"/>
      <c r="AW498" s="670"/>
      <c r="AX498" s="670"/>
      <c r="AY498" s="670"/>
      <c r="AZ498" s="670"/>
    </row>
    <row r="499">
      <c r="A499" s="670"/>
      <c r="B499" s="926"/>
      <c r="C499" s="670"/>
      <c r="D499" s="670"/>
      <c r="E499" s="670"/>
      <c r="F499" s="670"/>
      <c r="G499" s="670"/>
      <c r="H499" s="670"/>
      <c r="I499" s="670"/>
      <c r="J499" s="670"/>
      <c r="K499" s="670"/>
      <c r="L499" s="670"/>
      <c r="M499" s="670"/>
      <c r="N499" s="670"/>
      <c r="O499" s="670"/>
      <c r="P499" s="670"/>
      <c r="Q499" s="670"/>
      <c r="R499" s="670"/>
      <c r="S499" s="670"/>
      <c r="T499" s="670"/>
      <c r="U499" s="670"/>
      <c r="V499" s="670"/>
      <c r="W499" s="670"/>
      <c r="X499" s="670"/>
      <c r="Y499" s="670"/>
      <c r="Z499" s="670"/>
      <c r="AA499" s="670"/>
      <c r="AB499" s="670"/>
      <c r="AC499" s="670"/>
      <c r="AD499" s="670"/>
      <c r="AE499" s="670"/>
      <c r="AF499" s="670"/>
      <c r="AG499" s="670"/>
      <c r="AH499" s="670"/>
      <c r="AI499" s="670"/>
      <c r="AJ499" s="670"/>
      <c r="AK499" s="670"/>
      <c r="AL499" s="670"/>
      <c r="AM499" s="670"/>
      <c r="AN499" s="670"/>
      <c r="AO499" s="670"/>
      <c r="AP499" s="670"/>
      <c r="AQ499" s="927"/>
      <c r="AR499" s="670"/>
      <c r="AS499" s="670"/>
      <c r="AT499" s="927"/>
      <c r="AU499" s="927"/>
      <c r="AV499" s="670"/>
      <c r="AW499" s="670"/>
      <c r="AX499" s="670"/>
      <c r="AY499" s="670"/>
      <c r="AZ499" s="670"/>
    </row>
    <row r="500">
      <c r="A500" s="670"/>
      <c r="B500" s="926"/>
      <c r="C500" s="670"/>
      <c r="D500" s="670"/>
      <c r="E500" s="670"/>
      <c r="F500" s="670"/>
      <c r="G500" s="670"/>
      <c r="H500" s="670"/>
      <c r="I500" s="670"/>
      <c r="J500" s="670"/>
      <c r="K500" s="670"/>
      <c r="L500" s="670"/>
      <c r="M500" s="670"/>
      <c r="N500" s="670"/>
      <c r="O500" s="670"/>
      <c r="P500" s="670"/>
      <c r="Q500" s="670"/>
      <c r="R500" s="670"/>
      <c r="S500" s="670"/>
      <c r="T500" s="670"/>
      <c r="U500" s="670"/>
      <c r="V500" s="670"/>
      <c r="W500" s="670"/>
      <c r="X500" s="670"/>
      <c r="Y500" s="670"/>
      <c r="Z500" s="670"/>
      <c r="AA500" s="670"/>
      <c r="AB500" s="670"/>
      <c r="AC500" s="670"/>
      <c r="AD500" s="670"/>
      <c r="AE500" s="670"/>
      <c r="AF500" s="670"/>
      <c r="AG500" s="670"/>
      <c r="AH500" s="670"/>
      <c r="AI500" s="670"/>
      <c r="AJ500" s="670"/>
      <c r="AK500" s="670"/>
      <c r="AL500" s="670"/>
      <c r="AM500" s="670"/>
      <c r="AN500" s="670"/>
      <c r="AO500" s="670"/>
      <c r="AP500" s="670"/>
      <c r="AQ500" s="927"/>
      <c r="AR500" s="670"/>
      <c r="AS500" s="670"/>
      <c r="AT500" s="927"/>
      <c r="AU500" s="927"/>
      <c r="AV500" s="670"/>
      <c r="AW500" s="670"/>
      <c r="AX500" s="670"/>
      <c r="AY500" s="670"/>
      <c r="AZ500" s="670"/>
    </row>
    <row r="501">
      <c r="A501" s="670"/>
      <c r="B501" s="926"/>
      <c r="C501" s="670"/>
      <c r="D501" s="670"/>
      <c r="E501" s="670"/>
      <c r="F501" s="670"/>
      <c r="G501" s="670"/>
      <c r="H501" s="670"/>
      <c r="I501" s="670"/>
      <c r="J501" s="670"/>
      <c r="K501" s="670"/>
      <c r="L501" s="670"/>
      <c r="M501" s="670"/>
      <c r="N501" s="670"/>
      <c r="O501" s="670"/>
      <c r="P501" s="670"/>
      <c r="Q501" s="670"/>
      <c r="R501" s="670"/>
      <c r="S501" s="670"/>
      <c r="T501" s="670"/>
      <c r="U501" s="670"/>
      <c r="V501" s="670"/>
      <c r="W501" s="670"/>
      <c r="X501" s="670"/>
      <c r="Y501" s="670"/>
      <c r="Z501" s="670"/>
      <c r="AA501" s="670"/>
      <c r="AB501" s="670"/>
      <c r="AC501" s="670"/>
      <c r="AD501" s="670"/>
      <c r="AE501" s="670"/>
      <c r="AF501" s="670"/>
      <c r="AG501" s="670"/>
      <c r="AH501" s="670"/>
      <c r="AI501" s="670"/>
      <c r="AJ501" s="670"/>
      <c r="AK501" s="670"/>
      <c r="AL501" s="670"/>
      <c r="AM501" s="670"/>
      <c r="AN501" s="670"/>
      <c r="AO501" s="670"/>
      <c r="AP501" s="670"/>
      <c r="AQ501" s="927"/>
      <c r="AR501" s="670"/>
      <c r="AS501" s="670"/>
      <c r="AT501" s="927"/>
      <c r="AU501" s="927"/>
      <c r="AV501" s="670"/>
      <c r="AW501" s="670"/>
      <c r="AX501" s="670"/>
      <c r="AY501" s="670"/>
      <c r="AZ501" s="670"/>
    </row>
    <row r="502">
      <c r="A502" s="670"/>
      <c r="B502" s="926"/>
      <c r="C502" s="670"/>
      <c r="D502" s="670"/>
      <c r="E502" s="670"/>
      <c r="F502" s="670"/>
      <c r="G502" s="670"/>
      <c r="H502" s="670"/>
      <c r="I502" s="670"/>
      <c r="J502" s="670"/>
      <c r="K502" s="670"/>
      <c r="L502" s="670"/>
      <c r="M502" s="670"/>
      <c r="N502" s="670"/>
      <c r="O502" s="670"/>
      <c r="P502" s="670"/>
      <c r="Q502" s="670"/>
      <c r="R502" s="670"/>
      <c r="S502" s="670"/>
      <c r="T502" s="670"/>
      <c r="U502" s="670"/>
      <c r="V502" s="670"/>
      <c r="W502" s="670"/>
      <c r="X502" s="670"/>
      <c r="Y502" s="670"/>
      <c r="Z502" s="670"/>
      <c r="AA502" s="670"/>
      <c r="AB502" s="670"/>
      <c r="AC502" s="670"/>
      <c r="AD502" s="670"/>
      <c r="AE502" s="670"/>
      <c r="AF502" s="670"/>
      <c r="AG502" s="670"/>
      <c r="AH502" s="670"/>
      <c r="AI502" s="670"/>
      <c r="AJ502" s="670"/>
      <c r="AK502" s="670"/>
      <c r="AL502" s="670"/>
      <c r="AM502" s="670"/>
      <c r="AN502" s="670"/>
      <c r="AO502" s="670"/>
      <c r="AP502" s="670"/>
      <c r="AQ502" s="927"/>
      <c r="AR502" s="670"/>
      <c r="AS502" s="670"/>
      <c r="AT502" s="927"/>
      <c r="AU502" s="927"/>
      <c r="AV502" s="670"/>
      <c r="AW502" s="670"/>
      <c r="AX502" s="670"/>
      <c r="AY502" s="670"/>
      <c r="AZ502" s="670"/>
    </row>
    <row r="503">
      <c r="A503" s="670"/>
      <c r="B503" s="926"/>
      <c r="C503" s="670"/>
      <c r="D503" s="670"/>
      <c r="E503" s="670"/>
      <c r="F503" s="670"/>
      <c r="G503" s="670"/>
      <c r="H503" s="670"/>
      <c r="I503" s="670"/>
      <c r="J503" s="670"/>
      <c r="K503" s="670"/>
      <c r="L503" s="670"/>
      <c r="M503" s="670"/>
      <c r="N503" s="670"/>
      <c r="O503" s="670"/>
      <c r="P503" s="670"/>
      <c r="Q503" s="670"/>
      <c r="R503" s="670"/>
      <c r="S503" s="670"/>
      <c r="T503" s="670"/>
      <c r="U503" s="670"/>
      <c r="V503" s="670"/>
      <c r="W503" s="670"/>
      <c r="X503" s="670"/>
      <c r="Y503" s="670"/>
      <c r="Z503" s="670"/>
      <c r="AA503" s="670"/>
      <c r="AB503" s="670"/>
      <c r="AC503" s="670"/>
      <c r="AD503" s="670"/>
      <c r="AE503" s="670"/>
      <c r="AF503" s="670"/>
      <c r="AG503" s="670"/>
      <c r="AH503" s="670"/>
      <c r="AI503" s="670"/>
      <c r="AJ503" s="670"/>
      <c r="AK503" s="670"/>
      <c r="AL503" s="670"/>
      <c r="AM503" s="670"/>
      <c r="AN503" s="670"/>
      <c r="AO503" s="670"/>
      <c r="AP503" s="670"/>
      <c r="AQ503" s="927"/>
      <c r="AR503" s="670"/>
      <c r="AS503" s="670"/>
      <c r="AT503" s="927"/>
      <c r="AU503" s="927"/>
      <c r="AV503" s="670"/>
      <c r="AW503" s="670"/>
      <c r="AX503" s="670"/>
      <c r="AY503" s="670"/>
      <c r="AZ503" s="670"/>
    </row>
    <row r="504">
      <c r="A504" s="670"/>
      <c r="B504" s="926"/>
      <c r="C504" s="670"/>
      <c r="D504" s="670"/>
      <c r="E504" s="670"/>
      <c r="F504" s="670"/>
      <c r="G504" s="670"/>
      <c r="H504" s="670"/>
      <c r="I504" s="670"/>
      <c r="J504" s="670"/>
      <c r="K504" s="670"/>
      <c r="L504" s="670"/>
      <c r="M504" s="670"/>
      <c r="N504" s="670"/>
      <c r="O504" s="670"/>
      <c r="P504" s="670"/>
      <c r="Q504" s="670"/>
      <c r="R504" s="670"/>
      <c r="S504" s="670"/>
      <c r="T504" s="670"/>
      <c r="U504" s="670"/>
      <c r="V504" s="670"/>
      <c r="W504" s="670"/>
      <c r="X504" s="670"/>
      <c r="Y504" s="670"/>
      <c r="Z504" s="670"/>
      <c r="AA504" s="670"/>
      <c r="AB504" s="670"/>
      <c r="AC504" s="670"/>
      <c r="AD504" s="670"/>
      <c r="AE504" s="670"/>
      <c r="AF504" s="670"/>
      <c r="AG504" s="670"/>
      <c r="AH504" s="670"/>
      <c r="AI504" s="670"/>
      <c r="AJ504" s="670"/>
      <c r="AK504" s="670"/>
      <c r="AL504" s="670"/>
      <c r="AM504" s="670"/>
      <c r="AN504" s="670"/>
      <c r="AO504" s="670"/>
      <c r="AP504" s="670"/>
      <c r="AQ504" s="927"/>
      <c r="AR504" s="670"/>
      <c r="AS504" s="670"/>
      <c r="AT504" s="927"/>
      <c r="AU504" s="927"/>
      <c r="AV504" s="670"/>
      <c r="AW504" s="670"/>
      <c r="AX504" s="670"/>
      <c r="AY504" s="670"/>
      <c r="AZ504" s="670"/>
    </row>
    <row r="505">
      <c r="A505" s="670"/>
      <c r="B505" s="926"/>
      <c r="C505" s="670"/>
      <c r="D505" s="670"/>
      <c r="E505" s="670"/>
      <c r="F505" s="670"/>
      <c r="G505" s="670"/>
      <c r="H505" s="670"/>
      <c r="I505" s="670"/>
      <c r="J505" s="670"/>
      <c r="K505" s="670"/>
      <c r="L505" s="670"/>
      <c r="M505" s="670"/>
      <c r="N505" s="670"/>
      <c r="O505" s="670"/>
      <c r="P505" s="670"/>
      <c r="Q505" s="670"/>
      <c r="R505" s="670"/>
      <c r="S505" s="670"/>
      <c r="T505" s="670"/>
      <c r="U505" s="670"/>
      <c r="V505" s="670"/>
      <c r="W505" s="670"/>
      <c r="X505" s="670"/>
      <c r="Y505" s="670"/>
      <c r="Z505" s="670"/>
      <c r="AA505" s="670"/>
      <c r="AB505" s="670"/>
      <c r="AC505" s="670"/>
      <c r="AD505" s="670"/>
      <c r="AE505" s="670"/>
      <c r="AF505" s="670"/>
      <c r="AG505" s="670"/>
      <c r="AH505" s="670"/>
      <c r="AI505" s="670"/>
      <c r="AJ505" s="670"/>
      <c r="AK505" s="670"/>
      <c r="AL505" s="670"/>
      <c r="AM505" s="670"/>
      <c r="AN505" s="670"/>
      <c r="AO505" s="670"/>
      <c r="AP505" s="670"/>
      <c r="AQ505" s="927"/>
      <c r="AR505" s="670"/>
      <c r="AS505" s="670"/>
      <c r="AT505" s="927"/>
      <c r="AU505" s="927"/>
      <c r="AV505" s="670"/>
      <c r="AW505" s="670"/>
      <c r="AX505" s="670"/>
      <c r="AY505" s="670"/>
      <c r="AZ505" s="670"/>
    </row>
    <row r="506">
      <c r="A506" s="670"/>
      <c r="B506" s="926"/>
      <c r="C506" s="670"/>
      <c r="D506" s="670"/>
      <c r="E506" s="670"/>
      <c r="F506" s="670"/>
      <c r="G506" s="670"/>
      <c r="H506" s="670"/>
      <c r="I506" s="670"/>
      <c r="J506" s="670"/>
      <c r="K506" s="670"/>
      <c r="L506" s="670"/>
      <c r="M506" s="670"/>
      <c r="N506" s="670"/>
      <c r="O506" s="670"/>
      <c r="P506" s="670"/>
      <c r="Q506" s="670"/>
      <c r="R506" s="670"/>
      <c r="S506" s="670"/>
      <c r="T506" s="670"/>
      <c r="U506" s="670"/>
      <c r="V506" s="670"/>
      <c r="W506" s="670"/>
      <c r="X506" s="670"/>
      <c r="Y506" s="670"/>
      <c r="Z506" s="670"/>
      <c r="AA506" s="670"/>
      <c r="AB506" s="670"/>
      <c r="AC506" s="670"/>
      <c r="AD506" s="670"/>
      <c r="AE506" s="670"/>
      <c r="AF506" s="670"/>
      <c r="AG506" s="670"/>
      <c r="AH506" s="670"/>
      <c r="AI506" s="670"/>
      <c r="AJ506" s="670"/>
      <c r="AK506" s="670"/>
      <c r="AL506" s="670"/>
      <c r="AM506" s="670"/>
      <c r="AN506" s="670"/>
      <c r="AO506" s="670"/>
      <c r="AP506" s="670"/>
      <c r="AQ506" s="927"/>
      <c r="AR506" s="670"/>
      <c r="AS506" s="670"/>
      <c r="AT506" s="927"/>
      <c r="AU506" s="927"/>
      <c r="AV506" s="670"/>
      <c r="AW506" s="670"/>
      <c r="AX506" s="670"/>
      <c r="AY506" s="670"/>
      <c r="AZ506" s="670"/>
    </row>
    <row r="507">
      <c r="A507" s="670"/>
      <c r="B507" s="926"/>
      <c r="C507" s="670"/>
      <c r="D507" s="670"/>
      <c r="E507" s="670"/>
      <c r="F507" s="670"/>
      <c r="G507" s="670"/>
      <c r="H507" s="670"/>
      <c r="I507" s="670"/>
      <c r="J507" s="670"/>
      <c r="K507" s="670"/>
      <c r="L507" s="670"/>
      <c r="M507" s="670"/>
      <c r="N507" s="670"/>
      <c r="O507" s="670"/>
      <c r="P507" s="670"/>
      <c r="Q507" s="670"/>
      <c r="R507" s="670"/>
      <c r="S507" s="670"/>
      <c r="T507" s="670"/>
      <c r="U507" s="670"/>
      <c r="V507" s="670"/>
      <c r="W507" s="670"/>
      <c r="X507" s="670"/>
      <c r="Y507" s="670"/>
      <c r="Z507" s="670"/>
      <c r="AA507" s="670"/>
      <c r="AB507" s="670"/>
      <c r="AC507" s="670"/>
      <c r="AD507" s="670"/>
      <c r="AE507" s="670"/>
      <c r="AF507" s="670"/>
      <c r="AG507" s="670"/>
      <c r="AH507" s="670"/>
      <c r="AI507" s="670"/>
      <c r="AJ507" s="670"/>
      <c r="AK507" s="670"/>
      <c r="AL507" s="670"/>
      <c r="AM507" s="670"/>
      <c r="AN507" s="670"/>
      <c r="AO507" s="670"/>
      <c r="AP507" s="670"/>
      <c r="AQ507" s="927"/>
      <c r="AR507" s="670"/>
      <c r="AS507" s="670"/>
      <c r="AT507" s="927"/>
      <c r="AU507" s="927"/>
      <c r="AV507" s="670"/>
      <c r="AW507" s="670"/>
      <c r="AX507" s="670"/>
      <c r="AY507" s="670"/>
      <c r="AZ507" s="670"/>
    </row>
    <row r="508">
      <c r="A508" s="670"/>
      <c r="B508" s="926"/>
      <c r="C508" s="670"/>
      <c r="D508" s="670"/>
      <c r="E508" s="670"/>
      <c r="F508" s="670"/>
      <c r="G508" s="670"/>
      <c r="H508" s="670"/>
      <c r="I508" s="670"/>
      <c r="J508" s="670"/>
      <c r="K508" s="670"/>
      <c r="L508" s="670"/>
      <c r="M508" s="670"/>
      <c r="N508" s="670"/>
      <c r="O508" s="670"/>
      <c r="P508" s="670"/>
      <c r="Q508" s="670"/>
      <c r="R508" s="670"/>
      <c r="S508" s="670"/>
      <c r="T508" s="670"/>
      <c r="U508" s="670"/>
      <c r="V508" s="670"/>
      <c r="W508" s="670"/>
      <c r="X508" s="670"/>
      <c r="Y508" s="670"/>
      <c r="Z508" s="670"/>
      <c r="AA508" s="670"/>
      <c r="AB508" s="670"/>
      <c r="AC508" s="670"/>
      <c r="AD508" s="670"/>
      <c r="AE508" s="670"/>
      <c r="AF508" s="670"/>
      <c r="AG508" s="670"/>
      <c r="AH508" s="670"/>
      <c r="AI508" s="670"/>
      <c r="AJ508" s="670"/>
      <c r="AK508" s="670"/>
      <c r="AL508" s="670"/>
      <c r="AM508" s="670"/>
      <c r="AN508" s="670"/>
      <c r="AO508" s="670"/>
      <c r="AP508" s="670"/>
      <c r="AQ508" s="927"/>
      <c r="AR508" s="670"/>
      <c r="AS508" s="670"/>
      <c r="AT508" s="927"/>
      <c r="AU508" s="927"/>
      <c r="AV508" s="670"/>
      <c r="AW508" s="670"/>
      <c r="AX508" s="670"/>
      <c r="AY508" s="670"/>
      <c r="AZ508" s="670"/>
    </row>
    <row r="509">
      <c r="A509" s="670"/>
      <c r="B509" s="926"/>
      <c r="C509" s="670"/>
      <c r="D509" s="670"/>
      <c r="E509" s="670"/>
      <c r="F509" s="670"/>
      <c r="G509" s="670"/>
      <c r="H509" s="670"/>
      <c r="I509" s="670"/>
      <c r="J509" s="670"/>
      <c r="K509" s="670"/>
      <c r="L509" s="670"/>
      <c r="M509" s="670"/>
      <c r="N509" s="670"/>
      <c r="O509" s="670"/>
      <c r="P509" s="670"/>
      <c r="Q509" s="670"/>
      <c r="R509" s="670"/>
      <c r="S509" s="670"/>
      <c r="T509" s="670"/>
      <c r="U509" s="670"/>
      <c r="V509" s="670"/>
      <c r="W509" s="670"/>
      <c r="X509" s="670"/>
      <c r="Y509" s="670"/>
      <c r="Z509" s="670"/>
      <c r="AA509" s="670"/>
      <c r="AB509" s="670"/>
      <c r="AC509" s="670"/>
      <c r="AD509" s="670"/>
      <c r="AE509" s="670"/>
      <c r="AF509" s="670"/>
      <c r="AG509" s="670"/>
      <c r="AH509" s="670"/>
      <c r="AI509" s="670"/>
      <c r="AJ509" s="670"/>
      <c r="AK509" s="670"/>
      <c r="AL509" s="670"/>
      <c r="AM509" s="670"/>
      <c r="AN509" s="670"/>
      <c r="AO509" s="670"/>
      <c r="AP509" s="670"/>
      <c r="AQ509" s="927"/>
      <c r="AR509" s="670"/>
      <c r="AS509" s="670"/>
      <c r="AT509" s="927"/>
      <c r="AU509" s="927"/>
      <c r="AV509" s="670"/>
      <c r="AW509" s="670"/>
      <c r="AX509" s="670"/>
      <c r="AY509" s="670"/>
      <c r="AZ509" s="670"/>
    </row>
    <row r="510">
      <c r="A510" s="670"/>
      <c r="B510" s="926"/>
      <c r="C510" s="670"/>
      <c r="D510" s="670"/>
      <c r="E510" s="670"/>
      <c r="F510" s="670"/>
      <c r="G510" s="670"/>
      <c r="H510" s="670"/>
      <c r="I510" s="670"/>
      <c r="J510" s="670"/>
      <c r="K510" s="670"/>
      <c r="L510" s="670"/>
      <c r="M510" s="670"/>
      <c r="N510" s="670"/>
      <c r="O510" s="670"/>
      <c r="P510" s="670"/>
      <c r="Q510" s="670"/>
      <c r="R510" s="670"/>
      <c r="S510" s="670"/>
      <c r="T510" s="670"/>
      <c r="U510" s="670"/>
      <c r="V510" s="670"/>
      <c r="W510" s="670"/>
      <c r="X510" s="670"/>
      <c r="Y510" s="670"/>
      <c r="Z510" s="670"/>
      <c r="AA510" s="670"/>
      <c r="AB510" s="670"/>
      <c r="AC510" s="670"/>
      <c r="AD510" s="670"/>
      <c r="AE510" s="670"/>
      <c r="AF510" s="670"/>
      <c r="AG510" s="670"/>
      <c r="AH510" s="670"/>
      <c r="AI510" s="670"/>
      <c r="AJ510" s="670"/>
      <c r="AK510" s="670"/>
      <c r="AL510" s="670"/>
      <c r="AM510" s="670"/>
      <c r="AN510" s="670"/>
      <c r="AO510" s="670"/>
      <c r="AP510" s="670"/>
      <c r="AQ510" s="927"/>
      <c r="AR510" s="670"/>
      <c r="AS510" s="670"/>
      <c r="AT510" s="927"/>
      <c r="AU510" s="927"/>
      <c r="AV510" s="670"/>
      <c r="AW510" s="670"/>
      <c r="AX510" s="670"/>
      <c r="AY510" s="670"/>
      <c r="AZ510" s="670"/>
    </row>
    <row r="511">
      <c r="A511" s="670"/>
      <c r="B511" s="926"/>
      <c r="C511" s="670"/>
      <c r="D511" s="670"/>
      <c r="E511" s="670"/>
      <c r="F511" s="670"/>
      <c r="G511" s="670"/>
      <c r="H511" s="670"/>
      <c r="I511" s="670"/>
      <c r="J511" s="670"/>
      <c r="K511" s="670"/>
      <c r="L511" s="670"/>
      <c r="M511" s="670"/>
      <c r="N511" s="670"/>
      <c r="O511" s="670"/>
      <c r="P511" s="670"/>
      <c r="Q511" s="670"/>
      <c r="R511" s="670"/>
      <c r="S511" s="670"/>
      <c r="T511" s="670"/>
      <c r="U511" s="670"/>
      <c r="V511" s="670"/>
      <c r="W511" s="670"/>
      <c r="X511" s="670"/>
      <c r="Y511" s="670"/>
      <c r="Z511" s="670"/>
      <c r="AA511" s="670"/>
      <c r="AB511" s="670"/>
      <c r="AC511" s="670"/>
      <c r="AD511" s="670"/>
      <c r="AE511" s="670"/>
      <c r="AF511" s="670"/>
      <c r="AG511" s="670"/>
      <c r="AH511" s="670"/>
      <c r="AI511" s="670"/>
      <c r="AJ511" s="670"/>
      <c r="AK511" s="670"/>
      <c r="AL511" s="670"/>
      <c r="AM511" s="670"/>
      <c r="AN511" s="670"/>
      <c r="AO511" s="670"/>
      <c r="AP511" s="670"/>
      <c r="AQ511" s="927"/>
      <c r="AR511" s="670"/>
      <c r="AS511" s="670"/>
      <c r="AT511" s="927"/>
      <c r="AU511" s="927"/>
      <c r="AV511" s="670"/>
      <c r="AW511" s="670"/>
      <c r="AX511" s="670"/>
      <c r="AY511" s="670"/>
      <c r="AZ511" s="670"/>
    </row>
    <row r="512">
      <c r="A512" s="670"/>
      <c r="B512" s="926"/>
      <c r="C512" s="670"/>
      <c r="D512" s="670"/>
      <c r="E512" s="670"/>
      <c r="F512" s="670"/>
      <c r="G512" s="670"/>
      <c r="H512" s="670"/>
      <c r="I512" s="670"/>
      <c r="J512" s="670"/>
      <c r="K512" s="670"/>
      <c r="L512" s="670"/>
      <c r="M512" s="670"/>
      <c r="N512" s="670"/>
      <c r="O512" s="670"/>
      <c r="P512" s="670"/>
      <c r="Q512" s="670"/>
      <c r="R512" s="670"/>
      <c r="S512" s="670"/>
      <c r="T512" s="670"/>
      <c r="U512" s="670"/>
      <c r="V512" s="670"/>
      <c r="W512" s="670"/>
      <c r="X512" s="670"/>
      <c r="Y512" s="670"/>
      <c r="Z512" s="670"/>
      <c r="AA512" s="670"/>
      <c r="AB512" s="670"/>
      <c r="AC512" s="670"/>
      <c r="AD512" s="670"/>
      <c r="AE512" s="670"/>
      <c r="AF512" s="670"/>
      <c r="AG512" s="670"/>
      <c r="AH512" s="670"/>
      <c r="AI512" s="670"/>
      <c r="AJ512" s="670"/>
      <c r="AK512" s="670"/>
      <c r="AL512" s="670"/>
      <c r="AM512" s="670"/>
      <c r="AN512" s="670"/>
      <c r="AO512" s="670"/>
      <c r="AP512" s="670"/>
      <c r="AQ512" s="927"/>
      <c r="AR512" s="670"/>
      <c r="AS512" s="670"/>
      <c r="AT512" s="927"/>
      <c r="AU512" s="927"/>
      <c r="AV512" s="670"/>
      <c r="AW512" s="670"/>
      <c r="AX512" s="670"/>
      <c r="AY512" s="670"/>
      <c r="AZ512" s="670"/>
    </row>
    <row r="513">
      <c r="A513" s="670"/>
      <c r="B513" s="926"/>
      <c r="C513" s="670"/>
      <c r="D513" s="670"/>
      <c r="E513" s="670"/>
      <c r="F513" s="670"/>
      <c r="G513" s="670"/>
      <c r="H513" s="670"/>
      <c r="I513" s="670"/>
      <c r="J513" s="670"/>
      <c r="K513" s="670"/>
      <c r="L513" s="670"/>
      <c r="M513" s="670"/>
      <c r="N513" s="670"/>
      <c r="O513" s="670"/>
      <c r="P513" s="670"/>
      <c r="Q513" s="670"/>
      <c r="R513" s="670"/>
      <c r="S513" s="670"/>
      <c r="T513" s="670"/>
      <c r="U513" s="670"/>
      <c r="V513" s="670"/>
      <c r="W513" s="670"/>
      <c r="X513" s="670"/>
      <c r="Y513" s="670"/>
      <c r="Z513" s="670"/>
      <c r="AA513" s="670"/>
      <c r="AB513" s="670"/>
      <c r="AC513" s="670"/>
      <c r="AD513" s="670"/>
      <c r="AE513" s="670"/>
      <c r="AF513" s="670"/>
      <c r="AG513" s="670"/>
      <c r="AH513" s="670"/>
      <c r="AI513" s="670"/>
      <c r="AJ513" s="670"/>
      <c r="AK513" s="670"/>
      <c r="AL513" s="670"/>
      <c r="AM513" s="670"/>
      <c r="AN513" s="670"/>
      <c r="AO513" s="670"/>
      <c r="AP513" s="670"/>
      <c r="AQ513" s="927"/>
      <c r="AR513" s="670"/>
      <c r="AS513" s="670"/>
      <c r="AT513" s="927"/>
      <c r="AU513" s="927"/>
      <c r="AV513" s="670"/>
      <c r="AW513" s="670"/>
      <c r="AX513" s="670"/>
      <c r="AY513" s="670"/>
      <c r="AZ513" s="670"/>
    </row>
    <row r="514">
      <c r="A514" s="670"/>
      <c r="B514" s="926"/>
      <c r="C514" s="670"/>
      <c r="D514" s="670"/>
      <c r="E514" s="670"/>
      <c r="F514" s="670"/>
      <c r="G514" s="670"/>
      <c r="H514" s="670"/>
      <c r="I514" s="670"/>
      <c r="J514" s="670"/>
      <c r="K514" s="670"/>
      <c r="L514" s="670"/>
      <c r="M514" s="670"/>
      <c r="N514" s="670"/>
      <c r="O514" s="670"/>
      <c r="P514" s="670"/>
      <c r="Q514" s="670"/>
      <c r="R514" s="670"/>
      <c r="S514" s="670"/>
      <c r="T514" s="670"/>
      <c r="U514" s="670"/>
      <c r="V514" s="670"/>
      <c r="W514" s="670"/>
      <c r="X514" s="670"/>
      <c r="Y514" s="670"/>
      <c r="Z514" s="670"/>
      <c r="AA514" s="670"/>
      <c r="AB514" s="670"/>
      <c r="AC514" s="670"/>
      <c r="AD514" s="670"/>
      <c r="AE514" s="670"/>
      <c r="AF514" s="670"/>
      <c r="AG514" s="670"/>
      <c r="AH514" s="670"/>
      <c r="AI514" s="670"/>
      <c r="AJ514" s="670"/>
      <c r="AK514" s="670"/>
      <c r="AL514" s="670"/>
      <c r="AM514" s="670"/>
      <c r="AN514" s="670"/>
      <c r="AO514" s="670"/>
      <c r="AP514" s="670"/>
      <c r="AQ514" s="927"/>
      <c r="AR514" s="670"/>
      <c r="AS514" s="670"/>
      <c r="AT514" s="927"/>
      <c r="AU514" s="927"/>
      <c r="AV514" s="670"/>
      <c r="AW514" s="670"/>
      <c r="AX514" s="670"/>
      <c r="AY514" s="670"/>
      <c r="AZ514" s="670"/>
    </row>
    <row r="515">
      <c r="A515" s="670"/>
      <c r="B515" s="926"/>
      <c r="C515" s="670"/>
      <c r="D515" s="670"/>
      <c r="E515" s="670"/>
      <c r="F515" s="670"/>
      <c r="G515" s="670"/>
      <c r="H515" s="670"/>
      <c r="I515" s="670"/>
      <c r="J515" s="670"/>
      <c r="K515" s="670"/>
      <c r="L515" s="670"/>
      <c r="M515" s="670"/>
      <c r="N515" s="670"/>
      <c r="O515" s="670"/>
      <c r="P515" s="670"/>
      <c r="Q515" s="670"/>
      <c r="R515" s="670"/>
      <c r="S515" s="670"/>
      <c r="T515" s="670"/>
      <c r="U515" s="670"/>
      <c r="V515" s="670"/>
      <c r="W515" s="670"/>
      <c r="X515" s="670"/>
      <c r="Y515" s="670"/>
      <c r="Z515" s="670"/>
      <c r="AA515" s="670"/>
      <c r="AB515" s="670"/>
      <c r="AC515" s="670"/>
      <c r="AD515" s="670"/>
      <c r="AE515" s="670"/>
      <c r="AF515" s="670"/>
      <c r="AG515" s="670"/>
      <c r="AH515" s="670"/>
      <c r="AI515" s="670"/>
      <c r="AJ515" s="670"/>
      <c r="AK515" s="670"/>
      <c r="AL515" s="670"/>
      <c r="AM515" s="670"/>
      <c r="AN515" s="670"/>
      <c r="AO515" s="670"/>
      <c r="AP515" s="670"/>
      <c r="AQ515" s="927"/>
      <c r="AR515" s="670"/>
      <c r="AS515" s="670"/>
      <c r="AT515" s="927"/>
      <c r="AU515" s="927"/>
      <c r="AV515" s="670"/>
      <c r="AW515" s="670"/>
      <c r="AX515" s="670"/>
      <c r="AY515" s="670"/>
      <c r="AZ515" s="670"/>
    </row>
    <row r="516">
      <c r="A516" s="670"/>
      <c r="B516" s="926"/>
      <c r="C516" s="670"/>
      <c r="D516" s="670"/>
      <c r="E516" s="670"/>
      <c r="F516" s="670"/>
      <c r="G516" s="670"/>
      <c r="H516" s="670"/>
      <c r="I516" s="670"/>
      <c r="J516" s="670"/>
      <c r="K516" s="670"/>
      <c r="L516" s="670"/>
      <c r="M516" s="670"/>
      <c r="N516" s="670"/>
      <c r="O516" s="670"/>
      <c r="P516" s="670"/>
      <c r="Q516" s="670"/>
      <c r="R516" s="670"/>
      <c r="S516" s="670"/>
      <c r="T516" s="670"/>
      <c r="U516" s="670"/>
      <c r="V516" s="670"/>
      <c r="W516" s="670"/>
      <c r="X516" s="670"/>
      <c r="Y516" s="670"/>
      <c r="Z516" s="670"/>
      <c r="AA516" s="670"/>
      <c r="AB516" s="670"/>
      <c r="AC516" s="670"/>
      <c r="AD516" s="670"/>
      <c r="AE516" s="670"/>
      <c r="AF516" s="670"/>
      <c r="AG516" s="670"/>
      <c r="AH516" s="670"/>
      <c r="AI516" s="670"/>
      <c r="AJ516" s="670"/>
      <c r="AK516" s="670"/>
      <c r="AL516" s="670"/>
      <c r="AM516" s="670"/>
      <c r="AN516" s="670"/>
      <c r="AO516" s="670"/>
      <c r="AP516" s="670"/>
      <c r="AQ516" s="927"/>
      <c r="AR516" s="670"/>
      <c r="AS516" s="670"/>
      <c r="AT516" s="927"/>
      <c r="AU516" s="927"/>
      <c r="AV516" s="670"/>
      <c r="AW516" s="670"/>
      <c r="AX516" s="670"/>
      <c r="AY516" s="670"/>
      <c r="AZ516" s="670"/>
    </row>
    <row r="517">
      <c r="A517" s="670"/>
      <c r="B517" s="926"/>
      <c r="C517" s="670"/>
      <c r="D517" s="670"/>
      <c r="E517" s="670"/>
      <c r="F517" s="670"/>
      <c r="G517" s="670"/>
      <c r="H517" s="670"/>
      <c r="I517" s="670"/>
      <c r="J517" s="670"/>
      <c r="K517" s="670"/>
      <c r="L517" s="670"/>
      <c r="M517" s="670"/>
      <c r="N517" s="670"/>
      <c r="O517" s="670"/>
      <c r="P517" s="670"/>
      <c r="Q517" s="670"/>
      <c r="R517" s="670"/>
      <c r="S517" s="670"/>
      <c r="T517" s="670"/>
      <c r="U517" s="670"/>
      <c r="V517" s="670"/>
      <c r="W517" s="670"/>
      <c r="X517" s="670"/>
      <c r="Y517" s="670"/>
      <c r="Z517" s="670"/>
      <c r="AA517" s="670"/>
      <c r="AB517" s="670"/>
      <c r="AC517" s="670"/>
      <c r="AD517" s="670"/>
      <c r="AE517" s="670"/>
      <c r="AF517" s="670"/>
      <c r="AG517" s="670"/>
      <c r="AH517" s="670"/>
      <c r="AI517" s="670"/>
      <c r="AJ517" s="670"/>
      <c r="AK517" s="670"/>
      <c r="AL517" s="670"/>
      <c r="AM517" s="670"/>
      <c r="AN517" s="670"/>
      <c r="AO517" s="670"/>
      <c r="AP517" s="670"/>
      <c r="AQ517" s="927"/>
      <c r="AR517" s="670"/>
      <c r="AS517" s="670"/>
      <c r="AT517" s="927"/>
      <c r="AU517" s="927"/>
      <c r="AV517" s="670"/>
      <c r="AW517" s="670"/>
      <c r="AX517" s="670"/>
      <c r="AY517" s="670"/>
      <c r="AZ517" s="670"/>
    </row>
    <row r="518">
      <c r="A518" s="670"/>
      <c r="B518" s="926"/>
      <c r="C518" s="670"/>
      <c r="D518" s="670"/>
      <c r="E518" s="670"/>
      <c r="F518" s="670"/>
      <c r="G518" s="670"/>
      <c r="H518" s="670"/>
      <c r="I518" s="670"/>
      <c r="J518" s="670"/>
      <c r="K518" s="670"/>
      <c r="L518" s="670"/>
      <c r="M518" s="670"/>
      <c r="N518" s="670"/>
      <c r="O518" s="670"/>
      <c r="P518" s="670"/>
      <c r="Q518" s="670"/>
      <c r="R518" s="670"/>
      <c r="S518" s="670"/>
      <c r="T518" s="670"/>
      <c r="U518" s="670"/>
      <c r="V518" s="670"/>
      <c r="W518" s="670"/>
      <c r="X518" s="670"/>
      <c r="Y518" s="670"/>
      <c r="Z518" s="670"/>
      <c r="AA518" s="670"/>
      <c r="AB518" s="670"/>
      <c r="AC518" s="670"/>
      <c r="AD518" s="670"/>
      <c r="AE518" s="670"/>
      <c r="AF518" s="670"/>
      <c r="AG518" s="670"/>
      <c r="AH518" s="670"/>
      <c r="AI518" s="670"/>
      <c r="AJ518" s="670"/>
      <c r="AK518" s="670"/>
      <c r="AL518" s="670"/>
      <c r="AM518" s="670"/>
      <c r="AN518" s="670"/>
      <c r="AO518" s="670"/>
      <c r="AP518" s="670"/>
      <c r="AQ518" s="927"/>
      <c r="AR518" s="670"/>
      <c r="AS518" s="670"/>
      <c r="AT518" s="927"/>
      <c r="AU518" s="927"/>
      <c r="AV518" s="670"/>
      <c r="AW518" s="670"/>
      <c r="AX518" s="670"/>
      <c r="AY518" s="670"/>
      <c r="AZ518" s="670"/>
    </row>
    <row r="519">
      <c r="A519" s="670"/>
      <c r="B519" s="926"/>
      <c r="C519" s="670"/>
      <c r="D519" s="670"/>
      <c r="E519" s="670"/>
      <c r="F519" s="670"/>
      <c r="G519" s="670"/>
      <c r="H519" s="670"/>
      <c r="I519" s="670"/>
      <c r="J519" s="670"/>
      <c r="K519" s="670"/>
      <c r="L519" s="670"/>
      <c r="M519" s="670"/>
      <c r="N519" s="670"/>
      <c r="O519" s="670"/>
      <c r="P519" s="670"/>
      <c r="Q519" s="670"/>
      <c r="R519" s="670"/>
      <c r="S519" s="670"/>
      <c r="T519" s="670"/>
      <c r="U519" s="670"/>
      <c r="V519" s="670"/>
      <c r="W519" s="670"/>
      <c r="X519" s="670"/>
      <c r="Y519" s="670"/>
      <c r="Z519" s="670"/>
      <c r="AA519" s="670"/>
      <c r="AB519" s="670"/>
      <c r="AC519" s="670"/>
      <c r="AD519" s="670"/>
      <c r="AE519" s="670"/>
      <c r="AF519" s="670"/>
      <c r="AG519" s="670"/>
      <c r="AH519" s="670"/>
      <c r="AI519" s="670"/>
      <c r="AJ519" s="670"/>
      <c r="AK519" s="670"/>
      <c r="AL519" s="670"/>
      <c r="AM519" s="670"/>
      <c r="AN519" s="670"/>
      <c r="AO519" s="670"/>
      <c r="AP519" s="670"/>
      <c r="AQ519" s="927"/>
      <c r="AR519" s="670"/>
      <c r="AS519" s="670"/>
      <c r="AT519" s="927"/>
      <c r="AU519" s="927"/>
      <c r="AV519" s="670"/>
      <c r="AW519" s="670"/>
      <c r="AX519" s="670"/>
      <c r="AY519" s="670"/>
      <c r="AZ519" s="670"/>
    </row>
    <row r="520">
      <c r="A520" s="670"/>
      <c r="B520" s="926"/>
      <c r="C520" s="670"/>
      <c r="D520" s="670"/>
      <c r="E520" s="670"/>
      <c r="F520" s="670"/>
      <c r="G520" s="670"/>
      <c r="H520" s="670"/>
      <c r="I520" s="670"/>
      <c r="J520" s="670"/>
      <c r="K520" s="670"/>
      <c r="L520" s="670"/>
      <c r="M520" s="670"/>
      <c r="N520" s="670"/>
      <c r="O520" s="670"/>
      <c r="P520" s="670"/>
      <c r="Q520" s="670"/>
      <c r="R520" s="670"/>
      <c r="S520" s="670"/>
      <c r="T520" s="670"/>
      <c r="U520" s="670"/>
      <c r="V520" s="670"/>
      <c r="W520" s="670"/>
      <c r="X520" s="670"/>
      <c r="Y520" s="670"/>
      <c r="Z520" s="670"/>
      <c r="AA520" s="670"/>
      <c r="AB520" s="670"/>
      <c r="AC520" s="670"/>
      <c r="AD520" s="670"/>
      <c r="AE520" s="670"/>
      <c r="AF520" s="670"/>
      <c r="AG520" s="670"/>
      <c r="AH520" s="670"/>
      <c r="AI520" s="670"/>
      <c r="AJ520" s="670"/>
      <c r="AK520" s="670"/>
      <c r="AL520" s="670"/>
      <c r="AM520" s="670"/>
      <c r="AN520" s="670"/>
      <c r="AO520" s="670"/>
      <c r="AP520" s="670"/>
      <c r="AQ520" s="927"/>
      <c r="AR520" s="670"/>
      <c r="AS520" s="670"/>
      <c r="AT520" s="927"/>
      <c r="AU520" s="927"/>
      <c r="AV520" s="670"/>
      <c r="AW520" s="670"/>
      <c r="AX520" s="670"/>
      <c r="AY520" s="670"/>
      <c r="AZ520" s="670"/>
    </row>
    <row r="521">
      <c r="A521" s="670"/>
      <c r="B521" s="926"/>
      <c r="C521" s="670"/>
      <c r="D521" s="670"/>
      <c r="E521" s="670"/>
      <c r="F521" s="670"/>
      <c r="G521" s="670"/>
      <c r="H521" s="670"/>
      <c r="I521" s="670"/>
      <c r="J521" s="670"/>
      <c r="K521" s="670"/>
      <c r="L521" s="670"/>
      <c r="M521" s="670"/>
      <c r="N521" s="670"/>
      <c r="O521" s="670"/>
      <c r="P521" s="670"/>
      <c r="Q521" s="670"/>
      <c r="R521" s="670"/>
      <c r="S521" s="670"/>
      <c r="T521" s="670"/>
      <c r="U521" s="670"/>
      <c r="V521" s="670"/>
      <c r="W521" s="670"/>
      <c r="X521" s="670"/>
      <c r="Y521" s="670"/>
      <c r="Z521" s="670"/>
      <c r="AA521" s="670"/>
      <c r="AB521" s="670"/>
      <c r="AC521" s="670"/>
      <c r="AD521" s="670"/>
      <c r="AE521" s="670"/>
      <c r="AF521" s="670"/>
      <c r="AG521" s="670"/>
      <c r="AH521" s="670"/>
      <c r="AI521" s="670"/>
      <c r="AJ521" s="670"/>
      <c r="AK521" s="670"/>
      <c r="AL521" s="670"/>
      <c r="AM521" s="670"/>
      <c r="AN521" s="670"/>
      <c r="AO521" s="670"/>
      <c r="AP521" s="670"/>
      <c r="AQ521" s="927"/>
      <c r="AR521" s="670"/>
      <c r="AS521" s="670"/>
      <c r="AT521" s="927"/>
      <c r="AU521" s="927"/>
      <c r="AV521" s="670"/>
      <c r="AW521" s="670"/>
      <c r="AX521" s="670"/>
      <c r="AY521" s="670"/>
      <c r="AZ521" s="670"/>
    </row>
    <row r="522">
      <c r="A522" s="670"/>
      <c r="B522" s="926"/>
      <c r="C522" s="670"/>
      <c r="D522" s="670"/>
      <c r="E522" s="670"/>
      <c r="F522" s="670"/>
      <c r="G522" s="670"/>
      <c r="H522" s="670"/>
      <c r="I522" s="670"/>
      <c r="J522" s="670"/>
      <c r="K522" s="670"/>
      <c r="L522" s="670"/>
      <c r="M522" s="670"/>
      <c r="N522" s="670"/>
      <c r="O522" s="670"/>
      <c r="P522" s="670"/>
      <c r="Q522" s="670"/>
      <c r="R522" s="670"/>
      <c r="S522" s="670"/>
      <c r="T522" s="670"/>
      <c r="U522" s="670"/>
      <c r="V522" s="670"/>
      <c r="W522" s="670"/>
      <c r="X522" s="670"/>
      <c r="Y522" s="670"/>
      <c r="Z522" s="670"/>
      <c r="AA522" s="670"/>
      <c r="AB522" s="670"/>
      <c r="AC522" s="670"/>
      <c r="AD522" s="670"/>
      <c r="AE522" s="670"/>
      <c r="AF522" s="670"/>
      <c r="AG522" s="670"/>
      <c r="AH522" s="670"/>
      <c r="AI522" s="670"/>
      <c r="AJ522" s="670"/>
      <c r="AK522" s="670"/>
      <c r="AL522" s="670"/>
      <c r="AM522" s="670"/>
      <c r="AN522" s="670"/>
      <c r="AO522" s="670"/>
      <c r="AP522" s="670"/>
      <c r="AQ522" s="927"/>
      <c r="AR522" s="670"/>
      <c r="AS522" s="670"/>
      <c r="AT522" s="927"/>
      <c r="AU522" s="927"/>
      <c r="AV522" s="670"/>
      <c r="AW522" s="670"/>
      <c r="AX522" s="670"/>
      <c r="AY522" s="670"/>
      <c r="AZ522" s="670"/>
    </row>
    <row r="523">
      <c r="A523" s="670"/>
      <c r="B523" s="926"/>
      <c r="C523" s="670"/>
      <c r="D523" s="670"/>
      <c r="E523" s="670"/>
      <c r="F523" s="670"/>
      <c r="G523" s="670"/>
      <c r="H523" s="670"/>
      <c r="I523" s="670"/>
      <c r="J523" s="670"/>
      <c r="K523" s="670"/>
      <c r="L523" s="670"/>
      <c r="M523" s="670"/>
      <c r="N523" s="670"/>
      <c r="O523" s="670"/>
      <c r="P523" s="670"/>
      <c r="Q523" s="670"/>
      <c r="R523" s="670"/>
      <c r="S523" s="670"/>
      <c r="T523" s="670"/>
      <c r="U523" s="670"/>
      <c r="V523" s="670"/>
      <c r="W523" s="670"/>
      <c r="X523" s="670"/>
      <c r="Y523" s="670"/>
      <c r="Z523" s="670"/>
      <c r="AA523" s="670"/>
      <c r="AB523" s="670"/>
      <c r="AC523" s="670"/>
      <c r="AD523" s="670"/>
      <c r="AE523" s="670"/>
      <c r="AF523" s="670"/>
      <c r="AG523" s="670"/>
      <c r="AH523" s="670"/>
      <c r="AI523" s="670"/>
      <c r="AJ523" s="670"/>
      <c r="AK523" s="670"/>
      <c r="AL523" s="670"/>
      <c r="AM523" s="670"/>
      <c r="AN523" s="670"/>
      <c r="AO523" s="670"/>
      <c r="AP523" s="670"/>
      <c r="AQ523" s="927"/>
      <c r="AR523" s="670"/>
      <c r="AS523" s="670"/>
      <c r="AT523" s="927"/>
      <c r="AU523" s="927"/>
      <c r="AV523" s="670"/>
      <c r="AW523" s="670"/>
      <c r="AX523" s="670"/>
      <c r="AY523" s="670"/>
      <c r="AZ523" s="670"/>
    </row>
    <row r="524">
      <c r="A524" s="670"/>
      <c r="B524" s="926"/>
      <c r="C524" s="670"/>
      <c r="D524" s="670"/>
      <c r="E524" s="670"/>
      <c r="F524" s="670"/>
      <c r="G524" s="670"/>
      <c r="H524" s="670"/>
      <c r="I524" s="670"/>
      <c r="J524" s="670"/>
      <c r="K524" s="670"/>
      <c r="L524" s="670"/>
      <c r="M524" s="670"/>
      <c r="N524" s="670"/>
      <c r="O524" s="670"/>
      <c r="P524" s="670"/>
      <c r="Q524" s="670"/>
      <c r="R524" s="670"/>
      <c r="S524" s="670"/>
      <c r="T524" s="670"/>
      <c r="U524" s="670"/>
      <c r="V524" s="670"/>
      <c r="W524" s="670"/>
      <c r="X524" s="670"/>
      <c r="Y524" s="670"/>
      <c r="Z524" s="670"/>
      <c r="AA524" s="670"/>
      <c r="AB524" s="670"/>
      <c r="AC524" s="670"/>
      <c r="AD524" s="670"/>
      <c r="AE524" s="670"/>
      <c r="AF524" s="670"/>
      <c r="AG524" s="670"/>
      <c r="AH524" s="670"/>
      <c r="AI524" s="670"/>
      <c r="AJ524" s="670"/>
      <c r="AK524" s="670"/>
      <c r="AL524" s="670"/>
      <c r="AM524" s="670"/>
      <c r="AN524" s="670"/>
      <c r="AO524" s="670"/>
      <c r="AP524" s="670"/>
      <c r="AQ524" s="927"/>
      <c r="AR524" s="670"/>
      <c r="AS524" s="670"/>
      <c r="AT524" s="927"/>
      <c r="AU524" s="927"/>
      <c r="AV524" s="670"/>
      <c r="AW524" s="670"/>
      <c r="AX524" s="670"/>
      <c r="AY524" s="670"/>
      <c r="AZ524" s="670"/>
    </row>
    <row r="525">
      <c r="A525" s="670"/>
      <c r="B525" s="926"/>
      <c r="C525" s="670"/>
      <c r="D525" s="670"/>
      <c r="E525" s="670"/>
      <c r="F525" s="670"/>
      <c r="G525" s="670"/>
      <c r="H525" s="670"/>
      <c r="I525" s="670"/>
      <c r="J525" s="670"/>
      <c r="K525" s="670"/>
      <c r="L525" s="670"/>
      <c r="M525" s="670"/>
      <c r="N525" s="670"/>
      <c r="O525" s="670"/>
      <c r="P525" s="670"/>
      <c r="Q525" s="670"/>
      <c r="R525" s="670"/>
      <c r="S525" s="670"/>
      <c r="T525" s="670"/>
      <c r="U525" s="670"/>
      <c r="V525" s="670"/>
      <c r="W525" s="670"/>
      <c r="X525" s="670"/>
      <c r="Y525" s="670"/>
      <c r="Z525" s="670"/>
      <c r="AA525" s="670"/>
      <c r="AB525" s="670"/>
      <c r="AC525" s="670"/>
      <c r="AD525" s="670"/>
      <c r="AE525" s="670"/>
      <c r="AF525" s="670"/>
      <c r="AG525" s="670"/>
      <c r="AH525" s="670"/>
      <c r="AI525" s="670"/>
      <c r="AJ525" s="670"/>
      <c r="AK525" s="670"/>
      <c r="AL525" s="670"/>
      <c r="AM525" s="670"/>
      <c r="AN525" s="670"/>
      <c r="AO525" s="670"/>
      <c r="AP525" s="670"/>
      <c r="AQ525" s="927"/>
      <c r="AR525" s="670"/>
      <c r="AS525" s="670"/>
      <c r="AT525" s="927"/>
      <c r="AU525" s="927"/>
      <c r="AV525" s="670"/>
      <c r="AW525" s="670"/>
      <c r="AX525" s="670"/>
      <c r="AY525" s="670"/>
      <c r="AZ525" s="670"/>
    </row>
    <row r="526">
      <c r="A526" s="670"/>
      <c r="B526" s="926"/>
      <c r="C526" s="670"/>
      <c r="D526" s="670"/>
      <c r="E526" s="670"/>
      <c r="F526" s="670"/>
      <c r="G526" s="670"/>
      <c r="H526" s="670"/>
      <c r="I526" s="670"/>
      <c r="J526" s="670"/>
      <c r="K526" s="670"/>
      <c r="L526" s="670"/>
      <c r="M526" s="670"/>
      <c r="N526" s="670"/>
      <c r="O526" s="670"/>
      <c r="P526" s="670"/>
      <c r="Q526" s="670"/>
      <c r="R526" s="670"/>
      <c r="S526" s="670"/>
      <c r="T526" s="670"/>
      <c r="U526" s="670"/>
      <c r="V526" s="670"/>
      <c r="W526" s="670"/>
      <c r="X526" s="670"/>
      <c r="Y526" s="670"/>
      <c r="Z526" s="670"/>
      <c r="AA526" s="670"/>
      <c r="AB526" s="670"/>
      <c r="AC526" s="670"/>
      <c r="AD526" s="670"/>
      <c r="AE526" s="670"/>
      <c r="AF526" s="670"/>
      <c r="AG526" s="670"/>
      <c r="AH526" s="670"/>
      <c r="AI526" s="670"/>
      <c r="AJ526" s="670"/>
      <c r="AK526" s="670"/>
      <c r="AL526" s="670"/>
      <c r="AM526" s="670"/>
      <c r="AN526" s="670"/>
      <c r="AO526" s="670"/>
      <c r="AP526" s="670"/>
      <c r="AQ526" s="927"/>
      <c r="AR526" s="670"/>
      <c r="AS526" s="670"/>
      <c r="AT526" s="927"/>
      <c r="AU526" s="927"/>
      <c r="AV526" s="670"/>
      <c r="AW526" s="670"/>
      <c r="AX526" s="670"/>
      <c r="AY526" s="670"/>
      <c r="AZ526" s="670"/>
    </row>
    <row r="527">
      <c r="A527" s="670"/>
      <c r="B527" s="926"/>
      <c r="C527" s="670"/>
      <c r="D527" s="670"/>
      <c r="E527" s="670"/>
      <c r="F527" s="670"/>
      <c r="G527" s="670"/>
      <c r="H527" s="670"/>
      <c r="I527" s="670"/>
      <c r="J527" s="670"/>
      <c r="K527" s="670"/>
      <c r="L527" s="670"/>
      <c r="M527" s="670"/>
      <c r="N527" s="670"/>
      <c r="O527" s="670"/>
      <c r="P527" s="670"/>
      <c r="Q527" s="670"/>
      <c r="R527" s="670"/>
      <c r="S527" s="670"/>
      <c r="T527" s="670"/>
      <c r="U527" s="670"/>
      <c r="V527" s="670"/>
      <c r="W527" s="670"/>
      <c r="X527" s="670"/>
      <c r="Y527" s="670"/>
      <c r="Z527" s="670"/>
      <c r="AA527" s="670"/>
      <c r="AB527" s="670"/>
      <c r="AC527" s="670"/>
      <c r="AD527" s="670"/>
      <c r="AE527" s="670"/>
      <c r="AF527" s="670"/>
      <c r="AG527" s="670"/>
      <c r="AH527" s="670"/>
      <c r="AI527" s="670"/>
      <c r="AJ527" s="670"/>
      <c r="AK527" s="670"/>
      <c r="AL527" s="670"/>
      <c r="AM527" s="670"/>
      <c r="AN527" s="670"/>
      <c r="AO527" s="670"/>
      <c r="AP527" s="670"/>
      <c r="AQ527" s="927"/>
      <c r="AR527" s="670"/>
      <c r="AS527" s="670"/>
      <c r="AT527" s="927"/>
      <c r="AU527" s="927"/>
      <c r="AV527" s="670"/>
      <c r="AW527" s="670"/>
      <c r="AX527" s="670"/>
      <c r="AY527" s="670"/>
      <c r="AZ527" s="670"/>
    </row>
    <row r="528">
      <c r="A528" s="670"/>
      <c r="B528" s="926"/>
      <c r="C528" s="670"/>
      <c r="D528" s="670"/>
      <c r="E528" s="670"/>
      <c r="F528" s="670"/>
      <c r="G528" s="670"/>
      <c r="H528" s="670"/>
      <c r="I528" s="670"/>
      <c r="J528" s="670"/>
      <c r="K528" s="670"/>
      <c r="L528" s="670"/>
      <c r="M528" s="670"/>
      <c r="N528" s="670"/>
      <c r="O528" s="670"/>
      <c r="P528" s="670"/>
      <c r="Q528" s="670"/>
      <c r="R528" s="670"/>
      <c r="S528" s="670"/>
      <c r="T528" s="670"/>
      <c r="U528" s="670"/>
      <c r="V528" s="670"/>
      <c r="W528" s="670"/>
      <c r="X528" s="670"/>
      <c r="Y528" s="670"/>
      <c r="Z528" s="670"/>
      <c r="AA528" s="670"/>
      <c r="AB528" s="670"/>
      <c r="AC528" s="670"/>
      <c r="AD528" s="670"/>
      <c r="AE528" s="670"/>
      <c r="AF528" s="670"/>
      <c r="AG528" s="670"/>
      <c r="AH528" s="670"/>
      <c r="AI528" s="670"/>
      <c r="AJ528" s="670"/>
      <c r="AK528" s="670"/>
      <c r="AL528" s="670"/>
      <c r="AM528" s="670"/>
      <c r="AN528" s="670"/>
      <c r="AO528" s="670"/>
      <c r="AP528" s="670"/>
      <c r="AQ528" s="927"/>
      <c r="AR528" s="670"/>
      <c r="AS528" s="670"/>
      <c r="AT528" s="927"/>
      <c r="AU528" s="927"/>
      <c r="AV528" s="670"/>
      <c r="AW528" s="670"/>
      <c r="AX528" s="670"/>
      <c r="AY528" s="670"/>
      <c r="AZ528" s="670"/>
    </row>
    <row r="529">
      <c r="A529" s="670"/>
      <c r="B529" s="926"/>
      <c r="C529" s="670"/>
      <c r="D529" s="670"/>
      <c r="E529" s="670"/>
      <c r="F529" s="670"/>
      <c r="G529" s="670"/>
      <c r="H529" s="670"/>
      <c r="I529" s="670"/>
      <c r="J529" s="670"/>
      <c r="K529" s="670"/>
      <c r="L529" s="670"/>
      <c r="M529" s="670"/>
      <c r="N529" s="670"/>
      <c r="O529" s="670"/>
      <c r="P529" s="670"/>
      <c r="Q529" s="670"/>
      <c r="R529" s="670"/>
      <c r="S529" s="670"/>
      <c r="T529" s="670"/>
      <c r="U529" s="670"/>
      <c r="V529" s="670"/>
      <c r="W529" s="670"/>
      <c r="X529" s="670"/>
      <c r="Y529" s="670"/>
      <c r="Z529" s="670"/>
      <c r="AA529" s="670"/>
      <c r="AB529" s="670"/>
      <c r="AC529" s="670"/>
      <c r="AD529" s="670"/>
      <c r="AE529" s="670"/>
      <c r="AF529" s="670"/>
      <c r="AG529" s="670"/>
      <c r="AH529" s="670"/>
      <c r="AI529" s="670"/>
      <c r="AJ529" s="670"/>
      <c r="AK529" s="670"/>
      <c r="AL529" s="670"/>
      <c r="AM529" s="670"/>
      <c r="AN529" s="670"/>
      <c r="AO529" s="670"/>
      <c r="AP529" s="670"/>
      <c r="AQ529" s="927"/>
      <c r="AR529" s="670"/>
      <c r="AS529" s="670"/>
      <c r="AT529" s="927"/>
      <c r="AU529" s="927"/>
      <c r="AV529" s="670"/>
      <c r="AW529" s="670"/>
      <c r="AX529" s="670"/>
      <c r="AY529" s="670"/>
      <c r="AZ529" s="670"/>
    </row>
    <row r="530">
      <c r="A530" s="670"/>
      <c r="B530" s="926"/>
      <c r="C530" s="670"/>
      <c r="D530" s="670"/>
      <c r="E530" s="670"/>
      <c r="F530" s="670"/>
      <c r="G530" s="670"/>
      <c r="H530" s="670"/>
      <c r="I530" s="670"/>
      <c r="J530" s="670"/>
      <c r="K530" s="670"/>
      <c r="L530" s="670"/>
      <c r="M530" s="670"/>
      <c r="N530" s="670"/>
      <c r="O530" s="670"/>
      <c r="P530" s="670"/>
      <c r="Q530" s="670"/>
      <c r="R530" s="670"/>
      <c r="S530" s="670"/>
      <c r="T530" s="670"/>
      <c r="U530" s="670"/>
      <c r="V530" s="670"/>
      <c r="W530" s="670"/>
      <c r="X530" s="670"/>
      <c r="Y530" s="670"/>
      <c r="Z530" s="670"/>
      <c r="AA530" s="670"/>
      <c r="AB530" s="670"/>
      <c r="AC530" s="670"/>
      <c r="AD530" s="670"/>
      <c r="AE530" s="670"/>
      <c r="AF530" s="670"/>
      <c r="AG530" s="670"/>
      <c r="AH530" s="670"/>
      <c r="AI530" s="670"/>
      <c r="AJ530" s="670"/>
      <c r="AK530" s="670"/>
      <c r="AL530" s="670"/>
      <c r="AM530" s="670"/>
      <c r="AN530" s="670"/>
      <c r="AO530" s="670"/>
      <c r="AP530" s="670"/>
      <c r="AQ530" s="927"/>
      <c r="AR530" s="670"/>
      <c r="AS530" s="670"/>
      <c r="AT530" s="927"/>
      <c r="AU530" s="927"/>
      <c r="AV530" s="670"/>
      <c r="AW530" s="670"/>
      <c r="AX530" s="670"/>
      <c r="AY530" s="670"/>
      <c r="AZ530" s="670"/>
    </row>
    <row r="531">
      <c r="A531" s="670"/>
      <c r="B531" s="926"/>
      <c r="C531" s="670"/>
      <c r="D531" s="670"/>
      <c r="E531" s="670"/>
      <c r="F531" s="670"/>
      <c r="G531" s="670"/>
      <c r="H531" s="670"/>
      <c r="I531" s="670"/>
      <c r="J531" s="670"/>
      <c r="K531" s="670"/>
      <c r="L531" s="670"/>
      <c r="M531" s="670"/>
      <c r="N531" s="670"/>
      <c r="O531" s="670"/>
      <c r="P531" s="670"/>
      <c r="Q531" s="670"/>
      <c r="R531" s="670"/>
      <c r="S531" s="670"/>
      <c r="T531" s="670"/>
      <c r="U531" s="670"/>
      <c r="V531" s="670"/>
      <c r="W531" s="670"/>
      <c r="X531" s="670"/>
      <c r="Y531" s="670"/>
      <c r="Z531" s="670"/>
      <c r="AA531" s="670"/>
      <c r="AB531" s="670"/>
      <c r="AC531" s="670"/>
      <c r="AD531" s="670"/>
      <c r="AE531" s="670"/>
      <c r="AF531" s="670"/>
      <c r="AG531" s="670"/>
      <c r="AH531" s="670"/>
      <c r="AI531" s="670"/>
      <c r="AJ531" s="670"/>
      <c r="AK531" s="670"/>
      <c r="AL531" s="670"/>
      <c r="AM531" s="670"/>
      <c r="AN531" s="670"/>
      <c r="AO531" s="670"/>
      <c r="AP531" s="670"/>
      <c r="AQ531" s="927"/>
      <c r="AR531" s="670"/>
      <c r="AS531" s="670"/>
      <c r="AT531" s="927"/>
      <c r="AU531" s="927"/>
      <c r="AV531" s="670"/>
      <c r="AW531" s="670"/>
      <c r="AX531" s="670"/>
      <c r="AY531" s="670"/>
      <c r="AZ531" s="670"/>
    </row>
    <row r="532">
      <c r="A532" s="670"/>
      <c r="B532" s="926"/>
      <c r="C532" s="670"/>
      <c r="D532" s="670"/>
      <c r="E532" s="670"/>
      <c r="F532" s="670"/>
      <c r="G532" s="670"/>
      <c r="H532" s="670"/>
      <c r="I532" s="670"/>
      <c r="J532" s="670"/>
      <c r="K532" s="670"/>
      <c r="L532" s="670"/>
      <c r="M532" s="670"/>
      <c r="N532" s="670"/>
      <c r="O532" s="670"/>
      <c r="P532" s="670"/>
      <c r="Q532" s="670"/>
      <c r="R532" s="670"/>
      <c r="S532" s="670"/>
      <c r="T532" s="670"/>
      <c r="U532" s="670"/>
      <c r="V532" s="670"/>
      <c r="W532" s="670"/>
      <c r="X532" s="670"/>
      <c r="Y532" s="670"/>
      <c r="Z532" s="670"/>
      <c r="AA532" s="670"/>
      <c r="AB532" s="670"/>
      <c r="AC532" s="670"/>
      <c r="AD532" s="670"/>
      <c r="AE532" s="670"/>
      <c r="AF532" s="670"/>
      <c r="AG532" s="670"/>
      <c r="AH532" s="670"/>
      <c r="AI532" s="670"/>
      <c r="AJ532" s="670"/>
      <c r="AK532" s="670"/>
      <c r="AL532" s="670"/>
      <c r="AM532" s="670"/>
      <c r="AN532" s="670"/>
      <c r="AO532" s="670"/>
      <c r="AP532" s="670"/>
      <c r="AQ532" s="927"/>
      <c r="AR532" s="670"/>
      <c r="AS532" s="670"/>
      <c r="AT532" s="927"/>
      <c r="AU532" s="927"/>
      <c r="AV532" s="670"/>
      <c r="AW532" s="670"/>
      <c r="AX532" s="670"/>
      <c r="AY532" s="670"/>
      <c r="AZ532" s="670"/>
    </row>
    <row r="533">
      <c r="A533" s="670"/>
      <c r="B533" s="926"/>
      <c r="C533" s="670"/>
      <c r="D533" s="670"/>
      <c r="E533" s="670"/>
      <c r="F533" s="670"/>
      <c r="G533" s="670"/>
      <c r="H533" s="670"/>
      <c r="I533" s="670"/>
      <c r="J533" s="670"/>
      <c r="K533" s="670"/>
      <c r="L533" s="670"/>
      <c r="M533" s="670"/>
      <c r="N533" s="670"/>
      <c r="O533" s="670"/>
      <c r="P533" s="670"/>
      <c r="Q533" s="670"/>
      <c r="R533" s="670"/>
      <c r="S533" s="670"/>
      <c r="T533" s="670"/>
      <c r="U533" s="670"/>
      <c r="V533" s="670"/>
      <c r="W533" s="670"/>
      <c r="X533" s="670"/>
      <c r="Y533" s="670"/>
      <c r="Z533" s="670"/>
      <c r="AA533" s="670"/>
      <c r="AB533" s="670"/>
      <c r="AC533" s="670"/>
      <c r="AD533" s="670"/>
      <c r="AE533" s="670"/>
      <c r="AF533" s="670"/>
      <c r="AG533" s="670"/>
      <c r="AH533" s="670"/>
      <c r="AI533" s="670"/>
      <c r="AJ533" s="670"/>
      <c r="AK533" s="670"/>
      <c r="AL533" s="670"/>
      <c r="AM533" s="670"/>
      <c r="AN533" s="670"/>
      <c r="AO533" s="670"/>
      <c r="AP533" s="670"/>
      <c r="AQ533" s="927"/>
      <c r="AR533" s="670"/>
      <c r="AS533" s="670"/>
      <c r="AT533" s="927"/>
      <c r="AU533" s="927"/>
      <c r="AV533" s="670"/>
      <c r="AW533" s="670"/>
      <c r="AX533" s="670"/>
      <c r="AY533" s="670"/>
      <c r="AZ533" s="670"/>
    </row>
    <row r="534">
      <c r="A534" s="670"/>
      <c r="B534" s="926"/>
      <c r="C534" s="670"/>
      <c r="D534" s="670"/>
      <c r="E534" s="670"/>
      <c r="F534" s="670"/>
      <c r="G534" s="670"/>
      <c r="H534" s="670"/>
      <c r="I534" s="670"/>
      <c r="J534" s="670"/>
      <c r="K534" s="670"/>
      <c r="L534" s="670"/>
      <c r="M534" s="670"/>
      <c r="N534" s="670"/>
      <c r="O534" s="670"/>
      <c r="P534" s="670"/>
      <c r="Q534" s="670"/>
      <c r="R534" s="670"/>
      <c r="S534" s="670"/>
      <c r="T534" s="670"/>
      <c r="U534" s="670"/>
      <c r="V534" s="670"/>
      <c r="W534" s="670"/>
      <c r="X534" s="670"/>
      <c r="Y534" s="670"/>
      <c r="Z534" s="670"/>
      <c r="AA534" s="670"/>
      <c r="AB534" s="670"/>
      <c r="AC534" s="670"/>
      <c r="AD534" s="670"/>
      <c r="AE534" s="670"/>
      <c r="AF534" s="670"/>
      <c r="AG534" s="670"/>
      <c r="AH534" s="670"/>
      <c r="AI534" s="670"/>
      <c r="AJ534" s="670"/>
      <c r="AK534" s="670"/>
      <c r="AL534" s="670"/>
      <c r="AM534" s="670"/>
      <c r="AN534" s="670"/>
      <c r="AO534" s="670"/>
      <c r="AP534" s="670"/>
      <c r="AQ534" s="927"/>
      <c r="AR534" s="670"/>
      <c r="AS534" s="670"/>
      <c r="AT534" s="927"/>
      <c r="AU534" s="927"/>
      <c r="AV534" s="670"/>
      <c r="AW534" s="670"/>
      <c r="AX534" s="670"/>
      <c r="AY534" s="670"/>
      <c r="AZ534" s="670"/>
    </row>
    <row r="535">
      <c r="A535" s="670"/>
      <c r="B535" s="926"/>
      <c r="C535" s="670"/>
      <c r="D535" s="670"/>
      <c r="E535" s="670"/>
      <c r="F535" s="670"/>
      <c r="G535" s="670"/>
      <c r="H535" s="670"/>
      <c r="I535" s="670"/>
      <c r="J535" s="670"/>
      <c r="K535" s="670"/>
      <c r="L535" s="670"/>
      <c r="M535" s="670"/>
      <c r="N535" s="670"/>
      <c r="O535" s="670"/>
      <c r="P535" s="670"/>
      <c r="Q535" s="670"/>
      <c r="R535" s="670"/>
      <c r="S535" s="670"/>
      <c r="T535" s="670"/>
      <c r="U535" s="670"/>
      <c r="V535" s="670"/>
      <c r="W535" s="670"/>
      <c r="X535" s="670"/>
      <c r="Y535" s="670"/>
      <c r="Z535" s="670"/>
      <c r="AA535" s="670"/>
      <c r="AB535" s="670"/>
      <c r="AC535" s="670"/>
      <c r="AD535" s="670"/>
      <c r="AE535" s="670"/>
      <c r="AF535" s="670"/>
      <c r="AG535" s="670"/>
      <c r="AH535" s="670"/>
      <c r="AI535" s="670"/>
      <c r="AJ535" s="670"/>
      <c r="AK535" s="670"/>
      <c r="AL535" s="670"/>
      <c r="AM535" s="670"/>
      <c r="AN535" s="670"/>
      <c r="AO535" s="670"/>
      <c r="AP535" s="670"/>
      <c r="AQ535" s="927"/>
      <c r="AR535" s="670"/>
      <c r="AS535" s="670"/>
      <c r="AT535" s="927"/>
      <c r="AU535" s="927"/>
      <c r="AV535" s="670"/>
      <c r="AW535" s="670"/>
      <c r="AX535" s="670"/>
      <c r="AY535" s="670"/>
      <c r="AZ535" s="670"/>
    </row>
    <row r="536">
      <c r="A536" s="670"/>
      <c r="B536" s="926"/>
      <c r="C536" s="670"/>
      <c r="D536" s="670"/>
      <c r="E536" s="670"/>
      <c r="F536" s="670"/>
      <c r="G536" s="670"/>
      <c r="H536" s="670"/>
      <c r="I536" s="670"/>
      <c r="J536" s="670"/>
      <c r="K536" s="670"/>
      <c r="L536" s="670"/>
      <c r="M536" s="670"/>
      <c r="N536" s="670"/>
      <c r="O536" s="670"/>
      <c r="P536" s="670"/>
      <c r="Q536" s="670"/>
      <c r="R536" s="670"/>
      <c r="S536" s="670"/>
      <c r="T536" s="670"/>
      <c r="U536" s="670"/>
      <c r="V536" s="670"/>
      <c r="W536" s="670"/>
      <c r="X536" s="670"/>
      <c r="Y536" s="670"/>
      <c r="Z536" s="670"/>
      <c r="AA536" s="670"/>
      <c r="AB536" s="670"/>
      <c r="AC536" s="670"/>
      <c r="AD536" s="670"/>
      <c r="AE536" s="670"/>
      <c r="AF536" s="670"/>
      <c r="AG536" s="670"/>
      <c r="AH536" s="670"/>
      <c r="AI536" s="670"/>
      <c r="AJ536" s="670"/>
      <c r="AK536" s="670"/>
      <c r="AL536" s="670"/>
      <c r="AM536" s="670"/>
      <c r="AN536" s="670"/>
      <c r="AO536" s="670"/>
      <c r="AP536" s="670"/>
      <c r="AQ536" s="927"/>
      <c r="AR536" s="670"/>
      <c r="AS536" s="670"/>
      <c r="AT536" s="927"/>
      <c r="AU536" s="927"/>
      <c r="AV536" s="670"/>
      <c r="AW536" s="670"/>
      <c r="AX536" s="670"/>
      <c r="AY536" s="670"/>
      <c r="AZ536" s="670"/>
    </row>
    <row r="537">
      <c r="A537" s="670"/>
      <c r="B537" s="926"/>
      <c r="C537" s="670"/>
      <c r="D537" s="670"/>
      <c r="E537" s="670"/>
      <c r="F537" s="670"/>
      <c r="G537" s="670"/>
      <c r="H537" s="670"/>
      <c r="I537" s="670"/>
      <c r="J537" s="670"/>
      <c r="K537" s="670"/>
      <c r="L537" s="670"/>
      <c r="M537" s="670"/>
      <c r="N537" s="670"/>
      <c r="O537" s="670"/>
      <c r="P537" s="670"/>
      <c r="Q537" s="670"/>
      <c r="R537" s="670"/>
      <c r="S537" s="670"/>
      <c r="T537" s="670"/>
      <c r="U537" s="670"/>
      <c r="V537" s="670"/>
      <c r="W537" s="670"/>
      <c r="X537" s="670"/>
      <c r="Y537" s="670"/>
      <c r="Z537" s="670"/>
      <c r="AA537" s="670"/>
      <c r="AB537" s="670"/>
      <c r="AC537" s="670"/>
      <c r="AD537" s="670"/>
      <c r="AE537" s="670"/>
      <c r="AF537" s="670"/>
      <c r="AG537" s="670"/>
      <c r="AH537" s="670"/>
      <c r="AI537" s="670"/>
      <c r="AJ537" s="670"/>
      <c r="AK537" s="670"/>
      <c r="AL537" s="670"/>
      <c r="AM537" s="670"/>
      <c r="AN537" s="670"/>
      <c r="AO537" s="670"/>
      <c r="AP537" s="670"/>
      <c r="AQ537" s="927"/>
      <c r="AR537" s="670"/>
      <c r="AS537" s="670"/>
      <c r="AT537" s="927"/>
      <c r="AU537" s="927"/>
      <c r="AV537" s="670"/>
      <c r="AW537" s="670"/>
      <c r="AX537" s="670"/>
      <c r="AY537" s="670"/>
      <c r="AZ537" s="670"/>
    </row>
    <row r="538">
      <c r="A538" s="670"/>
      <c r="B538" s="926"/>
      <c r="C538" s="670"/>
      <c r="D538" s="670"/>
      <c r="E538" s="670"/>
      <c r="F538" s="670"/>
      <c r="G538" s="670"/>
      <c r="H538" s="670"/>
      <c r="I538" s="670"/>
      <c r="J538" s="670"/>
      <c r="K538" s="670"/>
      <c r="L538" s="670"/>
      <c r="M538" s="670"/>
      <c r="N538" s="670"/>
      <c r="O538" s="670"/>
      <c r="P538" s="670"/>
      <c r="Q538" s="670"/>
      <c r="R538" s="670"/>
      <c r="S538" s="670"/>
      <c r="T538" s="670"/>
      <c r="U538" s="670"/>
      <c r="V538" s="670"/>
      <c r="W538" s="670"/>
      <c r="X538" s="670"/>
      <c r="Y538" s="670"/>
      <c r="Z538" s="670"/>
      <c r="AA538" s="670"/>
      <c r="AB538" s="670"/>
      <c r="AC538" s="670"/>
      <c r="AD538" s="670"/>
      <c r="AE538" s="670"/>
      <c r="AF538" s="670"/>
      <c r="AG538" s="670"/>
      <c r="AH538" s="670"/>
      <c r="AI538" s="670"/>
      <c r="AJ538" s="670"/>
      <c r="AK538" s="670"/>
      <c r="AL538" s="670"/>
      <c r="AM538" s="670"/>
      <c r="AN538" s="670"/>
      <c r="AO538" s="670"/>
      <c r="AP538" s="670"/>
      <c r="AQ538" s="927"/>
      <c r="AR538" s="670"/>
      <c r="AS538" s="670"/>
      <c r="AT538" s="927"/>
      <c r="AU538" s="927"/>
      <c r="AV538" s="670"/>
      <c r="AW538" s="670"/>
      <c r="AX538" s="670"/>
      <c r="AY538" s="670"/>
      <c r="AZ538" s="670"/>
    </row>
    <row r="539">
      <c r="A539" s="670"/>
      <c r="B539" s="926"/>
      <c r="C539" s="670"/>
      <c r="D539" s="670"/>
      <c r="E539" s="670"/>
      <c r="F539" s="670"/>
      <c r="G539" s="670"/>
      <c r="H539" s="670"/>
      <c r="I539" s="670"/>
      <c r="J539" s="670"/>
      <c r="K539" s="670"/>
      <c r="L539" s="670"/>
      <c r="M539" s="670"/>
      <c r="N539" s="670"/>
      <c r="O539" s="670"/>
      <c r="P539" s="670"/>
      <c r="Q539" s="670"/>
      <c r="R539" s="670"/>
      <c r="S539" s="670"/>
      <c r="T539" s="670"/>
      <c r="U539" s="670"/>
      <c r="V539" s="670"/>
      <c r="W539" s="670"/>
      <c r="X539" s="670"/>
      <c r="Y539" s="670"/>
      <c r="Z539" s="670"/>
      <c r="AA539" s="670"/>
      <c r="AB539" s="670"/>
      <c r="AC539" s="670"/>
      <c r="AD539" s="670"/>
      <c r="AE539" s="670"/>
      <c r="AF539" s="670"/>
      <c r="AG539" s="670"/>
      <c r="AH539" s="670"/>
      <c r="AI539" s="670"/>
      <c r="AJ539" s="670"/>
      <c r="AK539" s="670"/>
      <c r="AL539" s="670"/>
      <c r="AM539" s="670"/>
      <c r="AN539" s="670"/>
      <c r="AO539" s="670"/>
      <c r="AP539" s="670"/>
      <c r="AQ539" s="927"/>
      <c r="AR539" s="670"/>
      <c r="AS539" s="670"/>
      <c r="AT539" s="927"/>
      <c r="AU539" s="927"/>
      <c r="AV539" s="670"/>
      <c r="AW539" s="670"/>
      <c r="AX539" s="670"/>
      <c r="AY539" s="670"/>
      <c r="AZ539" s="670"/>
    </row>
    <row r="540">
      <c r="A540" s="670"/>
      <c r="B540" s="926"/>
      <c r="C540" s="670"/>
      <c r="D540" s="670"/>
      <c r="E540" s="670"/>
      <c r="F540" s="670"/>
      <c r="G540" s="670"/>
      <c r="H540" s="670"/>
      <c r="I540" s="670"/>
      <c r="J540" s="670"/>
      <c r="K540" s="670"/>
      <c r="L540" s="670"/>
      <c r="M540" s="670"/>
      <c r="N540" s="670"/>
      <c r="O540" s="670"/>
      <c r="P540" s="670"/>
      <c r="Q540" s="670"/>
      <c r="R540" s="670"/>
      <c r="S540" s="670"/>
      <c r="T540" s="670"/>
      <c r="U540" s="670"/>
      <c r="V540" s="670"/>
      <c r="W540" s="670"/>
      <c r="X540" s="670"/>
      <c r="Y540" s="670"/>
      <c r="Z540" s="670"/>
      <c r="AA540" s="670"/>
      <c r="AB540" s="670"/>
      <c r="AC540" s="670"/>
      <c r="AD540" s="670"/>
      <c r="AE540" s="670"/>
      <c r="AF540" s="670"/>
      <c r="AG540" s="670"/>
      <c r="AH540" s="670"/>
      <c r="AI540" s="670"/>
      <c r="AJ540" s="670"/>
      <c r="AK540" s="670"/>
      <c r="AL540" s="670"/>
      <c r="AM540" s="670"/>
      <c r="AN540" s="670"/>
      <c r="AO540" s="670"/>
      <c r="AP540" s="670"/>
      <c r="AQ540" s="927"/>
      <c r="AR540" s="670"/>
      <c r="AS540" s="670"/>
      <c r="AT540" s="927"/>
      <c r="AU540" s="927"/>
      <c r="AV540" s="670"/>
      <c r="AW540" s="670"/>
      <c r="AX540" s="670"/>
      <c r="AY540" s="670"/>
      <c r="AZ540" s="670"/>
    </row>
    <row r="541">
      <c r="A541" s="670"/>
      <c r="B541" s="926"/>
      <c r="C541" s="670"/>
      <c r="D541" s="670"/>
      <c r="E541" s="670"/>
      <c r="F541" s="670"/>
      <c r="G541" s="670"/>
      <c r="H541" s="670"/>
      <c r="I541" s="670"/>
      <c r="J541" s="670"/>
      <c r="K541" s="670"/>
      <c r="L541" s="670"/>
      <c r="M541" s="670"/>
      <c r="N541" s="670"/>
      <c r="O541" s="670"/>
      <c r="P541" s="670"/>
      <c r="Q541" s="670"/>
      <c r="R541" s="670"/>
      <c r="S541" s="670"/>
      <c r="T541" s="670"/>
      <c r="U541" s="670"/>
      <c r="V541" s="670"/>
      <c r="W541" s="670"/>
      <c r="X541" s="670"/>
      <c r="Y541" s="670"/>
      <c r="Z541" s="670"/>
      <c r="AA541" s="670"/>
      <c r="AB541" s="670"/>
      <c r="AC541" s="670"/>
      <c r="AD541" s="670"/>
      <c r="AE541" s="670"/>
      <c r="AF541" s="670"/>
      <c r="AG541" s="670"/>
      <c r="AH541" s="670"/>
      <c r="AI541" s="670"/>
      <c r="AJ541" s="670"/>
      <c r="AK541" s="670"/>
      <c r="AL541" s="670"/>
      <c r="AM541" s="670"/>
      <c r="AN541" s="670"/>
      <c r="AO541" s="670"/>
      <c r="AP541" s="670"/>
      <c r="AQ541" s="927"/>
      <c r="AR541" s="670"/>
      <c r="AS541" s="670"/>
      <c r="AT541" s="927"/>
      <c r="AU541" s="927"/>
      <c r="AV541" s="670"/>
      <c r="AW541" s="670"/>
      <c r="AX541" s="670"/>
      <c r="AY541" s="670"/>
      <c r="AZ541" s="670"/>
    </row>
    <row r="542">
      <c r="A542" s="670"/>
      <c r="B542" s="926"/>
      <c r="C542" s="670"/>
      <c r="D542" s="670"/>
      <c r="E542" s="670"/>
      <c r="F542" s="670"/>
      <c r="G542" s="670"/>
      <c r="H542" s="670"/>
      <c r="I542" s="670"/>
      <c r="J542" s="670"/>
      <c r="K542" s="670"/>
      <c r="L542" s="670"/>
      <c r="M542" s="670"/>
      <c r="N542" s="670"/>
      <c r="O542" s="670"/>
      <c r="P542" s="670"/>
      <c r="Q542" s="670"/>
      <c r="R542" s="670"/>
      <c r="S542" s="670"/>
      <c r="T542" s="670"/>
      <c r="U542" s="670"/>
      <c r="V542" s="670"/>
      <c r="W542" s="670"/>
      <c r="X542" s="670"/>
      <c r="Y542" s="670"/>
      <c r="Z542" s="670"/>
      <c r="AA542" s="670"/>
      <c r="AB542" s="670"/>
      <c r="AC542" s="670"/>
      <c r="AD542" s="670"/>
      <c r="AE542" s="670"/>
      <c r="AF542" s="670"/>
      <c r="AG542" s="670"/>
      <c r="AH542" s="670"/>
      <c r="AI542" s="670"/>
      <c r="AJ542" s="670"/>
      <c r="AK542" s="670"/>
      <c r="AL542" s="670"/>
      <c r="AM542" s="670"/>
      <c r="AN542" s="670"/>
      <c r="AO542" s="670"/>
      <c r="AP542" s="670"/>
      <c r="AQ542" s="927"/>
      <c r="AR542" s="670"/>
      <c r="AS542" s="670"/>
      <c r="AT542" s="927"/>
      <c r="AU542" s="927"/>
      <c r="AV542" s="670"/>
      <c r="AW542" s="670"/>
      <c r="AX542" s="670"/>
      <c r="AY542" s="670"/>
      <c r="AZ542" s="670"/>
    </row>
    <row r="543">
      <c r="A543" s="670"/>
      <c r="B543" s="926"/>
      <c r="C543" s="670"/>
      <c r="D543" s="670"/>
      <c r="E543" s="670"/>
      <c r="F543" s="670"/>
      <c r="G543" s="670"/>
      <c r="H543" s="670"/>
      <c r="I543" s="670"/>
      <c r="J543" s="670"/>
      <c r="K543" s="670"/>
      <c r="L543" s="670"/>
      <c r="M543" s="670"/>
      <c r="N543" s="670"/>
      <c r="O543" s="670"/>
      <c r="P543" s="670"/>
      <c r="Q543" s="670"/>
      <c r="R543" s="670"/>
      <c r="S543" s="670"/>
      <c r="T543" s="670"/>
      <c r="U543" s="670"/>
      <c r="V543" s="670"/>
      <c r="W543" s="670"/>
      <c r="X543" s="670"/>
      <c r="Y543" s="670"/>
      <c r="Z543" s="670"/>
      <c r="AA543" s="670"/>
      <c r="AB543" s="670"/>
      <c r="AC543" s="670"/>
      <c r="AD543" s="670"/>
      <c r="AE543" s="670"/>
      <c r="AF543" s="670"/>
      <c r="AG543" s="670"/>
      <c r="AH543" s="670"/>
      <c r="AI543" s="670"/>
      <c r="AJ543" s="670"/>
      <c r="AK543" s="670"/>
      <c r="AL543" s="670"/>
      <c r="AM543" s="670"/>
      <c r="AN543" s="670"/>
      <c r="AO543" s="670"/>
      <c r="AP543" s="670"/>
      <c r="AQ543" s="927"/>
      <c r="AR543" s="670"/>
      <c r="AS543" s="670"/>
      <c r="AT543" s="927"/>
      <c r="AU543" s="927"/>
      <c r="AV543" s="670"/>
      <c r="AW543" s="670"/>
      <c r="AX543" s="670"/>
      <c r="AY543" s="670"/>
      <c r="AZ543" s="670"/>
    </row>
    <row r="544">
      <c r="A544" s="670"/>
      <c r="B544" s="926"/>
      <c r="C544" s="670"/>
      <c r="D544" s="670"/>
      <c r="E544" s="670"/>
      <c r="F544" s="670"/>
      <c r="G544" s="670"/>
      <c r="H544" s="670"/>
      <c r="I544" s="670"/>
      <c r="J544" s="670"/>
      <c r="K544" s="670"/>
      <c r="L544" s="670"/>
      <c r="M544" s="670"/>
      <c r="N544" s="670"/>
      <c r="O544" s="670"/>
      <c r="P544" s="670"/>
      <c r="Q544" s="670"/>
      <c r="R544" s="670"/>
      <c r="S544" s="670"/>
      <c r="T544" s="670"/>
      <c r="U544" s="670"/>
      <c r="V544" s="670"/>
      <c r="W544" s="670"/>
      <c r="X544" s="670"/>
      <c r="Y544" s="670"/>
      <c r="Z544" s="670"/>
      <c r="AA544" s="670"/>
      <c r="AB544" s="670"/>
      <c r="AC544" s="670"/>
      <c r="AD544" s="670"/>
      <c r="AE544" s="670"/>
      <c r="AF544" s="670"/>
      <c r="AG544" s="670"/>
      <c r="AH544" s="670"/>
      <c r="AI544" s="670"/>
      <c r="AJ544" s="670"/>
      <c r="AK544" s="670"/>
      <c r="AL544" s="670"/>
      <c r="AM544" s="670"/>
      <c r="AN544" s="670"/>
      <c r="AO544" s="670"/>
      <c r="AP544" s="670"/>
      <c r="AQ544" s="927"/>
      <c r="AR544" s="670"/>
      <c r="AS544" s="670"/>
      <c r="AT544" s="927"/>
      <c r="AU544" s="927"/>
      <c r="AV544" s="670"/>
      <c r="AW544" s="670"/>
      <c r="AX544" s="670"/>
      <c r="AY544" s="670"/>
      <c r="AZ544" s="670"/>
    </row>
    <row r="545">
      <c r="A545" s="670"/>
      <c r="B545" s="926"/>
      <c r="C545" s="670"/>
      <c r="D545" s="670"/>
      <c r="E545" s="670"/>
      <c r="F545" s="670"/>
      <c r="G545" s="670"/>
      <c r="H545" s="670"/>
      <c r="I545" s="670"/>
      <c r="J545" s="670"/>
      <c r="K545" s="670"/>
      <c r="L545" s="670"/>
      <c r="M545" s="670"/>
      <c r="N545" s="670"/>
      <c r="O545" s="670"/>
      <c r="P545" s="670"/>
      <c r="Q545" s="670"/>
      <c r="R545" s="670"/>
      <c r="S545" s="670"/>
      <c r="T545" s="670"/>
      <c r="U545" s="670"/>
      <c r="V545" s="670"/>
      <c r="W545" s="670"/>
      <c r="X545" s="670"/>
      <c r="Y545" s="670"/>
      <c r="Z545" s="670"/>
      <c r="AA545" s="670"/>
      <c r="AB545" s="670"/>
      <c r="AC545" s="670"/>
      <c r="AD545" s="670"/>
      <c r="AE545" s="670"/>
      <c r="AF545" s="670"/>
      <c r="AG545" s="670"/>
      <c r="AH545" s="670"/>
      <c r="AI545" s="670"/>
      <c r="AJ545" s="670"/>
      <c r="AK545" s="670"/>
      <c r="AL545" s="670"/>
      <c r="AM545" s="670"/>
      <c r="AN545" s="670"/>
      <c r="AO545" s="670"/>
      <c r="AP545" s="670"/>
      <c r="AQ545" s="927"/>
      <c r="AR545" s="670"/>
      <c r="AS545" s="670"/>
      <c r="AT545" s="927"/>
      <c r="AU545" s="927"/>
      <c r="AV545" s="670"/>
      <c r="AW545" s="670"/>
      <c r="AX545" s="670"/>
      <c r="AY545" s="670"/>
      <c r="AZ545" s="670"/>
    </row>
    <row r="546">
      <c r="A546" s="670"/>
      <c r="B546" s="926"/>
      <c r="C546" s="670"/>
      <c r="D546" s="670"/>
      <c r="E546" s="670"/>
      <c r="F546" s="670"/>
      <c r="G546" s="670"/>
      <c r="H546" s="670"/>
      <c r="I546" s="670"/>
      <c r="J546" s="670"/>
      <c r="K546" s="670"/>
      <c r="L546" s="670"/>
      <c r="M546" s="670"/>
      <c r="N546" s="670"/>
      <c r="O546" s="670"/>
      <c r="P546" s="670"/>
      <c r="Q546" s="670"/>
      <c r="R546" s="670"/>
      <c r="S546" s="670"/>
      <c r="T546" s="670"/>
      <c r="U546" s="670"/>
      <c r="V546" s="670"/>
      <c r="W546" s="670"/>
      <c r="X546" s="670"/>
      <c r="Y546" s="670"/>
      <c r="Z546" s="670"/>
      <c r="AA546" s="670"/>
      <c r="AB546" s="670"/>
      <c r="AC546" s="670"/>
      <c r="AD546" s="670"/>
      <c r="AE546" s="670"/>
      <c r="AF546" s="670"/>
      <c r="AG546" s="670"/>
      <c r="AH546" s="670"/>
      <c r="AI546" s="670"/>
      <c r="AJ546" s="670"/>
      <c r="AK546" s="670"/>
      <c r="AL546" s="670"/>
      <c r="AM546" s="670"/>
      <c r="AN546" s="670"/>
      <c r="AO546" s="670"/>
      <c r="AP546" s="670"/>
      <c r="AQ546" s="927"/>
      <c r="AR546" s="670"/>
      <c r="AS546" s="670"/>
      <c r="AT546" s="927"/>
      <c r="AU546" s="927"/>
      <c r="AV546" s="670"/>
      <c r="AW546" s="670"/>
      <c r="AX546" s="670"/>
      <c r="AY546" s="670"/>
      <c r="AZ546" s="670"/>
    </row>
    <row r="547">
      <c r="A547" s="670"/>
      <c r="B547" s="926"/>
      <c r="C547" s="670"/>
      <c r="D547" s="670"/>
      <c r="E547" s="670"/>
      <c r="F547" s="670"/>
      <c r="G547" s="670"/>
      <c r="H547" s="670"/>
      <c r="I547" s="670"/>
      <c r="J547" s="670"/>
      <c r="K547" s="670"/>
      <c r="L547" s="670"/>
      <c r="M547" s="670"/>
      <c r="N547" s="670"/>
      <c r="O547" s="670"/>
      <c r="P547" s="670"/>
      <c r="Q547" s="670"/>
      <c r="R547" s="670"/>
      <c r="S547" s="670"/>
      <c r="T547" s="670"/>
      <c r="U547" s="670"/>
      <c r="V547" s="670"/>
      <c r="W547" s="670"/>
      <c r="X547" s="670"/>
      <c r="Y547" s="670"/>
      <c r="Z547" s="670"/>
      <c r="AA547" s="670"/>
      <c r="AB547" s="670"/>
      <c r="AC547" s="670"/>
      <c r="AD547" s="670"/>
      <c r="AE547" s="670"/>
      <c r="AF547" s="670"/>
      <c r="AG547" s="670"/>
      <c r="AH547" s="670"/>
      <c r="AI547" s="670"/>
      <c r="AJ547" s="670"/>
      <c r="AK547" s="670"/>
      <c r="AL547" s="670"/>
      <c r="AM547" s="670"/>
      <c r="AN547" s="670"/>
      <c r="AO547" s="670"/>
      <c r="AP547" s="670"/>
      <c r="AQ547" s="927"/>
      <c r="AR547" s="670"/>
      <c r="AS547" s="670"/>
      <c r="AT547" s="927"/>
      <c r="AU547" s="927"/>
      <c r="AV547" s="670"/>
      <c r="AW547" s="670"/>
      <c r="AX547" s="670"/>
      <c r="AY547" s="670"/>
      <c r="AZ547" s="670"/>
    </row>
    <row r="548">
      <c r="A548" s="670"/>
      <c r="B548" s="926"/>
      <c r="C548" s="670"/>
      <c r="D548" s="670"/>
      <c r="E548" s="670"/>
      <c r="F548" s="670"/>
      <c r="G548" s="670"/>
      <c r="H548" s="670"/>
      <c r="I548" s="670"/>
      <c r="J548" s="670"/>
      <c r="K548" s="670"/>
      <c r="L548" s="670"/>
      <c r="M548" s="670"/>
      <c r="N548" s="670"/>
      <c r="O548" s="670"/>
      <c r="P548" s="670"/>
      <c r="Q548" s="670"/>
      <c r="R548" s="670"/>
      <c r="S548" s="670"/>
      <c r="T548" s="670"/>
      <c r="U548" s="670"/>
      <c r="V548" s="670"/>
      <c r="W548" s="670"/>
      <c r="X548" s="670"/>
      <c r="Y548" s="670"/>
      <c r="Z548" s="670"/>
      <c r="AA548" s="670"/>
      <c r="AB548" s="670"/>
      <c r="AC548" s="670"/>
      <c r="AD548" s="670"/>
      <c r="AE548" s="670"/>
      <c r="AF548" s="670"/>
      <c r="AG548" s="670"/>
      <c r="AH548" s="670"/>
      <c r="AI548" s="670"/>
      <c r="AJ548" s="670"/>
      <c r="AK548" s="670"/>
      <c r="AL548" s="670"/>
      <c r="AM548" s="670"/>
      <c r="AN548" s="670"/>
      <c r="AO548" s="670"/>
      <c r="AP548" s="670"/>
      <c r="AQ548" s="927"/>
      <c r="AR548" s="670"/>
      <c r="AS548" s="670"/>
      <c r="AT548" s="927"/>
      <c r="AU548" s="927"/>
      <c r="AV548" s="670"/>
      <c r="AW548" s="670"/>
      <c r="AX548" s="670"/>
      <c r="AY548" s="670"/>
      <c r="AZ548" s="670"/>
    </row>
    <row r="549">
      <c r="A549" s="670"/>
      <c r="B549" s="926"/>
      <c r="C549" s="670"/>
      <c r="D549" s="670"/>
      <c r="E549" s="670"/>
      <c r="F549" s="670"/>
      <c r="G549" s="670"/>
      <c r="H549" s="670"/>
      <c r="I549" s="670"/>
      <c r="J549" s="670"/>
      <c r="K549" s="670"/>
      <c r="L549" s="670"/>
      <c r="M549" s="670"/>
      <c r="N549" s="670"/>
      <c r="O549" s="670"/>
      <c r="P549" s="670"/>
      <c r="Q549" s="670"/>
      <c r="R549" s="670"/>
      <c r="S549" s="670"/>
      <c r="T549" s="670"/>
      <c r="U549" s="670"/>
      <c r="V549" s="670"/>
      <c r="W549" s="670"/>
      <c r="X549" s="670"/>
      <c r="Y549" s="670"/>
      <c r="Z549" s="670"/>
      <c r="AA549" s="670"/>
      <c r="AB549" s="670"/>
      <c r="AC549" s="670"/>
      <c r="AD549" s="670"/>
      <c r="AE549" s="670"/>
      <c r="AF549" s="670"/>
      <c r="AG549" s="670"/>
      <c r="AH549" s="670"/>
      <c r="AI549" s="670"/>
      <c r="AJ549" s="670"/>
      <c r="AK549" s="670"/>
      <c r="AL549" s="670"/>
      <c r="AM549" s="670"/>
      <c r="AN549" s="670"/>
      <c r="AO549" s="670"/>
      <c r="AP549" s="670"/>
      <c r="AQ549" s="927"/>
      <c r="AR549" s="670"/>
      <c r="AS549" s="670"/>
      <c r="AT549" s="927"/>
      <c r="AU549" s="927"/>
      <c r="AV549" s="670"/>
      <c r="AW549" s="670"/>
      <c r="AX549" s="670"/>
      <c r="AY549" s="670"/>
      <c r="AZ549" s="670"/>
    </row>
    <row r="550">
      <c r="A550" s="670"/>
      <c r="B550" s="926"/>
      <c r="C550" s="670"/>
      <c r="D550" s="670"/>
      <c r="E550" s="670"/>
      <c r="F550" s="670"/>
      <c r="G550" s="670"/>
      <c r="H550" s="670"/>
      <c r="I550" s="670"/>
      <c r="J550" s="670"/>
      <c r="K550" s="670"/>
      <c r="L550" s="670"/>
      <c r="M550" s="670"/>
      <c r="N550" s="670"/>
      <c r="O550" s="670"/>
      <c r="P550" s="670"/>
      <c r="Q550" s="670"/>
      <c r="R550" s="670"/>
      <c r="S550" s="670"/>
      <c r="T550" s="670"/>
      <c r="U550" s="670"/>
      <c r="V550" s="670"/>
      <c r="W550" s="670"/>
      <c r="X550" s="670"/>
      <c r="Y550" s="670"/>
      <c r="Z550" s="670"/>
      <c r="AA550" s="670"/>
      <c r="AB550" s="670"/>
      <c r="AC550" s="670"/>
      <c r="AD550" s="670"/>
      <c r="AE550" s="670"/>
      <c r="AF550" s="670"/>
      <c r="AG550" s="670"/>
      <c r="AH550" s="670"/>
      <c r="AI550" s="670"/>
      <c r="AJ550" s="670"/>
      <c r="AK550" s="670"/>
      <c r="AL550" s="670"/>
      <c r="AM550" s="670"/>
      <c r="AN550" s="670"/>
      <c r="AO550" s="670"/>
      <c r="AP550" s="670"/>
      <c r="AQ550" s="927"/>
      <c r="AR550" s="670"/>
      <c r="AS550" s="670"/>
      <c r="AT550" s="927"/>
      <c r="AU550" s="927"/>
      <c r="AV550" s="670"/>
      <c r="AW550" s="670"/>
      <c r="AX550" s="670"/>
      <c r="AY550" s="670"/>
      <c r="AZ550" s="670"/>
    </row>
    <row r="551">
      <c r="A551" s="670"/>
      <c r="B551" s="926"/>
      <c r="C551" s="670"/>
      <c r="D551" s="670"/>
      <c r="E551" s="670"/>
      <c r="F551" s="670"/>
      <c r="G551" s="670"/>
      <c r="H551" s="670"/>
      <c r="I551" s="670"/>
      <c r="J551" s="670"/>
      <c r="K551" s="670"/>
      <c r="L551" s="670"/>
      <c r="M551" s="670"/>
      <c r="N551" s="670"/>
      <c r="O551" s="670"/>
      <c r="P551" s="670"/>
      <c r="Q551" s="670"/>
      <c r="R551" s="670"/>
      <c r="S551" s="670"/>
      <c r="T551" s="670"/>
      <c r="U551" s="670"/>
      <c r="V551" s="670"/>
      <c r="W551" s="670"/>
      <c r="X551" s="670"/>
      <c r="Y551" s="670"/>
      <c r="Z551" s="670"/>
      <c r="AA551" s="670"/>
      <c r="AB551" s="670"/>
      <c r="AC551" s="670"/>
      <c r="AD551" s="670"/>
      <c r="AE551" s="670"/>
      <c r="AF551" s="670"/>
      <c r="AG551" s="670"/>
      <c r="AH551" s="670"/>
      <c r="AI551" s="670"/>
      <c r="AJ551" s="670"/>
      <c r="AK551" s="670"/>
      <c r="AL551" s="670"/>
      <c r="AM551" s="670"/>
      <c r="AN551" s="670"/>
      <c r="AO551" s="670"/>
      <c r="AP551" s="670"/>
      <c r="AQ551" s="927"/>
      <c r="AR551" s="670"/>
      <c r="AS551" s="670"/>
      <c r="AT551" s="927"/>
      <c r="AU551" s="927"/>
      <c r="AV551" s="670"/>
      <c r="AW551" s="670"/>
      <c r="AX551" s="670"/>
      <c r="AY551" s="670"/>
      <c r="AZ551" s="670"/>
    </row>
    <row r="552">
      <c r="A552" s="670"/>
      <c r="B552" s="926"/>
      <c r="C552" s="670"/>
      <c r="D552" s="670"/>
      <c r="E552" s="670"/>
      <c r="F552" s="670"/>
      <c r="G552" s="670"/>
      <c r="H552" s="670"/>
      <c r="I552" s="670"/>
      <c r="J552" s="670"/>
      <c r="K552" s="670"/>
      <c r="L552" s="670"/>
      <c r="M552" s="670"/>
      <c r="N552" s="670"/>
      <c r="O552" s="670"/>
      <c r="P552" s="670"/>
      <c r="Q552" s="670"/>
      <c r="R552" s="670"/>
      <c r="S552" s="670"/>
      <c r="T552" s="670"/>
      <c r="U552" s="670"/>
      <c r="V552" s="670"/>
      <c r="W552" s="670"/>
      <c r="X552" s="670"/>
      <c r="Y552" s="670"/>
      <c r="Z552" s="670"/>
      <c r="AA552" s="670"/>
      <c r="AB552" s="670"/>
      <c r="AC552" s="670"/>
      <c r="AD552" s="670"/>
      <c r="AE552" s="670"/>
      <c r="AF552" s="670"/>
      <c r="AG552" s="670"/>
      <c r="AH552" s="670"/>
      <c r="AI552" s="670"/>
      <c r="AJ552" s="670"/>
      <c r="AK552" s="670"/>
      <c r="AL552" s="670"/>
      <c r="AM552" s="670"/>
      <c r="AN552" s="670"/>
      <c r="AO552" s="670"/>
      <c r="AP552" s="670"/>
      <c r="AQ552" s="927"/>
      <c r="AR552" s="670"/>
      <c r="AS552" s="670"/>
      <c r="AT552" s="927"/>
      <c r="AU552" s="927"/>
      <c r="AV552" s="670"/>
      <c r="AW552" s="670"/>
      <c r="AX552" s="670"/>
      <c r="AY552" s="670"/>
      <c r="AZ552" s="670"/>
    </row>
    <row r="553">
      <c r="A553" s="670"/>
      <c r="B553" s="926"/>
      <c r="C553" s="670"/>
      <c r="D553" s="670"/>
      <c r="E553" s="670"/>
      <c r="F553" s="670"/>
      <c r="G553" s="670"/>
      <c r="H553" s="670"/>
      <c r="I553" s="670"/>
      <c r="J553" s="670"/>
      <c r="K553" s="670"/>
      <c r="L553" s="670"/>
      <c r="M553" s="670"/>
      <c r="N553" s="670"/>
      <c r="O553" s="670"/>
      <c r="P553" s="670"/>
      <c r="Q553" s="670"/>
      <c r="R553" s="670"/>
      <c r="S553" s="670"/>
      <c r="T553" s="670"/>
      <c r="U553" s="670"/>
      <c r="V553" s="670"/>
      <c r="W553" s="670"/>
      <c r="X553" s="670"/>
      <c r="Y553" s="670"/>
      <c r="Z553" s="670"/>
      <c r="AA553" s="670"/>
      <c r="AB553" s="670"/>
      <c r="AC553" s="670"/>
      <c r="AD553" s="670"/>
      <c r="AE553" s="670"/>
      <c r="AF553" s="670"/>
      <c r="AG553" s="670"/>
      <c r="AH553" s="670"/>
      <c r="AI553" s="670"/>
      <c r="AJ553" s="670"/>
      <c r="AK553" s="670"/>
      <c r="AL553" s="670"/>
      <c r="AM553" s="670"/>
      <c r="AN553" s="670"/>
      <c r="AO553" s="670"/>
      <c r="AP553" s="670"/>
      <c r="AQ553" s="927"/>
      <c r="AR553" s="670"/>
      <c r="AS553" s="670"/>
      <c r="AT553" s="927"/>
      <c r="AU553" s="927"/>
      <c r="AV553" s="670"/>
      <c r="AW553" s="670"/>
      <c r="AX553" s="670"/>
      <c r="AY553" s="670"/>
      <c r="AZ553" s="670"/>
    </row>
    <row r="554">
      <c r="A554" s="670"/>
      <c r="B554" s="926"/>
      <c r="C554" s="670"/>
      <c r="D554" s="670"/>
      <c r="E554" s="670"/>
      <c r="F554" s="670"/>
      <c r="G554" s="670"/>
      <c r="H554" s="670"/>
      <c r="I554" s="670"/>
      <c r="J554" s="670"/>
      <c r="K554" s="670"/>
      <c r="L554" s="670"/>
      <c r="M554" s="670"/>
      <c r="N554" s="670"/>
      <c r="O554" s="670"/>
      <c r="P554" s="670"/>
      <c r="Q554" s="670"/>
      <c r="R554" s="670"/>
      <c r="S554" s="670"/>
      <c r="T554" s="670"/>
      <c r="U554" s="670"/>
      <c r="V554" s="670"/>
      <c r="W554" s="670"/>
      <c r="X554" s="670"/>
      <c r="Y554" s="670"/>
      <c r="Z554" s="670"/>
      <c r="AA554" s="670"/>
      <c r="AB554" s="670"/>
      <c r="AC554" s="670"/>
      <c r="AD554" s="670"/>
      <c r="AE554" s="670"/>
      <c r="AF554" s="670"/>
      <c r="AG554" s="670"/>
      <c r="AH554" s="670"/>
      <c r="AI554" s="670"/>
      <c r="AJ554" s="670"/>
      <c r="AK554" s="670"/>
      <c r="AL554" s="670"/>
      <c r="AM554" s="670"/>
      <c r="AN554" s="670"/>
      <c r="AO554" s="670"/>
      <c r="AP554" s="670"/>
      <c r="AQ554" s="927"/>
      <c r="AR554" s="670"/>
      <c r="AS554" s="670"/>
      <c r="AT554" s="927"/>
      <c r="AU554" s="927"/>
      <c r="AV554" s="670"/>
      <c r="AW554" s="670"/>
      <c r="AX554" s="670"/>
      <c r="AY554" s="670"/>
      <c r="AZ554" s="670"/>
    </row>
    <row r="555">
      <c r="A555" s="670"/>
      <c r="B555" s="926"/>
      <c r="C555" s="670"/>
      <c r="D555" s="670"/>
      <c r="E555" s="670"/>
      <c r="F555" s="670"/>
      <c r="G555" s="670"/>
      <c r="H555" s="670"/>
      <c r="I555" s="670"/>
      <c r="J555" s="670"/>
      <c r="K555" s="670"/>
      <c r="L555" s="670"/>
      <c r="M555" s="670"/>
      <c r="N555" s="670"/>
      <c r="O555" s="670"/>
      <c r="P555" s="670"/>
      <c r="Q555" s="670"/>
      <c r="R555" s="670"/>
      <c r="S555" s="670"/>
      <c r="T555" s="670"/>
      <c r="U555" s="670"/>
      <c r="V555" s="670"/>
      <c r="W555" s="670"/>
      <c r="X555" s="670"/>
      <c r="Y555" s="670"/>
      <c r="Z555" s="670"/>
      <c r="AA555" s="670"/>
      <c r="AB555" s="670"/>
      <c r="AC555" s="670"/>
      <c r="AD555" s="670"/>
      <c r="AE555" s="670"/>
      <c r="AF555" s="670"/>
      <c r="AG555" s="670"/>
      <c r="AH555" s="670"/>
      <c r="AI555" s="670"/>
      <c r="AJ555" s="670"/>
      <c r="AK555" s="670"/>
      <c r="AL555" s="670"/>
      <c r="AM555" s="670"/>
      <c r="AN555" s="670"/>
      <c r="AO555" s="670"/>
      <c r="AP555" s="670"/>
      <c r="AQ555" s="927"/>
      <c r="AR555" s="670"/>
      <c r="AS555" s="670"/>
      <c r="AT555" s="927"/>
      <c r="AU555" s="927"/>
      <c r="AV555" s="670"/>
      <c r="AW555" s="670"/>
      <c r="AX555" s="670"/>
      <c r="AY555" s="670"/>
      <c r="AZ555" s="670"/>
    </row>
    <row r="556">
      <c r="A556" s="670"/>
      <c r="B556" s="926"/>
      <c r="C556" s="670"/>
      <c r="D556" s="670"/>
      <c r="E556" s="670"/>
      <c r="F556" s="670"/>
      <c r="G556" s="670"/>
      <c r="H556" s="670"/>
      <c r="I556" s="670"/>
      <c r="J556" s="670"/>
      <c r="K556" s="670"/>
      <c r="L556" s="670"/>
      <c r="M556" s="670"/>
      <c r="N556" s="670"/>
      <c r="O556" s="670"/>
      <c r="P556" s="670"/>
      <c r="Q556" s="670"/>
      <c r="R556" s="670"/>
      <c r="S556" s="670"/>
      <c r="T556" s="670"/>
      <c r="U556" s="670"/>
      <c r="V556" s="670"/>
      <c r="W556" s="670"/>
      <c r="X556" s="670"/>
      <c r="Y556" s="670"/>
      <c r="Z556" s="670"/>
      <c r="AA556" s="670"/>
      <c r="AB556" s="670"/>
      <c r="AC556" s="670"/>
      <c r="AD556" s="670"/>
      <c r="AE556" s="670"/>
      <c r="AF556" s="670"/>
      <c r="AG556" s="670"/>
      <c r="AH556" s="670"/>
      <c r="AI556" s="670"/>
      <c r="AJ556" s="670"/>
      <c r="AK556" s="670"/>
      <c r="AL556" s="670"/>
      <c r="AM556" s="670"/>
      <c r="AN556" s="670"/>
      <c r="AO556" s="670"/>
      <c r="AP556" s="670"/>
      <c r="AQ556" s="927"/>
      <c r="AR556" s="670"/>
      <c r="AS556" s="670"/>
      <c r="AT556" s="927"/>
      <c r="AU556" s="927"/>
      <c r="AV556" s="670"/>
      <c r="AW556" s="670"/>
      <c r="AX556" s="670"/>
      <c r="AY556" s="670"/>
      <c r="AZ556" s="670"/>
    </row>
    <row r="557">
      <c r="A557" s="670"/>
      <c r="B557" s="926"/>
      <c r="C557" s="670"/>
      <c r="D557" s="670"/>
      <c r="E557" s="670"/>
      <c r="F557" s="670"/>
      <c r="G557" s="670"/>
      <c r="H557" s="670"/>
      <c r="I557" s="670"/>
      <c r="J557" s="670"/>
      <c r="K557" s="670"/>
      <c r="L557" s="670"/>
      <c r="M557" s="670"/>
      <c r="N557" s="670"/>
      <c r="O557" s="670"/>
      <c r="P557" s="670"/>
      <c r="Q557" s="670"/>
      <c r="R557" s="670"/>
      <c r="S557" s="670"/>
      <c r="T557" s="670"/>
      <c r="U557" s="670"/>
      <c r="V557" s="670"/>
      <c r="W557" s="670"/>
      <c r="X557" s="670"/>
      <c r="Y557" s="670"/>
      <c r="Z557" s="670"/>
      <c r="AA557" s="670"/>
      <c r="AB557" s="670"/>
      <c r="AC557" s="670"/>
      <c r="AD557" s="670"/>
      <c r="AE557" s="670"/>
      <c r="AF557" s="670"/>
      <c r="AG557" s="670"/>
      <c r="AH557" s="670"/>
      <c r="AI557" s="670"/>
      <c r="AJ557" s="670"/>
      <c r="AK557" s="670"/>
      <c r="AL557" s="670"/>
      <c r="AM557" s="670"/>
      <c r="AN557" s="670"/>
      <c r="AO557" s="670"/>
      <c r="AP557" s="670"/>
      <c r="AQ557" s="927"/>
      <c r="AR557" s="670"/>
      <c r="AS557" s="670"/>
      <c r="AT557" s="927"/>
      <c r="AU557" s="927"/>
      <c r="AV557" s="670"/>
      <c r="AW557" s="670"/>
      <c r="AX557" s="670"/>
      <c r="AY557" s="670"/>
      <c r="AZ557" s="670"/>
    </row>
    <row r="558">
      <c r="A558" s="670"/>
      <c r="B558" s="926"/>
      <c r="C558" s="670"/>
      <c r="D558" s="670"/>
      <c r="E558" s="670"/>
      <c r="F558" s="670"/>
      <c r="G558" s="670"/>
      <c r="H558" s="670"/>
      <c r="I558" s="670"/>
      <c r="J558" s="670"/>
      <c r="K558" s="670"/>
      <c r="L558" s="670"/>
      <c r="M558" s="670"/>
      <c r="N558" s="670"/>
      <c r="O558" s="670"/>
      <c r="P558" s="670"/>
      <c r="Q558" s="670"/>
      <c r="R558" s="670"/>
      <c r="S558" s="670"/>
      <c r="T558" s="670"/>
      <c r="U558" s="670"/>
      <c r="V558" s="670"/>
      <c r="W558" s="670"/>
      <c r="X558" s="670"/>
      <c r="Y558" s="670"/>
      <c r="Z558" s="670"/>
      <c r="AA558" s="670"/>
      <c r="AB558" s="670"/>
      <c r="AC558" s="670"/>
      <c r="AD558" s="670"/>
      <c r="AE558" s="670"/>
      <c r="AF558" s="670"/>
      <c r="AG558" s="670"/>
      <c r="AH558" s="670"/>
      <c r="AI558" s="670"/>
      <c r="AJ558" s="670"/>
      <c r="AK558" s="670"/>
      <c r="AL558" s="670"/>
      <c r="AM558" s="670"/>
      <c r="AN558" s="670"/>
      <c r="AO558" s="670"/>
      <c r="AP558" s="670"/>
      <c r="AQ558" s="927"/>
      <c r="AR558" s="670"/>
      <c r="AS558" s="670"/>
      <c r="AT558" s="927"/>
      <c r="AU558" s="927"/>
      <c r="AV558" s="670"/>
      <c r="AW558" s="670"/>
      <c r="AX558" s="670"/>
      <c r="AY558" s="670"/>
      <c r="AZ558" s="670"/>
    </row>
    <row r="559">
      <c r="A559" s="670"/>
      <c r="B559" s="926"/>
      <c r="C559" s="670"/>
      <c r="D559" s="670"/>
      <c r="E559" s="670"/>
      <c r="F559" s="670"/>
      <c r="G559" s="670"/>
      <c r="H559" s="670"/>
      <c r="I559" s="670"/>
      <c r="J559" s="670"/>
      <c r="K559" s="670"/>
      <c r="L559" s="670"/>
      <c r="M559" s="670"/>
      <c r="N559" s="670"/>
      <c r="O559" s="670"/>
      <c r="P559" s="670"/>
      <c r="Q559" s="670"/>
      <c r="R559" s="670"/>
      <c r="S559" s="670"/>
      <c r="T559" s="670"/>
      <c r="U559" s="670"/>
      <c r="V559" s="670"/>
      <c r="W559" s="670"/>
      <c r="X559" s="670"/>
      <c r="Y559" s="670"/>
      <c r="Z559" s="670"/>
      <c r="AA559" s="670"/>
      <c r="AB559" s="670"/>
      <c r="AC559" s="670"/>
      <c r="AD559" s="670"/>
      <c r="AE559" s="670"/>
      <c r="AF559" s="670"/>
      <c r="AG559" s="670"/>
      <c r="AH559" s="670"/>
      <c r="AI559" s="670"/>
      <c r="AJ559" s="670"/>
      <c r="AK559" s="670"/>
      <c r="AL559" s="670"/>
      <c r="AM559" s="670"/>
      <c r="AN559" s="670"/>
      <c r="AO559" s="670"/>
      <c r="AP559" s="670"/>
      <c r="AQ559" s="927"/>
      <c r="AR559" s="670"/>
      <c r="AS559" s="670"/>
      <c r="AT559" s="927"/>
      <c r="AU559" s="927"/>
      <c r="AV559" s="670"/>
      <c r="AW559" s="670"/>
      <c r="AX559" s="670"/>
      <c r="AY559" s="670"/>
      <c r="AZ559" s="670"/>
    </row>
    <row r="560">
      <c r="A560" s="670"/>
      <c r="B560" s="926"/>
      <c r="C560" s="670"/>
      <c r="D560" s="670"/>
      <c r="E560" s="670"/>
      <c r="F560" s="670"/>
      <c r="G560" s="670"/>
      <c r="H560" s="670"/>
      <c r="I560" s="670"/>
      <c r="J560" s="670"/>
      <c r="K560" s="670"/>
      <c r="L560" s="670"/>
      <c r="M560" s="670"/>
      <c r="N560" s="670"/>
      <c r="O560" s="670"/>
      <c r="P560" s="670"/>
      <c r="Q560" s="670"/>
      <c r="R560" s="670"/>
      <c r="S560" s="670"/>
      <c r="T560" s="670"/>
      <c r="U560" s="670"/>
      <c r="V560" s="670"/>
      <c r="W560" s="670"/>
      <c r="X560" s="670"/>
      <c r="Y560" s="670"/>
      <c r="Z560" s="670"/>
      <c r="AA560" s="670"/>
      <c r="AB560" s="670"/>
      <c r="AC560" s="670"/>
      <c r="AD560" s="670"/>
      <c r="AE560" s="670"/>
      <c r="AF560" s="670"/>
      <c r="AG560" s="670"/>
      <c r="AH560" s="670"/>
      <c r="AI560" s="670"/>
      <c r="AJ560" s="670"/>
      <c r="AK560" s="670"/>
      <c r="AL560" s="670"/>
      <c r="AM560" s="670"/>
      <c r="AN560" s="670"/>
      <c r="AO560" s="670"/>
      <c r="AP560" s="670"/>
      <c r="AQ560" s="927"/>
      <c r="AR560" s="670"/>
      <c r="AS560" s="670"/>
      <c r="AT560" s="927"/>
      <c r="AU560" s="927"/>
      <c r="AV560" s="670"/>
      <c r="AW560" s="670"/>
      <c r="AX560" s="670"/>
      <c r="AY560" s="670"/>
      <c r="AZ560" s="670"/>
    </row>
    <row r="561">
      <c r="A561" s="670"/>
      <c r="B561" s="926"/>
      <c r="C561" s="670"/>
      <c r="D561" s="670"/>
      <c r="E561" s="670"/>
      <c r="F561" s="670"/>
      <c r="G561" s="670"/>
      <c r="H561" s="670"/>
      <c r="I561" s="670"/>
      <c r="J561" s="670"/>
      <c r="K561" s="670"/>
      <c r="L561" s="670"/>
      <c r="M561" s="670"/>
      <c r="N561" s="670"/>
      <c r="O561" s="670"/>
      <c r="P561" s="670"/>
      <c r="Q561" s="670"/>
      <c r="R561" s="670"/>
      <c r="S561" s="670"/>
      <c r="T561" s="670"/>
      <c r="U561" s="670"/>
      <c r="V561" s="670"/>
      <c r="W561" s="670"/>
      <c r="X561" s="670"/>
      <c r="Y561" s="670"/>
      <c r="Z561" s="670"/>
      <c r="AA561" s="670"/>
      <c r="AB561" s="670"/>
      <c r="AC561" s="670"/>
      <c r="AD561" s="670"/>
      <c r="AE561" s="670"/>
      <c r="AF561" s="670"/>
      <c r="AG561" s="670"/>
      <c r="AH561" s="670"/>
      <c r="AI561" s="670"/>
      <c r="AJ561" s="670"/>
      <c r="AK561" s="670"/>
      <c r="AL561" s="670"/>
      <c r="AM561" s="670"/>
      <c r="AN561" s="670"/>
      <c r="AO561" s="670"/>
      <c r="AP561" s="670"/>
      <c r="AQ561" s="927"/>
      <c r="AR561" s="670"/>
      <c r="AS561" s="670"/>
      <c r="AT561" s="927"/>
      <c r="AU561" s="927"/>
      <c r="AV561" s="670"/>
      <c r="AW561" s="670"/>
      <c r="AX561" s="670"/>
      <c r="AY561" s="670"/>
      <c r="AZ561" s="670"/>
    </row>
    <row r="562">
      <c r="A562" s="670"/>
      <c r="B562" s="926"/>
      <c r="C562" s="670"/>
      <c r="D562" s="670"/>
      <c r="E562" s="670"/>
      <c r="F562" s="670"/>
      <c r="G562" s="670"/>
      <c r="H562" s="670"/>
      <c r="I562" s="670"/>
      <c r="J562" s="670"/>
      <c r="K562" s="670"/>
      <c r="L562" s="670"/>
      <c r="M562" s="670"/>
      <c r="N562" s="670"/>
      <c r="O562" s="670"/>
      <c r="P562" s="670"/>
      <c r="Q562" s="670"/>
      <c r="R562" s="670"/>
      <c r="S562" s="670"/>
      <c r="T562" s="670"/>
      <c r="U562" s="670"/>
      <c r="V562" s="670"/>
      <c r="W562" s="670"/>
      <c r="X562" s="670"/>
      <c r="Y562" s="670"/>
      <c r="Z562" s="670"/>
      <c r="AA562" s="670"/>
      <c r="AB562" s="670"/>
      <c r="AC562" s="670"/>
      <c r="AD562" s="670"/>
      <c r="AE562" s="670"/>
      <c r="AF562" s="670"/>
      <c r="AG562" s="670"/>
      <c r="AH562" s="670"/>
      <c r="AI562" s="670"/>
      <c r="AJ562" s="670"/>
      <c r="AK562" s="670"/>
      <c r="AL562" s="670"/>
      <c r="AM562" s="670"/>
      <c r="AN562" s="670"/>
      <c r="AO562" s="670"/>
      <c r="AP562" s="670"/>
      <c r="AQ562" s="927"/>
      <c r="AR562" s="670"/>
      <c r="AS562" s="670"/>
      <c r="AT562" s="927"/>
      <c r="AU562" s="927"/>
      <c r="AV562" s="670"/>
      <c r="AW562" s="670"/>
      <c r="AX562" s="670"/>
      <c r="AY562" s="670"/>
      <c r="AZ562" s="670"/>
    </row>
    <row r="563">
      <c r="A563" s="670"/>
      <c r="B563" s="926"/>
      <c r="C563" s="670"/>
      <c r="D563" s="670"/>
      <c r="E563" s="670"/>
      <c r="F563" s="670"/>
      <c r="G563" s="670"/>
      <c r="H563" s="670"/>
      <c r="I563" s="670"/>
      <c r="J563" s="670"/>
      <c r="K563" s="670"/>
      <c r="L563" s="670"/>
      <c r="M563" s="670"/>
      <c r="N563" s="670"/>
      <c r="O563" s="670"/>
      <c r="P563" s="670"/>
      <c r="Q563" s="670"/>
      <c r="R563" s="670"/>
      <c r="S563" s="670"/>
      <c r="T563" s="670"/>
      <c r="U563" s="670"/>
      <c r="V563" s="670"/>
      <c r="W563" s="670"/>
      <c r="X563" s="670"/>
      <c r="Y563" s="670"/>
      <c r="Z563" s="670"/>
      <c r="AA563" s="670"/>
      <c r="AB563" s="670"/>
      <c r="AC563" s="670"/>
      <c r="AD563" s="670"/>
      <c r="AE563" s="670"/>
      <c r="AF563" s="670"/>
      <c r="AG563" s="670"/>
      <c r="AH563" s="670"/>
      <c r="AI563" s="670"/>
      <c r="AJ563" s="670"/>
      <c r="AK563" s="670"/>
      <c r="AL563" s="670"/>
      <c r="AM563" s="670"/>
      <c r="AN563" s="670"/>
      <c r="AO563" s="670"/>
      <c r="AP563" s="670"/>
      <c r="AQ563" s="927"/>
      <c r="AR563" s="670"/>
      <c r="AS563" s="670"/>
      <c r="AT563" s="927"/>
      <c r="AU563" s="927"/>
      <c r="AV563" s="670"/>
      <c r="AW563" s="670"/>
      <c r="AX563" s="670"/>
      <c r="AY563" s="670"/>
      <c r="AZ563" s="670"/>
    </row>
    <row r="564">
      <c r="A564" s="670"/>
      <c r="B564" s="926"/>
      <c r="C564" s="670"/>
      <c r="D564" s="670"/>
      <c r="E564" s="670"/>
      <c r="F564" s="670"/>
      <c r="G564" s="670"/>
      <c r="H564" s="670"/>
      <c r="I564" s="670"/>
      <c r="J564" s="670"/>
      <c r="K564" s="670"/>
      <c r="L564" s="670"/>
      <c r="M564" s="670"/>
      <c r="N564" s="670"/>
      <c r="O564" s="670"/>
      <c r="P564" s="670"/>
      <c r="Q564" s="670"/>
      <c r="R564" s="670"/>
      <c r="S564" s="670"/>
      <c r="T564" s="670"/>
      <c r="U564" s="670"/>
      <c r="V564" s="670"/>
      <c r="W564" s="670"/>
      <c r="X564" s="670"/>
      <c r="Y564" s="670"/>
      <c r="Z564" s="670"/>
      <c r="AA564" s="670"/>
      <c r="AB564" s="670"/>
      <c r="AC564" s="670"/>
      <c r="AD564" s="670"/>
      <c r="AE564" s="670"/>
      <c r="AF564" s="670"/>
      <c r="AG564" s="670"/>
      <c r="AH564" s="670"/>
      <c r="AI564" s="670"/>
      <c r="AJ564" s="670"/>
      <c r="AK564" s="670"/>
      <c r="AL564" s="670"/>
      <c r="AM564" s="670"/>
      <c r="AN564" s="670"/>
      <c r="AO564" s="670"/>
      <c r="AP564" s="670"/>
      <c r="AQ564" s="927"/>
      <c r="AR564" s="670"/>
      <c r="AS564" s="670"/>
      <c r="AT564" s="927"/>
      <c r="AU564" s="927"/>
      <c r="AV564" s="670"/>
      <c r="AW564" s="670"/>
      <c r="AX564" s="670"/>
      <c r="AY564" s="670"/>
      <c r="AZ564" s="670"/>
    </row>
    <row r="565">
      <c r="A565" s="670"/>
      <c r="B565" s="926"/>
      <c r="C565" s="670"/>
      <c r="D565" s="670"/>
      <c r="E565" s="670"/>
      <c r="F565" s="670"/>
      <c r="G565" s="670"/>
      <c r="H565" s="670"/>
      <c r="I565" s="670"/>
      <c r="J565" s="670"/>
      <c r="K565" s="670"/>
      <c r="L565" s="670"/>
      <c r="M565" s="670"/>
      <c r="N565" s="670"/>
      <c r="O565" s="670"/>
      <c r="P565" s="670"/>
      <c r="Q565" s="670"/>
      <c r="R565" s="670"/>
      <c r="S565" s="670"/>
      <c r="T565" s="670"/>
      <c r="U565" s="670"/>
      <c r="V565" s="670"/>
      <c r="W565" s="670"/>
      <c r="X565" s="670"/>
      <c r="Y565" s="670"/>
      <c r="Z565" s="670"/>
      <c r="AA565" s="670"/>
      <c r="AB565" s="670"/>
      <c r="AC565" s="670"/>
      <c r="AD565" s="670"/>
      <c r="AE565" s="670"/>
      <c r="AF565" s="670"/>
      <c r="AG565" s="670"/>
      <c r="AH565" s="670"/>
      <c r="AI565" s="670"/>
      <c r="AJ565" s="670"/>
      <c r="AK565" s="670"/>
      <c r="AL565" s="670"/>
      <c r="AM565" s="670"/>
      <c r="AN565" s="670"/>
      <c r="AO565" s="670"/>
      <c r="AP565" s="670"/>
      <c r="AQ565" s="927"/>
      <c r="AR565" s="670"/>
      <c r="AS565" s="670"/>
      <c r="AT565" s="927"/>
      <c r="AU565" s="927"/>
      <c r="AV565" s="670"/>
      <c r="AW565" s="670"/>
      <c r="AX565" s="670"/>
      <c r="AY565" s="670"/>
      <c r="AZ565" s="670"/>
    </row>
    <row r="566">
      <c r="A566" s="670"/>
      <c r="B566" s="926"/>
      <c r="C566" s="670"/>
      <c r="D566" s="670"/>
      <c r="E566" s="670"/>
      <c r="F566" s="670"/>
      <c r="G566" s="670"/>
      <c r="H566" s="670"/>
      <c r="I566" s="670"/>
      <c r="J566" s="670"/>
      <c r="K566" s="670"/>
      <c r="L566" s="670"/>
      <c r="M566" s="670"/>
      <c r="N566" s="670"/>
      <c r="O566" s="670"/>
      <c r="P566" s="670"/>
      <c r="Q566" s="670"/>
      <c r="R566" s="670"/>
      <c r="S566" s="670"/>
      <c r="T566" s="670"/>
      <c r="U566" s="670"/>
      <c r="V566" s="670"/>
      <c r="W566" s="670"/>
      <c r="X566" s="670"/>
      <c r="Y566" s="670"/>
      <c r="Z566" s="670"/>
      <c r="AA566" s="670"/>
      <c r="AB566" s="670"/>
      <c r="AC566" s="670"/>
      <c r="AD566" s="670"/>
      <c r="AE566" s="670"/>
      <c r="AF566" s="670"/>
      <c r="AG566" s="670"/>
      <c r="AH566" s="670"/>
      <c r="AI566" s="670"/>
      <c r="AJ566" s="670"/>
      <c r="AK566" s="670"/>
      <c r="AL566" s="670"/>
      <c r="AM566" s="670"/>
      <c r="AN566" s="670"/>
      <c r="AO566" s="670"/>
      <c r="AP566" s="670"/>
      <c r="AQ566" s="927"/>
      <c r="AR566" s="670"/>
      <c r="AS566" s="670"/>
      <c r="AT566" s="927"/>
      <c r="AU566" s="927"/>
      <c r="AV566" s="670"/>
      <c r="AW566" s="670"/>
      <c r="AX566" s="670"/>
      <c r="AY566" s="670"/>
      <c r="AZ566" s="670"/>
    </row>
    <row r="567">
      <c r="A567" s="670"/>
      <c r="B567" s="926"/>
      <c r="C567" s="670"/>
      <c r="D567" s="670"/>
      <c r="E567" s="670"/>
      <c r="F567" s="670"/>
      <c r="G567" s="670"/>
      <c r="H567" s="670"/>
      <c r="I567" s="670"/>
      <c r="J567" s="670"/>
      <c r="K567" s="670"/>
      <c r="L567" s="670"/>
      <c r="M567" s="670"/>
      <c r="N567" s="670"/>
      <c r="O567" s="670"/>
      <c r="P567" s="670"/>
      <c r="Q567" s="670"/>
      <c r="R567" s="670"/>
      <c r="S567" s="670"/>
      <c r="T567" s="670"/>
      <c r="U567" s="670"/>
      <c r="V567" s="670"/>
      <c r="W567" s="670"/>
      <c r="X567" s="670"/>
      <c r="Y567" s="670"/>
      <c r="Z567" s="670"/>
      <c r="AA567" s="670"/>
      <c r="AB567" s="670"/>
      <c r="AC567" s="670"/>
      <c r="AD567" s="670"/>
      <c r="AE567" s="670"/>
      <c r="AF567" s="670"/>
      <c r="AG567" s="670"/>
      <c r="AH567" s="670"/>
      <c r="AI567" s="670"/>
      <c r="AJ567" s="670"/>
      <c r="AK567" s="670"/>
      <c r="AL567" s="670"/>
      <c r="AM567" s="670"/>
      <c r="AN567" s="670"/>
      <c r="AO567" s="670"/>
      <c r="AP567" s="670"/>
      <c r="AQ567" s="927"/>
      <c r="AR567" s="670"/>
      <c r="AS567" s="670"/>
      <c r="AT567" s="927"/>
      <c r="AU567" s="927"/>
      <c r="AV567" s="670"/>
      <c r="AW567" s="670"/>
      <c r="AX567" s="670"/>
      <c r="AY567" s="670"/>
      <c r="AZ567" s="670"/>
    </row>
    <row r="568">
      <c r="A568" s="670"/>
      <c r="B568" s="926"/>
      <c r="C568" s="670"/>
      <c r="D568" s="670"/>
      <c r="E568" s="670"/>
      <c r="F568" s="670"/>
      <c r="G568" s="670"/>
      <c r="H568" s="670"/>
      <c r="I568" s="670"/>
      <c r="J568" s="670"/>
      <c r="K568" s="670"/>
      <c r="L568" s="670"/>
      <c r="M568" s="670"/>
      <c r="N568" s="670"/>
      <c r="O568" s="670"/>
      <c r="P568" s="670"/>
      <c r="Q568" s="670"/>
      <c r="R568" s="670"/>
      <c r="S568" s="670"/>
      <c r="T568" s="670"/>
      <c r="U568" s="670"/>
      <c r="V568" s="670"/>
      <c r="W568" s="670"/>
      <c r="X568" s="670"/>
      <c r="Y568" s="670"/>
      <c r="Z568" s="670"/>
      <c r="AA568" s="670"/>
      <c r="AB568" s="670"/>
      <c r="AC568" s="670"/>
      <c r="AD568" s="670"/>
      <c r="AE568" s="670"/>
      <c r="AF568" s="670"/>
      <c r="AG568" s="670"/>
      <c r="AH568" s="670"/>
      <c r="AI568" s="670"/>
      <c r="AJ568" s="670"/>
      <c r="AK568" s="670"/>
      <c r="AL568" s="670"/>
      <c r="AM568" s="670"/>
      <c r="AN568" s="670"/>
      <c r="AO568" s="670"/>
      <c r="AP568" s="670"/>
      <c r="AQ568" s="927"/>
      <c r="AR568" s="670"/>
      <c r="AS568" s="670"/>
      <c r="AT568" s="927"/>
      <c r="AU568" s="927"/>
      <c r="AV568" s="670"/>
      <c r="AW568" s="670"/>
      <c r="AX568" s="670"/>
      <c r="AY568" s="670"/>
      <c r="AZ568" s="670"/>
    </row>
    <row r="569">
      <c r="A569" s="670"/>
      <c r="B569" s="926"/>
      <c r="C569" s="670"/>
      <c r="D569" s="670"/>
      <c r="E569" s="670"/>
      <c r="F569" s="670"/>
      <c r="G569" s="670"/>
      <c r="H569" s="670"/>
      <c r="I569" s="670"/>
      <c r="J569" s="670"/>
      <c r="K569" s="670"/>
      <c r="L569" s="670"/>
      <c r="M569" s="670"/>
      <c r="N569" s="670"/>
      <c r="O569" s="670"/>
      <c r="P569" s="670"/>
      <c r="Q569" s="670"/>
      <c r="R569" s="670"/>
      <c r="S569" s="670"/>
      <c r="T569" s="670"/>
      <c r="U569" s="670"/>
      <c r="V569" s="670"/>
      <c r="W569" s="670"/>
      <c r="X569" s="670"/>
      <c r="Y569" s="670"/>
      <c r="Z569" s="670"/>
      <c r="AA569" s="670"/>
      <c r="AB569" s="670"/>
      <c r="AC569" s="670"/>
      <c r="AD569" s="670"/>
      <c r="AE569" s="670"/>
      <c r="AF569" s="670"/>
      <c r="AG569" s="670"/>
      <c r="AH569" s="670"/>
      <c r="AI569" s="670"/>
      <c r="AJ569" s="670"/>
      <c r="AK569" s="670"/>
      <c r="AL569" s="670"/>
      <c r="AM569" s="670"/>
      <c r="AN569" s="670"/>
      <c r="AO569" s="670"/>
      <c r="AP569" s="670"/>
      <c r="AQ569" s="927"/>
      <c r="AR569" s="670"/>
      <c r="AS569" s="670"/>
      <c r="AT569" s="927"/>
      <c r="AU569" s="927"/>
      <c r="AV569" s="670"/>
      <c r="AW569" s="670"/>
      <c r="AX569" s="670"/>
      <c r="AY569" s="670"/>
      <c r="AZ569" s="670"/>
    </row>
    <row r="570">
      <c r="A570" s="670"/>
      <c r="B570" s="926"/>
      <c r="C570" s="670"/>
      <c r="D570" s="670"/>
      <c r="E570" s="670"/>
      <c r="F570" s="670"/>
      <c r="G570" s="670"/>
      <c r="H570" s="670"/>
      <c r="I570" s="670"/>
      <c r="J570" s="670"/>
      <c r="K570" s="670"/>
      <c r="L570" s="670"/>
      <c r="M570" s="670"/>
      <c r="N570" s="670"/>
      <c r="O570" s="670"/>
      <c r="P570" s="670"/>
      <c r="Q570" s="670"/>
      <c r="R570" s="670"/>
      <c r="S570" s="670"/>
      <c r="T570" s="670"/>
      <c r="U570" s="670"/>
      <c r="V570" s="670"/>
      <c r="W570" s="670"/>
      <c r="X570" s="670"/>
      <c r="Y570" s="670"/>
      <c r="Z570" s="670"/>
      <c r="AA570" s="670"/>
      <c r="AB570" s="670"/>
      <c r="AC570" s="670"/>
      <c r="AD570" s="670"/>
      <c r="AE570" s="670"/>
      <c r="AF570" s="670"/>
      <c r="AG570" s="670"/>
      <c r="AH570" s="670"/>
      <c r="AI570" s="670"/>
      <c r="AJ570" s="670"/>
      <c r="AK570" s="670"/>
      <c r="AL570" s="670"/>
      <c r="AM570" s="670"/>
      <c r="AN570" s="670"/>
      <c r="AO570" s="670"/>
      <c r="AP570" s="670"/>
      <c r="AQ570" s="927"/>
      <c r="AR570" s="670"/>
      <c r="AS570" s="670"/>
      <c r="AT570" s="927"/>
      <c r="AU570" s="927"/>
      <c r="AV570" s="670"/>
      <c r="AW570" s="670"/>
      <c r="AX570" s="670"/>
      <c r="AY570" s="670"/>
      <c r="AZ570" s="670"/>
    </row>
    <row r="571">
      <c r="A571" s="670"/>
      <c r="B571" s="926"/>
      <c r="C571" s="670"/>
      <c r="D571" s="670"/>
      <c r="E571" s="670"/>
      <c r="F571" s="670"/>
      <c r="G571" s="670"/>
      <c r="H571" s="670"/>
      <c r="I571" s="670"/>
      <c r="J571" s="670"/>
      <c r="K571" s="670"/>
      <c r="L571" s="670"/>
      <c r="M571" s="670"/>
      <c r="N571" s="670"/>
      <c r="O571" s="670"/>
      <c r="P571" s="670"/>
      <c r="Q571" s="670"/>
      <c r="R571" s="670"/>
      <c r="S571" s="670"/>
      <c r="T571" s="670"/>
      <c r="U571" s="670"/>
      <c r="V571" s="670"/>
      <c r="W571" s="670"/>
      <c r="X571" s="670"/>
      <c r="Y571" s="670"/>
      <c r="Z571" s="670"/>
      <c r="AA571" s="670"/>
      <c r="AB571" s="670"/>
      <c r="AC571" s="670"/>
      <c r="AD571" s="670"/>
      <c r="AE571" s="670"/>
      <c r="AF571" s="670"/>
      <c r="AG571" s="670"/>
      <c r="AH571" s="670"/>
      <c r="AI571" s="670"/>
      <c r="AJ571" s="670"/>
      <c r="AK571" s="670"/>
      <c r="AL571" s="670"/>
      <c r="AM571" s="670"/>
      <c r="AN571" s="670"/>
      <c r="AO571" s="670"/>
      <c r="AP571" s="670"/>
      <c r="AQ571" s="927"/>
      <c r="AR571" s="670"/>
      <c r="AS571" s="670"/>
      <c r="AT571" s="927"/>
      <c r="AU571" s="927"/>
      <c r="AV571" s="670"/>
      <c r="AW571" s="670"/>
      <c r="AX571" s="670"/>
      <c r="AY571" s="670"/>
      <c r="AZ571" s="670"/>
    </row>
    <row r="572">
      <c r="A572" s="670"/>
      <c r="B572" s="926"/>
      <c r="C572" s="670"/>
      <c r="D572" s="670"/>
      <c r="E572" s="670"/>
      <c r="F572" s="670"/>
      <c r="G572" s="670"/>
      <c r="H572" s="670"/>
      <c r="I572" s="670"/>
      <c r="J572" s="670"/>
      <c r="K572" s="670"/>
      <c r="L572" s="670"/>
      <c r="M572" s="670"/>
      <c r="N572" s="670"/>
      <c r="O572" s="670"/>
      <c r="P572" s="670"/>
      <c r="Q572" s="670"/>
      <c r="R572" s="670"/>
      <c r="S572" s="670"/>
      <c r="T572" s="670"/>
      <c r="U572" s="670"/>
      <c r="V572" s="670"/>
      <c r="W572" s="670"/>
      <c r="X572" s="670"/>
      <c r="Y572" s="670"/>
      <c r="Z572" s="670"/>
      <c r="AA572" s="670"/>
      <c r="AB572" s="670"/>
      <c r="AC572" s="670"/>
      <c r="AD572" s="670"/>
      <c r="AE572" s="670"/>
      <c r="AF572" s="670"/>
      <c r="AG572" s="670"/>
      <c r="AH572" s="670"/>
      <c r="AI572" s="670"/>
      <c r="AJ572" s="670"/>
      <c r="AK572" s="670"/>
      <c r="AL572" s="670"/>
      <c r="AM572" s="670"/>
      <c r="AN572" s="670"/>
      <c r="AO572" s="670"/>
      <c r="AP572" s="670"/>
      <c r="AQ572" s="927"/>
      <c r="AR572" s="670"/>
      <c r="AS572" s="670"/>
      <c r="AT572" s="927"/>
      <c r="AU572" s="927"/>
      <c r="AV572" s="670"/>
      <c r="AW572" s="670"/>
      <c r="AX572" s="670"/>
      <c r="AY572" s="670"/>
      <c r="AZ572" s="670"/>
    </row>
    <row r="573">
      <c r="A573" s="670"/>
      <c r="B573" s="926"/>
      <c r="C573" s="670"/>
      <c r="D573" s="670"/>
      <c r="E573" s="670"/>
      <c r="F573" s="670"/>
      <c r="G573" s="670"/>
      <c r="H573" s="670"/>
      <c r="I573" s="670"/>
      <c r="J573" s="670"/>
      <c r="K573" s="670"/>
      <c r="L573" s="670"/>
      <c r="M573" s="670"/>
      <c r="N573" s="670"/>
      <c r="O573" s="670"/>
      <c r="P573" s="670"/>
      <c r="Q573" s="670"/>
      <c r="R573" s="670"/>
      <c r="S573" s="670"/>
      <c r="T573" s="670"/>
      <c r="U573" s="670"/>
      <c r="V573" s="670"/>
      <c r="W573" s="670"/>
      <c r="X573" s="670"/>
      <c r="Y573" s="670"/>
      <c r="Z573" s="670"/>
      <c r="AA573" s="670"/>
      <c r="AB573" s="670"/>
      <c r="AC573" s="670"/>
      <c r="AD573" s="670"/>
      <c r="AE573" s="670"/>
      <c r="AF573" s="670"/>
      <c r="AG573" s="670"/>
      <c r="AH573" s="670"/>
      <c r="AI573" s="670"/>
      <c r="AJ573" s="670"/>
      <c r="AK573" s="670"/>
      <c r="AL573" s="670"/>
      <c r="AM573" s="670"/>
      <c r="AN573" s="670"/>
      <c r="AO573" s="670"/>
      <c r="AP573" s="670"/>
      <c r="AQ573" s="927"/>
      <c r="AR573" s="670"/>
      <c r="AS573" s="670"/>
      <c r="AT573" s="927"/>
      <c r="AU573" s="927"/>
      <c r="AV573" s="670"/>
      <c r="AW573" s="670"/>
      <c r="AX573" s="670"/>
      <c r="AY573" s="670"/>
      <c r="AZ573" s="670"/>
    </row>
    <row r="574">
      <c r="A574" s="670"/>
      <c r="B574" s="926"/>
      <c r="C574" s="670"/>
      <c r="D574" s="670"/>
      <c r="E574" s="670"/>
      <c r="F574" s="670"/>
      <c r="G574" s="670"/>
      <c r="H574" s="670"/>
      <c r="I574" s="670"/>
      <c r="J574" s="670"/>
      <c r="K574" s="670"/>
      <c r="L574" s="670"/>
      <c r="M574" s="670"/>
      <c r="N574" s="670"/>
      <c r="O574" s="670"/>
      <c r="P574" s="670"/>
      <c r="Q574" s="670"/>
      <c r="R574" s="670"/>
      <c r="S574" s="670"/>
      <c r="T574" s="670"/>
      <c r="U574" s="670"/>
      <c r="V574" s="670"/>
      <c r="W574" s="670"/>
      <c r="X574" s="670"/>
      <c r="Y574" s="670"/>
      <c r="Z574" s="670"/>
      <c r="AA574" s="670"/>
      <c r="AB574" s="670"/>
      <c r="AC574" s="670"/>
      <c r="AD574" s="670"/>
      <c r="AE574" s="670"/>
      <c r="AF574" s="670"/>
      <c r="AG574" s="670"/>
      <c r="AH574" s="670"/>
      <c r="AI574" s="670"/>
      <c r="AJ574" s="670"/>
      <c r="AK574" s="670"/>
      <c r="AL574" s="670"/>
      <c r="AM574" s="670"/>
      <c r="AN574" s="670"/>
      <c r="AO574" s="670"/>
      <c r="AP574" s="670"/>
      <c r="AQ574" s="927"/>
      <c r="AR574" s="670"/>
      <c r="AS574" s="670"/>
      <c r="AT574" s="927"/>
      <c r="AU574" s="927"/>
      <c r="AV574" s="670"/>
      <c r="AW574" s="670"/>
      <c r="AX574" s="670"/>
      <c r="AY574" s="670"/>
      <c r="AZ574" s="670"/>
    </row>
    <row r="575">
      <c r="A575" s="670"/>
      <c r="B575" s="926"/>
      <c r="C575" s="670"/>
      <c r="D575" s="670"/>
      <c r="E575" s="670"/>
      <c r="F575" s="670"/>
      <c r="G575" s="670"/>
      <c r="H575" s="670"/>
      <c r="I575" s="670"/>
      <c r="J575" s="670"/>
      <c r="K575" s="670"/>
      <c r="L575" s="670"/>
      <c r="M575" s="670"/>
      <c r="N575" s="670"/>
      <c r="O575" s="670"/>
      <c r="P575" s="670"/>
      <c r="Q575" s="670"/>
      <c r="R575" s="670"/>
      <c r="S575" s="670"/>
      <c r="T575" s="670"/>
      <c r="U575" s="670"/>
      <c r="V575" s="670"/>
      <c r="W575" s="670"/>
      <c r="X575" s="670"/>
      <c r="Y575" s="670"/>
      <c r="Z575" s="670"/>
      <c r="AA575" s="670"/>
      <c r="AB575" s="670"/>
      <c r="AC575" s="670"/>
      <c r="AD575" s="670"/>
      <c r="AE575" s="670"/>
      <c r="AF575" s="670"/>
      <c r="AG575" s="670"/>
      <c r="AH575" s="670"/>
      <c r="AI575" s="670"/>
      <c r="AJ575" s="670"/>
      <c r="AK575" s="670"/>
      <c r="AL575" s="670"/>
      <c r="AM575" s="670"/>
      <c r="AN575" s="670"/>
      <c r="AO575" s="670"/>
      <c r="AP575" s="670"/>
      <c r="AQ575" s="927"/>
      <c r="AR575" s="670"/>
      <c r="AS575" s="670"/>
      <c r="AT575" s="927"/>
      <c r="AU575" s="927"/>
      <c r="AV575" s="670"/>
      <c r="AW575" s="670"/>
      <c r="AX575" s="670"/>
      <c r="AY575" s="670"/>
      <c r="AZ575" s="670"/>
    </row>
    <row r="576">
      <c r="A576" s="670"/>
      <c r="B576" s="926"/>
      <c r="C576" s="670"/>
      <c r="D576" s="670"/>
      <c r="E576" s="670"/>
      <c r="F576" s="670"/>
      <c r="G576" s="670"/>
      <c r="H576" s="670"/>
      <c r="I576" s="670"/>
      <c r="J576" s="670"/>
      <c r="K576" s="670"/>
      <c r="L576" s="670"/>
      <c r="M576" s="670"/>
      <c r="N576" s="670"/>
      <c r="O576" s="670"/>
      <c r="P576" s="670"/>
      <c r="Q576" s="670"/>
      <c r="R576" s="670"/>
      <c r="S576" s="670"/>
      <c r="T576" s="670"/>
      <c r="U576" s="670"/>
      <c r="V576" s="670"/>
      <c r="W576" s="670"/>
      <c r="X576" s="670"/>
      <c r="Y576" s="670"/>
      <c r="Z576" s="670"/>
      <c r="AA576" s="670"/>
      <c r="AB576" s="670"/>
      <c r="AC576" s="670"/>
      <c r="AD576" s="670"/>
      <c r="AE576" s="670"/>
      <c r="AF576" s="670"/>
      <c r="AG576" s="670"/>
      <c r="AH576" s="670"/>
      <c r="AI576" s="670"/>
      <c r="AJ576" s="670"/>
      <c r="AK576" s="670"/>
      <c r="AL576" s="670"/>
      <c r="AM576" s="670"/>
      <c r="AN576" s="670"/>
      <c r="AO576" s="670"/>
      <c r="AP576" s="670"/>
      <c r="AQ576" s="927"/>
      <c r="AR576" s="670"/>
      <c r="AS576" s="670"/>
      <c r="AT576" s="927"/>
      <c r="AU576" s="927"/>
      <c r="AV576" s="670"/>
      <c r="AW576" s="670"/>
      <c r="AX576" s="670"/>
      <c r="AY576" s="670"/>
      <c r="AZ576" s="670"/>
    </row>
    <row r="577">
      <c r="A577" s="670"/>
      <c r="B577" s="926"/>
      <c r="C577" s="670"/>
      <c r="D577" s="670"/>
      <c r="E577" s="670"/>
      <c r="F577" s="670"/>
      <c r="G577" s="670"/>
      <c r="H577" s="670"/>
      <c r="I577" s="670"/>
      <c r="J577" s="670"/>
      <c r="K577" s="670"/>
      <c r="L577" s="670"/>
      <c r="M577" s="670"/>
      <c r="N577" s="670"/>
      <c r="O577" s="670"/>
      <c r="P577" s="670"/>
      <c r="Q577" s="670"/>
      <c r="R577" s="670"/>
      <c r="S577" s="670"/>
      <c r="T577" s="670"/>
      <c r="U577" s="670"/>
      <c r="V577" s="670"/>
      <c r="W577" s="670"/>
      <c r="X577" s="670"/>
      <c r="Y577" s="670"/>
      <c r="Z577" s="670"/>
      <c r="AA577" s="670"/>
      <c r="AB577" s="670"/>
      <c r="AC577" s="670"/>
      <c r="AD577" s="670"/>
      <c r="AE577" s="670"/>
      <c r="AF577" s="670"/>
      <c r="AG577" s="670"/>
      <c r="AH577" s="670"/>
      <c r="AI577" s="670"/>
      <c r="AJ577" s="670"/>
      <c r="AK577" s="670"/>
      <c r="AL577" s="670"/>
      <c r="AM577" s="670"/>
      <c r="AN577" s="670"/>
      <c r="AO577" s="670"/>
      <c r="AP577" s="670"/>
      <c r="AQ577" s="927"/>
      <c r="AR577" s="670"/>
      <c r="AS577" s="670"/>
      <c r="AT577" s="927"/>
      <c r="AU577" s="927"/>
      <c r="AV577" s="670"/>
      <c r="AW577" s="670"/>
      <c r="AX577" s="670"/>
      <c r="AY577" s="670"/>
      <c r="AZ577" s="670"/>
    </row>
    <row r="578">
      <c r="A578" s="670"/>
      <c r="B578" s="926"/>
      <c r="C578" s="670"/>
      <c r="D578" s="670"/>
      <c r="E578" s="670"/>
      <c r="F578" s="670"/>
      <c r="G578" s="670"/>
      <c r="H578" s="670"/>
      <c r="I578" s="670"/>
      <c r="J578" s="670"/>
      <c r="K578" s="670"/>
      <c r="L578" s="670"/>
      <c r="M578" s="670"/>
      <c r="N578" s="670"/>
      <c r="O578" s="670"/>
      <c r="P578" s="670"/>
      <c r="Q578" s="670"/>
      <c r="R578" s="670"/>
      <c r="S578" s="670"/>
      <c r="T578" s="670"/>
      <c r="U578" s="670"/>
      <c r="V578" s="670"/>
      <c r="W578" s="670"/>
      <c r="X578" s="670"/>
      <c r="Y578" s="670"/>
      <c r="Z578" s="670"/>
      <c r="AA578" s="670"/>
      <c r="AB578" s="670"/>
      <c r="AC578" s="670"/>
      <c r="AD578" s="670"/>
      <c r="AE578" s="670"/>
      <c r="AF578" s="670"/>
      <c r="AG578" s="670"/>
      <c r="AH578" s="670"/>
      <c r="AI578" s="670"/>
      <c r="AJ578" s="670"/>
      <c r="AK578" s="670"/>
      <c r="AL578" s="670"/>
      <c r="AM578" s="670"/>
      <c r="AN578" s="670"/>
      <c r="AO578" s="670"/>
      <c r="AP578" s="670"/>
      <c r="AQ578" s="927"/>
      <c r="AR578" s="670"/>
      <c r="AS578" s="670"/>
      <c r="AT578" s="927"/>
      <c r="AU578" s="927"/>
      <c r="AV578" s="670"/>
      <c r="AW578" s="670"/>
      <c r="AX578" s="670"/>
      <c r="AY578" s="670"/>
      <c r="AZ578" s="670"/>
    </row>
    <row r="579">
      <c r="A579" s="670"/>
      <c r="B579" s="926"/>
      <c r="C579" s="670"/>
      <c r="D579" s="670"/>
      <c r="E579" s="670"/>
      <c r="F579" s="670"/>
      <c r="G579" s="670"/>
      <c r="H579" s="670"/>
      <c r="I579" s="670"/>
      <c r="J579" s="670"/>
      <c r="K579" s="670"/>
      <c r="L579" s="670"/>
      <c r="M579" s="670"/>
      <c r="N579" s="670"/>
      <c r="O579" s="670"/>
      <c r="P579" s="670"/>
      <c r="Q579" s="670"/>
      <c r="R579" s="670"/>
      <c r="S579" s="670"/>
      <c r="T579" s="670"/>
      <c r="U579" s="670"/>
      <c r="V579" s="670"/>
      <c r="W579" s="670"/>
      <c r="X579" s="670"/>
      <c r="Y579" s="670"/>
      <c r="Z579" s="670"/>
      <c r="AA579" s="670"/>
      <c r="AB579" s="670"/>
      <c r="AC579" s="670"/>
      <c r="AD579" s="670"/>
      <c r="AE579" s="670"/>
      <c r="AF579" s="670"/>
      <c r="AG579" s="670"/>
      <c r="AH579" s="670"/>
      <c r="AI579" s="670"/>
      <c r="AJ579" s="670"/>
      <c r="AK579" s="670"/>
      <c r="AL579" s="670"/>
      <c r="AM579" s="670"/>
      <c r="AN579" s="670"/>
      <c r="AO579" s="670"/>
      <c r="AP579" s="670"/>
      <c r="AQ579" s="927"/>
      <c r="AR579" s="670"/>
      <c r="AS579" s="670"/>
      <c r="AT579" s="927"/>
      <c r="AU579" s="927"/>
      <c r="AV579" s="670"/>
      <c r="AW579" s="670"/>
      <c r="AX579" s="670"/>
      <c r="AY579" s="670"/>
      <c r="AZ579" s="670"/>
    </row>
    <row r="580">
      <c r="A580" s="670"/>
      <c r="B580" s="926"/>
      <c r="C580" s="670"/>
      <c r="D580" s="670"/>
      <c r="E580" s="670"/>
      <c r="F580" s="670"/>
      <c r="G580" s="670"/>
      <c r="H580" s="670"/>
      <c r="I580" s="670"/>
      <c r="J580" s="670"/>
      <c r="K580" s="670"/>
      <c r="L580" s="670"/>
      <c r="M580" s="670"/>
      <c r="N580" s="670"/>
      <c r="O580" s="670"/>
      <c r="P580" s="670"/>
      <c r="Q580" s="670"/>
      <c r="R580" s="670"/>
      <c r="S580" s="670"/>
      <c r="T580" s="670"/>
      <c r="U580" s="670"/>
      <c r="V580" s="670"/>
      <c r="W580" s="670"/>
      <c r="X580" s="670"/>
      <c r="Y580" s="670"/>
      <c r="Z580" s="670"/>
      <c r="AA580" s="670"/>
      <c r="AB580" s="670"/>
      <c r="AC580" s="670"/>
      <c r="AD580" s="670"/>
      <c r="AE580" s="670"/>
      <c r="AF580" s="670"/>
      <c r="AG580" s="670"/>
      <c r="AH580" s="670"/>
      <c r="AI580" s="670"/>
      <c r="AJ580" s="670"/>
      <c r="AK580" s="670"/>
      <c r="AL580" s="670"/>
      <c r="AM580" s="670"/>
      <c r="AN580" s="670"/>
      <c r="AO580" s="670"/>
      <c r="AP580" s="670"/>
      <c r="AQ580" s="927"/>
      <c r="AR580" s="670"/>
      <c r="AS580" s="670"/>
      <c r="AT580" s="927"/>
      <c r="AU580" s="927"/>
      <c r="AV580" s="670"/>
      <c r="AW580" s="670"/>
      <c r="AX580" s="670"/>
      <c r="AY580" s="670"/>
      <c r="AZ580" s="670"/>
    </row>
    <row r="581">
      <c r="A581" s="670"/>
      <c r="B581" s="926"/>
      <c r="C581" s="670"/>
      <c r="D581" s="670"/>
      <c r="E581" s="670"/>
      <c r="F581" s="670"/>
      <c r="G581" s="670"/>
      <c r="H581" s="670"/>
      <c r="I581" s="670"/>
      <c r="J581" s="670"/>
      <c r="K581" s="670"/>
      <c r="L581" s="670"/>
      <c r="M581" s="670"/>
      <c r="N581" s="670"/>
      <c r="O581" s="670"/>
      <c r="P581" s="670"/>
      <c r="Q581" s="670"/>
      <c r="R581" s="670"/>
      <c r="S581" s="670"/>
      <c r="T581" s="670"/>
      <c r="U581" s="670"/>
      <c r="V581" s="670"/>
      <c r="W581" s="670"/>
      <c r="X581" s="670"/>
      <c r="Y581" s="670"/>
      <c r="Z581" s="670"/>
      <c r="AA581" s="670"/>
      <c r="AB581" s="670"/>
      <c r="AC581" s="670"/>
      <c r="AD581" s="670"/>
      <c r="AE581" s="670"/>
      <c r="AF581" s="670"/>
      <c r="AG581" s="670"/>
      <c r="AH581" s="670"/>
      <c r="AI581" s="670"/>
      <c r="AJ581" s="670"/>
      <c r="AK581" s="670"/>
      <c r="AL581" s="670"/>
      <c r="AM581" s="670"/>
      <c r="AN581" s="670"/>
      <c r="AO581" s="670"/>
      <c r="AP581" s="670"/>
      <c r="AQ581" s="927"/>
      <c r="AR581" s="670"/>
      <c r="AS581" s="670"/>
      <c r="AT581" s="927"/>
      <c r="AU581" s="927"/>
      <c r="AV581" s="670"/>
      <c r="AW581" s="670"/>
      <c r="AX581" s="670"/>
      <c r="AY581" s="670"/>
      <c r="AZ581" s="670"/>
    </row>
    <row r="582">
      <c r="A582" s="670"/>
      <c r="B582" s="926"/>
      <c r="C582" s="670"/>
      <c r="D582" s="670"/>
      <c r="E582" s="670"/>
      <c r="F582" s="670"/>
      <c r="G582" s="670"/>
      <c r="H582" s="670"/>
      <c r="I582" s="670"/>
      <c r="J582" s="670"/>
      <c r="K582" s="670"/>
      <c r="L582" s="670"/>
      <c r="M582" s="670"/>
      <c r="N582" s="670"/>
      <c r="O582" s="670"/>
      <c r="P582" s="670"/>
      <c r="Q582" s="670"/>
      <c r="R582" s="670"/>
      <c r="S582" s="670"/>
      <c r="T582" s="670"/>
      <c r="U582" s="670"/>
      <c r="V582" s="670"/>
      <c r="W582" s="670"/>
      <c r="X582" s="670"/>
      <c r="Y582" s="670"/>
      <c r="Z582" s="670"/>
      <c r="AA582" s="670"/>
      <c r="AB582" s="670"/>
      <c r="AC582" s="670"/>
      <c r="AD582" s="670"/>
      <c r="AE582" s="670"/>
      <c r="AF582" s="670"/>
      <c r="AG582" s="670"/>
      <c r="AH582" s="670"/>
      <c r="AI582" s="670"/>
      <c r="AJ582" s="670"/>
      <c r="AK582" s="670"/>
      <c r="AL582" s="670"/>
      <c r="AM582" s="670"/>
      <c r="AN582" s="670"/>
      <c r="AO582" s="670"/>
      <c r="AP582" s="670"/>
      <c r="AQ582" s="927"/>
      <c r="AR582" s="670"/>
      <c r="AS582" s="670"/>
      <c r="AT582" s="927"/>
      <c r="AU582" s="927"/>
      <c r="AV582" s="670"/>
      <c r="AW582" s="670"/>
      <c r="AX582" s="670"/>
      <c r="AY582" s="670"/>
      <c r="AZ582" s="670"/>
    </row>
    <row r="583">
      <c r="A583" s="670"/>
      <c r="B583" s="926"/>
      <c r="C583" s="670"/>
      <c r="D583" s="670"/>
      <c r="E583" s="670"/>
      <c r="F583" s="670"/>
      <c r="G583" s="670"/>
      <c r="H583" s="670"/>
      <c r="I583" s="670"/>
      <c r="J583" s="670"/>
      <c r="K583" s="670"/>
      <c r="L583" s="670"/>
      <c r="M583" s="670"/>
      <c r="N583" s="670"/>
      <c r="O583" s="670"/>
      <c r="P583" s="670"/>
      <c r="Q583" s="670"/>
      <c r="R583" s="670"/>
      <c r="S583" s="670"/>
      <c r="T583" s="670"/>
      <c r="U583" s="670"/>
      <c r="V583" s="670"/>
      <c r="W583" s="670"/>
      <c r="X583" s="670"/>
      <c r="Y583" s="670"/>
      <c r="Z583" s="670"/>
      <c r="AA583" s="670"/>
      <c r="AB583" s="670"/>
      <c r="AC583" s="670"/>
      <c r="AD583" s="670"/>
      <c r="AE583" s="670"/>
      <c r="AF583" s="670"/>
      <c r="AG583" s="670"/>
      <c r="AH583" s="670"/>
      <c r="AI583" s="670"/>
      <c r="AJ583" s="670"/>
      <c r="AK583" s="670"/>
      <c r="AL583" s="670"/>
      <c r="AM583" s="670"/>
      <c r="AN583" s="670"/>
      <c r="AO583" s="670"/>
      <c r="AP583" s="670"/>
      <c r="AQ583" s="927"/>
      <c r="AR583" s="670"/>
      <c r="AS583" s="670"/>
      <c r="AT583" s="927"/>
      <c r="AU583" s="927"/>
      <c r="AV583" s="670"/>
      <c r="AW583" s="670"/>
      <c r="AX583" s="670"/>
      <c r="AY583" s="670"/>
      <c r="AZ583" s="670"/>
    </row>
    <row r="584">
      <c r="A584" s="670"/>
      <c r="B584" s="926"/>
      <c r="C584" s="670"/>
      <c r="D584" s="670"/>
      <c r="E584" s="670"/>
      <c r="F584" s="670"/>
      <c r="G584" s="670"/>
      <c r="H584" s="670"/>
      <c r="I584" s="670"/>
      <c r="J584" s="670"/>
      <c r="K584" s="670"/>
      <c r="L584" s="670"/>
      <c r="M584" s="670"/>
      <c r="N584" s="670"/>
      <c r="O584" s="670"/>
      <c r="P584" s="670"/>
      <c r="Q584" s="670"/>
      <c r="R584" s="670"/>
      <c r="S584" s="670"/>
      <c r="T584" s="670"/>
      <c r="U584" s="670"/>
      <c r="V584" s="670"/>
      <c r="W584" s="670"/>
      <c r="X584" s="670"/>
      <c r="Y584" s="670"/>
      <c r="Z584" s="670"/>
      <c r="AA584" s="670"/>
      <c r="AB584" s="670"/>
      <c r="AC584" s="670"/>
      <c r="AD584" s="670"/>
      <c r="AE584" s="670"/>
      <c r="AF584" s="670"/>
      <c r="AG584" s="670"/>
      <c r="AH584" s="670"/>
      <c r="AI584" s="670"/>
      <c r="AJ584" s="670"/>
      <c r="AK584" s="670"/>
      <c r="AL584" s="670"/>
      <c r="AM584" s="670"/>
      <c r="AN584" s="670"/>
      <c r="AO584" s="670"/>
      <c r="AP584" s="670"/>
      <c r="AQ584" s="927"/>
      <c r="AR584" s="670"/>
      <c r="AS584" s="670"/>
      <c r="AT584" s="927"/>
      <c r="AU584" s="927"/>
      <c r="AV584" s="670"/>
      <c r="AW584" s="670"/>
      <c r="AX584" s="670"/>
      <c r="AY584" s="670"/>
      <c r="AZ584" s="670"/>
    </row>
    <row r="585">
      <c r="A585" s="670"/>
      <c r="B585" s="926"/>
      <c r="C585" s="670"/>
      <c r="D585" s="670"/>
      <c r="E585" s="670"/>
      <c r="F585" s="670"/>
      <c r="G585" s="670"/>
      <c r="H585" s="670"/>
      <c r="I585" s="670"/>
      <c r="J585" s="670"/>
      <c r="K585" s="670"/>
      <c r="L585" s="670"/>
      <c r="M585" s="670"/>
      <c r="N585" s="670"/>
      <c r="O585" s="670"/>
      <c r="P585" s="670"/>
      <c r="Q585" s="670"/>
      <c r="R585" s="670"/>
      <c r="S585" s="670"/>
      <c r="T585" s="670"/>
      <c r="U585" s="670"/>
      <c r="V585" s="670"/>
      <c r="W585" s="670"/>
      <c r="X585" s="670"/>
      <c r="Y585" s="670"/>
      <c r="Z585" s="670"/>
      <c r="AA585" s="670"/>
      <c r="AB585" s="670"/>
      <c r="AC585" s="670"/>
      <c r="AD585" s="670"/>
      <c r="AE585" s="670"/>
      <c r="AF585" s="670"/>
      <c r="AG585" s="670"/>
      <c r="AH585" s="670"/>
      <c r="AI585" s="670"/>
      <c r="AJ585" s="670"/>
      <c r="AK585" s="670"/>
      <c r="AL585" s="670"/>
      <c r="AM585" s="670"/>
      <c r="AN585" s="670"/>
      <c r="AO585" s="670"/>
      <c r="AP585" s="670"/>
      <c r="AQ585" s="927"/>
      <c r="AR585" s="670"/>
      <c r="AS585" s="670"/>
      <c r="AT585" s="927"/>
      <c r="AU585" s="927"/>
      <c r="AV585" s="670"/>
      <c r="AW585" s="670"/>
      <c r="AX585" s="670"/>
      <c r="AY585" s="670"/>
      <c r="AZ585" s="670"/>
    </row>
    <row r="586">
      <c r="A586" s="670"/>
      <c r="B586" s="926"/>
      <c r="C586" s="670"/>
      <c r="D586" s="670"/>
      <c r="E586" s="670"/>
      <c r="F586" s="670"/>
      <c r="G586" s="670"/>
      <c r="H586" s="670"/>
      <c r="I586" s="670"/>
      <c r="J586" s="670"/>
      <c r="K586" s="670"/>
      <c r="L586" s="670"/>
      <c r="M586" s="670"/>
      <c r="N586" s="670"/>
      <c r="O586" s="670"/>
      <c r="P586" s="670"/>
      <c r="Q586" s="670"/>
      <c r="R586" s="670"/>
      <c r="S586" s="670"/>
      <c r="T586" s="670"/>
      <c r="U586" s="670"/>
      <c r="V586" s="670"/>
      <c r="W586" s="670"/>
      <c r="X586" s="670"/>
      <c r="Y586" s="670"/>
      <c r="Z586" s="670"/>
      <c r="AA586" s="670"/>
      <c r="AB586" s="670"/>
      <c r="AC586" s="670"/>
      <c r="AD586" s="670"/>
      <c r="AE586" s="670"/>
      <c r="AF586" s="670"/>
      <c r="AG586" s="670"/>
      <c r="AH586" s="670"/>
      <c r="AI586" s="670"/>
      <c r="AJ586" s="670"/>
      <c r="AK586" s="670"/>
      <c r="AL586" s="670"/>
      <c r="AM586" s="670"/>
      <c r="AN586" s="670"/>
      <c r="AO586" s="670"/>
      <c r="AP586" s="670"/>
      <c r="AQ586" s="927"/>
      <c r="AR586" s="670"/>
      <c r="AS586" s="670"/>
      <c r="AT586" s="927"/>
      <c r="AU586" s="927"/>
      <c r="AV586" s="670"/>
      <c r="AW586" s="670"/>
      <c r="AX586" s="670"/>
      <c r="AY586" s="670"/>
      <c r="AZ586" s="670"/>
    </row>
    <row r="587">
      <c r="A587" s="670"/>
      <c r="B587" s="926"/>
      <c r="C587" s="670"/>
      <c r="D587" s="670"/>
      <c r="E587" s="670"/>
      <c r="F587" s="670"/>
      <c r="G587" s="670"/>
      <c r="H587" s="670"/>
      <c r="I587" s="670"/>
      <c r="J587" s="670"/>
      <c r="K587" s="670"/>
      <c r="L587" s="670"/>
      <c r="M587" s="670"/>
      <c r="N587" s="670"/>
      <c r="O587" s="670"/>
      <c r="P587" s="670"/>
      <c r="Q587" s="670"/>
      <c r="R587" s="670"/>
      <c r="S587" s="670"/>
      <c r="T587" s="670"/>
      <c r="U587" s="670"/>
      <c r="V587" s="670"/>
      <c r="W587" s="670"/>
      <c r="X587" s="670"/>
      <c r="Y587" s="670"/>
      <c r="Z587" s="670"/>
      <c r="AA587" s="670"/>
      <c r="AB587" s="670"/>
      <c r="AC587" s="670"/>
      <c r="AD587" s="670"/>
      <c r="AE587" s="670"/>
      <c r="AF587" s="670"/>
      <c r="AG587" s="670"/>
      <c r="AH587" s="670"/>
      <c r="AI587" s="670"/>
      <c r="AJ587" s="670"/>
      <c r="AK587" s="670"/>
      <c r="AL587" s="670"/>
      <c r="AM587" s="670"/>
      <c r="AN587" s="670"/>
      <c r="AO587" s="670"/>
      <c r="AP587" s="670"/>
      <c r="AQ587" s="927"/>
      <c r="AR587" s="670"/>
      <c r="AS587" s="670"/>
      <c r="AT587" s="927"/>
      <c r="AU587" s="927"/>
      <c r="AV587" s="670"/>
      <c r="AW587" s="670"/>
      <c r="AX587" s="670"/>
      <c r="AY587" s="670"/>
      <c r="AZ587" s="670"/>
    </row>
    <row r="588">
      <c r="A588" s="670"/>
      <c r="B588" s="926"/>
      <c r="C588" s="670"/>
      <c r="D588" s="670"/>
      <c r="E588" s="670"/>
      <c r="F588" s="670"/>
      <c r="G588" s="670"/>
      <c r="H588" s="670"/>
      <c r="I588" s="670"/>
      <c r="J588" s="670"/>
      <c r="K588" s="670"/>
      <c r="L588" s="670"/>
      <c r="M588" s="670"/>
      <c r="N588" s="670"/>
      <c r="O588" s="670"/>
      <c r="P588" s="670"/>
      <c r="Q588" s="670"/>
      <c r="R588" s="670"/>
      <c r="S588" s="670"/>
      <c r="T588" s="670"/>
      <c r="U588" s="670"/>
      <c r="V588" s="670"/>
      <c r="W588" s="670"/>
      <c r="X588" s="670"/>
      <c r="Y588" s="670"/>
      <c r="Z588" s="670"/>
      <c r="AA588" s="670"/>
      <c r="AB588" s="670"/>
      <c r="AC588" s="670"/>
      <c r="AD588" s="670"/>
      <c r="AE588" s="670"/>
      <c r="AF588" s="670"/>
      <c r="AG588" s="670"/>
      <c r="AH588" s="670"/>
      <c r="AI588" s="670"/>
      <c r="AJ588" s="670"/>
      <c r="AK588" s="670"/>
      <c r="AL588" s="670"/>
      <c r="AM588" s="670"/>
      <c r="AN588" s="670"/>
      <c r="AO588" s="670"/>
      <c r="AP588" s="670"/>
      <c r="AQ588" s="927"/>
      <c r="AR588" s="670"/>
      <c r="AS588" s="670"/>
      <c r="AT588" s="927"/>
      <c r="AU588" s="927"/>
      <c r="AV588" s="670"/>
      <c r="AW588" s="670"/>
      <c r="AX588" s="670"/>
      <c r="AY588" s="670"/>
      <c r="AZ588" s="670"/>
    </row>
    <row r="589">
      <c r="A589" s="670"/>
      <c r="B589" s="926"/>
      <c r="C589" s="670"/>
      <c r="D589" s="670"/>
      <c r="E589" s="670"/>
      <c r="F589" s="670"/>
      <c r="G589" s="670"/>
      <c r="H589" s="670"/>
      <c r="I589" s="670"/>
      <c r="J589" s="670"/>
      <c r="K589" s="670"/>
      <c r="L589" s="670"/>
      <c r="M589" s="670"/>
      <c r="N589" s="670"/>
      <c r="O589" s="670"/>
      <c r="P589" s="670"/>
      <c r="Q589" s="670"/>
      <c r="R589" s="670"/>
      <c r="S589" s="670"/>
      <c r="T589" s="670"/>
      <c r="U589" s="670"/>
      <c r="V589" s="670"/>
      <c r="W589" s="670"/>
      <c r="X589" s="670"/>
      <c r="Y589" s="670"/>
      <c r="Z589" s="670"/>
      <c r="AA589" s="670"/>
      <c r="AB589" s="670"/>
      <c r="AC589" s="670"/>
      <c r="AD589" s="670"/>
      <c r="AE589" s="670"/>
      <c r="AF589" s="670"/>
      <c r="AG589" s="670"/>
      <c r="AH589" s="670"/>
      <c r="AI589" s="670"/>
      <c r="AJ589" s="670"/>
      <c r="AK589" s="670"/>
      <c r="AL589" s="670"/>
      <c r="AM589" s="670"/>
      <c r="AN589" s="670"/>
      <c r="AO589" s="670"/>
      <c r="AP589" s="670"/>
      <c r="AQ589" s="927"/>
      <c r="AR589" s="670"/>
      <c r="AS589" s="670"/>
      <c r="AT589" s="927"/>
      <c r="AU589" s="927"/>
      <c r="AV589" s="670"/>
      <c r="AW589" s="670"/>
      <c r="AX589" s="670"/>
      <c r="AY589" s="670"/>
      <c r="AZ589" s="670"/>
    </row>
    <row r="590">
      <c r="A590" s="670"/>
      <c r="B590" s="926"/>
      <c r="C590" s="670"/>
      <c r="D590" s="670"/>
      <c r="E590" s="670"/>
      <c r="F590" s="670"/>
      <c r="G590" s="670"/>
      <c r="H590" s="670"/>
      <c r="I590" s="670"/>
      <c r="J590" s="670"/>
      <c r="K590" s="670"/>
      <c r="L590" s="670"/>
      <c r="M590" s="670"/>
      <c r="N590" s="670"/>
      <c r="O590" s="670"/>
      <c r="P590" s="670"/>
      <c r="Q590" s="670"/>
      <c r="R590" s="670"/>
      <c r="S590" s="670"/>
      <c r="T590" s="670"/>
      <c r="U590" s="670"/>
      <c r="V590" s="670"/>
      <c r="W590" s="670"/>
      <c r="X590" s="670"/>
      <c r="Y590" s="670"/>
      <c r="Z590" s="670"/>
      <c r="AA590" s="670"/>
      <c r="AB590" s="670"/>
      <c r="AC590" s="670"/>
      <c r="AD590" s="670"/>
      <c r="AE590" s="670"/>
      <c r="AF590" s="670"/>
      <c r="AG590" s="670"/>
      <c r="AH590" s="670"/>
      <c r="AI590" s="670"/>
      <c r="AJ590" s="670"/>
      <c r="AK590" s="670"/>
      <c r="AL590" s="670"/>
      <c r="AM590" s="670"/>
      <c r="AN590" s="670"/>
      <c r="AO590" s="670"/>
      <c r="AP590" s="670"/>
      <c r="AQ590" s="927"/>
      <c r="AR590" s="670"/>
      <c r="AS590" s="670"/>
      <c r="AT590" s="927"/>
      <c r="AU590" s="927"/>
      <c r="AV590" s="670"/>
      <c r="AW590" s="670"/>
      <c r="AX590" s="670"/>
      <c r="AY590" s="670"/>
      <c r="AZ590" s="670"/>
    </row>
    <row r="591">
      <c r="A591" s="670"/>
      <c r="B591" s="926"/>
      <c r="C591" s="670"/>
      <c r="D591" s="670"/>
      <c r="E591" s="670"/>
      <c r="F591" s="670"/>
      <c r="G591" s="670"/>
      <c r="H591" s="670"/>
      <c r="I591" s="670"/>
      <c r="J591" s="670"/>
      <c r="K591" s="670"/>
      <c r="L591" s="670"/>
      <c r="M591" s="670"/>
      <c r="N591" s="670"/>
      <c r="O591" s="670"/>
      <c r="P591" s="670"/>
      <c r="Q591" s="670"/>
      <c r="R591" s="670"/>
      <c r="S591" s="670"/>
      <c r="T591" s="670"/>
      <c r="U591" s="670"/>
      <c r="V591" s="670"/>
      <c r="W591" s="670"/>
      <c r="X591" s="670"/>
      <c r="Y591" s="670"/>
      <c r="Z591" s="670"/>
      <c r="AA591" s="670"/>
      <c r="AB591" s="670"/>
      <c r="AC591" s="670"/>
      <c r="AD591" s="670"/>
      <c r="AE591" s="670"/>
      <c r="AF591" s="670"/>
      <c r="AG591" s="670"/>
      <c r="AH591" s="670"/>
      <c r="AI591" s="670"/>
      <c r="AJ591" s="670"/>
      <c r="AK591" s="670"/>
      <c r="AL591" s="670"/>
      <c r="AM591" s="670"/>
      <c r="AN591" s="670"/>
      <c r="AO591" s="670"/>
      <c r="AP591" s="670"/>
      <c r="AQ591" s="927"/>
      <c r="AR591" s="670"/>
      <c r="AS591" s="670"/>
      <c r="AT591" s="927"/>
      <c r="AU591" s="927"/>
      <c r="AV591" s="670"/>
      <c r="AW591" s="670"/>
      <c r="AX591" s="670"/>
      <c r="AY591" s="670"/>
      <c r="AZ591" s="670"/>
    </row>
    <row r="592">
      <c r="A592" s="670"/>
      <c r="B592" s="926"/>
      <c r="C592" s="670"/>
      <c r="D592" s="670"/>
      <c r="E592" s="670"/>
      <c r="F592" s="670"/>
      <c r="G592" s="670"/>
      <c r="H592" s="670"/>
      <c r="I592" s="670"/>
      <c r="J592" s="670"/>
      <c r="K592" s="670"/>
      <c r="L592" s="670"/>
      <c r="M592" s="670"/>
      <c r="N592" s="670"/>
      <c r="O592" s="670"/>
      <c r="P592" s="670"/>
      <c r="Q592" s="670"/>
      <c r="R592" s="670"/>
      <c r="S592" s="670"/>
      <c r="T592" s="670"/>
      <c r="U592" s="670"/>
      <c r="V592" s="670"/>
      <c r="W592" s="670"/>
      <c r="X592" s="670"/>
      <c r="Y592" s="670"/>
      <c r="Z592" s="670"/>
      <c r="AA592" s="670"/>
      <c r="AB592" s="670"/>
      <c r="AC592" s="670"/>
      <c r="AD592" s="670"/>
      <c r="AE592" s="670"/>
      <c r="AF592" s="670"/>
      <c r="AG592" s="670"/>
      <c r="AH592" s="670"/>
      <c r="AI592" s="670"/>
      <c r="AJ592" s="670"/>
      <c r="AK592" s="670"/>
      <c r="AL592" s="670"/>
      <c r="AM592" s="670"/>
      <c r="AN592" s="670"/>
      <c r="AO592" s="670"/>
      <c r="AP592" s="670"/>
      <c r="AQ592" s="927"/>
      <c r="AR592" s="670"/>
      <c r="AS592" s="670"/>
      <c r="AT592" s="927"/>
      <c r="AU592" s="927"/>
      <c r="AV592" s="670"/>
      <c r="AW592" s="670"/>
      <c r="AX592" s="670"/>
      <c r="AY592" s="670"/>
      <c r="AZ592" s="670"/>
    </row>
    <row r="593">
      <c r="A593" s="670"/>
      <c r="B593" s="926"/>
      <c r="C593" s="670"/>
      <c r="D593" s="670"/>
      <c r="E593" s="670"/>
      <c r="F593" s="670"/>
      <c r="G593" s="670"/>
      <c r="H593" s="670"/>
      <c r="I593" s="670"/>
      <c r="J593" s="670"/>
      <c r="K593" s="670"/>
      <c r="L593" s="670"/>
      <c r="M593" s="670"/>
      <c r="N593" s="670"/>
      <c r="O593" s="670"/>
      <c r="P593" s="670"/>
      <c r="Q593" s="670"/>
      <c r="R593" s="670"/>
      <c r="S593" s="670"/>
      <c r="T593" s="670"/>
      <c r="U593" s="670"/>
      <c r="V593" s="670"/>
      <c r="W593" s="670"/>
      <c r="X593" s="670"/>
      <c r="Y593" s="670"/>
      <c r="Z593" s="670"/>
      <c r="AA593" s="670"/>
      <c r="AB593" s="670"/>
      <c r="AC593" s="670"/>
      <c r="AD593" s="670"/>
      <c r="AE593" s="670"/>
      <c r="AF593" s="670"/>
      <c r="AG593" s="670"/>
      <c r="AH593" s="670"/>
      <c r="AI593" s="670"/>
      <c r="AJ593" s="670"/>
      <c r="AK593" s="670"/>
      <c r="AL593" s="670"/>
      <c r="AM593" s="670"/>
      <c r="AN593" s="670"/>
      <c r="AO593" s="670"/>
      <c r="AP593" s="670"/>
      <c r="AQ593" s="927"/>
      <c r="AR593" s="670"/>
      <c r="AS593" s="670"/>
      <c r="AT593" s="927"/>
      <c r="AU593" s="927"/>
      <c r="AV593" s="670"/>
      <c r="AW593" s="670"/>
      <c r="AX593" s="670"/>
      <c r="AY593" s="670"/>
      <c r="AZ593" s="670"/>
    </row>
    <row r="594">
      <c r="A594" s="670"/>
      <c r="B594" s="926"/>
      <c r="C594" s="670"/>
      <c r="D594" s="670"/>
      <c r="E594" s="670"/>
      <c r="F594" s="670"/>
      <c r="G594" s="670"/>
      <c r="H594" s="670"/>
      <c r="I594" s="670"/>
      <c r="J594" s="670"/>
      <c r="K594" s="670"/>
      <c r="L594" s="670"/>
      <c r="M594" s="670"/>
      <c r="N594" s="670"/>
      <c r="O594" s="670"/>
      <c r="P594" s="670"/>
      <c r="Q594" s="670"/>
      <c r="R594" s="670"/>
      <c r="S594" s="670"/>
      <c r="T594" s="670"/>
      <c r="U594" s="670"/>
      <c r="V594" s="670"/>
      <c r="W594" s="670"/>
      <c r="X594" s="670"/>
      <c r="Y594" s="670"/>
      <c r="Z594" s="670"/>
      <c r="AA594" s="670"/>
      <c r="AB594" s="670"/>
      <c r="AC594" s="670"/>
      <c r="AD594" s="670"/>
      <c r="AE594" s="670"/>
      <c r="AF594" s="670"/>
      <c r="AG594" s="670"/>
      <c r="AH594" s="670"/>
      <c r="AI594" s="670"/>
      <c r="AJ594" s="670"/>
      <c r="AK594" s="670"/>
      <c r="AL594" s="670"/>
      <c r="AM594" s="670"/>
      <c r="AN594" s="670"/>
      <c r="AO594" s="670"/>
      <c r="AP594" s="670"/>
      <c r="AQ594" s="927"/>
      <c r="AR594" s="670"/>
      <c r="AS594" s="670"/>
      <c r="AT594" s="927"/>
      <c r="AU594" s="927"/>
      <c r="AV594" s="670"/>
      <c r="AW594" s="670"/>
      <c r="AX594" s="670"/>
      <c r="AY594" s="670"/>
      <c r="AZ594" s="670"/>
    </row>
    <row r="595">
      <c r="A595" s="670"/>
      <c r="B595" s="926"/>
      <c r="C595" s="670"/>
      <c r="D595" s="670"/>
      <c r="E595" s="670"/>
      <c r="F595" s="670"/>
      <c r="G595" s="670"/>
      <c r="H595" s="670"/>
      <c r="I595" s="670"/>
      <c r="J595" s="670"/>
      <c r="K595" s="670"/>
      <c r="L595" s="670"/>
      <c r="M595" s="670"/>
      <c r="N595" s="670"/>
      <c r="O595" s="670"/>
      <c r="P595" s="670"/>
      <c r="Q595" s="670"/>
      <c r="R595" s="670"/>
      <c r="S595" s="670"/>
      <c r="T595" s="670"/>
      <c r="U595" s="670"/>
      <c r="V595" s="670"/>
      <c r="W595" s="670"/>
      <c r="X595" s="670"/>
      <c r="Y595" s="670"/>
      <c r="Z595" s="670"/>
      <c r="AA595" s="670"/>
      <c r="AB595" s="670"/>
      <c r="AC595" s="670"/>
      <c r="AD595" s="670"/>
      <c r="AE595" s="670"/>
      <c r="AF595" s="670"/>
      <c r="AG595" s="670"/>
      <c r="AH595" s="670"/>
      <c r="AI595" s="670"/>
      <c r="AJ595" s="670"/>
      <c r="AK595" s="670"/>
      <c r="AL595" s="670"/>
      <c r="AM595" s="670"/>
      <c r="AN595" s="670"/>
      <c r="AO595" s="670"/>
      <c r="AP595" s="670"/>
      <c r="AQ595" s="927"/>
      <c r="AR595" s="670"/>
      <c r="AS595" s="670"/>
      <c r="AT595" s="927"/>
      <c r="AU595" s="927"/>
      <c r="AV595" s="670"/>
      <c r="AW595" s="670"/>
      <c r="AX595" s="670"/>
      <c r="AY595" s="670"/>
      <c r="AZ595" s="670"/>
    </row>
    <row r="596">
      <c r="A596" s="670"/>
      <c r="B596" s="926"/>
      <c r="C596" s="670"/>
      <c r="D596" s="670"/>
      <c r="E596" s="670"/>
      <c r="F596" s="670"/>
      <c r="G596" s="670"/>
      <c r="H596" s="670"/>
      <c r="I596" s="670"/>
      <c r="J596" s="670"/>
      <c r="K596" s="670"/>
      <c r="L596" s="670"/>
      <c r="M596" s="670"/>
      <c r="N596" s="670"/>
      <c r="O596" s="670"/>
      <c r="P596" s="670"/>
      <c r="Q596" s="670"/>
      <c r="R596" s="670"/>
      <c r="S596" s="670"/>
      <c r="T596" s="670"/>
      <c r="U596" s="670"/>
      <c r="V596" s="670"/>
      <c r="W596" s="670"/>
      <c r="X596" s="670"/>
      <c r="Y596" s="670"/>
      <c r="Z596" s="670"/>
      <c r="AA596" s="670"/>
      <c r="AB596" s="670"/>
      <c r="AC596" s="670"/>
      <c r="AD596" s="670"/>
      <c r="AE596" s="670"/>
      <c r="AF596" s="670"/>
      <c r="AG596" s="670"/>
      <c r="AH596" s="670"/>
      <c r="AI596" s="670"/>
      <c r="AJ596" s="670"/>
      <c r="AK596" s="670"/>
      <c r="AL596" s="670"/>
      <c r="AM596" s="670"/>
      <c r="AN596" s="670"/>
      <c r="AO596" s="670"/>
      <c r="AP596" s="670"/>
      <c r="AQ596" s="927"/>
      <c r="AR596" s="670"/>
      <c r="AS596" s="670"/>
      <c r="AT596" s="927"/>
      <c r="AU596" s="927"/>
      <c r="AV596" s="670"/>
      <c r="AW596" s="670"/>
      <c r="AX596" s="670"/>
      <c r="AY596" s="670"/>
      <c r="AZ596" s="670"/>
    </row>
    <row r="597">
      <c r="A597" s="670"/>
      <c r="B597" s="926"/>
      <c r="C597" s="670"/>
      <c r="D597" s="670"/>
      <c r="E597" s="670"/>
      <c r="F597" s="670"/>
      <c r="G597" s="670"/>
      <c r="H597" s="670"/>
      <c r="I597" s="670"/>
      <c r="J597" s="670"/>
      <c r="K597" s="670"/>
      <c r="L597" s="670"/>
      <c r="M597" s="670"/>
      <c r="N597" s="670"/>
      <c r="O597" s="670"/>
      <c r="P597" s="670"/>
      <c r="Q597" s="670"/>
      <c r="R597" s="670"/>
      <c r="S597" s="670"/>
      <c r="T597" s="670"/>
      <c r="U597" s="670"/>
      <c r="V597" s="670"/>
      <c r="W597" s="670"/>
      <c r="X597" s="670"/>
      <c r="Y597" s="670"/>
      <c r="Z597" s="670"/>
      <c r="AA597" s="670"/>
      <c r="AB597" s="670"/>
      <c r="AC597" s="670"/>
      <c r="AD597" s="670"/>
      <c r="AE597" s="670"/>
      <c r="AF597" s="670"/>
      <c r="AG597" s="670"/>
      <c r="AH597" s="670"/>
      <c r="AI597" s="670"/>
      <c r="AJ597" s="670"/>
      <c r="AK597" s="670"/>
      <c r="AL597" s="670"/>
      <c r="AM597" s="670"/>
      <c r="AN597" s="670"/>
      <c r="AO597" s="670"/>
      <c r="AP597" s="670"/>
      <c r="AQ597" s="927"/>
      <c r="AR597" s="670"/>
      <c r="AS597" s="670"/>
      <c r="AT597" s="927"/>
      <c r="AU597" s="927"/>
      <c r="AV597" s="670"/>
      <c r="AW597" s="670"/>
      <c r="AX597" s="670"/>
      <c r="AY597" s="670"/>
      <c r="AZ597" s="670"/>
    </row>
    <row r="598">
      <c r="A598" s="670"/>
      <c r="B598" s="926"/>
      <c r="C598" s="670"/>
      <c r="D598" s="670"/>
      <c r="E598" s="670"/>
      <c r="F598" s="670"/>
      <c r="G598" s="670"/>
      <c r="H598" s="670"/>
      <c r="I598" s="670"/>
      <c r="J598" s="670"/>
      <c r="K598" s="670"/>
      <c r="L598" s="670"/>
      <c r="M598" s="670"/>
      <c r="N598" s="670"/>
      <c r="O598" s="670"/>
      <c r="P598" s="670"/>
      <c r="Q598" s="670"/>
      <c r="R598" s="670"/>
      <c r="S598" s="670"/>
      <c r="T598" s="670"/>
      <c r="U598" s="670"/>
      <c r="V598" s="670"/>
      <c r="W598" s="670"/>
      <c r="X598" s="670"/>
      <c r="Y598" s="670"/>
      <c r="Z598" s="670"/>
      <c r="AA598" s="670"/>
      <c r="AB598" s="670"/>
      <c r="AC598" s="670"/>
      <c r="AD598" s="670"/>
      <c r="AE598" s="670"/>
      <c r="AF598" s="670"/>
      <c r="AG598" s="670"/>
      <c r="AH598" s="670"/>
      <c r="AI598" s="670"/>
      <c r="AJ598" s="670"/>
      <c r="AK598" s="670"/>
      <c r="AL598" s="670"/>
      <c r="AM598" s="670"/>
      <c r="AN598" s="670"/>
      <c r="AO598" s="670"/>
      <c r="AP598" s="670"/>
      <c r="AQ598" s="927"/>
      <c r="AR598" s="670"/>
      <c r="AS598" s="670"/>
      <c r="AT598" s="927"/>
      <c r="AU598" s="927"/>
      <c r="AV598" s="670"/>
      <c r="AW598" s="670"/>
      <c r="AX598" s="670"/>
      <c r="AY598" s="670"/>
      <c r="AZ598" s="670"/>
    </row>
    <row r="599">
      <c r="A599" s="670"/>
      <c r="B599" s="926"/>
      <c r="C599" s="670"/>
      <c r="D599" s="670"/>
      <c r="E599" s="670"/>
      <c r="F599" s="670"/>
      <c r="G599" s="670"/>
      <c r="H599" s="670"/>
      <c r="I599" s="670"/>
      <c r="J599" s="670"/>
      <c r="K599" s="670"/>
      <c r="L599" s="670"/>
      <c r="M599" s="670"/>
      <c r="N599" s="670"/>
      <c r="O599" s="670"/>
      <c r="P599" s="670"/>
      <c r="Q599" s="670"/>
      <c r="R599" s="670"/>
      <c r="S599" s="670"/>
      <c r="T599" s="670"/>
      <c r="U599" s="670"/>
      <c r="V599" s="670"/>
      <c r="W599" s="670"/>
      <c r="X599" s="670"/>
      <c r="Y599" s="670"/>
      <c r="Z599" s="670"/>
      <c r="AA599" s="670"/>
      <c r="AB599" s="670"/>
      <c r="AC599" s="670"/>
      <c r="AD599" s="670"/>
      <c r="AE599" s="670"/>
      <c r="AF599" s="670"/>
      <c r="AG599" s="670"/>
      <c r="AH599" s="670"/>
      <c r="AI599" s="670"/>
      <c r="AJ599" s="670"/>
      <c r="AK599" s="670"/>
      <c r="AL599" s="670"/>
      <c r="AM599" s="670"/>
      <c r="AN599" s="670"/>
      <c r="AO599" s="670"/>
      <c r="AP599" s="670"/>
      <c r="AQ599" s="927"/>
      <c r="AR599" s="670"/>
      <c r="AS599" s="670"/>
      <c r="AT599" s="927"/>
      <c r="AU599" s="927"/>
      <c r="AV599" s="670"/>
      <c r="AW599" s="670"/>
      <c r="AX599" s="670"/>
      <c r="AY599" s="670"/>
      <c r="AZ599" s="670"/>
    </row>
    <row r="600">
      <c r="A600" s="670"/>
      <c r="B600" s="926"/>
      <c r="C600" s="670"/>
      <c r="D600" s="670"/>
      <c r="E600" s="670"/>
      <c r="F600" s="670"/>
      <c r="G600" s="670"/>
      <c r="H600" s="670"/>
      <c r="I600" s="670"/>
      <c r="J600" s="670"/>
      <c r="K600" s="670"/>
      <c r="L600" s="670"/>
      <c r="M600" s="670"/>
      <c r="N600" s="670"/>
      <c r="O600" s="670"/>
      <c r="P600" s="670"/>
      <c r="Q600" s="670"/>
      <c r="R600" s="670"/>
      <c r="S600" s="670"/>
      <c r="T600" s="670"/>
      <c r="U600" s="670"/>
      <c r="V600" s="670"/>
      <c r="W600" s="670"/>
      <c r="X600" s="670"/>
      <c r="Y600" s="670"/>
      <c r="Z600" s="670"/>
      <c r="AA600" s="670"/>
      <c r="AB600" s="670"/>
      <c r="AC600" s="670"/>
      <c r="AD600" s="670"/>
      <c r="AE600" s="670"/>
      <c r="AF600" s="670"/>
      <c r="AG600" s="670"/>
      <c r="AH600" s="670"/>
      <c r="AI600" s="670"/>
      <c r="AJ600" s="670"/>
      <c r="AK600" s="670"/>
      <c r="AL600" s="670"/>
      <c r="AM600" s="670"/>
      <c r="AN600" s="670"/>
      <c r="AO600" s="670"/>
      <c r="AP600" s="670"/>
      <c r="AQ600" s="927"/>
      <c r="AR600" s="670"/>
      <c r="AS600" s="670"/>
      <c r="AT600" s="927"/>
      <c r="AU600" s="927"/>
      <c r="AV600" s="670"/>
      <c r="AW600" s="670"/>
      <c r="AX600" s="670"/>
      <c r="AY600" s="670"/>
      <c r="AZ600" s="670"/>
    </row>
    <row r="601">
      <c r="A601" s="670"/>
      <c r="B601" s="926"/>
      <c r="C601" s="670"/>
      <c r="D601" s="670"/>
      <c r="E601" s="670"/>
      <c r="F601" s="670"/>
      <c r="G601" s="670"/>
      <c r="H601" s="670"/>
      <c r="I601" s="670"/>
      <c r="J601" s="670"/>
      <c r="K601" s="670"/>
      <c r="L601" s="670"/>
      <c r="M601" s="670"/>
      <c r="N601" s="670"/>
      <c r="O601" s="670"/>
      <c r="P601" s="670"/>
      <c r="Q601" s="670"/>
      <c r="R601" s="670"/>
      <c r="S601" s="670"/>
      <c r="T601" s="670"/>
      <c r="U601" s="670"/>
      <c r="V601" s="670"/>
      <c r="W601" s="670"/>
      <c r="X601" s="670"/>
      <c r="Y601" s="670"/>
      <c r="Z601" s="670"/>
      <c r="AA601" s="670"/>
      <c r="AB601" s="670"/>
      <c r="AC601" s="670"/>
      <c r="AD601" s="670"/>
      <c r="AE601" s="670"/>
      <c r="AF601" s="670"/>
      <c r="AG601" s="670"/>
      <c r="AH601" s="670"/>
      <c r="AI601" s="670"/>
      <c r="AJ601" s="670"/>
      <c r="AK601" s="670"/>
      <c r="AL601" s="670"/>
      <c r="AM601" s="670"/>
      <c r="AN601" s="670"/>
      <c r="AO601" s="670"/>
      <c r="AP601" s="670"/>
      <c r="AQ601" s="927"/>
      <c r="AR601" s="670"/>
      <c r="AS601" s="670"/>
      <c r="AT601" s="927"/>
      <c r="AU601" s="927"/>
      <c r="AV601" s="670"/>
      <c r="AW601" s="670"/>
      <c r="AX601" s="670"/>
      <c r="AY601" s="670"/>
      <c r="AZ601" s="670"/>
    </row>
    <row r="602">
      <c r="A602" s="670"/>
      <c r="B602" s="926"/>
      <c r="C602" s="670"/>
      <c r="D602" s="670"/>
      <c r="E602" s="670"/>
      <c r="F602" s="670"/>
      <c r="G602" s="670"/>
      <c r="H602" s="670"/>
      <c r="I602" s="670"/>
      <c r="J602" s="670"/>
      <c r="K602" s="670"/>
      <c r="L602" s="670"/>
      <c r="M602" s="670"/>
      <c r="N602" s="670"/>
      <c r="O602" s="670"/>
      <c r="P602" s="670"/>
      <c r="Q602" s="670"/>
      <c r="R602" s="670"/>
      <c r="S602" s="670"/>
      <c r="T602" s="670"/>
      <c r="U602" s="670"/>
      <c r="V602" s="670"/>
      <c r="W602" s="670"/>
      <c r="X602" s="670"/>
      <c r="Y602" s="670"/>
      <c r="Z602" s="670"/>
      <c r="AA602" s="670"/>
      <c r="AB602" s="670"/>
      <c r="AC602" s="670"/>
      <c r="AD602" s="670"/>
      <c r="AE602" s="670"/>
      <c r="AF602" s="670"/>
      <c r="AG602" s="670"/>
      <c r="AH602" s="670"/>
      <c r="AI602" s="670"/>
      <c r="AJ602" s="670"/>
      <c r="AK602" s="670"/>
      <c r="AL602" s="670"/>
      <c r="AM602" s="670"/>
      <c r="AN602" s="670"/>
      <c r="AO602" s="670"/>
      <c r="AP602" s="670"/>
      <c r="AQ602" s="927"/>
      <c r="AR602" s="670"/>
      <c r="AS602" s="670"/>
      <c r="AT602" s="927"/>
      <c r="AU602" s="927"/>
      <c r="AV602" s="670"/>
      <c r="AW602" s="670"/>
      <c r="AX602" s="670"/>
      <c r="AY602" s="670"/>
      <c r="AZ602" s="670"/>
    </row>
    <row r="603">
      <c r="A603" s="670"/>
      <c r="B603" s="926"/>
      <c r="C603" s="670"/>
      <c r="D603" s="670"/>
      <c r="E603" s="670"/>
      <c r="F603" s="670"/>
      <c r="G603" s="670"/>
      <c r="H603" s="670"/>
      <c r="I603" s="670"/>
      <c r="J603" s="670"/>
      <c r="K603" s="670"/>
      <c r="L603" s="670"/>
      <c r="M603" s="670"/>
      <c r="N603" s="670"/>
      <c r="O603" s="670"/>
      <c r="P603" s="670"/>
      <c r="Q603" s="670"/>
      <c r="R603" s="670"/>
      <c r="S603" s="670"/>
      <c r="T603" s="670"/>
      <c r="U603" s="670"/>
      <c r="V603" s="670"/>
      <c r="W603" s="670"/>
      <c r="X603" s="670"/>
      <c r="Y603" s="670"/>
      <c r="Z603" s="670"/>
      <c r="AA603" s="670"/>
      <c r="AB603" s="670"/>
      <c r="AC603" s="670"/>
      <c r="AD603" s="670"/>
      <c r="AE603" s="670"/>
      <c r="AF603" s="670"/>
      <c r="AG603" s="670"/>
      <c r="AH603" s="670"/>
      <c r="AI603" s="670"/>
      <c r="AJ603" s="670"/>
      <c r="AK603" s="670"/>
      <c r="AL603" s="670"/>
      <c r="AM603" s="670"/>
      <c r="AN603" s="670"/>
      <c r="AO603" s="670"/>
      <c r="AP603" s="670"/>
      <c r="AQ603" s="927"/>
      <c r="AR603" s="670"/>
      <c r="AS603" s="670"/>
      <c r="AT603" s="927"/>
      <c r="AU603" s="927"/>
      <c r="AV603" s="670"/>
      <c r="AW603" s="670"/>
      <c r="AX603" s="670"/>
      <c r="AY603" s="670"/>
      <c r="AZ603" s="670"/>
    </row>
    <row r="604">
      <c r="A604" s="670"/>
      <c r="B604" s="926"/>
      <c r="C604" s="670"/>
      <c r="D604" s="670"/>
      <c r="E604" s="670"/>
      <c r="F604" s="670"/>
      <c r="G604" s="670"/>
      <c r="H604" s="670"/>
      <c r="I604" s="670"/>
      <c r="J604" s="670"/>
      <c r="K604" s="670"/>
      <c r="L604" s="670"/>
      <c r="M604" s="670"/>
      <c r="N604" s="670"/>
      <c r="O604" s="670"/>
      <c r="P604" s="670"/>
      <c r="Q604" s="670"/>
      <c r="R604" s="670"/>
      <c r="S604" s="670"/>
      <c r="T604" s="670"/>
      <c r="U604" s="670"/>
      <c r="V604" s="670"/>
      <c r="W604" s="670"/>
      <c r="X604" s="670"/>
      <c r="Y604" s="670"/>
      <c r="Z604" s="670"/>
      <c r="AA604" s="670"/>
      <c r="AB604" s="670"/>
      <c r="AC604" s="670"/>
      <c r="AD604" s="670"/>
      <c r="AE604" s="670"/>
      <c r="AF604" s="670"/>
      <c r="AG604" s="670"/>
      <c r="AH604" s="670"/>
      <c r="AI604" s="670"/>
      <c r="AJ604" s="670"/>
      <c r="AK604" s="670"/>
      <c r="AL604" s="670"/>
      <c r="AM604" s="670"/>
      <c r="AN604" s="670"/>
      <c r="AO604" s="670"/>
      <c r="AP604" s="670"/>
      <c r="AQ604" s="927"/>
      <c r="AR604" s="670"/>
      <c r="AS604" s="670"/>
      <c r="AT604" s="927"/>
      <c r="AU604" s="927"/>
      <c r="AV604" s="670"/>
      <c r="AW604" s="670"/>
      <c r="AX604" s="670"/>
      <c r="AY604" s="670"/>
      <c r="AZ604" s="670"/>
    </row>
    <row r="605">
      <c r="A605" s="670"/>
      <c r="B605" s="926"/>
      <c r="C605" s="670"/>
      <c r="D605" s="670"/>
      <c r="E605" s="670"/>
      <c r="F605" s="670"/>
      <c r="G605" s="670"/>
      <c r="H605" s="670"/>
      <c r="I605" s="670"/>
      <c r="J605" s="670"/>
      <c r="K605" s="670"/>
      <c r="L605" s="670"/>
      <c r="M605" s="670"/>
      <c r="N605" s="670"/>
      <c r="O605" s="670"/>
      <c r="P605" s="670"/>
      <c r="Q605" s="670"/>
      <c r="R605" s="670"/>
      <c r="S605" s="670"/>
      <c r="T605" s="670"/>
      <c r="U605" s="670"/>
      <c r="V605" s="670"/>
      <c r="W605" s="670"/>
      <c r="X605" s="670"/>
      <c r="Y605" s="670"/>
      <c r="Z605" s="670"/>
      <c r="AA605" s="670"/>
      <c r="AB605" s="670"/>
      <c r="AC605" s="670"/>
      <c r="AD605" s="670"/>
      <c r="AE605" s="670"/>
      <c r="AF605" s="670"/>
      <c r="AG605" s="670"/>
      <c r="AH605" s="670"/>
      <c r="AI605" s="670"/>
      <c r="AJ605" s="670"/>
      <c r="AK605" s="670"/>
      <c r="AL605" s="670"/>
      <c r="AM605" s="670"/>
      <c r="AN605" s="670"/>
      <c r="AO605" s="670"/>
      <c r="AP605" s="670"/>
      <c r="AQ605" s="927"/>
      <c r="AR605" s="670"/>
      <c r="AS605" s="670"/>
      <c r="AT605" s="927"/>
      <c r="AU605" s="927"/>
      <c r="AV605" s="670"/>
      <c r="AW605" s="670"/>
      <c r="AX605" s="670"/>
      <c r="AY605" s="670"/>
      <c r="AZ605" s="670"/>
    </row>
    <row r="606">
      <c r="A606" s="670"/>
      <c r="B606" s="926"/>
      <c r="C606" s="670"/>
      <c r="D606" s="670"/>
      <c r="E606" s="670"/>
      <c r="F606" s="670"/>
      <c r="G606" s="670"/>
      <c r="H606" s="670"/>
      <c r="I606" s="670"/>
      <c r="J606" s="670"/>
      <c r="K606" s="670"/>
      <c r="L606" s="670"/>
      <c r="M606" s="670"/>
      <c r="N606" s="670"/>
      <c r="O606" s="670"/>
      <c r="P606" s="670"/>
      <c r="Q606" s="670"/>
      <c r="R606" s="670"/>
      <c r="S606" s="670"/>
      <c r="T606" s="670"/>
      <c r="U606" s="670"/>
      <c r="V606" s="670"/>
      <c r="W606" s="670"/>
      <c r="X606" s="670"/>
      <c r="Y606" s="670"/>
      <c r="Z606" s="670"/>
      <c r="AA606" s="670"/>
      <c r="AB606" s="670"/>
      <c r="AC606" s="670"/>
      <c r="AD606" s="670"/>
      <c r="AE606" s="670"/>
      <c r="AF606" s="670"/>
      <c r="AG606" s="670"/>
      <c r="AH606" s="670"/>
      <c r="AI606" s="670"/>
      <c r="AJ606" s="670"/>
      <c r="AK606" s="670"/>
      <c r="AL606" s="670"/>
      <c r="AM606" s="670"/>
      <c r="AN606" s="670"/>
      <c r="AO606" s="670"/>
      <c r="AP606" s="670"/>
      <c r="AQ606" s="927"/>
      <c r="AR606" s="670"/>
      <c r="AS606" s="670"/>
      <c r="AT606" s="927"/>
      <c r="AU606" s="927"/>
      <c r="AV606" s="670"/>
      <c r="AW606" s="670"/>
      <c r="AX606" s="670"/>
      <c r="AY606" s="670"/>
      <c r="AZ606" s="670"/>
    </row>
    <row r="607">
      <c r="A607" s="670"/>
      <c r="B607" s="926"/>
      <c r="C607" s="670"/>
      <c r="D607" s="670"/>
      <c r="E607" s="670"/>
      <c r="F607" s="670"/>
      <c r="G607" s="670"/>
      <c r="H607" s="670"/>
      <c r="I607" s="670"/>
      <c r="J607" s="670"/>
      <c r="K607" s="670"/>
      <c r="L607" s="670"/>
      <c r="M607" s="670"/>
      <c r="N607" s="670"/>
      <c r="O607" s="670"/>
      <c r="P607" s="670"/>
      <c r="Q607" s="670"/>
      <c r="R607" s="670"/>
      <c r="S607" s="670"/>
      <c r="T607" s="670"/>
      <c r="U607" s="670"/>
      <c r="V607" s="670"/>
      <c r="W607" s="670"/>
      <c r="X607" s="670"/>
      <c r="Y607" s="670"/>
      <c r="Z607" s="670"/>
      <c r="AA607" s="670"/>
      <c r="AB607" s="670"/>
      <c r="AC607" s="670"/>
      <c r="AD607" s="670"/>
      <c r="AE607" s="670"/>
      <c r="AF607" s="670"/>
      <c r="AG607" s="670"/>
      <c r="AH607" s="670"/>
      <c r="AI607" s="670"/>
      <c r="AJ607" s="670"/>
      <c r="AK607" s="670"/>
      <c r="AL607" s="670"/>
      <c r="AM607" s="670"/>
      <c r="AN607" s="670"/>
      <c r="AO607" s="670"/>
      <c r="AP607" s="670"/>
      <c r="AQ607" s="927"/>
      <c r="AR607" s="670"/>
      <c r="AS607" s="670"/>
      <c r="AT607" s="927"/>
      <c r="AU607" s="927"/>
      <c r="AV607" s="670"/>
      <c r="AW607" s="670"/>
      <c r="AX607" s="670"/>
      <c r="AY607" s="670"/>
      <c r="AZ607" s="670"/>
    </row>
    <row r="608">
      <c r="A608" s="670"/>
      <c r="B608" s="926"/>
      <c r="C608" s="670"/>
      <c r="D608" s="670"/>
      <c r="E608" s="670"/>
      <c r="F608" s="670"/>
      <c r="G608" s="670"/>
      <c r="H608" s="670"/>
      <c r="I608" s="670"/>
      <c r="J608" s="670"/>
      <c r="K608" s="670"/>
      <c r="L608" s="670"/>
      <c r="M608" s="670"/>
      <c r="N608" s="670"/>
      <c r="O608" s="670"/>
      <c r="P608" s="670"/>
      <c r="Q608" s="670"/>
      <c r="R608" s="670"/>
      <c r="S608" s="670"/>
      <c r="T608" s="670"/>
      <c r="U608" s="670"/>
      <c r="V608" s="670"/>
      <c r="W608" s="670"/>
      <c r="X608" s="670"/>
      <c r="Y608" s="670"/>
      <c r="Z608" s="670"/>
      <c r="AA608" s="670"/>
      <c r="AB608" s="670"/>
      <c r="AC608" s="670"/>
      <c r="AD608" s="670"/>
      <c r="AE608" s="670"/>
      <c r="AF608" s="670"/>
      <c r="AG608" s="670"/>
      <c r="AH608" s="670"/>
      <c r="AI608" s="670"/>
      <c r="AJ608" s="670"/>
      <c r="AK608" s="670"/>
      <c r="AL608" s="670"/>
      <c r="AM608" s="670"/>
      <c r="AN608" s="670"/>
      <c r="AO608" s="670"/>
      <c r="AP608" s="670"/>
      <c r="AQ608" s="927"/>
      <c r="AR608" s="670"/>
      <c r="AS608" s="670"/>
      <c r="AT608" s="927"/>
      <c r="AU608" s="927"/>
      <c r="AV608" s="670"/>
      <c r="AW608" s="670"/>
      <c r="AX608" s="670"/>
      <c r="AY608" s="670"/>
      <c r="AZ608" s="670"/>
    </row>
    <row r="609">
      <c r="A609" s="670"/>
      <c r="B609" s="926"/>
      <c r="C609" s="670"/>
      <c r="D609" s="670"/>
      <c r="E609" s="670"/>
      <c r="F609" s="670"/>
      <c r="G609" s="670"/>
      <c r="H609" s="670"/>
      <c r="I609" s="670"/>
      <c r="J609" s="670"/>
      <c r="K609" s="670"/>
      <c r="L609" s="670"/>
      <c r="M609" s="670"/>
      <c r="N609" s="670"/>
      <c r="O609" s="670"/>
      <c r="P609" s="670"/>
      <c r="Q609" s="670"/>
      <c r="R609" s="670"/>
      <c r="S609" s="670"/>
      <c r="T609" s="670"/>
      <c r="U609" s="670"/>
      <c r="V609" s="670"/>
      <c r="W609" s="670"/>
      <c r="X609" s="670"/>
      <c r="Y609" s="670"/>
      <c r="Z609" s="670"/>
      <c r="AA609" s="670"/>
      <c r="AB609" s="670"/>
      <c r="AC609" s="670"/>
      <c r="AD609" s="670"/>
      <c r="AE609" s="670"/>
      <c r="AF609" s="670"/>
      <c r="AG609" s="670"/>
      <c r="AH609" s="670"/>
      <c r="AI609" s="670"/>
      <c r="AJ609" s="670"/>
      <c r="AK609" s="670"/>
      <c r="AL609" s="670"/>
      <c r="AM609" s="670"/>
      <c r="AN609" s="670"/>
      <c r="AO609" s="670"/>
      <c r="AP609" s="670"/>
      <c r="AQ609" s="927"/>
      <c r="AR609" s="670"/>
      <c r="AS609" s="670"/>
      <c r="AT609" s="927"/>
      <c r="AU609" s="927"/>
      <c r="AV609" s="670"/>
      <c r="AW609" s="670"/>
      <c r="AX609" s="670"/>
      <c r="AY609" s="670"/>
      <c r="AZ609" s="670"/>
    </row>
    <row r="610">
      <c r="A610" s="670"/>
      <c r="B610" s="926"/>
      <c r="C610" s="670"/>
      <c r="D610" s="670"/>
      <c r="E610" s="670"/>
      <c r="F610" s="670"/>
      <c r="G610" s="670"/>
      <c r="H610" s="670"/>
      <c r="I610" s="670"/>
      <c r="J610" s="670"/>
      <c r="K610" s="670"/>
      <c r="L610" s="670"/>
      <c r="M610" s="670"/>
      <c r="N610" s="670"/>
      <c r="O610" s="670"/>
      <c r="P610" s="670"/>
      <c r="Q610" s="670"/>
      <c r="R610" s="670"/>
      <c r="S610" s="670"/>
      <c r="T610" s="670"/>
      <c r="U610" s="670"/>
      <c r="V610" s="670"/>
      <c r="W610" s="670"/>
      <c r="X610" s="670"/>
      <c r="Y610" s="670"/>
      <c r="Z610" s="670"/>
      <c r="AA610" s="670"/>
      <c r="AB610" s="670"/>
      <c r="AC610" s="670"/>
      <c r="AD610" s="670"/>
      <c r="AE610" s="670"/>
      <c r="AF610" s="670"/>
      <c r="AG610" s="670"/>
      <c r="AH610" s="670"/>
      <c r="AI610" s="670"/>
      <c r="AJ610" s="670"/>
      <c r="AK610" s="670"/>
      <c r="AL610" s="670"/>
      <c r="AM610" s="670"/>
      <c r="AN610" s="670"/>
      <c r="AO610" s="670"/>
      <c r="AP610" s="670"/>
      <c r="AQ610" s="927"/>
      <c r="AR610" s="670"/>
      <c r="AS610" s="670"/>
      <c r="AT610" s="927"/>
      <c r="AU610" s="927"/>
      <c r="AV610" s="670"/>
      <c r="AW610" s="670"/>
      <c r="AX610" s="670"/>
      <c r="AY610" s="670"/>
      <c r="AZ610" s="670"/>
    </row>
    <row r="611">
      <c r="A611" s="670"/>
      <c r="B611" s="926"/>
      <c r="C611" s="670"/>
      <c r="D611" s="670"/>
      <c r="E611" s="670"/>
      <c r="F611" s="670"/>
      <c r="G611" s="670"/>
      <c r="H611" s="670"/>
      <c r="I611" s="670"/>
      <c r="J611" s="670"/>
      <c r="K611" s="670"/>
      <c r="L611" s="670"/>
      <c r="M611" s="670"/>
      <c r="N611" s="670"/>
      <c r="O611" s="670"/>
      <c r="P611" s="670"/>
      <c r="Q611" s="670"/>
      <c r="R611" s="670"/>
      <c r="S611" s="670"/>
      <c r="T611" s="670"/>
      <c r="U611" s="670"/>
      <c r="V611" s="670"/>
      <c r="W611" s="670"/>
      <c r="X611" s="670"/>
      <c r="Y611" s="670"/>
      <c r="Z611" s="670"/>
      <c r="AA611" s="670"/>
      <c r="AB611" s="670"/>
      <c r="AC611" s="670"/>
      <c r="AD611" s="670"/>
      <c r="AE611" s="670"/>
      <c r="AF611" s="670"/>
      <c r="AG611" s="670"/>
      <c r="AH611" s="670"/>
      <c r="AI611" s="670"/>
      <c r="AJ611" s="670"/>
      <c r="AK611" s="670"/>
      <c r="AL611" s="670"/>
      <c r="AM611" s="670"/>
      <c r="AN611" s="670"/>
      <c r="AO611" s="670"/>
      <c r="AP611" s="670"/>
      <c r="AQ611" s="927"/>
      <c r="AR611" s="670"/>
      <c r="AS611" s="670"/>
      <c r="AT611" s="927"/>
      <c r="AU611" s="927"/>
      <c r="AV611" s="670"/>
      <c r="AW611" s="670"/>
      <c r="AX611" s="670"/>
      <c r="AY611" s="670"/>
      <c r="AZ611" s="670"/>
    </row>
    <row r="612">
      <c r="A612" s="670"/>
      <c r="B612" s="926"/>
      <c r="C612" s="670"/>
      <c r="D612" s="670"/>
      <c r="E612" s="670"/>
      <c r="F612" s="670"/>
      <c r="G612" s="670"/>
      <c r="H612" s="670"/>
      <c r="I612" s="670"/>
      <c r="J612" s="670"/>
      <c r="K612" s="670"/>
      <c r="L612" s="670"/>
      <c r="M612" s="670"/>
      <c r="N612" s="670"/>
      <c r="O612" s="670"/>
      <c r="P612" s="670"/>
      <c r="Q612" s="670"/>
      <c r="R612" s="670"/>
      <c r="S612" s="670"/>
      <c r="T612" s="670"/>
      <c r="U612" s="670"/>
      <c r="V612" s="670"/>
      <c r="W612" s="670"/>
      <c r="X612" s="670"/>
      <c r="Y612" s="670"/>
      <c r="Z612" s="670"/>
      <c r="AA612" s="670"/>
      <c r="AB612" s="670"/>
      <c r="AC612" s="670"/>
      <c r="AD612" s="670"/>
      <c r="AE612" s="670"/>
      <c r="AF612" s="670"/>
      <c r="AG612" s="670"/>
      <c r="AH612" s="670"/>
      <c r="AI612" s="670"/>
      <c r="AJ612" s="670"/>
      <c r="AK612" s="670"/>
      <c r="AL612" s="670"/>
      <c r="AM612" s="670"/>
      <c r="AN612" s="670"/>
      <c r="AO612" s="670"/>
      <c r="AP612" s="670"/>
      <c r="AQ612" s="927"/>
      <c r="AR612" s="670"/>
      <c r="AS612" s="670"/>
      <c r="AT612" s="927"/>
      <c r="AU612" s="927"/>
      <c r="AV612" s="670"/>
      <c r="AW612" s="670"/>
      <c r="AX612" s="670"/>
      <c r="AY612" s="670"/>
      <c r="AZ612" s="670"/>
    </row>
    <row r="613">
      <c r="A613" s="670"/>
      <c r="B613" s="926"/>
      <c r="C613" s="670"/>
      <c r="D613" s="670"/>
      <c r="E613" s="670"/>
      <c r="F613" s="670"/>
      <c r="G613" s="670"/>
      <c r="H613" s="670"/>
      <c r="I613" s="670"/>
      <c r="J613" s="670"/>
      <c r="K613" s="670"/>
      <c r="L613" s="670"/>
      <c r="M613" s="670"/>
      <c r="N613" s="670"/>
      <c r="O613" s="670"/>
      <c r="P613" s="670"/>
      <c r="Q613" s="670"/>
      <c r="R613" s="670"/>
      <c r="S613" s="670"/>
      <c r="T613" s="670"/>
      <c r="U613" s="670"/>
      <c r="V613" s="670"/>
      <c r="W613" s="670"/>
      <c r="X613" s="670"/>
      <c r="Y613" s="670"/>
      <c r="Z613" s="670"/>
      <c r="AA613" s="670"/>
      <c r="AB613" s="670"/>
      <c r="AC613" s="670"/>
      <c r="AD613" s="670"/>
      <c r="AE613" s="670"/>
      <c r="AF613" s="670"/>
      <c r="AG613" s="670"/>
      <c r="AH613" s="670"/>
      <c r="AI613" s="670"/>
      <c r="AJ613" s="670"/>
      <c r="AK613" s="670"/>
      <c r="AL613" s="670"/>
      <c r="AM613" s="670"/>
      <c r="AN613" s="670"/>
      <c r="AO613" s="670"/>
      <c r="AP613" s="670"/>
      <c r="AQ613" s="927"/>
      <c r="AR613" s="670"/>
      <c r="AS613" s="670"/>
      <c r="AT613" s="927"/>
      <c r="AU613" s="927"/>
      <c r="AV613" s="670"/>
      <c r="AW613" s="670"/>
      <c r="AX613" s="670"/>
      <c r="AY613" s="670"/>
      <c r="AZ613" s="670"/>
    </row>
    <row r="614">
      <c r="A614" s="670"/>
      <c r="B614" s="926"/>
      <c r="C614" s="670"/>
      <c r="D614" s="670"/>
      <c r="E614" s="670"/>
      <c r="F614" s="670"/>
      <c r="G614" s="670"/>
      <c r="H614" s="670"/>
      <c r="I614" s="670"/>
      <c r="J614" s="670"/>
      <c r="K614" s="670"/>
      <c r="L614" s="670"/>
      <c r="M614" s="670"/>
      <c r="N614" s="670"/>
      <c r="O614" s="670"/>
      <c r="P614" s="670"/>
      <c r="Q614" s="670"/>
      <c r="R614" s="670"/>
      <c r="S614" s="670"/>
      <c r="T614" s="670"/>
      <c r="U614" s="670"/>
      <c r="V614" s="670"/>
      <c r="W614" s="670"/>
      <c r="X614" s="670"/>
      <c r="Y614" s="670"/>
      <c r="Z614" s="670"/>
      <c r="AA614" s="670"/>
      <c r="AB614" s="670"/>
      <c r="AC614" s="670"/>
      <c r="AD614" s="670"/>
      <c r="AE614" s="670"/>
      <c r="AF614" s="670"/>
      <c r="AG614" s="670"/>
      <c r="AH614" s="670"/>
      <c r="AI614" s="670"/>
      <c r="AJ614" s="670"/>
      <c r="AK614" s="670"/>
      <c r="AL614" s="670"/>
      <c r="AM614" s="670"/>
      <c r="AN614" s="670"/>
      <c r="AO614" s="670"/>
      <c r="AP614" s="670"/>
      <c r="AQ614" s="927"/>
      <c r="AR614" s="670"/>
      <c r="AS614" s="670"/>
      <c r="AT614" s="927"/>
      <c r="AU614" s="927"/>
      <c r="AV614" s="670"/>
      <c r="AW614" s="670"/>
      <c r="AX614" s="670"/>
      <c r="AY614" s="670"/>
      <c r="AZ614" s="670"/>
    </row>
    <row r="615">
      <c r="A615" s="670"/>
      <c r="B615" s="926"/>
      <c r="C615" s="670"/>
      <c r="D615" s="670"/>
      <c r="E615" s="670"/>
      <c r="F615" s="670"/>
      <c r="G615" s="670"/>
      <c r="H615" s="670"/>
      <c r="I615" s="670"/>
      <c r="J615" s="670"/>
      <c r="K615" s="670"/>
      <c r="L615" s="670"/>
      <c r="M615" s="670"/>
      <c r="N615" s="670"/>
      <c r="O615" s="670"/>
      <c r="P615" s="670"/>
      <c r="Q615" s="670"/>
      <c r="R615" s="670"/>
      <c r="S615" s="670"/>
      <c r="T615" s="670"/>
      <c r="U615" s="670"/>
      <c r="V615" s="670"/>
      <c r="W615" s="670"/>
      <c r="X615" s="670"/>
      <c r="Y615" s="670"/>
      <c r="Z615" s="670"/>
      <c r="AA615" s="670"/>
      <c r="AB615" s="670"/>
      <c r="AC615" s="670"/>
      <c r="AD615" s="670"/>
      <c r="AE615" s="670"/>
      <c r="AF615" s="670"/>
      <c r="AG615" s="670"/>
      <c r="AH615" s="670"/>
      <c r="AI615" s="670"/>
      <c r="AJ615" s="670"/>
      <c r="AK615" s="670"/>
      <c r="AL615" s="670"/>
      <c r="AM615" s="670"/>
      <c r="AN615" s="670"/>
      <c r="AO615" s="670"/>
      <c r="AP615" s="670"/>
      <c r="AQ615" s="927"/>
      <c r="AR615" s="670"/>
      <c r="AS615" s="670"/>
      <c r="AT615" s="927"/>
      <c r="AU615" s="927"/>
      <c r="AV615" s="670"/>
      <c r="AW615" s="670"/>
      <c r="AX615" s="670"/>
      <c r="AY615" s="670"/>
      <c r="AZ615" s="670"/>
    </row>
    <row r="616">
      <c r="A616" s="670"/>
      <c r="B616" s="926"/>
      <c r="C616" s="670"/>
      <c r="D616" s="670"/>
      <c r="E616" s="670"/>
      <c r="F616" s="670"/>
      <c r="G616" s="670"/>
      <c r="H616" s="670"/>
      <c r="I616" s="670"/>
      <c r="J616" s="670"/>
      <c r="K616" s="670"/>
      <c r="L616" s="670"/>
      <c r="M616" s="670"/>
      <c r="N616" s="670"/>
      <c r="O616" s="670"/>
      <c r="P616" s="670"/>
      <c r="Q616" s="670"/>
      <c r="R616" s="670"/>
      <c r="S616" s="670"/>
      <c r="T616" s="670"/>
      <c r="U616" s="670"/>
      <c r="V616" s="670"/>
      <c r="W616" s="670"/>
      <c r="X616" s="670"/>
      <c r="Y616" s="670"/>
      <c r="Z616" s="670"/>
      <c r="AA616" s="670"/>
      <c r="AB616" s="670"/>
      <c r="AC616" s="670"/>
      <c r="AD616" s="670"/>
      <c r="AE616" s="670"/>
      <c r="AF616" s="670"/>
      <c r="AG616" s="670"/>
      <c r="AH616" s="670"/>
      <c r="AI616" s="670"/>
      <c r="AJ616" s="670"/>
      <c r="AK616" s="670"/>
      <c r="AL616" s="670"/>
      <c r="AM616" s="670"/>
      <c r="AN616" s="670"/>
      <c r="AO616" s="670"/>
      <c r="AP616" s="670"/>
      <c r="AQ616" s="927"/>
      <c r="AR616" s="670"/>
      <c r="AS616" s="670"/>
      <c r="AT616" s="927"/>
      <c r="AU616" s="927"/>
      <c r="AV616" s="670"/>
      <c r="AW616" s="670"/>
      <c r="AX616" s="670"/>
      <c r="AY616" s="670"/>
      <c r="AZ616" s="670"/>
    </row>
    <row r="617">
      <c r="A617" s="670"/>
      <c r="B617" s="926"/>
      <c r="C617" s="670"/>
      <c r="D617" s="670"/>
      <c r="E617" s="670"/>
      <c r="F617" s="670"/>
      <c r="G617" s="670"/>
      <c r="H617" s="670"/>
      <c r="I617" s="670"/>
      <c r="J617" s="670"/>
      <c r="K617" s="670"/>
      <c r="L617" s="670"/>
      <c r="M617" s="670"/>
      <c r="N617" s="670"/>
      <c r="O617" s="670"/>
      <c r="P617" s="670"/>
      <c r="Q617" s="670"/>
      <c r="R617" s="670"/>
      <c r="S617" s="670"/>
      <c r="T617" s="670"/>
      <c r="U617" s="670"/>
      <c r="V617" s="670"/>
      <c r="W617" s="670"/>
      <c r="X617" s="670"/>
      <c r="Y617" s="670"/>
      <c r="Z617" s="670"/>
      <c r="AA617" s="670"/>
      <c r="AB617" s="670"/>
      <c r="AC617" s="670"/>
      <c r="AD617" s="670"/>
      <c r="AE617" s="670"/>
      <c r="AF617" s="670"/>
      <c r="AG617" s="670"/>
      <c r="AH617" s="670"/>
      <c r="AI617" s="670"/>
      <c r="AJ617" s="670"/>
      <c r="AK617" s="670"/>
      <c r="AL617" s="670"/>
      <c r="AM617" s="670"/>
      <c r="AN617" s="670"/>
      <c r="AO617" s="670"/>
      <c r="AP617" s="670"/>
      <c r="AQ617" s="927"/>
      <c r="AR617" s="670"/>
      <c r="AS617" s="670"/>
      <c r="AT617" s="927"/>
      <c r="AU617" s="927"/>
      <c r="AV617" s="670"/>
      <c r="AW617" s="670"/>
      <c r="AX617" s="670"/>
      <c r="AY617" s="670"/>
      <c r="AZ617" s="670"/>
    </row>
    <row r="618">
      <c r="A618" s="670"/>
      <c r="B618" s="926"/>
      <c r="C618" s="670"/>
      <c r="D618" s="670"/>
      <c r="E618" s="670"/>
      <c r="F618" s="670"/>
      <c r="G618" s="670"/>
      <c r="H618" s="670"/>
      <c r="I618" s="670"/>
      <c r="J618" s="670"/>
      <c r="K618" s="670"/>
      <c r="L618" s="670"/>
      <c r="M618" s="670"/>
      <c r="N618" s="670"/>
      <c r="O618" s="670"/>
      <c r="P618" s="670"/>
      <c r="Q618" s="670"/>
      <c r="R618" s="670"/>
      <c r="S618" s="670"/>
      <c r="T618" s="670"/>
      <c r="U618" s="670"/>
      <c r="V618" s="670"/>
      <c r="W618" s="670"/>
      <c r="X618" s="670"/>
      <c r="Y618" s="670"/>
      <c r="Z618" s="670"/>
      <c r="AA618" s="670"/>
      <c r="AB618" s="670"/>
      <c r="AC618" s="670"/>
      <c r="AD618" s="670"/>
      <c r="AE618" s="670"/>
      <c r="AF618" s="670"/>
      <c r="AG618" s="670"/>
      <c r="AH618" s="670"/>
      <c r="AI618" s="670"/>
      <c r="AJ618" s="670"/>
      <c r="AK618" s="670"/>
      <c r="AL618" s="670"/>
      <c r="AM618" s="670"/>
      <c r="AN618" s="670"/>
      <c r="AO618" s="670"/>
      <c r="AP618" s="670"/>
      <c r="AQ618" s="927"/>
      <c r="AR618" s="670"/>
      <c r="AS618" s="670"/>
      <c r="AT618" s="927"/>
      <c r="AU618" s="927"/>
      <c r="AV618" s="670"/>
      <c r="AW618" s="670"/>
      <c r="AX618" s="670"/>
      <c r="AY618" s="670"/>
      <c r="AZ618" s="670"/>
    </row>
    <row r="619">
      <c r="A619" s="670"/>
      <c r="B619" s="926"/>
      <c r="C619" s="670"/>
      <c r="D619" s="670"/>
      <c r="E619" s="670"/>
      <c r="F619" s="670"/>
      <c r="G619" s="670"/>
      <c r="H619" s="670"/>
      <c r="I619" s="670"/>
      <c r="J619" s="670"/>
      <c r="K619" s="670"/>
      <c r="L619" s="670"/>
      <c r="M619" s="670"/>
      <c r="N619" s="670"/>
      <c r="O619" s="670"/>
      <c r="P619" s="670"/>
      <c r="Q619" s="670"/>
      <c r="R619" s="670"/>
      <c r="S619" s="670"/>
      <c r="T619" s="670"/>
      <c r="U619" s="670"/>
      <c r="V619" s="670"/>
      <c r="W619" s="670"/>
      <c r="X619" s="670"/>
      <c r="Y619" s="670"/>
      <c r="Z619" s="670"/>
      <c r="AA619" s="670"/>
      <c r="AB619" s="670"/>
      <c r="AC619" s="670"/>
      <c r="AD619" s="670"/>
      <c r="AE619" s="670"/>
      <c r="AF619" s="670"/>
      <c r="AG619" s="670"/>
      <c r="AH619" s="670"/>
      <c r="AI619" s="670"/>
      <c r="AJ619" s="670"/>
      <c r="AK619" s="670"/>
      <c r="AL619" s="670"/>
      <c r="AM619" s="670"/>
      <c r="AN619" s="670"/>
      <c r="AO619" s="670"/>
      <c r="AP619" s="670"/>
      <c r="AQ619" s="927"/>
      <c r="AR619" s="670"/>
      <c r="AS619" s="670"/>
      <c r="AT619" s="927"/>
      <c r="AU619" s="927"/>
      <c r="AV619" s="670"/>
      <c r="AW619" s="670"/>
      <c r="AX619" s="670"/>
      <c r="AY619" s="670"/>
      <c r="AZ619" s="670"/>
    </row>
    <row r="620">
      <c r="A620" s="670"/>
      <c r="B620" s="926"/>
      <c r="C620" s="670"/>
      <c r="D620" s="670"/>
      <c r="E620" s="670"/>
      <c r="F620" s="670"/>
      <c r="G620" s="670"/>
      <c r="H620" s="670"/>
      <c r="I620" s="670"/>
      <c r="J620" s="670"/>
      <c r="K620" s="670"/>
      <c r="L620" s="670"/>
      <c r="M620" s="670"/>
      <c r="N620" s="670"/>
      <c r="O620" s="670"/>
      <c r="P620" s="670"/>
      <c r="Q620" s="670"/>
      <c r="R620" s="670"/>
      <c r="S620" s="670"/>
      <c r="T620" s="670"/>
      <c r="U620" s="670"/>
      <c r="V620" s="670"/>
      <c r="W620" s="670"/>
      <c r="X620" s="670"/>
      <c r="Y620" s="670"/>
      <c r="Z620" s="670"/>
      <c r="AA620" s="670"/>
      <c r="AB620" s="670"/>
      <c r="AC620" s="670"/>
      <c r="AD620" s="670"/>
      <c r="AE620" s="670"/>
      <c r="AF620" s="670"/>
      <c r="AG620" s="670"/>
      <c r="AH620" s="670"/>
      <c r="AI620" s="670"/>
      <c r="AJ620" s="670"/>
      <c r="AK620" s="670"/>
      <c r="AL620" s="670"/>
      <c r="AM620" s="670"/>
      <c r="AN620" s="670"/>
      <c r="AO620" s="670"/>
      <c r="AP620" s="670"/>
      <c r="AQ620" s="927"/>
      <c r="AR620" s="670"/>
      <c r="AS620" s="670"/>
      <c r="AT620" s="927"/>
      <c r="AU620" s="927"/>
      <c r="AV620" s="670"/>
      <c r="AW620" s="670"/>
      <c r="AX620" s="670"/>
      <c r="AY620" s="670"/>
      <c r="AZ620" s="670"/>
    </row>
    <row r="621">
      <c r="A621" s="670"/>
      <c r="B621" s="926"/>
      <c r="C621" s="670"/>
      <c r="D621" s="670"/>
      <c r="E621" s="670"/>
      <c r="F621" s="670"/>
      <c r="G621" s="670"/>
      <c r="H621" s="670"/>
      <c r="I621" s="670"/>
      <c r="J621" s="670"/>
      <c r="K621" s="670"/>
      <c r="L621" s="670"/>
      <c r="M621" s="670"/>
      <c r="N621" s="670"/>
      <c r="O621" s="670"/>
      <c r="P621" s="670"/>
      <c r="Q621" s="670"/>
      <c r="R621" s="670"/>
      <c r="S621" s="670"/>
      <c r="T621" s="670"/>
      <c r="U621" s="670"/>
      <c r="V621" s="670"/>
      <c r="W621" s="670"/>
      <c r="X621" s="670"/>
      <c r="Y621" s="670"/>
      <c r="Z621" s="670"/>
      <c r="AA621" s="670"/>
      <c r="AB621" s="670"/>
      <c r="AC621" s="670"/>
      <c r="AD621" s="670"/>
      <c r="AE621" s="670"/>
      <c r="AF621" s="670"/>
      <c r="AG621" s="670"/>
      <c r="AH621" s="670"/>
      <c r="AI621" s="670"/>
      <c r="AJ621" s="670"/>
      <c r="AK621" s="670"/>
      <c r="AL621" s="670"/>
      <c r="AM621" s="670"/>
      <c r="AN621" s="670"/>
      <c r="AO621" s="670"/>
      <c r="AP621" s="670"/>
      <c r="AQ621" s="927"/>
      <c r="AR621" s="670"/>
      <c r="AS621" s="670"/>
      <c r="AT621" s="927"/>
      <c r="AU621" s="927"/>
      <c r="AV621" s="670"/>
      <c r="AW621" s="670"/>
      <c r="AX621" s="670"/>
      <c r="AY621" s="670"/>
      <c r="AZ621" s="670"/>
    </row>
    <row r="622">
      <c r="A622" s="670"/>
      <c r="B622" s="926"/>
      <c r="C622" s="670"/>
      <c r="D622" s="670"/>
      <c r="E622" s="670"/>
      <c r="F622" s="670"/>
      <c r="G622" s="670"/>
      <c r="H622" s="670"/>
      <c r="I622" s="670"/>
      <c r="J622" s="670"/>
      <c r="K622" s="670"/>
      <c r="L622" s="670"/>
      <c r="M622" s="670"/>
      <c r="N622" s="670"/>
      <c r="O622" s="670"/>
      <c r="P622" s="670"/>
      <c r="Q622" s="670"/>
      <c r="R622" s="670"/>
      <c r="S622" s="670"/>
      <c r="T622" s="670"/>
      <c r="U622" s="670"/>
      <c r="V622" s="670"/>
      <c r="W622" s="670"/>
      <c r="X622" s="670"/>
      <c r="Y622" s="670"/>
      <c r="Z622" s="670"/>
      <c r="AA622" s="670"/>
      <c r="AB622" s="670"/>
      <c r="AC622" s="670"/>
      <c r="AD622" s="670"/>
      <c r="AE622" s="670"/>
      <c r="AF622" s="670"/>
      <c r="AG622" s="670"/>
      <c r="AH622" s="670"/>
      <c r="AI622" s="670"/>
      <c r="AJ622" s="670"/>
      <c r="AK622" s="670"/>
      <c r="AL622" s="670"/>
      <c r="AM622" s="670"/>
      <c r="AN622" s="670"/>
      <c r="AO622" s="670"/>
      <c r="AP622" s="670"/>
      <c r="AQ622" s="927"/>
      <c r="AR622" s="670"/>
      <c r="AS622" s="670"/>
      <c r="AT622" s="927"/>
      <c r="AU622" s="927"/>
      <c r="AV622" s="670"/>
      <c r="AW622" s="670"/>
      <c r="AX622" s="670"/>
      <c r="AY622" s="670"/>
      <c r="AZ622" s="670"/>
    </row>
    <row r="623">
      <c r="A623" s="670"/>
      <c r="B623" s="926"/>
      <c r="C623" s="670"/>
      <c r="D623" s="670"/>
      <c r="E623" s="670"/>
      <c r="F623" s="670"/>
      <c r="G623" s="670"/>
      <c r="H623" s="670"/>
      <c r="I623" s="670"/>
      <c r="J623" s="670"/>
      <c r="K623" s="670"/>
      <c r="L623" s="670"/>
      <c r="M623" s="670"/>
      <c r="N623" s="670"/>
      <c r="O623" s="670"/>
      <c r="P623" s="670"/>
      <c r="Q623" s="670"/>
      <c r="R623" s="670"/>
      <c r="S623" s="670"/>
      <c r="T623" s="670"/>
      <c r="U623" s="670"/>
      <c r="V623" s="670"/>
      <c r="W623" s="670"/>
      <c r="X623" s="670"/>
      <c r="Y623" s="670"/>
      <c r="Z623" s="670"/>
      <c r="AA623" s="670"/>
      <c r="AB623" s="670"/>
      <c r="AC623" s="670"/>
      <c r="AD623" s="670"/>
      <c r="AE623" s="670"/>
      <c r="AF623" s="670"/>
      <c r="AG623" s="670"/>
      <c r="AH623" s="670"/>
      <c r="AI623" s="670"/>
      <c r="AJ623" s="670"/>
      <c r="AK623" s="670"/>
      <c r="AL623" s="670"/>
      <c r="AM623" s="670"/>
      <c r="AN623" s="670"/>
      <c r="AO623" s="670"/>
      <c r="AP623" s="670"/>
      <c r="AQ623" s="927"/>
      <c r="AR623" s="670"/>
      <c r="AS623" s="670"/>
      <c r="AT623" s="927"/>
      <c r="AU623" s="927"/>
      <c r="AV623" s="670"/>
      <c r="AW623" s="670"/>
      <c r="AX623" s="670"/>
      <c r="AY623" s="670"/>
      <c r="AZ623" s="670"/>
    </row>
    <row r="624">
      <c r="A624" s="670"/>
      <c r="B624" s="926"/>
      <c r="C624" s="670"/>
      <c r="D624" s="670"/>
      <c r="E624" s="670"/>
      <c r="F624" s="670"/>
      <c r="G624" s="670"/>
      <c r="H624" s="670"/>
      <c r="I624" s="670"/>
      <c r="J624" s="670"/>
      <c r="K624" s="670"/>
      <c r="L624" s="670"/>
      <c r="M624" s="670"/>
      <c r="N624" s="670"/>
      <c r="O624" s="670"/>
      <c r="P624" s="670"/>
      <c r="Q624" s="670"/>
      <c r="R624" s="670"/>
      <c r="S624" s="670"/>
      <c r="T624" s="670"/>
      <c r="U624" s="670"/>
      <c r="V624" s="670"/>
      <c r="W624" s="670"/>
      <c r="X624" s="670"/>
      <c r="Y624" s="670"/>
      <c r="Z624" s="670"/>
      <c r="AA624" s="670"/>
      <c r="AB624" s="670"/>
      <c r="AC624" s="670"/>
      <c r="AD624" s="670"/>
      <c r="AE624" s="670"/>
      <c r="AF624" s="670"/>
      <c r="AG624" s="670"/>
      <c r="AH624" s="670"/>
      <c r="AI624" s="670"/>
      <c r="AJ624" s="670"/>
      <c r="AK624" s="670"/>
      <c r="AL624" s="670"/>
      <c r="AM624" s="670"/>
      <c r="AN624" s="670"/>
      <c r="AO624" s="670"/>
      <c r="AP624" s="670"/>
      <c r="AQ624" s="927"/>
      <c r="AR624" s="670"/>
      <c r="AS624" s="670"/>
      <c r="AT624" s="927"/>
      <c r="AU624" s="927"/>
      <c r="AV624" s="670"/>
      <c r="AW624" s="670"/>
      <c r="AX624" s="670"/>
      <c r="AY624" s="670"/>
      <c r="AZ624" s="670"/>
    </row>
    <row r="625">
      <c r="A625" s="670"/>
      <c r="B625" s="926"/>
      <c r="C625" s="670"/>
      <c r="D625" s="670"/>
      <c r="E625" s="670"/>
      <c r="F625" s="670"/>
      <c r="G625" s="670"/>
      <c r="H625" s="670"/>
      <c r="I625" s="670"/>
      <c r="J625" s="670"/>
      <c r="K625" s="670"/>
      <c r="L625" s="670"/>
      <c r="M625" s="670"/>
      <c r="N625" s="670"/>
      <c r="O625" s="670"/>
      <c r="P625" s="670"/>
      <c r="Q625" s="670"/>
      <c r="R625" s="670"/>
      <c r="S625" s="670"/>
      <c r="T625" s="670"/>
      <c r="U625" s="670"/>
      <c r="V625" s="670"/>
      <c r="W625" s="670"/>
      <c r="X625" s="670"/>
      <c r="Y625" s="670"/>
      <c r="Z625" s="670"/>
      <c r="AA625" s="670"/>
      <c r="AB625" s="670"/>
      <c r="AC625" s="670"/>
      <c r="AD625" s="670"/>
      <c r="AE625" s="670"/>
      <c r="AF625" s="670"/>
      <c r="AG625" s="670"/>
      <c r="AH625" s="670"/>
      <c r="AI625" s="670"/>
      <c r="AJ625" s="670"/>
      <c r="AK625" s="670"/>
      <c r="AL625" s="670"/>
      <c r="AM625" s="670"/>
      <c r="AN625" s="670"/>
      <c r="AO625" s="670"/>
      <c r="AP625" s="670"/>
      <c r="AQ625" s="927"/>
      <c r="AR625" s="670"/>
      <c r="AS625" s="670"/>
      <c r="AT625" s="927"/>
      <c r="AU625" s="927"/>
      <c r="AV625" s="670"/>
      <c r="AW625" s="670"/>
      <c r="AX625" s="670"/>
      <c r="AY625" s="670"/>
      <c r="AZ625" s="670"/>
    </row>
    <row r="626">
      <c r="A626" s="670"/>
      <c r="B626" s="926"/>
      <c r="C626" s="670"/>
      <c r="D626" s="670"/>
      <c r="E626" s="670"/>
      <c r="F626" s="670"/>
      <c r="G626" s="670"/>
      <c r="H626" s="670"/>
      <c r="I626" s="670"/>
      <c r="J626" s="670"/>
      <c r="K626" s="670"/>
      <c r="L626" s="670"/>
      <c r="M626" s="670"/>
      <c r="N626" s="670"/>
      <c r="O626" s="670"/>
      <c r="P626" s="670"/>
      <c r="Q626" s="670"/>
      <c r="R626" s="670"/>
      <c r="S626" s="670"/>
      <c r="T626" s="670"/>
      <c r="U626" s="670"/>
      <c r="V626" s="670"/>
      <c r="W626" s="670"/>
      <c r="X626" s="670"/>
      <c r="Y626" s="670"/>
      <c r="Z626" s="670"/>
      <c r="AA626" s="670"/>
      <c r="AB626" s="670"/>
      <c r="AC626" s="670"/>
      <c r="AD626" s="670"/>
      <c r="AE626" s="670"/>
      <c r="AF626" s="670"/>
      <c r="AG626" s="670"/>
      <c r="AH626" s="670"/>
      <c r="AI626" s="670"/>
      <c r="AJ626" s="670"/>
      <c r="AK626" s="670"/>
      <c r="AL626" s="670"/>
      <c r="AM626" s="670"/>
      <c r="AN626" s="670"/>
      <c r="AO626" s="670"/>
      <c r="AP626" s="670"/>
      <c r="AQ626" s="927"/>
      <c r="AR626" s="670"/>
      <c r="AS626" s="670"/>
      <c r="AT626" s="927"/>
      <c r="AU626" s="927"/>
      <c r="AV626" s="670"/>
      <c r="AW626" s="670"/>
      <c r="AX626" s="670"/>
      <c r="AY626" s="670"/>
      <c r="AZ626" s="670"/>
    </row>
    <row r="627">
      <c r="A627" s="670"/>
      <c r="B627" s="926"/>
      <c r="C627" s="670"/>
      <c r="D627" s="670"/>
      <c r="E627" s="670"/>
      <c r="F627" s="670"/>
      <c r="G627" s="670"/>
      <c r="H627" s="670"/>
      <c r="I627" s="670"/>
      <c r="J627" s="670"/>
      <c r="K627" s="670"/>
      <c r="L627" s="670"/>
      <c r="M627" s="670"/>
      <c r="N627" s="670"/>
      <c r="O627" s="670"/>
      <c r="P627" s="670"/>
      <c r="Q627" s="670"/>
      <c r="R627" s="670"/>
      <c r="S627" s="670"/>
      <c r="T627" s="670"/>
      <c r="U627" s="670"/>
      <c r="V627" s="670"/>
      <c r="W627" s="670"/>
      <c r="X627" s="670"/>
      <c r="Y627" s="670"/>
      <c r="Z627" s="670"/>
      <c r="AA627" s="670"/>
      <c r="AB627" s="670"/>
      <c r="AC627" s="670"/>
      <c r="AD627" s="670"/>
      <c r="AE627" s="670"/>
      <c r="AF627" s="670"/>
      <c r="AG627" s="670"/>
      <c r="AH627" s="670"/>
      <c r="AI627" s="670"/>
      <c r="AJ627" s="670"/>
      <c r="AK627" s="670"/>
      <c r="AL627" s="670"/>
      <c r="AM627" s="670"/>
      <c r="AN627" s="670"/>
      <c r="AO627" s="670"/>
      <c r="AP627" s="670"/>
      <c r="AQ627" s="927"/>
      <c r="AR627" s="670"/>
      <c r="AS627" s="670"/>
      <c r="AT627" s="927"/>
      <c r="AU627" s="927"/>
      <c r="AV627" s="670"/>
      <c r="AW627" s="670"/>
      <c r="AX627" s="670"/>
      <c r="AY627" s="670"/>
      <c r="AZ627" s="670"/>
    </row>
    <row r="628">
      <c r="A628" s="670"/>
      <c r="B628" s="926"/>
      <c r="C628" s="670"/>
      <c r="D628" s="670"/>
      <c r="E628" s="670"/>
      <c r="F628" s="670"/>
      <c r="G628" s="670"/>
      <c r="H628" s="670"/>
      <c r="I628" s="670"/>
      <c r="J628" s="670"/>
      <c r="K628" s="670"/>
      <c r="L628" s="670"/>
      <c r="M628" s="670"/>
      <c r="N628" s="670"/>
      <c r="O628" s="670"/>
      <c r="P628" s="670"/>
      <c r="Q628" s="670"/>
      <c r="R628" s="670"/>
      <c r="S628" s="670"/>
      <c r="T628" s="670"/>
      <c r="U628" s="670"/>
      <c r="V628" s="670"/>
      <c r="W628" s="670"/>
      <c r="X628" s="670"/>
      <c r="Y628" s="670"/>
      <c r="Z628" s="670"/>
      <c r="AA628" s="670"/>
      <c r="AB628" s="670"/>
      <c r="AC628" s="670"/>
      <c r="AD628" s="670"/>
      <c r="AE628" s="670"/>
      <c r="AF628" s="670"/>
      <c r="AG628" s="670"/>
      <c r="AH628" s="670"/>
      <c r="AI628" s="670"/>
      <c r="AJ628" s="670"/>
      <c r="AK628" s="670"/>
      <c r="AL628" s="670"/>
      <c r="AM628" s="670"/>
      <c r="AN628" s="670"/>
      <c r="AO628" s="670"/>
      <c r="AP628" s="670"/>
      <c r="AQ628" s="927"/>
      <c r="AR628" s="670"/>
      <c r="AS628" s="670"/>
      <c r="AT628" s="927"/>
      <c r="AU628" s="927"/>
      <c r="AV628" s="670"/>
      <c r="AW628" s="670"/>
      <c r="AX628" s="670"/>
      <c r="AY628" s="670"/>
      <c r="AZ628" s="670"/>
    </row>
    <row r="629">
      <c r="A629" s="670"/>
      <c r="B629" s="926"/>
      <c r="C629" s="670"/>
      <c r="D629" s="670"/>
      <c r="E629" s="670"/>
      <c r="F629" s="670"/>
      <c r="G629" s="670"/>
      <c r="H629" s="670"/>
      <c r="I629" s="670"/>
      <c r="J629" s="670"/>
      <c r="K629" s="670"/>
      <c r="L629" s="670"/>
      <c r="M629" s="670"/>
      <c r="N629" s="670"/>
      <c r="O629" s="670"/>
      <c r="P629" s="670"/>
      <c r="Q629" s="670"/>
      <c r="R629" s="670"/>
      <c r="S629" s="670"/>
      <c r="T629" s="670"/>
      <c r="U629" s="670"/>
      <c r="V629" s="670"/>
      <c r="W629" s="670"/>
      <c r="X629" s="670"/>
      <c r="Y629" s="670"/>
      <c r="Z629" s="670"/>
      <c r="AA629" s="670"/>
      <c r="AB629" s="670"/>
      <c r="AC629" s="670"/>
      <c r="AD629" s="670"/>
      <c r="AE629" s="670"/>
      <c r="AF629" s="670"/>
      <c r="AG629" s="670"/>
      <c r="AH629" s="670"/>
      <c r="AI629" s="670"/>
      <c r="AJ629" s="670"/>
      <c r="AK629" s="670"/>
      <c r="AL629" s="670"/>
      <c r="AM629" s="670"/>
      <c r="AN629" s="670"/>
      <c r="AO629" s="670"/>
      <c r="AP629" s="670"/>
      <c r="AQ629" s="927"/>
      <c r="AR629" s="670"/>
      <c r="AS629" s="670"/>
      <c r="AT629" s="927"/>
      <c r="AU629" s="927"/>
      <c r="AV629" s="670"/>
      <c r="AW629" s="670"/>
      <c r="AX629" s="670"/>
      <c r="AY629" s="670"/>
      <c r="AZ629" s="670"/>
    </row>
    <row r="630">
      <c r="A630" s="670"/>
      <c r="B630" s="926"/>
      <c r="C630" s="670"/>
      <c r="D630" s="670"/>
      <c r="E630" s="670"/>
      <c r="F630" s="670"/>
      <c r="G630" s="670"/>
      <c r="H630" s="670"/>
      <c r="I630" s="670"/>
      <c r="J630" s="670"/>
      <c r="K630" s="670"/>
      <c r="L630" s="670"/>
      <c r="M630" s="670"/>
      <c r="N630" s="670"/>
      <c r="O630" s="670"/>
      <c r="P630" s="670"/>
      <c r="Q630" s="670"/>
      <c r="R630" s="670"/>
      <c r="S630" s="670"/>
      <c r="T630" s="670"/>
      <c r="U630" s="670"/>
      <c r="V630" s="670"/>
      <c r="W630" s="670"/>
      <c r="X630" s="670"/>
      <c r="Y630" s="670"/>
      <c r="Z630" s="670"/>
      <c r="AA630" s="670"/>
      <c r="AB630" s="670"/>
      <c r="AC630" s="670"/>
      <c r="AD630" s="670"/>
      <c r="AE630" s="670"/>
      <c r="AF630" s="670"/>
      <c r="AG630" s="670"/>
      <c r="AH630" s="670"/>
      <c r="AI630" s="670"/>
      <c r="AJ630" s="670"/>
      <c r="AK630" s="670"/>
      <c r="AL630" s="670"/>
      <c r="AM630" s="670"/>
      <c r="AN630" s="670"/>
      <c r="AO630" s="670"/>
      <c r="AP630" s="670"/>
      <c r="AQ630" s="927"/>
      <c r="AR630" s="670"/>
      <c r="AS630" s="670"/>
      <c r="AT630" s="927"/>
      <c r="AU630" s="927"/>
      <c r="AV630" s="670"/>
      <c r="AW630" s="670"/>
      <c r="AX630" s="670"/>
      <c r="AY630" s="670"/>
      <c r="AZ630" s="670"/>
    </row>
    <row r="631">
      <c r="A631" s="670"/>
      <c r="B631" s="926"/>
      <c r="C631" s="670"/>
      <c r="D631" s="670"/>
      <c r="E631" s="670"/>
      <c r="F631" s="670"/>
      <c r="G631" s="670"/>
      <c r="H631" s="670"/>
      <c r="I631" s="670"/>
      <c r="J631" s="670"/>
      <c r="K631" s="670"/>
      <c r="L631" s="670"/>
      <c r="M631" s="670"/>
      <c r="N631" s="670"/>
      <c r="O631" s="670"/>
      <c r="P631" s="670"/>
      <c r="Q631" s="670"/>
      <c r="R631" s="670"/>
      <c r="S631" s="670"/>
      <c r="T631" s="670"/>
      <c r="U631" s="670"/>
      <c r="V631" s="670"/>
      <c r="W631" s="670"/>
      <c r="X631" s="670"/>
      <c r="Y631" s="670"/>
      <c r="Z631" s="670"/>
      <c r="AA631" s="670"/>
      <c r="AB631" s="670"/>
      <c r="AC631" s="670"/>
      <c r="AD631" s="670"/>
      <c r="AE631" s="670"/>
      <c r="AF631" s="670"/>
      <c r="AG631" s="670"/>
      <c r="AH631" s="670"/>
      <c r="AI631" s="670"/>
      <c r="AJ631" s="670"/>
      <c r="AK631" s="670"/>
      <c r="AL631" s="670"/>
      <c r="AM631" s="670"/>
      <c r="AN631" s="670"/>
      <c r="AO631" s="670"/>
      <c r="AP631" s="670"/>
      <c r="AQ631" s="927"/>
      <c r="AR631" s="670"/>
      <c r="AS631" s="670"/>
      <c r="AT631" s="927"/>
      <c r="AU631" s="927"/>
      <c r="AV631" s="670"/>
      <c r="AW631" s="670"/>
      <c r="AX631" s="670"/>
      <c r="AY631" s="670"/>
      <c r="AZ631" s="670"/>
    </row>
    <row r="632">
      <c r="A632" s="670"/>
      <c r="B632" s="926"/>
      <c r="C632" s="670"/>
      <c r="D632" s="670"/>
      <c r="E632" s="670"/>
      <c r="F632" s="670"/>
      <c r="G632" s="670"/>
      <c r="H632" s="670"/>
      <c r="I632" s="670"/>
      <c r="J632" s="670"/>
      <c r="K632" s="670"/>
      <c r="L632" s="670"/>
      <c r="M632" s="670"/>
      <c r="N632" s="670"/>
      <c r="O632" s="670"/>
      <c r="P632" s="670"/>
      <c r="Q632" s="670"/>
      <c r="R632" s="670"/>
      <c r="S632" s="670"/>
      <c r="T632" s="670"/>
      <c r="U632" s="670"/>
      <c r="V632" s="670"/>
      <c r="W632" s="670"/>
      <c r="X632" s="670"/>
      <c r="Y632" s="670"/>
      <c r="Z632" s="670"/>
      <c r="AA632" s="670"/>
      <c r="AB632" s="670"/>
      <c r="AC632" s="670"/>
      <c r="AD632" s="670"/>
      <c r="AE632" s="670"/>
      <c r="AF632" s="670"/>
      <c r="AG632" s="670"/>
      <c r="AH632" s="670"/>
      <c r="AI632" s="670"/>
      <c r="AJ632" s="670"/>
      <c r="AK632" s="670"/>
      <c r="AL632" s="670"/>
      <c r="AM632" s="670"/>
      <c r="AN632" s="670"/>
      <c r="AO632" s="670"/>
      <c r="AP632" s="670"/>
      <c r="AQ632" s="927"/>
      <c r="AR632" s="670"/>
      <c r="AS632" s="670"/>
      <c r="AT632" s="927"/>
      <c r="AU632" s="927"/>
      <c r="AV632" s="670"/>
      <c r="AW632" s="670"/>
      <c r="AX632" s="670"/>
      <c r="AY632" s="670"/>
      <c r="AZ632" s="670"/>
    </row>
    <row r="633">
      <c r="A633" s="670"/>
      <c r="B633" s="926"/>
      <c r="C633" s="670"/>
      <c r="D633" s="670"/>
      <c r="E633" s="670"/>
      <c r="F633" s="670"/>
      <c r="G633" s="670"/>
      <c r="H633" s="670"/>
      <c r="I633" s="670"/>
      <c r="J633" s="670"/>
      <c r="K633" s="670"/>
      <c r="L633" s="670"/>
      <c r="M633" s="670"/>
      <c r="N633" s="670"/>
      <c r="O633" s="670"/>
      <c r="P633" s="670"/>
      <c r="Q633" s="670"/>
      <c r="R633" s="670"/>
      <c r="S633" s="670"/>
      <c r="T633" s="670"/>
      <c r="U633" s="670"/>
      <c r="V633" s="670"/>
      <c r="W633" s="670"/>
      <c r="X633" s="670"/>
      <c r="Y633" s="670"/>
      <c r="Z633" s="670"/>
      <c r="AA633" s="670"/>
      <c r="AB633" s="670"/>
      <c r="AC633" s="670"/>
      <c r="AD633" s="670"/>
      <c r="AE633" s="670"/>
      <c r="AF633" s="670"/>
      <c r="AG633" s="670"/>
      <c r="AH633" s="670"/>
      <c r="AI633" s="670"/>
      <c r="AJ633" s="670"/>
      <c r="AK633" s="670"/>
      <c r="AL633" s="670"/>
      <c r="AM633" s="670"/>
      <c r="AN633" s="670"/>
      <c r="AO633" s="670"/>
      <c r="AP633" s="670"/>
      <c r="AQ633" s="927"/>
      <c r="AR633" s="670"/>
      <c r="AS633" s="670"/>
      <c r="AT633" s="927"/>
      <c r="AU633" s="927"/>
      <c r="AV633" s="670"/>
      <c r="AW633" s="670"/>
      <c r="AX633" s="670"/>
      <c r="AY633" s="670"/>
      <c r="AZ633" s="670"/>
    </row>
    <row r="634">
      <c r="A634" s="670"/>
      <c r="B634" s="926"/>
      <c r="C634" s="670"/>
      <c r="D634" s="670"/>
      <c r="E634" s="670"/>
      <c r="F634" s="670"/>
      <c r="G634" s="670"/>
      <c r="H634" s="670"/>
      <c r="I634" s="670"/>
      <c r="J634" s="670"/>
      <c r="K634" s="670"/>
      <c r="L634" s="670"/>
      <c r="M634" s="670"/>
      <c r="N634" s="670"/>
      <c r="O634" s="670"/>
      <c r="P634" s="670"/>
      <c r="Q634" s="670"/>
      <c r="R634" s="670"/>
      <c r="S634" s="670"/>
      <c r="T634" s="670"/>
      <c r="U634" s="670"/>
      <c r="V634" s="670"/>
      <c r="W634" s="670"/>
      <c r="X634" s="670"/>
      <c r="Y634" s="670"/>
      <c r="Z634" s="670"/>
      <c r="AA634" s="670"/>
      <c r="AB634" s="670"/>
      <c r="AC634" s="670"/>
      <c r="AD634" s="670"/>
      <c r="AE634" s="670"/>
      <c r="AF634" s="670"/>
      <c r="AG634" s="670"/>
      <c r="AH634" s="670"/>
      <c r="AI634" s="670"/>
      <c r="AJ634" s="670"/>
      <c r="AK634" s="670"/>
      <c r="AL634" s="670"/>
      <c r="AM634" s="670"/>
      <c r="AN634" s="670"/>
      <c r="AO634" s="670"/>
      <c r="AP634" s="670"/>
      <c r="AQ634" s="927"/>
      <c r="AR634" s="670"/>
      <c r="AS634" s="670"/>
      <c r="AT634" s="927"/>
      <c r="AU634" s="927"/>
      <c r="AV634" s="670"/>
      <c r="AW634" s="670"/>
      <c r="AX634" s="670"/>
      <c r="AY634" s="670"/>
      <c r="AZ634" s="670"/>
    </row>
    <row r="635">
      <c r="A635" s="670"/>
      <c r="B635" s="926"/>
      <c r="C635" s="670"/>
      <c r="D635" s="670"/>
      <c r="E635" s="670"/>
      <c r="F635" s="670"/>
      <c r="G635" s="670"/>
      <c r="H635" s="670"/>
      <c r="I635" s="670"/>
      <c r="J635" s="670"/>
      <c r="K635" s="670"/>
      <c r="L635" s="670"/>
      <c r="M635" s="670"/>
      <c r="N635" s="670"/>
      <c r="O635" s="670"/>
      <c r="P635" s="670"/>
      <c r="Q635" s="670"/>
      <c r="R635" s="670"/>
      <c r="S635" s="670"/>
      <c r="T635" s="670"/>
      <c r="U635" s="670"/>
      <c r="V635" s="670"/>
      <c r="W635" s="670"/>
      <c r="X635" s="670"/>
      <c r="Y635" s="670"/>
      <c r="Z635" s="670"/>
      <c r="AA635" s="670"/>
      <c r="AB635" s="670"/>
      <c r="AC635" s="670"/>
      <c r="AD635" s="670"/>
      <c r="AE635" s="670"/>
      <c r="AF635" s="670"/>
      <c r="AG635" s="670"/>
      <c r="AH635" s="670"/>
      <c r="AI635" s="670"/>
      <c r="AJ635" s="670"/>
      <c r="AK635" s="670"/>
      <c r="AL635" s="670"/>
      <c r="AM635" s="670"/>
      <c r="AN635" s="670"/>
      <c r="AO635" s="670"/>
      <c r="AP635" s="670"/>
      <c r="AQ635" s="927"/>
      <c r="AR635" s="670"/>
      <c r="AS635" s="670"/>
      <c r="AT635" s="927"/>
      <c r="AU635" s="927"/>
      <c r="AV635" s="670"/>
      <c r="AW635" s="670"/>
      <c r="AX635" s="670"/>
      <c r="AY635" s="670"/>
      <c r="AZ635" s="670"/>
    </row>
    <row r="636">
      <c r="A636" s="670"/>
      <c r="B636" s="926"/>
      <c r="C636" s="670"/>
      <c r="D636" s="670"/>
      <c r="E636" s="670"/>
      <c r="F636" s="670"/>
      <c r="G636" s="670"/>
      <c r="H636" s="670"/>
      <c r="I636" s="670"/>
      <c r="J636" s="670"/>
      <c r="K636" s="670"/>
      <c r="L636" s="670"/>
      <c r="M636" s="670"/>
      <c r="N636" s="670"/>
      <c r="O636" s="670"/>
      <c r="P636" s="670"/>
      <c r="Q636" s="670"/>
      <c r="R636" s="670"/>
      <c r="S636" s="670"/>
      <c r="T636" s="670"/>
      <c r="U636" s="670"/>
      <c r="V636" s="670"/>
      <c r="W636" s="670"/>
      <c r="X636" s="670"/>
      <c r="Y636" s="670"/>
      <c r="Z636" s="670"/>
      <c r="AA636" s="670"/>
      <c r="AB636" s="670"/>
      <c r="AC636" s="670"/>
      <c r="AD636" s="670"/>
      <c r="AE636" s="670"/>
      <c r="AF636" s="670"/>
      <c r="AG636" s="670"/>
      <c r="AH636" s="670"/>
      <c r="AI636" s="670"/>
      <c r="AJ636" s="670"/>
      <c r="AK636" s="670"/>
      <c r="AL636" s="670"/>
      <c r="AM636" s="670"/>
      <c r="AN636" s="670"/>
      <c r="AO636" s="670"/>
      <c r="AP636" s="670"/>
      <c r="AQ636" s="927"/>
      <c r="AR636" s="670"/>
      <c r="AS636" s="670"/>
      <c r="AT636" s="927"/>
      <c r="AU636" s="927"/>
      <c r="AV636" s="670"/>
      <c r="AW636" s="670"/>
      <c r="AX636" s="670"/>
      <c r="AY636" s="670"/>
      <c r="AZ636" s="670"/>
    </row>
    <row r="637">
      <c r="A637" s="670"/>
      <c r="B637" s="926"/>
      <c r="C637" s="670"/>
      <c r="D637" s="670"/>
      <c r="E637" s="670"/>
      <c r="F637" s="670"/>
      <c r="G637" s="670"/>
      <c r="H637" s="670"/>
      <c r="I637" s="670"/>
      <c r="J637" s="670"/>
      <c r="K637" s="670"/>
      <c r="L637" s="670"/>
      <c r="M637" s="670"/>
      <c r="N637" s="670"/>
      <c r="O637" s="670"/>
      <c r="P637" s="670"/>
      <c r="Q637" s="670"/>
      <c r="R637" s="670"/>
      <c r="S637" s="670"/>
      <c r="T637" s="670"/>
      <c r="U637" s="670"/>
      <c r="V637" s="670"/>
      <c r="W637" s="670"/>
      <c r="X637" s="670"/>
      <c r="Y637" s="670"/>
      <c r="Z637" s="670"/>
      <c r="AA637" s="670"/>
      <c r="AB637" s="670"/>
      <c r="AC637" s="670"/>
      <c r="AD637" s="670"/>
      <c r="AE637" s="670"/>
      <c r="AF637" s="670"/>
      <c r="AG637" s="670"/>
      <c r="AH637" s="670"/>
      <c r="AI637" s="670"/>
      <c r="AJ637" s="670"/>
      <c r="AK637" s="670"/>
      <c r="AL637" s="670"/>
      <c r="AM637" s="670"/>
      <c r="AN637" s="670"/>
      <c r="AO637" s="670"/>
      <c r="AP637" s="670"/>
      <c r="AQ637" s="927"/>
      <c r="AR637" s="670"/>
      <c r="AS637" s="670"/>
      <c r="AT637" s="927"/>
      <c r="AU637" s="927"/>
      <c r="AV637" s="670"/>
      <c r="AW637" s="670"/>
      <c r="AX637" s="670"/>
      <c r="AY637" s="670"/>
      <c r="AZ637" s="670"/>
    </row>
    <row r="638">
      <c r="A638" s="670"/>
      <c r="B638" s="926"/>
      <c r="C638" s="670"/>
      <c r="D638" s="670"/>
      <c r="E638" s="670"/>
      <c r="F638" s="670"/>
      <c r="G638" s="670"/>
      <c r="H638" s="670"/>
      <c r="I638" s="670"/>
      <c r="J638" s="670"/>
      <c r="K638" s="670"/>
      <c r="L638" s="670"/>
      <c r="M638" s="670"/>
      <c r="N638" s="670"/>
      <c r="O638" s="670"/>
      <c r="P638" s="670"/>
      <c r="Q638" s="670"/>
      <c r="R638" s="670"/>
      <c r="S638" s="670"/>
      <c r="T638" s="670"/>
      <c r="U638" s="670"/>
      <c r="V638" s="670"/>
      <c r="W638" s="670"/>
      <c r="X638" s="670"/>
      <c r="Y638" s="670"/>
      <c r="Z638" s="670"/>
      <c r="AA638" s="670"/>
      <c r="AB638" s="670"/>
      <c r="AC638" s="670"/>
      <c r="AD638" s="670"/>
      <c r="AE638" s="670"/>
      <c r="AF638" s="670"/>
      <c r="AG638" s="670"/>
      <c r="AH638" s="670"/>
      <c r="AI638" s="670"/>
      <c r="AJ638" s="670"/>
      <c r="AK638" s="670"/>
      <c r="AL638" s="670"/>
      <c r="AM638" s="670"/>
      <c r="AN638" s="670"/>
      <c r="AO638" s="670"/>
      <c r="AP638" s="670"/>
      <c r="AQ638" s="927"/>
      <c r="AR638" s="670"/>
      <c r="AS638" s="670"/>
      <c r="AT638" s="927"/>
      <c r="AU638" s="927"/>
      <c r="AV638" s="670"/>
      <c r="AW638" s="670"/>
      <c r="AX638" s="670"/>
      <c r="AY638" s="670"/>
      <c r="AZ638" s="670"/>
    </row>
    <row r="639">
      <c r="A639" s="670"/>
      <c r="B639" s="926"/>
      <c r="C639" s="670"/>
      <c r="D639" s="670"/>
      <c r="E639" s="670"/>
      <c r="F639" s="670"/>
      <c r="G639" s="670"/>
      <c r="H639" s="670"/>
      <c r="I639" s="670"/>
      <c r="J639" s="670"/>
      <c r="K639" s="670"/>
      <c r="L639" s="670"/>
      <c r="M639" s="670"/>
      <c r="N639" s="670"/>
      <c r="O639" s="670"/>
      <c r="P639" s="670"/>
      <c r="Q639" s="670"/>
      <c r="R639" s="670"/>
      <c r="S639" s="670"/>
      <c r="T639" s="670"/>
      <c r="U639" s="670"/>
      <c r="V639" s="670"/>
      <c r="W639" s="670"/>
      <c r="X639" s="670"/>
      <c r="Y639" s="670"/>
      <c r="Z639" s="670"/>
      <c r="AA639" s="670"/>
      <c r="AB639" s="670"/>
      <c r="AC639" s="670"/>
      <c r="AD639" s="670"/>
      <c r="AE639" s="670"/>
      <c r="AF639" s="670"/>
      <c r="AG639" s="670"/>
      <c r="AH639" s="670"/>
      <c r="AI639" s="670"/>
      <c r="AJ639" s="670"/>
      <c r="AK639" s="670"/>
      <c r="AL639" s="670"/>
      <c r="AM639" s="670"/>
      <c r="AN639" s="670"/>
      <c r="AO639" s="670"/>
      <c r="AP639" s="670"/>
      <c r="AQ639" s="927"/>
      <c r="AR639" s="670"/>
      <c r="AS639" s="670"/>
      <c r="AT639" s="927"/>
      <c r="AU639" s="927"/>
      <c r="AV639" s="670"/>
      <c r="AW639" s="670"/>
      <c r="AX639" s="670"/>
      <c r="AY639" s="670"/>
      <c r="AZ639" s="670"/>
    </row>
    <row r="640">
      <c r="A640" s="670"/>
      <c r="B640" s="926"/>
      <c r="C640" s="670"/>
      <c r="D640" s="670"/>
      <c r="E640" s="670"/>
      <c r="F640" s="670"/>
      <c r="G640" s="670"/>
      <c r="H640" s="670"/>
      <c r="I640" s="670"/>
      <c r="J640" s="670"/>
      <c r="K640" s="670"/>
      <c r="L640" s="670"/>
      <c r="M640" s="670"/>
      <c r="N640" s="670"/>
      <c r="O640" s="670"/>
      <c r="P640" s="670"/>
      <c r="Q640" s="670"/>
      <c r="R640" s="670"/>
      <c r="S640" s="670"/>
      <c r="T640" s="670"/>
      <c r="U640" s="670"/>
      <c r="V640" s="670"/>
      <c r="W640" s="670"/>
      <c r="X640" s="670"/>
      <c r="Y640" s="670"/>
      <c r="Z640" s="670"/>
      <c r="AA640" s="670"/>
      <c r="AB640" s="670"/>
      <c r="AC640" s="670"/>
      <c r="AD640" s="670"/>
      <c r="AE640" s="670"/>
      <c r="AF640" s="670"/>
      <c r="AG640" s="670"/>
      <c r="AH640" s="670"/>
      <c r="AI640" s="670"/>
      <c r="AJ640" s="670"/>
      <c r="AK640" s="670"/>
      <c r="AL640" s="670"/>
      <c r="AM640" s="670"/>
      <c r="AN640" s="670"/>
      <c r="AO640" s="670"/>
      <c r="AP640" s="670"/>
      <c r="AQ640" s="927"/>
      <c r="AR640" s="670"/>
      <c r="AS640" s="670"/>
      <c r="AT640" s="927"/>
      <c r="AU640" s="927"/>
      <c r="AV640" s="670"/>
      <c r="AW640" s="670"/>
      <c r="AX640" s="670"/>
      <c r="AY640" s="670"/>
      <c r="AZ640" s="670"/>
    </row>
    <row r="641">
      <c r="A641" s="670"/>
      <c r="B641" s="926"/>
      <c r="C641" s="670"/>
      <c r="D641" s="670"/>
      <c r="E641" s="670"/>
      <c r="F641" s="670"/>
      <c r="G641" s="670"/>
      <c r="H641" s="670"/>
      <c r="I641" s="670"/>
      <c r="J641" s="670"/>
      <c r="K641" s="670"/>
      <c r="L641" s="670"/>
      <c r="M641" s="670"/>
      <c r="N641" s="670"/>
      <c r="O641" s="670"/>
      <c r="P641" s="670"/>
      <c r="Q641" s="670"/>
      <c r="R641" s="670"/>
      <c r="S641" s="670"/>
      <c r="T641" s="670"/>
      <c r="U641" s="670"/>
      <c r="V641" s="670"/>
      <c r="W641" s="670"/>
      <c r="X641" s="670"/>
      <c r="Y641" s="670"/>
      <c r="Z641" s="670"/>
      <c r="AA641" s="670"/>
      <c r="AB641" s="670"/>
      <c r="AC641" s="670"/>
      <c r="AD641" s="670"/>
      <c r="AE641" s="670"/>
      <c r="AF641" s="670"/>
      <c r="AG641" s="670"/>
      <c r="AH641" s="670"/>
      <c r="AI641" s="670"/>
      <c r="AJ641" s="670"/>
      <c r="AK641" s="670"/>
      <c r="AL641" s="670"/>
      <c r="AM641" s="670"/>
      <c r="AN641" s="670"/>
      <c r="AO641" s="670"/>
      <c r="AP641" s="670"/>
      <c r="AQ641" s="927"/>
      <c r="AR641" s="670"/>
      <c r="AS641" s="670"/>
      <c r="AT641" s="927"/>
      <c r="AU641" s="927"/>
      <c r="AV641" s="670"/>
      <c r="AW641" s="670"/>
      <c r="AX641" s="670"/>
      <c r="AY641" s="670"/>
      <c r="AZ641" s="670"/>
    </row>
    <row r="642">
      <c r="A642" s="670"/>
      <c r="B642" s="926"/>
      <c r="C642" s="670"/>
      <c r="D642" s="670"/>
      <c r="E642" s="670"/>
      <c r="F642" s="670"/>
      <c r="G642" s="670"/>
      <c r="H642" s="670"/>
      <c r="I642" s="670"/>
      <c r="J642" s="670"/>
      <c r="K642" s="670"/>
      <c r="L642" s="670"/>
      <c r="M642" s="670"/>
      <c r="N642" s="670"/>
      <c r="O642" s="670"/>
      <c r="P642" s="670"/>
      <c r="Q642" s="670"/>
      <c r="R642" s="670"/>
      <c r="S642" s="670"/>
      <c r="T642" s="670"/>
      <c r="U642" s="670"/>
      <c r="V642" s="670"/>
      <c r="W642" s="670"/>
      <c r="X642" s="670"/>
      <c r="Y642" s="670"/>
      <c r="Z642" s="670"/>
      <c r="AA642" s="670"/>
      <c r="AB642" s="670"/>
      <c r="AC642" s="670"/>
      <c r="AD642" s="670"/>
      <c r="AE642" s="670"/>
      <c r="AF642" s="670"/>
      <c r="AG642" s="670"/>
      <c r="AH642" s="670"/>
      <c r="AI642" s="670"/>
      <c r="AJ642" s="670"/>
      <c r="AK642" s="670"/>
      <c r="AL642" s="670"/>
      <c r="AM642" s="670"/>
      <c r="AN642" s="670"/>
      <c r="AO642" s="670"/>
      <c r="AP642" s="670"/>
      <c r="AQ642" s="927"/>
      <c r="AR642" s="670"/>
      <c r="AS642" s="670"/>
      <c r="AT642" s="927"/>
      <c r="AU642" s="927"/>
      <c r="AV642" s="670"/>
      <c r="AW642" s="670"/>
      <c r="AX642" s="670"/>
      <c r="AY642" s="670"/>
      <c r="AZ642" s="670"/>
    </row>
    <row r="643">
      <c r="A643" s="670"/>
      <c r="B643" s="926"/>
      <c r="C643" s="670"/>
      <c r="D643" s="670"/>
      <c r="E643" s="670"/>
      <c r="F643" s="670"/>
      <c r="G643" s="670"/>
      <c r="H643" s="670"/>
      <c r="I643" s="670"/>
      <c r="J643" s="670"/>
      <c r="K643" s="670"/>
      <c r="L643" s="670"/>
      <c r="M643" s="670"/>
      <c r="N643" s="670"/>
      <c r="O643" s="670"/>
      <c r="P643" s="670"/>
      <c r="Q643" s="670"/>
      <c r="R643" s="670"/>
      <c r="S643" s="670"/>
      <c r="T643" s="670"/>
      <c r="U643" s="670"/>
      <c r="V643" s="670"/>
      <c r="W643" s="670"/>
      <c r="X643" s="670"/>
      <c r="Y643" s="670"/>
      <c r="Z643" s="670"/>
      <c r="AA643" s="670"/>
      <c r="AB643" s="670"/>
      <c r="AC643" s="670"/>
      <c r="AD643" s="670"/>
      <c r="AE643" s="670"/>
      <c r="AF643" s="670"/>
      <c r="AG643" s="670"/>
      <c r="AH643" s="670"/>
      <c r="AI643" s="670"/>
      <c r="AJ643" s="670"/>
      <c r="AK643" s="670"/>
      <c r="AL643" s="670"/>
      <c r="AM643" s="670"/>
      <c r="AN643" s="670"/>
      <c r="AO643" s="670"/>
      <c r="AP643" s="670"/>
      <c r="AQ643" s="927"/>
      <c r="AR643" s="670"/>
      <c r="AS643" s="670"/>
      <c r="AT643" s="927"/>
      <c r="AU643" s="927"/>
      <c r="AV643" s="670"/>
      <c r="AW643" s="670"/>
      <c r="AX643" s="670"/>
      <c r="AY643" s="670"/>
      <c r="AZ643" s="670"/>
    </row>
    <row r="644">
      <c r="A644" s="670"/>
      <c r="B644" s="926"/>
      <c r="C644" s="670"/>
      <c r="D644" s="670"/>
      <c r="E644" s="670"/>
      <c r="F644" s="670"/>
      <c r="G644" s="670"/>
      <c r="H644" s="670"/>
      <c r="I644" s="670"/>
      <c r="J644" s="670"/>
      <c r="K644" s="670"/>
      <c r="L644" s="670"/>
      <c r="M644" s="670"/>
      <c r="N644" s="670"/>
      <c r="O644" s="670"/>
      <c r="P644" s="670"/>
      <c r="Q644" s="670"/>
      <c r="R644" s="670"/>
      <c r="S644" s="670"/>
      <c r="T644" s="670"/>
      <c r="U644" s="670"/>
      <c r="V644" s="670"/>
      <c r="W644" s="670"/>
      <c r="X644" s="670"/>
      <c r="Y644" s="670"/>
      <c r="Z644" s="670"/>
      <c r="AA644" s="670"/>
      <c r="AB644" s="670"/>
      <c r="AC644" s="670"/>
      <c r="AD644" s="670"/>
      <c r="AE644" s="670"/>
      <c r="AF644" s="670"/>
      <c r="AG644" s="670"/>
      <c r="AH644" s="670"/>
      <c r="AI644" s="670"/>
      <c r="AJ644" s="670"/>
      <c r="AK644" s="670"/>
      <c r="AL644" s="670"/>
      <c r="AM644" s="670"/>
      <c r="AN644" s="670"/>
      <c r="AO644" s="670"/>
      <c r="AP644" s="670"/>
      <c r="AQ644" s="927"/>
      <c r="AR644" s="670"/>
      <c r="AS644" s="670"/>
      <c r="AT644" s="927"/>
      <c r="AU644" s="927"/>
      <c r="AV644" s="670"/>
      <c r="AW644" s="670"/>
      <c r="AX644" s="670"/>
      <c r="AY644" s="670"/>
      <c r="AZ644" s="670"/>
    </row>
    <row r="645">
      <c r="A645" s="670"/>
      <c r="B645" s="926"/>
      <c r="C645" s="670"/>
      <c r="D645" s="670"/>
      <c r="E645" s="670"/>
      <c r="F645" s="670"/>
      <c r="G645" s="670"/>
      <c r="H645" s="670"/>
      <c r="I645" s="670"/>
      <c r="J645" s="670"/>
      <c r="K645" s="670"/>
      <c r="L645" s="670"/>
      <c r="M645" s="670"/>
      <c r="N645" s="670"/>
      <c r="O645" s="670"/>
      <c r="P645" s="670"/>
      <c r="Q645" s="670"/>
      <c r="R645" s="670"/>
      <c r="S645" s="670"/>
      <c r="T645" s="670"/>
      <c r="U645" s="670"/>
      <c r="V645" s="670"/>
      <c r="W645" s="670"/>
      <c r="X645" s="670"/>
      <c r="Y645" s="670"/>
      <c r="Z645" s="670"/>
      <c r="AA645" s="670"/>
      <c r="AB645" s="670"/>
      <c r="AC645" s="670"/>
      <c r="AD645" s="670"/>
      <c r="AE645" s="670"/>
      <c r="AF645" s="670"/>
      <c r="AG645" s="670"/>
      <c r="AH645" s="670"/>
      <c r="AI645" s="670"/>
      <c r="AJ645" s="670"/>
      <c r="AK645" s="670"/>
      <c r="AL645" s="670"/>
      <c r="AM645" s="670"/>
      <c r="AN645" s="670"/>
      <c r="AO645" s="670"/>
      <c r="AP645" s="670"/>
      <c r="AQ645" s="927"/>
      <c r="AR645" s="670"/>
      <c r="AS645" s="670"/>
      <c r="AT645" s="927"/>
      <c r="AU645" s="927"/>
      <c r="AV645" s="670"/>
      <c r="AW645" s="670"/>
      <c r="AX645" s="670"/>
      <c r="AY645" s="670"/>
      <c r="AZ645" s="670"/>
    </row>
    <row r="646">
      <c r="A646" s="670"/>
      <c r="B646" s="926"/>
      <c r="C646" s="670"/>
      <c r="D646" s="670"/>
      <c r="E646" s="670"/>
      <c r="F646" s="670"/>
      <c r="G646" s="670"/>
      <c r="H646" s="670"/>
      <c r="I646" s="670"/>
      <c r="J646" s="670"/>
      <c r="K646" s="670"/>
      <c r="L646" s="670"/>
      <c r="M646" s="670"/>
      <c r="N646" s="670"/>
      <c r="O646" s="670"/>
      <c r="P646" s="670"/>
      <c r="Q646" s="670"/>
      <c r="R646" s="670"/>
      <c r="S646" s="670"/>
      <c r="T646" s="670"/>
      <c r="U646" s="670"/>
      <c r="V646" s="670"/>
      <c r="W646" s="670"/>
      <c r="X646" s="670"/>
      <c r="Y646" s="670"/>
      <c r="Z646" s="670"/>
      <c r="AA646" s="670"/>
      <c r="AB646" s="670"/>
      <c r="AC646" s="670"/>
      <c r="AD646" s="670"/>
      <c r="AE646" s="670"/>
      <c r="AF646" s="670"/>
      <c r="AG646" s="670"/>
      <c r="AH646" s="670"/>
      <c r="AI646" s="670"/>
      <c r="AJ646" s="670"/>
      <c r="AK646" s="670"/>
      <c r="AL646" s="670"/>
      <c r="AM646" s="670"/>
      <c r="AN646" s="670"/>
      <c r="AO646" s="670"/>
      <c r="AP646" s="670"/>
      <c r="AQ646" s="927"/>
      <c r="AR646" s="670"/>
      <c r="AS646" s="670"/>
      <c r="AT646" s="927"/>
      <c r="AU646" s="927"/>
      <c r="AV646" s="670"/>
      <c r="AW646" s="670"/>
      <c r="AX646" s="670"/>
      <c r="AY646" s="670"/>
      <c r="AZ646" s="670"/>
    </row>
    <row r="647">
      <c r="A647" s="670"/>
      <c r="B647" s="926"/>
      <c r="C647" s="670"/>
      <c r="D647" s="670"/>
      <c r="E647" s="670"/>
      <c r="F647" s="670"/>
      <c r="G647" s="670"/>
      <c r="H647" s="670"/>
      <c r="I647" s="670"/>
      <c r="J647" s="670"/>
      <c r="K647" s="670"/>
      <c r="L647" s="670"/>
      <c r="M647" s="670"/>
      <c r="N647" s="670"/>
      <c r="O647" s="670"/>
      <c r="P647" s="670"/>
      <c r="Q647" s="670"/>
      <c r="R647" s="670"/>
      <c r="S647" s="670"/>
      <c r="T647" s="670"/>
      <c r="U647" s="670"/>
      <c r="V647" s="670"/>
      <c r="W647" s="670"/>
      <c r="X647" s="670"/>
      <c r="Y647" s="670"/>
      <c r="Z647" s="670"/>
      <c r="AA647" s="670"/>
      <c r="AB647" s="670"/>
      <c r="AC647" s="670"/>
      <c r="AD647" s="670"/>
      <c r="AE647" s="670"/>
      <c r="AF647" s="670"/>
      <c r="AG647" s="670"/>
      <c r="AH647" s="670"/>
      <c r="AI647" s="670"/>
      <c r="AJ647" s="670"/>
      <c r="AK647" s="670"/>
      <c r="AL647" s="670"/>
      <c r="AM647" s="670"/>
      <c r="AN647" s="670"/>
      <c r="AO647" s="670"/>
      <c r="AP647" s="670"/>
      <c r="AQ647" s="927"/>
      <c r="AR647" s="670"/>
      <c r="AS647" s="670"/>
      <c r="AT647" s="927"/>
      <c r="AU647" s="927"/>
      <c r="AV647" s="670"/>
      <c r="AW647" s="670"/>
      <c r="AX647" s="670"/>
      <c r="AY647" s="670"/>
      <c r="AZ647" s="670"/>
    </row>
    <row r="648">
      <c r="A648" s="670"/>
      <c r="B648" s="926"/>
      <c r="C648" s="670"/>
      <c r="D648" s="670"/>
      <c r="E648" s="670"/>
      <c r="F648" s="670"/>
      <c r="G648" s="670"/>
      <c r="H648" s="670"/>
      <c r="I648" s="670"/>
      <c r="J648" s="670"/>
      <c r="K648" s="670"/>
      <c r="L648" s="670"/>
      <c r="M648" s="670"/>
      <c r="N648" s="670"/>
      <c r="O648" s="670"/>
      <c r="P648" s="670"/>
      <c r="Q648" s="670"/>
      <c r="R648" s="670"/>
      <c r="S648" s="670"/>
      <c r="T648" s="670"/>
      <c r="U648" s="670"/>
      <c r="V648" s="670"/>
      <c r="W648" s="670"/>
      <c r="X648" s="670"/>
      <c r="Y648" s="670"/>
      <c r="Z648" s="670"/>
      <c r="AA648" s="670"/>
      <c r="AB648" s="670"/>
      <c r="AC648" s="670"/>
      <c r="AD648" s="670"/>
      <c r="AE648" s="670"/>
      <c r="AF648" s="670"/>
      <c r="AG648" s="670"/>
      <c r="AH648" s="670"/>
      <c r="AI648" s="670"/>
      <c r="AJ648" s="670"/>
      <c r="AK648" s="670"/>
      <c r="AL648" s="670"/>
      <c r="AM648" s="670"/>
      <c r="AN648" s="670"/>
      <c r="AO648" s="670"/>
      <c r="AP648" s="670"/>
      <c r="AQ648" s="927"/>
      <c r="AR648" s="670"/>
      <c r="AS648" s="670"/>
      <c r="AT648" s="927"/>
      <c r="AU648" s="927"/>
      <c r="AV648" s="670"/>
      <c r="AW648" s="670"/>
      <c r="AX648" s="670"/>
      <c r="AY648" s="670"/>
      <c r="AZ648" s="670"/>
    </row>
    <row r="649">
      <c r="A649" s="670"/>
      <c r="B649" s="926"/>
      <c r="C649" s="670"/>
      <c r="D649" s="670"/>
      <c r="E649" s="670"/>
      <c r="F649" s="670"/>
      <c r="G649" s="670"/>
      <c r="H649" s="670"/>
      <c r="I649" s="670"/>
      <c r="J649" s="670"/>
      <c r="K649" s="670"/>
      <c r="L649" s="670"/>
      <c r="M649" s="670"/>
      <c r="N649" s="670"/>
      <c r="O649" s="670"/>
      <c r="P649" s="670"/>
      <c r="Q649" s="670"/>
      <c r="R649" s="670"/>
      <c r="S649" s="670"/>
      <c r="T649" s="670"/>
      <c r="U649" s="670"/>
      <c r="V649" s="670"/>
      <c r="W649" s="670"/>
      <c r="X649" s="670"/>
      <c r="Y649" s="670"/>
      <c r="Z649" s="670"/>
      <c r="AA649" s="670"/>
      <c r="AB649" s="670"/>
      <c r="AC649" s="670"/>
      <c r="AD649" s="670"/>
      <c r="AE649" s="670"/>
      <c r="AF649" s="670"/>
      <c r="AG649" s="670"/>
      <c r="AH649" s="670"/>
      <c r="AI649" s="670"/>
      <c r="AJ649" s="670"/>
      <c r="AK649" s="670"/>
      <c r="AL649" s="670"/>
      <c r="AM649" s="670"/>
      <c r="AN649" s="670"/>
      <c r="AO649" s="670"/>
      <c r="AP649" s="670"/>
      <c r="AQ649" s="927"/>
      <c r="AR649" s="670"/>
      <c r="AS649" s="670"/>
      <c r="AT649" s="927"/>
      <c r="AU649" s="927"/>
      <c r="AV649" s="670"/>
      <c r="AW649" s="670"/>
      <c r="AX649" s="670"/>
      <c r="AY649" s="670"/>
      <c r="AZ649" s="670"/>
    </row>
    <row r="650">
      <c r="A650" s="670"/>
      <c r="B650" s="926"/>
      <c r="C650" s="670"/>
      <c r="D650" s="670"/>
      <c r="E650" s="670"/>
      <c r="F650" s="670"/>
      <c r="G650" s="670"/>
      <c r="H650" s="670"/>
      <c r="I650" s="670"/>
      <c r="J650" s="670"/>
      <c r="K650" s="670"/>
      <c r="L650" s="670"/>
      <c r="M650" s="670"/>
      <c r="N650" s="670"/>
      <c r="O650" s="670"/>
      <c r="P650" s="670"/>
      <c r="Q650" s="670"/>
      <c r="R650" s="670"/>
      <c r="S650" s="670"/>
      <c r="T650" s="670"/>
      <c r="U650" s="670"/>
      <c r="V650" s="670"/>
      <c r="W650" s="670"/>
      <c r="X650" s="670"/>
      <c r="Y650" s="670"/>
      <c r="Z650" s="670"/>
      <c r="AA650" s="670"/>
      <c r="AB650" s="670"/>
      <c r="AC650" s="670"/>
      <c r="AD650" s="670"/>
      <c r="AE650" s="670"/>
      <c r="AF650" s="670"/>
      <c r="AG650" s="670"/>
      <c r="AH650" s="670"/>
      <c r="AI650" s="670"/>
      <c r="AJ650" s="670"/>
      <c r="AK650" s="670"/>
      <c r="AL650" s="670"/>
      <c r="AM650" s="670"/>
      <c r="AN650" s="670"/>
      <c r="AO650" s="670"/>
      <c r="AP650" s="670"/>
      <c r="AQ650" s="927"/>
      <c r="AR650" s="670"/>
      <c r="AS650" s="670"/>
      <c r="AT650" s="927"/>
      <c r="AU650" s="927"/>
      <c r="AV650" s="670"/>
      <c r="AW650" s="670"/>
      <c r="AX650" s="670"/>
      <c r="AY650" s="670"/>
      <c r="AZ650" s="670"/>
    </row>
    <row r="651">
      <c r="A651" s="670"/>
      <c r="B651" s="926"/>
      <c r="C651" s="670"/>
      <c r="D651" s="670"/>
      <c r="E651" s="670"/>
      <c r="F651" s="670"/>
      <c r="G651" s="670"/>
      <c r="H651" s="670"/>
      <c r="I651" s="670"/>
      <c r="J651" s="670"/>
      <c r="K651" s="670"/>
      <c r="L651" s="670"/>
      <c r="M651" s="670"/>
      <c r="N651" s="670"/>
      <c r="O651" s="670"/>
      <c r="P651" s="670"/>
      <c r="Q651" s="670"/>
      <c r="R651" s="670"/>
      <c r="S651" s="670"/>
      <c r="T651" s="670"/>
      <c r="U651" s="670"/>
      <c r="V651" s="670"/>
      <c r="W651" s="670"/>
      <c r="X651" s="670"/>
      <c r="Y651" s="670"/>
      <c r="Z651" s="670"/>
      <c r="AA651" s="670"/>
      <c r="AB651" s="670"/>
      <c r="AC651" s="670"/>
      <c r="AD651" s="670"/>
      <c r="AE651" s="670"/>
      <c r="AF651" s="670"/>
      <c r="AG651" s="670"/>
      <c r="AH651" s="670"/>
      <c r="AI651" s="670"/>
      <c r="AJ651" s="670"/>
      <c r="AK651" s="670"/>
      <c r="AL651" s="670"/>
      <c r="AM651" s="670"/>
      <c r="AN651" s="670"/>
      <c r="AO651" s="670"/>
      <c r="AP651" s="670"/>
      <c r="AQ651" s="927"/>
      <c r="AR651" s="670"/>
      <c r="AS651" s="670"/>
      <c r="AT651" s="927"/>
      <c r="AU651" s="927"/>
      <c r="AV651" s="670"/>
      <c r="AW651" s="670"/>
      <c r="AX651" s="670"/>
      <c r="AY651" s="670"/>
      <c r="AZ651" s="670"/>
    </row>
    <row r="652">
      <c r="A652" s="670"/>
      <c r="B652" s="926"/>
      <c r="C652" s="670"/>
      <c r="D652" s="670"/>
      <c r="E652" s="670"/>
      <c r="F652" s="670"/>
      <c r="G652" s="670"/>
      <c r="H652" s="670"/>
      <c r="I652" s="670"/>
      <c r="J652" s="670"/>
      <c r="K652" s="670"/>
      <c r="L652" s="670"/>
      <c r="M652" s="670"/>
      <c r="N652" s="670"/>
      <c r="O652" s="670"/>
      <c r="P652" s="670"/>
      <c r="Q652" s="670"/>
      <c r="R652" s="670"/>
      <c r="S652" s="670"/>
      <c r="T652" s="670"/>
      <c r="U652" s="670"/>
      <c r="V652" s="670"/>
      <c r="W652" s="670"/>
      <c r="X652" s="670"/>
      <c r="Y652" s="670"/>
      <c r="Z652" s="670"/>
      <c r="AA652" s="670"/>
      <c r="AB652" s="670"/>
      <c r="AC652" s="670"/>
      <c r="AD652" s="670"/>
      <c r="AE652" s="670"/>
      <c r="AF652" s="670"/>
      <c r="AG652" s="670"/>
      <c r="AH652" s="670"/>
      <c r="AI652" s="670"/>
      <c r="AJ652" s="670"/>
      <c r="AK652" s="670"/>
      <c r="AL652" s="670"/>
      <c r="AM652" s="670"/>
      <c r="AN652" s="670"/>
      <c r="AO652" s="670"/>
      <c r="AP652" s="670"/>
      <c r="AQ652" s="927"/>
      <c r="AR652" s="670"/>
      <c r="AS652" s="670"/>
      <c r="AT652" s="927"/>
      <c r="AU652" s="927"/>
      <c r="AV652" s="670"/>
      <c r="AW652" s="670"/>
      <c r="AX652" s="670"/>
      <c r="AY652" s="670"/>
      <c r="AZ652" s="670"/>
    </row>
    <row r="653">
      <c r="A653" s="670"/>
      <c r="B653" s="926"/>
      <c r="C653" s="670"/>
      <c r="D653" s="670"/>
      <c r="E653" s="670"/>
      <c r="F653" s="670"/>
      <c r="G653" s="670"/>
      <c r="H653" s="670"/>
      <c r="I653" s="670"/>
      <c r="J653" s="670"/>
      <c r="K653" s="670"/>
      <c r="L653" s="670"/>
      <c r="M653" s="670"/>
      <c r="N653" s="670"/>
      <c r="O653" s="670"/>
      <c r="P653" s="670"/>
      <c r="Q653" s="670"/>
      <c r="R653" s="670"/>
      <c r="S653" s="670"/>
      <c r="T653" s="670"/>
      <c r="U653" s="670"/>
      <c r="V653" s="670"/>
      <c r="W653" s="670"/>
      <c r="X653" s="670"/>
      <c r="Y653" s="670"/>
      <c r="Z653" s="670"/>
      <c r="AA653" s="670"/>
      <c r="AB653" s="670"/>
      <c r="AC653" s="670"/>
      <c r="AD653" s="670"/>
      <c r="AE653" s="670"/>
      <c r="AF653" s="670"/>
      <c r="AG653" s="670"/>
      <c r="AH653" s="670"/>
      <c r="AI653" s="670"/>
      <c r="AJ653" s="670"/>
      <c r="AK653" s="670"/>
      <c r="AL653" s="670"/>
      <c r="AM653" s="670"/>
      <c r="AN653" s="670"/>
      <c r="AO653" s="670"/>
      <c r="AP653" s="670"/>
      <c r="AQ653" s="927"/>
      <c r="AR653" s="670"/>
      <c r="AS653" s="670"/>
      <c r="AT653" s="927"/>
      <c r="AU653" s="927"/>
      <c r="AV653" s="670"/>
      <c r="AW653" s="670"/>
      <c r="AX653" s="670"/>
      <c r="AY653" s="670"/>
      <c r="AZ653" s="670"/>
    </row>
    <row r="654">
      <c r="A654" s="670"/>
      <c r="B654" s="926"/>
      <c r="C654" s="670"/>
      <c r="D654" s="670"/>
      <c r="E654" s="670"/>
      <c r="F654" s="670"/>
      <c r="G654" s="670"/>
      <c r="H654" s="670"/>
      <c r="I654" s="670"/>
      <c r="J654" s="670"/>
      <c r="K654" s="670"/>
      <c r="L654" s="670"/>
      <c r="M654" s="670"/>
      <c r="N654" s="670"/>
      <c r="O654" s="670"/>
      <c r="P654" s="670"/>
      <c r="Q654" s="670"/>
      <c r="R654" s="670"/>
      <c r="S654" s="670"/>
      <c r="T654" s="670"/>
      <c r="U654" s="670"/>
      <c r="V654" s="670"/>
      <c r="W654" s="670"/>
      <c r="X654" s="670"/>
      <c r="Y654" s="670"/>
      <c r="Z654" s="670"/>
      <c r="AA654" s="670"/>
      <c r="AB654" s="670"/>
      <c r="AC654" s="670"/>
      <c r="AD654" s="670"/>
      <c r="AE654" s="670"/>
      <c r="AF654" s="670"/>
      <c r="AG654" s="670"/>
      <c r="AH654" s="670"/>
      <c r="AI654" s="670"/>
      <c r="AJ654" s="670"/>
      <c r="AK654" s="670"/>
      <c r="AL654" s="670"/>
      <c r="AM654" s="670"/>
      <c r="AN654" s="670"/>
      <c r="AO654" s="670"/>
      <c r="AP654" s="670"/>
      <c r="AQ654" s="927"/>
      <c r="AR654" s="670"/>
      <c r="AS654" s="670"/>
      <c r="AT654" s="927"/>
      <c r="AU654" s="927"/>
      <c r="AV654" s="670"/>
      <c r="AW654" s="670"/>
      <c r="AX654" s="670"/>
      <c r="AY654" s="670"/>
      <c r="AZ654" s="670"/>
    </row>
    <row r="655">
      <c r="A655" s="670"/>
      <c r="B655" s="926"/>
      <c r="C655" s="670"/>
      <c r="D655" s="670"/>
      <c r="E655" s="670"/>
      <c r="F655" s="670"/>
      <c r="G655" s="670"/>
      <c r="H655" s="670"/>
      <c r="I655" s="670"/>
      <c r="J655" s="670"/>
      <c r="K655" s="670"/>
      <c r="L655" s="670"/>
      <c r="M655" s="670"/>
      <c r="N655" s="670"/>
      <c r="O655" s="670"/>
      <c r="P655" s="670"/>
      <c r="Q655" s="670"/>
      <c r="R655" s="670"/>
      <c r="S655" s="670"/>
      <c r="T655" s="670"/>
      <c r="U655" s="670"/>
      <c r="V655" s="670"/>
      <c r="W655" s="670"/>
      <c r="X655" s="670"/>
      <c r="Y655" s="670"/>
      <c r="Z655" s="670"/>
      <c r="AA655" s="670"/>
      <c r="AB655" s="670"/>
      <c r="AC655" s="670"/>
      <c r="AD655" s="670"/>
      <c r="AE655" s="670"/>
      <c r="AF655" s="670"/>
      <c r="AG655" s="670"/>
      <c r="AH655" s="670"/>
      <c r="AI655" s="670"/>
      <c r="AJ655" s="670"/>
      <c r="AK655" s="670"/>
      <c r="AL655" s="670"/>
      <c r="AM655" s="670"/>
      <c r="AN655" s="670"/>
      <c r="AO655" s="670"/>
      <c r="AP655" s="670"/>
      <c r="AQ655" s="927"/>
      <c r="AR655" s="670"/>
      <c r="AS655" s="670"/>
      <c r="AT655" s="927"/>
      <c r="AU655" s="927"/>
      <c r="AV655" s="670"/>
      <c r="AW655" s="670"/>
      <c r="AX655" s="670"/>
      <c r="AY655" s="670"/>
      <c r="AZ655" s="670"/>
    </row>
    <row r="656">
      <c r="A656" s="670"/>
      <c r="B656" s="926"/>
      <c r="C656" s="670"/>
      <c r="D656" s="670"/>
      <c r="E656" s="670"/>
      <c r="F656" s="670"/>
      <c r="G656" s="670"/>
      <c r="H656" s="670"/>
      <c r="I656" s="670"/>
      <c r="J656" s="670"/>
      <c r="K656" s="670"/>
      <c r="L656" s="670"/>
      <c r="M656" s="670"/>
      <c r="N656" s="670"/>
      <c r="O656" s="670"/>
      <c r="P656" s="670"/>
      <c r="Q656" s="670"/>
      <c r="R656" s="670"/>
      <c r="S656" s="670"/>
      <c r="T656" s="670"/>
      <c r="U656" s="670"/>
      <c r="V656" s="670"/>
      <c r="W656" s="670"/>
      <c r="X656" s="670"/>
      <c r="Y656" s="670"/>
      <c r="Z656" s="670"/>
      <c r="AA656" s="670"/>
      <c r="AB656" s="670"/>
      <c r="AC656" s="670"/>
      <c r="AD656" s="670"/>
      <c r="AE656" s="670"/>
      <c r="AF656" s="670"/>
      <c r="AG656" s="670"/>
      <c r="AH656" s="670"/>
      <c r="AI656" s="670"/>
      <c r="AJ656" s="670"/>
      <c r="AK656" s="670"/>
      <c r="AL656" s="670"/>
      <c r="AM656" s="670"/>
      <c r="AN656" s="670"/>
      <c r="AO656" s="670"/>
      <c r="AP656" s="670"/>
      <c r="AQ656" s="927"/>
      <c r="AR656" s="670"/>
      <c r="AS656" s="670"/>
      <c r="AT656" s="927"/>
      <c r="AU656" s="927"/>
      <c r="AV656" s="670"/>
      <c r="AW656" s="670"/>
      <c r="AX656" s="670"/>
      <c r="AY656" s="670"/>
      <c r="AZ656" s="670"/>
    </row>
    <row r="657">
      <c r="A657" s="670"/>
      <c r="B657" s="926"/>
      <c r="C657" s="670"/>
      <c r="D657" s="670"/>
      <c r="E657" s="670"/>
      <c r="F657" s="670"/>
      <c r="G657" s="670"/>
      <c r="H657" s="670"/>
      <c r="I657" s="670"/>
      <c r="J657" s="670"/>
      <c r="K657" s="670"/>
      <c r="L657" s="670"/>
      <c r="M657" s="670"/>
      <c r="N657" s="670"/>
      <c r="O657" s="670"/>
      <c r="P657" s="670"/>
      <c r="Q657" s="670"/>
      <c r="R657" s="670"/>
      <c r="S657" s="670"/>
      <c r="T657" s="670"/>
      <c r="U657" s="670"/>
      <c r="V657" s="670"/>
      <c r="W657" s="670"/>
      <c r="X657" s="670"/>
      <c r="Y657" s="670"/>
      <c r="Z657" s="670"/>
      <c r="AA657" s="670"/>
      <c r="AB657" s="670"/>
      <c r="AC657" s="670"/>
      <c r="AD657" s="670"/>
      <c r="AE657" s="670"/>
      <c r="AF657" s="670"/>
      <c r="AG657" s="670"/>
      <c r="AH657" s="670"/>
      <c r="AI657" s="670"/>
      <c r="AJ657" s="670"/>
      <c r="AK657" s="670"/>
      <c r="AL657" s="670"/>
      <c r="AM657" s="670"/>
      <c r="AN657" s="670"/>
      <c r="AO657" s="670"/>
      <c r="AP657" s="670"/>
      <c r="AQ657" s="927"/>
      <c r="AR657" s="670"/>
      <c r="AS657" s="670"/>
      <c r="AT657" s="927"/>
      <c r="AU657" s="927"/>
      <c r="AV657" s="670"/>
      <c r="AW657" s="670"/>
      <c r="AX657" s="670"/>
      <c r="AY657" s="670"/>
      <c r="AZ657" s="670"/>
    </row>
    <row r="658">
      <c r="A658" s="670"/>
      <c r="B658" s="926"/>
      <c r="C658" s="670"/>
      <c r="D658" s="670"/>
      <c r="E658" s="670"/>
      <c r="F658" s="670"/>
      <c r="G658" s="670"/>
      <c r="H658" s="670"/>
      <c r="I658" s="670"/>
      <c r="J658" s="670"/>
      <c r="K658" s="670"/>
      <c r="L658" s="670"/>
      <c r="M658" s="670"/>
      <c r="N658" s="670"/>
      <c r="O658" s="670"/>
      <c r="P658" s="670"/>
      <c r="Q658" s="670"/>
      <c r="R658" s="670"/>
      <c r="S658" s="670"/>
      <c r="T658" s="670"/>
      <c r="U658" s="670"/>
      <c r="V658" s="670"/>
      <c r="W658" s="670"/>
      <c r="X658" s="670"/>
      <c r="Y658" s="670"/>
      <c r="Z658" s="670"/>
      <c r="AA658" s="670"/>
      <c r="AB658" s="670"/>
      <c r="AC658" s="670"/>
      <c r="AD658" s="670"/>
      <c r="AE658" s="670"/>
      <c r="AF658" s="670"/>
      <c r="AG658" s="670"/>
      <c r="AH658" s="670"/>
      <c r="AI658" s="670"/>
      <c r="AJ658" s="670"/>
      <c r="AK658" s="670"/>
      <c r="AL658" s="670"/>
      <c r="AM658" s="670"/>
      <c r="AN658" s="670"/>
      <c r="AO658" s="670"/>
      <c r="AP658" s="670"/>
      <c r="AQ658" s="927"/>
      <c r="AR658" s="670"/>
      <c r="AS658" s="670"/>
      <c r="AT658" s="927"/>
      <c r="AU658" s="927"/>
      <c r="AV658" s="670"/>
      <c r="AW658" s="670"/>
      <c r="AX658" s="670"/>
      <c r="AY658" s="670"/>
      <c r="AZ658" s="670"/>
    </row>
    <row r="659">
      <c r="A659" s="670"/>
      <c r="B659" s="926"/>
      <c r="C659" s="670"/>
      <c r="D659" s="670"/>
      <c r="E659" s="670"/>
      <c r="F659" s="670"/>
      <c r="G659" s="670"/>
      <c r="H659" s="670"/>
      <c r="I659" s="670"/>
      <c r="J659" s="670"/>
      <c r="K659" s="670"/>
      <c r="L659" s="670"/>
      <c r="M659" s="670"/>
      <c r="N659" s="670"/>
      <c r="O659" s="670"/>
      <c r="P659" s="670"/>
      <c r="Q659" s="670"/>
      <c r="R659" s="670"/>
      <c r="S659" s="670"/>
      <c r="T659" s="670"/>
      <c r="U659" s="670"/>
      <c r="V659" s="670"/>
      <c r="W659" s="670"/>
      <c r="X659" s="670"/>
      <c r="Y659" s="670"/>
      <c r="Z659" s="670"/>
      <c r="AA659" s="670"/>
      <c r="AB659" s="670"/>
      <c r="AC659" s="670"/>
      <c r="AD659" s="670"/>
      <c r="AE659" s="670"/>
      <c r="AF659" s="670"/>
      <c r="AG659" s="670"/>
      <c r="AH659" s="670"/>
      <c r="AI659" s="670"/>
      <c r="AJ659" s="670"/>
      <c r="AK659" s="670"/>
      <c r="AL659" s="670"/>
      <c r="AM659" s="670"/>
      <c r="AN659" s="670"/>
      <c r="AO659" s="670"/>
      <c r="AP659" s="670"/>
      <c r="AQ659" s="927"/>
      <c r="AR659" s="670"/>
      <c r="AS659" s="670"/>
      <c r="AT659" s="927"/>
      <c r="AU659" s="927"/>
      <c r="AV659" s="670"/>
      <c r="AW659" s="670"/>
      <c r="AX659" s="670"/>
      <c r="AY659" s="670"/>
      <c r="AZ659" s="670"/>
    </row>
    <row r="660">
      <c r="A660" s="670"/>
      <c r="B660" s="926"/>
      <c r="C660" s="670"/>
      <c r="D660" s="670"/>
      <c r="E660" s="670"/>
      <c r="F660" s="670"/>
      <c r="G660" s="670"/>
      <c r="H660" s="670"/>
      <c r="I660" s="670"/>
      <c r="J660" s="670"/>
      <c r="K660" s="670"/>
      <c r="L660" s="670"/>
      <c r="M660" s="670"/>
      <c r="N660" s="670"/>
      <c r="O660" s="670"/>
      <c r="P660" s="670"/>
      <c r="Q660" s="670"/>
      <c r="R660" s="670"/>
      <c r="S660" s="670"/>
      <c r="T660" s="670"/>
      <c r="U660" s="670"/>
      <c r="V660" s="670"/>
      <c r="W660" s="670"/>
      <c r="X660" s="670"/>
      <c r="Y660" s="670"/>
      <c r="Z660" s="670"/>
      <c r="AA660" s="670"/>
      <c r="AB660" s="670"/>
      <c r="AC660" s="670"/>
      <c r="AD660" s="670"/>
      <c r="AE660" s="670"/>
      <c r="AF660" s="670"/>
      <c r="AG660" s="670"/>
      <c r="AH660" s="670"/>
      <c r="AI660" s="670"/>
      <c r="AJ660" s="670"/>
      <c r="AK660" s="670"/>
      <c r="AL660" s="670"/>
      <c r="AM660" s="670"/>
      <c r="AN660" s="670"/>
      <c r="AO660" s="670"/>
      <c r="AP660" s="670"/>
      <c r="AQ660" s="927"/>
      <c r="AR660" s="670"/>
      <c r="AS660" s="670"/>
      <c r="AT660" s="927"/>
      <c r="AU660" s="927"/>
      <c r="AV660" s="670"/>
      <c r="AW660" s="670"/>
      <c r="AX660" s="670"/>
      <c r="AY660" s="670"/>
      <c r="AZ660" s="670"/>
    </row>
    <row r="661">
      <c r="A661" s="670"/>
      <c r="B661" s="926"/>
      <c r="C661" s="670"/>
      <c r="D661" s="670"/>
      <c r="E661" s="670"/>
      <c r="F661" s="670"/>
      <c r="G661" s="670"/>
      <c r="H661" s="670"/>
      <c r="I661" s="670"/>
      <c r="J661" s="670"/>
      <c r="K661" s="670"/>
      <c r="L661" s="670"/>
      <c r="M661" s="670"/>
      <c r="N661" s="670"/>
      <c r="O661" s="670"/>
      <c r="P661" s="670"/>
      <c r="Q661" s="670"/>
      <c r="R661" s="670"/>
      <c r="S661" s="670"/>
      <c r="T661" s="670"/>
      <c r="U661" s="670"/>
      <c r="V661" s="670"/>
      <c r="W661" s="670"/>
      <c r="X661" s="670"/>
      <c r="Y661" s="670"/>
      <c r="Z661" s="670"/>
      <c r="AA661" s="670"/>
      <c r="AB661" s="670"/>
      <c r="AC661" s="670"/>
      <c r="AD661" s="670"/>
      <c r="AE661" s="670"/>
      <c r="AF661" s="670"/>
      <c r="AG661" s="670"/>
      <c r="AH661" s="670"/>
      <c r="AI661" s="670"/>
      <c r="AJ661" s="670"/>
      <c r="AK661" s="670"/>
      <c r="AL661" s="670"/>
      <c r="AM661" s="670"/>
      <c r="AN661" s="670"/>
      <c r="AO661" s="670"/>
      <c r="AP661" s="670"/>
      <c r="AQ661" s="927"/>
      <c r="AR661" s="670"/>
      <c r="AS661" s="670"/>
      <c r="AT661" s="927"/>
      <c r="AU661" s="927"/>
      <c r="AV661" s="670"/>
      <c r="AW661" s="670"/>
      <c r="AX661" s="670"/>
      <c r="AY661" s="670"/>
      <c r="AZ661" s="670"/>
    </row>
    <row r="662">
      <c r="A662" s="670"/>
      <c r="B662" s="926"/>
      <c r="C662" s="670"/>
      <c r="D662" s="670"/>
      <c r="E662" s="670"/>
      <c r="F662" s="670"/>
      <c r="G662" s="670"/>
      <c r="H662" s="670"/>
      <c r="I662" s="670"/>
      <c r="J662" s="670"/>
      <c r="K662" s="670"/>
      <c r="L662" s="670"/>
      <c r="M662" s="670"/>
      <c r="N662" s="670"/>
      <c r="O662" s="670"/>
      <c r="P662" s="670"/>
      <c r="Q662" s="670"/>
      <c r="R662" s="670"/>
      <c r="S662" s="670"/>
      <c r="T662" s="670"/>
      <c r="U662" s="670"/>
      <c r="V662" s="670"/>
      <c r="W662" s="670"/>
      <c r="X662" s="670"/>
      <c r="Y662" s="670"/>
      <c r="Z662" s="670"/>
      <c r="AA662" s="670"/>
      <c r="AB662" s="670"/>
      <c r="AC662" s="670"/>
      <c r="AD662" s="670"/>
      <c r="AE662" s="670"/>
      <c r="AF662" s="670"/>
      <c r="AG662" s="670"/>
      <c r="AH662" s="670"/>
      <c r="AI662" s="670"/>
      <c r="AJ662" s="670"/>
      <c r="AK662" s="670"/>
      <c r="AL662" s="670"/>
      <c r="AM662" s="670"/>
      <c r="AN662" s="670"/>
      <c r="AO662" s="670"/>
      <c r="AP662" s="670"/>
      <c r="AQ662" s="927"/>
      <c r="AR662" s="670"/>
      <c r="AS662" s="670"/>
      <c r="AT662" s="927"/>
      <c r="AU662" s="927"/>
      <c r="AV662" s="670"/>
      <c r="AW662" s="670"/>
      <c r="AX662" s="670"/>
      <c r="AY662" s="670"/>
      <c r="AZ662" s="670"/>
    </row>
    <row r="663">
      <c r="A663" s="670"/>
      <c r="B663" s="926"/>
      <c r="C663" s="670"/>
      <c r="D663" s="670"/>
      <c r="E663" s="670"/>
      <c r="F663" s="670"/>
      <c r="G663" s="670"/>
      <c r="H663" s="670"/>
      <c r="I663" s="670"/>
      <c r="J663" s="670"/>
      <c r="K663" s="670"/>
      <c r="L663" s="670"/>
      <c r="M663" s="670"/>
      <c r="N663" s="670"/>
      <c r="O663" s="670"/>
      <c r="P663" s="670"/>
      <c r="Q663" s="670"/>
      <c r="R663" s="670"/>
      <c r="S663" s="670"/>
      <c r="T663" s="670"/>
      <c r="U663" s="670"/>
      <c r="V663" s="670"/>
      <c r="W663" s="670"/>
      <c r="X663" s="670"/>
      <c r="Y663" s="670"/>
      <c r="Z663" s="670"/>
      <c r="AA663" s="670"/>
      <c r="AB663" s="670"/>
      <c r="AC663" s="670"/>
      <c r="AD663" s="670"/>
      <c r="AE663" s="670"/>
      <c r="AF663" s="670"/>
      <c r="AG663" s="670"/>
      <c r="AH663" s="670"/>
      <c r="AI663" s="670"/>
      <c r="AJ663" s="670"/>
      <c r="AK663" s="670"/>
      <c r="AL663" s="670"/>
      <c r="AM663" s="670"/>
      <c r="AN663" s="670"/>
      <c r="AO663" s="670"/>
      <c r="AP663" s="670"/>
      <c r="AQ663" s="927"/>
      <c r="AR663" s="670"/>
      <c r="AS663" s="670"/>
      <c r="AT663" s="927"/>
      <c r="AU663" s="927"/>
      <c r="AV663" s="670"/>
      <c r="AW663" s="670"/>
      <c r="AX663" s="670"/>
      <c r="AY663" s="670"/>
      <c r="AZ663" s="670"/>
    </row>
    <row r="664">
      <c r="A664" s="670"/>
      <c r="B664" s="926"/>
      <c r="C664" s="670"/>
      <c r="D664" s="670"/>
      <c r="E664" s="670"/>
      <c r="F664" s="670"/>
      <c r="G664" s="670"/>
      <c r="H664" s="670"/>
      <c r="I664" s="670"/>
      <c r="J664" s="670"/>
      <c r="K664" s="670"/>
      <c r="L664" s="670"/>
      <c r="M664" s="670"/>
      <c r="N664" s="670"/>
      <c r="O664" s="670"/>
      <c r="P664" s="670"/>
      <c r="Q664" s="670"/>
      <c r="R664" s="670"/>
      <c r="S664" s="670"/>
      <c r="T664" s="670"/>
      <c r="U664" s="670"/>
      <c r="V664" s="670"/>
      <c r="W664" s="670"/>
      <c r="X664" s="670"/>
      <c r="Y664" s="670"/>
      <c r="Z664" s="670"/>
      <c r="AA664" s="670"/>
      <c r="AB664" s="670"/>
      <c r="AC664" s="670"/>
      <c r="AD664" s="670"/>
      <c r="AE664" s="670"/>
      <c r="AF664" s="670"/>
      <c r="AG664" s="670"/>
      <c r="AH664" s="670"/>
      <c r="AI664" s="670"/>
      <c r="AJ664" s="670"/>
      <c r="AK664" s="670"/>
      <c r="AL664" s="670"/>
      <c r="AM664" s="670"/>
      <c r="AN664" s="670"/>
      <c r="AO664" s="670"/>
      <c r="AP664" s="670"/>
      <c r="AQ664" s="927"/>
      <c r="AR664" s="670"/>
      <c r="AS664" s="670"/>
      <c r="AT664" s="927"/>
      <c r="AU664" s="927"/>
      <c r="AV664" s="670"/>
      <c r="AW664" s="670"/>
      <c r="AX664" s="670"/>
      <c r="AY664" s="670"/>
      <c r="AZ664" s="670"/>
    </row>
    <row r="665">
      <c r="A665" s="670"/>
      <c r="B665" s="926"/>
      <c r="C665" s="670"/>
      <c r="D665" s="670"/>
      <c r="E665" s="670"/>
      <c r="F665" s="670"/>
      <c r="G665" s="670"/>
      <c r="H665" s="670"/>
      <c r="I665" s="670"/>
      <c r="J665" s="670"/>
      <c r="K665" s="670"/>
      <c r="L665" s="670"/>
      <c r="M665" s="670"/>
      <c r="N665" s="670"/>
      <c r="O665" s="670"/>
      <c r="P665" s="670"/>
      <c r="Q665" s="670"/>
      <c r="R665" s="670"/>
      <c r="S665" s="670"/>
      <c r="T665" s="670"/>
      <c r="U665" s="670"/>
      <c r="V665" s="670"/>
      <c r="W665" s="670"/>
      <c r="X665" s="670"/>
      <c r="Y665" s="670"/>
      <c r="Z665" s="670"/>
      <c r="AA665" s="670"/>
      <c r="AB665" s="670"/>
      <c r="AC665" s="670"/>
      <c r="AD665" s="670"/>
      <c r="AE665" s="670"/>
      <c r="AF665" s="670"/>
      <c r="AG665" s="670"/>
      <c r="AH665" s="670"/>
      <c r="AI665" s="670"/>
      <c r="AJ665" s="670"/>
      <c r="AK665" s="670"/>
      <c r="AL665" s="670"/>
      <c r="AM665" s="670"/>
      <c r="AN665" s="670"/>
      <c r="AO665" s="670"/>
      <c r="AP665" s="670"/>
      <c r="AQ665" s="927"/>
      <c r="AR665" s="670"/>
      <c r="AS665" s="670"/>
      <c r="AT665" s="927"/>
      <c r="AU665" s="927"/>
      <c r="AV665" s="670"/>
      <c r="AW665" s="670"/>
      <c r="AX665" s="670"/>
      <c r="AY665" s="670"/>
      <c r="AZ665" s="670"/>
    </row>
    <row r="666">
      <c r="A666" s="670"/>
      <c r="B666" s="926"/>
      <c r="C666" s="670"/>
      <c r="D666" s="670"/>
      <c r="E666" s="670"/>
      <c r="F666" s="670"/>
      <c r="G666" s="670"/>
      <c r="H666" s="670"/>
      <c r="I666" s="670"/>
      <c r="J666" s="670"/>
      <c r="K666" s="670"/>
      <c r="L666" s="670"/>
      <c r="M666" s="670"/>
      <c r="N666" s="670"/>
      <c r="O666" s="670"/>
      <c r="P666" s="670"/>
      <c r="Q666" s="670"/>
      <c r="R666" s="670"/>
      <c r="S666" s="670"/>
      <c r="T666" s="670"/>
      <c r="U666" s="670"/>
      <c r="V666" s="670"/>
      <c r="W666" s="670"/>
      <c r="X666" s="670"/>
      <c r="Y666" s="670"/>
      <c r="Z666" s="670"/>
      <c r="AA666" s="670"/>
      <c r="AB666" s="670"/>
      <c r="AC666" s="670"/>
      <c r="AD666" s="670"/>
      <c r="AE666" s="670"/>
      <c r="AF666" s="670"/>
      <c r="AG666" s="670"/>
      <c r="AH666" s="670"/>
      <c r="AI666" s="670"/>
      <c r="AJ666" s="670"/>
      <c r="AK666" s="670"/>
      <c r="AL666" s="670"/>
      <c r="AM666" s="670"/>
      <c r="AN666" s="670"/>
      <c r="AO666" s="670"/>
      <c r="AP666" s="670"/>
      <c r="AQ666" s="927"/>
      <c r="AR666" s="670"/>
      <c r="AS666" s="670"/>
      <c r="AT666" s="927"/>
      <c r="AU666" s="927"/>
      <c r="AV666" s="670"/>
      <c r="AW666" s="670"/>
      <c r="AX666" s="670"/>
      <c r="AY666" s="670"/>
      <c r="AZ666" s="670"/>
    </row>
    <row r="667">
      <c r="A667" s="670"/>
      <c r="B667" s="926"/>
      <c r="C667" s="670"/>
      <c r="D667" s="670"/>
      <c r="E667" s="670"/>
      <c r="F667" s="670"/>
      <c r="G667" s="670"/>
      <c r="H667" s="670"/>
      <c r="I667" s="670"/>
      <c r="J667" s="670"/>
      <c r="K667" s="670"/>
      <c r="L667" s="670"/>
      <c r="M667" s="670"/>
      <c r="N667" s="670"/>
      <c r="O667" s="670"/>
      <c r="P667" s="670"/>
      <c r="Q667" s="670"/>
      <c r="R667" s="670"/>
      <c r="S667" s="670"/>
      <c r="T667" s="670"/>
      <c r="U667" s="670"/>
      <c r="V667" s="670"/>
      <c r="W667" s="670"/>
      <c r="X667" s="670"/>
      <c r="Y667" s="670"/>
      <c r="Z667" s="670"/>
      <c r="AA667" s="670"/>
      <c r="AB667" s="670"/>
      <c r="AC667" s="670"/>
      <c r="AD667" s="670"/>
      <c r="AE667" s="670"/>
      <c r="AF667" s="670"/>
      <c r="AG667" s="670"/>
      <c r="AH667" s="670"/>
      <c r="AI667" s="670"/>
      <c r="AJ667" s="670"/>
      <c r="AK667" s="670"/>
      <c r="AL667" s="670"/>
      <c r="AM667" s="670"/>
      <c r="AN667" s="670"/>
      <c r="AO667" s="670"/>
      <c r="AP667" s="670"/>
      <c r="AQ667" s="927"/>
      <c r="AR667" s="670"/>
      <c r="AS667" s="670"/>
      <c r="AT667" s="927"/>
      <c r="AU667" s="927"/>
      <c r="AV667" s="670"/>
      <c r="AW667" s="670"/>
      <c r="AX667" s="670"/>
      <c r="AY667" s="670"/>
      <c r="AZ667" s="670"/>
    </row>
    <row r="668">
      <c r="A668" s="670"/>
      <c r="B668" s="926"/>
      <c r="C668" s="670"/>
      <c r="D668" s="670"/>
      <c r="E668" s="670"/>
      <c r="F668" s="670"/>
      <c r="G668" s="670"/>
      <c r="H668" s="670"/>
      <c r="I668" s="670"/>
      <c r="J668" s="670"/>
      <c r="K668" s="670"/>
      <c r="L668" s="670"/>
      <c r="M668" s="670"/>
      <c r="N668" s="670"/>
      <c r="O668" s="670"/>
      <c r="P668" s="670"/>
      <c r="Q668" s="670"/>
      <c r="R668" s="670"/>
      <c r="S668" s="670"/>
      <c r="T668" s="670"/>
      <c r="U668" s="670"/>
      <c r="V668" s="670"/>
      <c r="W668" s="670"/>
      <c r="X668" s="670"/>
      <c r="Y668" s="670"/>
      <c r="Z668" s="670"/>
      <c r="AA668" s="670"/>
      <c r="AB668" s="670"/>
      <c r="AC668" s="670"/>
      <c r="AD668" s="670"/>
      <c r="AE668" s="670"/>
      <c r="AF668" s="670"/>
      <c r="AG668" s="670"/>
      <c r="AH668" s="670"/>
      <c r="AI668" s="670"/>
      <c r="AJ668" s="670"/>
      <c r="AK668" s="670"/>
      <c r="AL668" s="670"/>
      <c r="AM668" s="670"/>
      <c r="AN668" s="670"/>
      <c r="AO668" s="670"/>
      <c r="AP668" s="670"/>
      <c r="AQ668" s="927"/>
      <c r="AR668" s="670"/>
      <c r="AS668" s="670"/>
      <c r="AT668" s="927"/>
      <c r="AU668" s="927"/>
      <c r="AV668" s="670"/>
      <c r="AW668" s="670"/>
      <c r="AX668" s="670"/>
      <c r="AY668" s="670"/>
      <c r="AZ668" s="670"/>
    </row>
    <row r="669">
      <c r="A669" s="670"/>
      <c r="B669" s="926"/>
      <c r="C669" s="670"/>
      <c r="D669" s="670"/>
      <c r="E669" s="670"/>
      <c r="F669" s="670"/>
      <c r="G669" s="670"/>
      <c r="H669" s="670"/>
      <c r="I669" s="670"/>
      <c r="J669" s="670"/>
      <c r="K669" s="670"/>
      <c r="L669" s="670"/>
      <c r="M669" s="670"/>
      <c r="N669" s="670"/>
      <c r="O669" s="670"/>
      <c r="P669" s="670"/>
      <c r="Q669" s="670"/>
      <c r="R669" s="670"/>
      <c r="S669" s="670"/>
      <c r="T669" s="670"/>
      <c r="U669" s="670"/>
      <c r="V669" s="670"/>
      <c r="W669" s="670"/>
      <c r="X669" s="670"/>
      <c r="Y669" s="670"/>
      <c r="Z669" s="670"/>
      <c r="AA669" s="670"/>
      <c r="AB669" s="670"/>
      <c r="AC669" s="670"/>
      <c r="AD669" s="670"/>
      <c r="AE669" s="670"/>
      <c r="AF669" s="670"/>
      <c r="AG669" s="670"/>
      <c r="AH669" s="670"/>
      <c r="AI669" s="670"/>
      <c r="AJ669" s="670"/>
      <c r="AK669" s="670"/>
      <c r="AL669" s="670"/>
      <c r="AM669" s="670"/>
      <c r="AN669" s="670"/>
      <c r="AO669" s="670"/>
      <c r="AP669" s="670"/>
      <c r="AQ669" s="927"/>
      <c r="AR669" s="670"/>
      <c r="AS669" s="670"/>
      <c r="AT669" s="927"/>
      <c r="AU669" s="927"/>
      <c r="AV669" s="670"/>
      <c r="AW669" s="670"/>
      <c r="AX669" s="670"/>
      <c r="AY669" s="670"/>
      <c r="AZ669" s="670"/>
    </row>
    <row r="670">
      <c r="A670" s="670"/>
      <c r="B670" s="926"/>
      <c r="C670" s="670"/>
      <c r="D670" s="670"/>
      <c r="E670" s="670"/>
      <c r="F670" s="670"/>
      <c r="G670" s="670"/>
      <c r="H670" s="670"/>
      <c r="I670" s="670"/>
      <c r="J670" s="670"/>
      <c r="K670" s="670"/>
      <c r="L670" s="670"/>
      <c r="M670" s="670"/>
      <c r="N670" s="670"/>
      <c r="O670" s="670"/>
      <c r="P670" s="670"/>
      <c r="Q670" s="670"/>
      <c r="R670" s="670"/>
      <c r="S670" s="670"/>
      <c r="T670" s="670"/>
      <c r="U670" s="670"/>
      <c r="V670" s="670"/>
      <c r="W670" s="670"/>
      <c r="X670" s="670"/>
      <c r="Y670" s="670"/>
      <c r="Z670" s="670"/>
      <c r="AA670" s="670"/>
      <c r="AB670" s="670"/>
      <c r="AC670" s="670"/>
      <c r="AD670" s="670"/>
      <c r="AE670" s="670"/>
      <c r="AF670" s="670"/>
      <c r="AG670" s="670"/>
      <c r="AH670" s="670"/>
      <c r="AI670" s="670"/>
      <c r="AJ670" s="670"/>
      <c r="AK670" s="670"/>
      <c r="AL670" s="670"/>
      <c r="AM670" s="670"/>
      <c r="AN670" s="670"/>
      <c r="AO670" s="670"/>
      <c r="AP670" s="670"/>
      <c r="AQ670" s="927"/>
      <c r="AR670" s="670"/>
      <c r="AS670" s="670"/>
      <c r="AT670" s="927"/>
      <c r="AU670" s="927"/>
      <c r="AV670" s="670"/>
      <c r="AW670" s="670"/>
      <c r="AX670" s="670"/>
      <c r="AY670" s="670"/>
      <c r="AZ670" s="670"/>
    </row>
    <row r="671">
      <c r="A671" s="670"/>
      <c r="B671" s="926"/>
      <c r="C671" s="670"/>
      <c r="D671" s="670"/>
      <c r="E671" s="670"/>
      <c r="F671" s="670"/>
      <c r="G671" s="670"/>
      <c r="H671" s="670"/>
      <c r="I671" s="670"/>
      <c r="J671" s="670"/>
      <c r="K671" s="670"/>
      <c r="L671" s="670"/>
      <c r="M671" s="670"/>
      <c r="N671" s="670"/>
      <c r="O671" s="670"/>
      <c r="P671" s="670"/>
      <c r="Q671" s="670"/>
      <c r="R671" s="670"/>
      <c r="S671" s="670"/>
      <c r="T671" s="670"/>
      <c r="U671" s="670"/>
      <c r="V671" s="670"/>
      <c r="W671" s="670"/>
      <c r="X671" s="670"/>
      <c r="Y671" s="670"/>
      <c r="Z671" s="670"/>
      <c r="AA671" s="670"/>
      <c r="AB671" s="670"/>
      <c r="AC671" s="670"/>
      <c r="AD671" s="670"/>
      <c r="AE671" s="670"/>
      <c r="AF671" s="670"/>
      <c r="AG671" s="670"/>
      <c r="AH671" s="670"/>
      <c r="AI671" s="670"/>
      <c r="AJ671" s="670"/>
      <c r="AK671" s="670"/>
      <c r="AL671" s="670"/>
      <c r="AM671" s="670"/>
      <c r="AN671" s="670"/>
      <c r="AO671" s="670"/>
      <c r="AP671" s="670"/>
      <c r="AQ671" s="927"/>
      <c r="AR671" s="670"/>
      <c r="AS671" s="670"/>
      <c r="AT671" s="927"/>
      <c r="AU671" s="927"/>
      <c r="AV671" s="670"/>
      <c r="AW671" s="670"/>
      <c r="AX671" s="670"/>
      <c r="AY671" s="670"/>
      <c r="AZ671" s="670"/>
    </row>
    <row r="672">
      <c r="A672" s="670"/>
      <c r="B672" s="926"/>
      <c r="C672" s="670"/>
      <c r="D672" s="670"/>
      <c r="E672" s="670"/>
      <c r="F672" s="670"/>
      <c r="G672" s="670"/>
      <c r="H672" s="670"/>
      <c r="I672" s="670"/>
      <c r="J672" s="670"/>
      <c r="K672" s="670"/>
      <c r="L672" s="670"/>
      <c r="M672" s="670"/>
      <c r="N672" s="670"/>
      <c r="O672" s="670"/>
      <c r="P672" s="670"/>
      <c r="Q672" s="670"/>
      <c r="R672" s="670"/>
      <c r="S672" s="670"/>
      <c r="T672" s="670"/>
      <c r="U672" s="670"/>
      <c r="V672" s="670"/>
      <c r="W672" s="670"/>
      <c r="X672" s="670"/>
      <c r="Y672" s="670"/>
      <c r="Z672" s="670"/>
      <c r="AA672" s="670"/>
      <c r="AB672" s="670"/>
      <c r="AC672" s="670"/>
      <c r="AD672" s="670"/>
      <c r="AE672" s="670"/>
      <c r="AF672" s="670"/>
      <c r="AG672" s="670"/>
      <c r="AH672" s="670"/>
      <c r="AI672" s="670"/>
      <c r="AJ672" s="670"/>
      <c r="AK672" s="670"/>
      <c r="AL672" s="670"/>
      <c r="AM672" s="670"/>
      <c r="AN672" s="670"/>
      <c r="AO672" s="670"/>
      <c r="AP672" s="670"/>
      <c r="AQ672" s="927"/>
      <c r="AR672" s="670"/>
      <c r="AS672" s="670"/>
      <c r="AT672" s="927"/>
      <c r="AU672" s="927"/>
      <c r="AV672" s="670"/>
      <c r="AW672" s="670"/>
      <c r="AX672" s="670"/>
      <c r="AY672" s="670"/>
      <c r="AZ672" s="670"/>
    </row>
    <row r="673">
      <c r="A673" s="670"/>
      <c r="B673" s="926"/>
      <c r="C673" s="670"/>
      <c r="D673" s="670"/>
      <c r="E673" s="670"/>
      <c r="F673" s="670"/>
      <c r="G673" s="670"/>
      <c r="H673" s="670"/>
      <c r="I673" s="670"/>
      <c r="J673" s="670"/>
      <c r="K673" s="670"/>
      <c r="L673" s="670"/>
      <c r="M673" s="670"/>
      <c r="N673" s="670"/>
      <c r="O673" s="670"/>
      <c r="P673" s="670"/>
      <c r="Q673" s="670"/>
      <c r="R673" s="670"/>
      <c r="S673" s="670"/>
      <c r="T673" s="670"/>
      <c r="U673" s="670"/>
      <c r="V673" s="670"/>
      <c r="W673" s="670"/>
      <c r="X673" s="670"/>
      <c r="Y673" s="670"/>
      <c r="Z673" s="670"/>
      <c r="AA673" s="670"/>
      <c r="AB673" s="670"/>
      <c r="AC673" s="670"/>
      <c r="AD673" s="670"/>
      <c r="AE673" s="670"/>
      <c r="AF673" s="670"/>
      <c r="AG673" s="670"/>
      <c r="AH673" s="670"/>
      <c r="AI673" s="670"/>
      <c r="AJ673" s="670"/>
      <c r="AK673" s="670"/>
      <c r="AL673" s="670"/>
      <c r="AM673" s="670"/>
      <c r="AN673" s="670"/>
      <c r="AO673" s="670"/>
      <c r="AP673" s="670"/>
      <c r="AQ673" s="927"/>
      <c r="AR673" s="670"/>
      <c r="AS673" s="670"/>
      <c r="AT673" s="927"/>
      <c r="AU673" s="927"/>
      <c r="AV673" s="670"/>
      <c r="AW673" s="670"/>
      <c r="AX673" s="670"/>
      <c r="AY673" s="670"/>
      <c r="AZ673" s="670"/>
    </row>
    <row r="674">
      <c r="A674" s="670"/>
      <c r="B674" s="926"/>
      <c r="C674" s="670"/>
      <c r="D674" s="670"/>
      <c r="E674" s="670"/>
      <c r="F674" s="670"/>
      <c r="G674" s="670"/>
      <c r="H674" s="670"/>
      <c r="I674" s="670"/>
      <c r="J674" s="670"/>
      <c r="K674" s="670"/>
      <c r="L674" s="670"/>
      <c r="M674" s="670"/>
      <c r="N674" s="670"/>
      <c r="O674" s="670"/>
      <c r="P674" s="670"/>
      <c r="Q674" s="670"/>
      <c r="R674" s="670"/>
      <c r="S674" s="670"/>
      <c r="T674" s="670"/>
      <c r="U674" s="670"/>
      <c r="V674" s="670"/>
      <c r="W674" s="670"/>
      <c r="X674" s="670"/>
      <c r="Y674" s="670"/>
      <c r="Z674" s="670"/>
      <c r="AA674" s="670"/>
      <c r="AB674" s="670"/>
      <c r="AC674" s="670"/>
      <c r="AD674" s="670"/>
      <c r="AE674" s="670"/>
      <c r="AF674" s="670"/>
      <c r="AG674" s="670"/>
      <c r="AH674" s="670"/>
      <c r="AI674" s="670"/>
      <c r="AJ674" s="670"/>
      <c r="AK674" s="670"/>
      <c r="AL674" s="670"/>
      <c r="AM674" s="670"/>
      <c r="AN674" s="670"/>
      <c r="AO674" s="670"/>
      <c r="AP674" s="670"/>
      <c r="AQ674" s="927"/>
      <c r="AR674" s="670"/>
      <c r="AS674" s="670"/>
      <c r="AT674" s="927"/>
      <c r="AU674" s="927"/>
      <c r="AV674" s="670"/>
      <c r="AW674" s="670"/>
      <c r="AX674" s="670"/>
      <c r="AY674" s="670"/>
      <c r="AZ674" s="670"/>
    </row>
    <row r="675">
      <c r="A675" s="670"/>
      <c r="B675" s="926"/>
      <c r="C675" s="670"/>
      <c r="D675" s="670"/>
      <c r="E675" s="670"/>
      <c r="F675" s="670"/>
      <c r="G675" s="670"/>
      <c r="H675" s="670"/>
      <c r="I675" s="670"/>
      <c r="J675" s="670"/>
      <c r="K675" s="670"/>
      <c r="L675" s="670"/>
      <c r="M675" s="670"/>
      <c r="N675" s="670"/>
      <c r="O675" s="670"/>
      <c r="P675" s="670"/>
      <c r="Q675" s="670"/>
      <c r="R675" s="670"/>
      <c r="S675" s="670"/>
      <c r="T675" s="670"/>
      <c r="U675" s="670"/>
      <c r="V675" s="670"/>
      <c r="W675" s="670"/>
      <c r="X675" s="670"/>
      <c r="Y675" s="670"/>
      <c r="Z675" s="670"/>
      <c r="AA675" s="670"/>
      <c r="AB675" s="670"/>
      <c r="AC675" s="670"/>
      <c r="AD675" s="670"/>
      <c r="AE675" s="670"/>
      <c r="AF675" s="670"/>
      <c r="AG675" s="670"/>
      <c r="AH675" s="670"/>
      <c r="AI675" s="670"/>
      <c r="AJ675" s="670"/>
      <c r="AK675" s="670"/>
      <c r="AL675" s="670"/>
      <c r="AM675" s="670"/>
      <c r="AN675" s="670"/>
      <c r="AO675" s="670"/>
      <c r="AP675" s="670"/>
      <c r="AQ675" s="927"/>
      <c r="AR675" s="670"/>
      <c r="AS675" s="670"/>
      <c r="AT675" s="927"/>
      <c r="AU675" s="927"/>
      <c r="AV675" s="670"/>
      <c r="AW675" s="670"/>
      <c r="AX675" s="670"/>
      <c r="AY675" s="670"/>
      <c r="AZ675" s="670"/>
    </row>
    <row r="676">
      <c r="A676" s="670"/>
      <c r="B676" s="926"/>
      <c r="C676" s="670"/>
      <c r="D676" s="670"/>
      <c r="E676" s="670"/>
      <c r="F676" s="670"/>
      <c r="G676" s="670"/>
      <c r="H676" s="670"/>
      <c r="I676" s="670"/>
      <c r="J676" s="670"/>
      <c r="K676" s="670"/>
      <c r="L676" s="670"/>
      <c r="M676" s="670"/>
      <c r="N676" s="670"/>
      <c r="O676" s="670"/>
      <c r="P676" s="670"/>
      <c r="Q676" s="670"/>
      <c r="R676" s="670"/>
      <c r="S676" s="670"/>
      <c r="T676" s="670"/>
      <c r="U676" s="670"/>
      <c r="V676" s="670"/>
      <c r="W676" s="670"/>
      <c r="X676" s="670"/>
      <c r="Y676" s="670"/>
      <c r="Z676" s="670"/>
      <c r="AA676" s="670"/>
      <c r="AB676" s="670"/>
      <c r="AC676" s="670"/>
      <c r="AD676" s="670"/>
      <c r="AE676" s="670"/>
      <c r="AF676" s="670"/>
      <c r="AG676" s="670"/>
      <c r="AH676" s="670"/>
      <c r="AI676" s="670"/>
      <c r="AJ676" s="670"/>
      <c r="AK676" s="670"/>
      <c r="AL676" s="670"/>
      <c r="AM676" s="670"/>
      <c r="AN676" s="670"/>
      <c r="AO676" s="670"/>
      <c r="AP676" s="670"/>
      <c r="AQ676" s="927"/>
      <c r="AR676" s="670"/>
      <c r="AS676" s="670"/>
      <c r="AT676" s="927"/>
      <c r="AU676" s="927"/>
      <c r="AV676" s="670"/>
      <c r="AW676" s="670"/>
      <c r="AX676" s="670"/>
      <c r="AY676" s="670"/>
      <c r="AZ676" s="670"/>
    </row>
    <row r="677">
      <c r="A677" s="670"/>
      <c r="B677" s="926"/>
      <c r="C677" s="670"/>
      <c r="D677" s="670"/>
      <c r="E677" s="670"/>
      <c r="F677" s="670"/>
      <c r="G677" s="670"/>
      <c r="H677" s="670"/>
      <c r="I677" s="670"/>
      <c r="J677" s="670"/>
      <c r="K677" s="670"/>
      <c r="L677" s="670"/>
      <c r="M677" s="670"/>
      <c r="N677" s="670"/>
      <c r="O677" s="670"/>
      <c r="P677" s="670"/>
      <c r="Q677" s="670"/>
      <c r="R677" s="670"/>
      <c r="S677" s="670"/>
      <c r="T677" s="670"/>
      <c r="U677" s="670"/>
      <c r="V677" s="670"/>
      <c r="W677" s="670"/>
      <c r="X677" s="670"/>
      <c r="Y677" s="670"/>
      <c r="Z677" s="670"/>
      <c r="AA677" s="670"/>
      <c r="AB677" s="670"/>
      <c r="AC677" s="670"/>
      <c r="AD677" s="670"/>
      <c r="AE677" s="670"/>
      <c r="AF677" s="670"/>
      <c r="AG677" s="670"/>
      <c r="AH677" s="670"/>
      <c r="AI677" s="670"/>
      <c r="AJ677" s="670"/>
      <c r="AK677" s="670"/>
      <c r="AL677" s="670"/>
      <c r="AM677" s="670"/>
      <c r="AN677" s="670"/>
      <c r="AO677" s="670"/>
      <c r="AP677" s="670"/>
      <c r="AQ677" s="927"/>
      <c r="AR677" s="670"/>
      <c r="AS677" s="670"/>
      <c r="AT677" s="927"/>
      <c r="AU677" s="927"/>
      <c r="AV677" s="670"/>
      <c r="AW677" s="670"/>
      <c r="AX677" s="670"/>
      <c r="AY677" s="670"/>
      <c r="AZ677" s="670"/>
    </row>
    <row r="678">
      <c r="A678" s="670"/>
      <c r="B678" s="926"/>
      <c r="C678" s="670"/>
      <c r="D678" s="670"/>
      <c r="E678" s="670"/>
      <c r="F678" s="670"/>
      <c r="G678" s="670"/>
      <c r="H678" s="670"/>
      <c r="I678" s="670"/>
      <c r="J678" s="670"/>
      <c r="K678" s="670"/>
      <c r="L678" s="670"/>
      <c r="M678" s="670"/>
      <c r="N678" s="670"/>
      <c r="O678" s="670"/>
      <c r="P678" s="670"/>
      <c r="Q678" s="670"/>
      <c r="R678" s="670"/>
      <c r="S678" s="670"/>
      <c r="T678" s="670"/>
      <c r="U678" s="670"/>
      <c r="V678" s="670"/>
      <c r="W678" s="670"/>
      <c r="X678" s="670"/>
      <c r="Y678" s="670"/>
      <c r="Z678" s="670"/>
      <c r="AA678" s="670"/>
      <c r="AB678" s="670"/>
      <c r="AC678" s="670"/>
      <c r="AD678" s="670"/>
      <c r="AE678" s="670"/>
      <c r="AF678" s="670"/>
      <c r="AG678" s="670"/>
      <c r="AH678" s="670"/>
      <c r="AI678" s="670"/>
      <c r="AJ678" s="670"/>
      <c r="AK678" s="670"/>
      <c r="AL678" s="670"/>
      <c r="AM678" s="670"/>
      <c r="AN678" s="670"/>
      <c r="AO678" s="670"/>
      <c r="AP678" s="670"/>
      <c r="AQ678" s="927"/>
      <c r="AR678" s="670"/>
      <c r="AS678" s="670"/>
      <c r="AT678" s="927"/>
      <c r="AU678" s="927"/>
      <c r="AV678" s="670"/>
      <c r="AW678" s="670"/>
      <c r="AX678" s="670"/>
      <c r="AY678" s="670"/>
      <c r="AZ678" s="670"/>
    </row>
    <row r="679">
      <c r="A679" s="670"/>
      <c r="B679" s="926"/>
      <c r="C679" s="670"/>
      <c r="D679" s="670"/>
      <c r="E679" s="670"/>
      <c r="F679" s="670"/>
      <c r="G679" s="670"/>
      <c r="H679" s="670"/>
      <c r="I679" s="670"/>
      <c r="J679" s="670"/>
      <c r="K679" s="670"/>
      <c r="L679" s="670"/>
      <c r="M679" s="670"/>
      <c r="N679" s="670"/>
      <c r="O679" s="670"/>
      <c r="P679" s="670"/>
      <c r="Q679" s="670"/>
      <c r="R679" s="670"/>
      <c r="S679" s="670"/>
      <c r="T679" s="670"/>
      <c r="U679" s="670"/>
      <c r="V679" s="670"/>
      <c r="W679" s="670"/>
      <c r="X679" s="670"/>
      <c r="Y679" s="670"/>
      <c r="Z679" s="670"/>
      <c r="AA679" s="670"/>
      <c r="AB679" s="670"/>
      <c r="AC679" s="670"/>
      <c r="AD679" s="670"/>
      <c r="AE679" s="670"/>
      <c r="AF679" s="670"/>
      <c r="AG679" s="670"/>
      <c r="AH679" s="670"/>
      <c r="AI679" s="670"/>
      <c r="AJ679" s="670"/>
      <c r="AK679" s="670"/>
      <c r="AL679" s="670"/>
      <c r="AM679" s="670"/>
      <c r="AN679" s="670"/>
      <c r="AO679" s="670"/>
      <c r="AP679" s="670"/>
      <c r="AQ679" s="927"/>
      <c r="AR679" s="670"/>
      <c r="AS679" s="670"/>
      <c r="AT679" s="927"/>
      <c r="AU679" s="927"/>
      <c r="AV679" s="670"/>
      <c r="AW679" s="670"/>
      <c r="AX679" s="670"/>
      <c r="AY679" s="670"/>
      <c r="AZ679" s="670"/>
    </row>
    <row r="680">
      <c r="A680" s="670"/>
      <c r="B680" s="926"/>
      <c r="C680" s="670"/>
      <c r="D680" s="670"/>
      <c r="E680" s="670"/>
      <c r="F680" s="670"/>
      <c r="G680" s="670"/>
      <c r="H680" s="670"/>
      <c r="I680" s="670"/>
      <c r="J680" s="670"/>
      <c r="K680" s="670"/>
      <c r="L680" s="670"/>
      <c r="M680" s="670"/>
      <c r="N680" s="670"/>
      <c r="O680" s="670"/>
      <c r="P680" s="670"/>
      <c r="Q680" s="670"/>
      <c r="R680" s="670"/>
      <c r="S680" s="670"/>
      <c r="T680" s="670"/>
      <c r="U680" s="670"/>
      <c r="V680" s="670"/>
      <c r="W680" s="670"/>
      <c r="X680" s="670"/>
      <c r="Y680" s="670"/>
      <c r="Z680" s="670"/>
      <c r="AA680" s="670"/>
      <c r="AB680" s="670"/>
      <c r="AC680" s="670"/>
      <c r="AD680" s="670"/>
      <c r="AE680" s="670"/>
      <c r="AF680" s="670"/>
      <c r="AG680" s="670"/>
      <c r="AH680" s="670"/>
      <c r="AI680" s="670"/>
      <c r="AJ680" s="670"/>
      <c r="AK680" s="670"/>
      <c r="AL680" s="670"/>
      <c r="AM680" s="670"/>
      <c r="AN680" s="670"/>
      <c r="AO680" s="670"/>
      <c r="AP680" s="670"/>
      <c r="AQ680" s="927"/>
      <c r="AR680" s="670"/>
      <c r="AS680" s="670"/>
      <c r="AT680" s="927"/>
      <c r="AU680" s="927"/>
      <c r="AV680" s="670"/>
      <c r="AW680" s="670"/>
      <c r="AX680" s="670"/>
      <c r="AY680" s="670"/>
      <c r="AZ680" s="670"/>
    </row>
    <row r="681">
      <c r="A681" s="670"/>
      <c r="B681" s="926"/>
      <c r="C681" s="670"/>
      <c r="D681" s="670"/>
      <c r="E681" s="670"/>
      <c r="F681" s="670"/>
      <c r="G681" s="670"/>
      <c r="H681" s="670"/>
      <c r="I681" s="670"/>
      <c r="J681" s="670"/>
      <c r="K681" s="670"/>
      <c r="L681" s="670"/>
      <c r="M681" s="670"/>
      <c r="N681" s="670"/>
      <c r="O681" s="670"/>
      <c r="P681" s="670"/>
      <c r="Q681" s="670"/>
      <c r="R681" s="670"/>
      <c r="S681" s="670"/>
      <c r="T681" s="670"/>
      <c r="U681" s="670"/>
      <c r="V681" s="670"/>
      <c r="W681" s="670"/>
      <c r="X681" s="670"/>
      <c r="Y681" s="670"/>
      <c r="Z681" s="670"/>
      <c r="AA681" s="670"/>
      <c r="AB681" s="670"/>
      <c r="AC681" s="670"/>
      <c r="AD681" s="670"/>
      <c r="AE681" s="670"/>
      <c r="AF681" s="670"/>
      <c r="AG681" s="670"/>
      <c r="AH681" s="670"/>
      <c r="AI681" s="670"/>
      <c r="AJ681" s="670"/>
      <c r="AK681" s="670"/>
      <c r="AL681" s="670"/>
      <c r="AM681" s="670"/>
      <c r="AN681" s="670"/>
      <c r="AO681" s="670"/>
      <c r="AP681" s="670"/>
      <c r="AQ681" s="927"/>
      <c r="AR681" s="670"/>
      <c r="AS681" s="670"/>
      <c r="AT681" s="927"/>
      <c r="AU681" s="927"/>
      <c r="AV681" s="670"/>
      <c r="AW681" s="670"/>
      <c r="AX681" s="670"/>
      <c r="AY681" s="670"/>
      <c r="AZ681" s="670"/>
    </row>
    <row r="682">
      <c r="A682" s="670"/>
      <c r="B682" s="926"/>
      <c r="C682" s="670"/>
      <c r="D682" s="670"/>
      <c r="E682" s="670"/>
      <c r="F682" s="670"/>
      <c r="G682" s="670"/>
      <c r="H682" s="670"/>
      <c r="I682" s="670"/>
      <c r="J682" s="670"/>
      <c r="K682" s="670"/>
      <c r="L682" s="670"/>
      <c r="M682" s="670"/>
      <c r="N682" s="670"/>
      <c r="O682" s="670"/>
      <c r="P682" s="670"/>
      <c r="Q682" s="670"/>
      <c r="R682" s="670"/>
      <c r="S682" s="670"/>
      <c r="T682" s="670"/>
      <c r="U682" s="670"/>
      <c r="V682" s="670"/>
      <c r="W682" s="670"/>
      <c r="X682" s="670"/>
      <c r="Y682" s="670"/>
      <c r="Z682" s="670"/>
      <c r="AA682" s="670"/>
      <c r="AB682" s="670"/>
      <c r="AC682" s="670"/>
      <c r="AD682" s="670"/>
      <c r="AE682" s="670"/>
      <c r="AF682" s="670"/>
      <c r="AG682" s="670"/>
      <c r="AH682" s="670"/>
      <c r="AI682" s="670"/>
      <c r="AJ682" s="670"/>
      <c r="AK682" s="670"/>
      <c r="AL682" s="670"/>
      <c r="AM682" s="670"/>
      <c r="AN682" s="670"/>
      <c r="AO682" s="670"/>
      <c r="AP682" s="670"/>
      <c r="AQ682" s="927"/>
      <c r="AR682" s="670"/>
      <c r="AS682" s="670"/>
      <c r="AT682" s="927"/>
      <c r="AU682" s="927"/>
      <c r="AV682" s="670"/>
      <c r="AW682" s="670"/>
      <c r="AX682" s="670"/>
      <c r="AY682" s="670"/>
      <c r="AZ682" s="670"/>
    </row>
    <row r="683">
      <c r="A683" s="670"/>
      <c r="B683" s="926"/>
      <c r="C683" s="670"/>
      <c r="D683" s="670"/>
      <c r="E683" s="670"/>
      <c r="F683" s="670"/>
      <c r="G683" s="670"/>
      <c r="H683" s="670"/>
      <c r="I683" s="670"/>
      <c r="J683" s="670"/>
      <c r="K683" s="670"/>
      <c r="L683" s="670"/>
      <c r="M683" s="670"/>
      <c r="N683" s="670"/>
      <c r="O683" s="670"/>
      <c r="P683" s="670"/>
      <c r="Q683" s="670"/>
      <c r="R683" s="670"/>
      <c r="S683" s="670"/>
      <c r="T683" s="670"/>
      <c r="U683" s="670"/>
      <c r="V683" s="670"/>
      <c r="W683" s="670"/>
      <c r="X683" s="670"/>
      <c r="Y683" s="670"/>
      <c r="Z683" s="670"/>
      <c r="AA683" s="670"/>
      <c r="AB683" s="670"/>
      <c r="AC683" s="670"/>
      <c r="AD683" s="670"/>
      <c r="AE683" s="670"/>
      <c r="AF683" s="670"/>
      <c r="AG683" s="670"/>
      <c r="AH683" s="670"/>
      <c r="AI683" s="670"/>
      <c r="AJ683" s="670"/>
      <c r="AK683" s="670"/>
      <c r="AL683" s="670"/>
      <c r="AM683" s="670"/>
      <c r="AN683" s="670"/>
      <c r="AO683" s="670"/>
      <c r="AP683" s="670"/>
      <c r="AQ683" s="927"/>
      <c r="AR683" s="670"/>
      <c r="AS683" s="670"/>
      <c r="AT683" s="927"/>
      <c r="AU683" s="927"/>
      <c r="AV683" s="670"/>
      <c r="AW683" s="670"/>
      <c r="AX683" s="670"/>
      <c r="AY683" s="670"/>
      <c r="AZ683" s="670"/>
    </row>
    <row r="684">
      <c r="A684" s="670"/>
      <c r="B684" s="926"/>
      <c r="C684" s="670"/>
      <c r="D684" s="670"/>
      <c r="E684" s="670"/>
      <c r="F684" s="670"/>
      <c r="G684" s="670"/>
      <c r="H684" s="670"/>
      <c r="I684" s="670"/>
      <c r="J684" s="670"/>
      <c r="K684" s="670"/>
      <c r="L684" s="670"/>
      <c r="M684" s="670"/>
      <c r="N684" s="670"/>
      <c r="O684" s="670"/>
      <c r="P684" s="670"/>
      <c r="Q684" s="670"/>
      <c r="R684" s="670"/>
      <c r="S684" s="670"/>
      <c r="T684" s="670"/>
      <c r="U684" s="670"/>
      <c r="V684" s="670"/>
      <c r="W684" s="670"/>
      <c r="X684" s="670"/>
      <c r="Y684" s="670"/>
      <c r="Z684" s="670"/>
      <c r="AA684" s="670"/>
      <c r="AB684" s="670"/>
      <c r="AC684" s="670"/>
      <c r="AD684" s="670"/>
      <c r="AE684" s="670"/>
      <c r="AF684" s="670"/>
      <c r="AG684" s="670"/>
      <c r="AH684" s="670"/>
      <c r="AI684" s="670"/>
      <c r="AJ684" s="670"/>
      <c r="AK684" s="670"/>
      <c r="AL684" s="670"/>
      <c r="AM684" s="670"/>
      <c r="AN684" s="670"/>
      <c r="AO684" s="670"/>
      <c r="AP684" s="670"/>
      <c r="AQ684" s="927"/>
      <c r="AR684" s="670"/>
      <c r="AS684" s="670"/>
      <c r="AT684" s="927"/>
      <c r="AU684" s="927"/>
      <c r="AV684" s="670"/>
      <c r="AW684" s="670"/>
      <c r="AX684" s="670"/>
      <c r="AY684" s="670"/>
      <c r="AZ684" s="670"/>
    </row>
    <row r="685">
      <c r="A685" s="670"/>
      <c r="B685" s="926"/>
      <c r="C685" s="670"/>
      <c r="D685" s="670"/>
      <c r="E685" s="670"/>
      <c r="F685" s="670"/>
      <c r="G685" s="670"/>
      <c r="H685" s="670"/>
      <c r="I685" s="670"/>
      <c r="J685" s="670"/>
      <c r="K685" s="670"/>
      <c r="L685" s="670"/>
      <c r="M685" s="670"/>
      <c r="N685" s="670"/>
      <c r="O685" s="670"/>
      <c r="P685" s="670"/>
      <c r="Q685" s="670"/>
      <c r="R685" s="670"/>
      <c r="S685" s="670"/>
      <c r="T685" s="670"/>
      <c r="U685" s="670"/>
      <c r="V685" s="670"/>
      <c r="W685" s="670"/>
      <c r="X685" s="670"/>
      <c r="Y685" s="670"/>
      <c r="Z685" s="670"/>
      <c r="AA685" s="670"/>
      <c r="AB685" s="670"/>
      <c r="AC685" s="670"/>
      <c r="AD685" s="670"/>
      <c r="AE685" s="670"/>
      <c r="AF685" s="670"/>
      <c r="AG685" s="670"/>
      <c r="AH685" s="670"/>
      <c r="AI685" s="670"/>
      <c r="AJ685" s="670"/>
      <c r="AK685" s="670"/>
      <c r="AL685" s="670"/>
      <c r="AM685" s="670"/>
      <c r="AN685" s="670"/>
      <c r="AO685" s="670"/>
      <c r="AP685" s="670"/>
      <c r="AQ685" s="927"/>
      <c r="AR685" s="670"/>
      <c r="AS685" s="670"/>
      <c r="AT685" s="927"/>
      <c r="AU685" s="927"/>
      <c r="AV685" s="670"/>
      <c r="AW685" s="670"/>
      <c r="AX685" s="670"/>
      <c r="AY685" s="670"/>
      <c r="AZ685" s="670"/>
    </row>
    <row r="686">
      <c r="A686" s="670"/>
      <c r="B686" s="926"/>
      <c r="C686" s="670"/>
      <c r="D686" s="670"/>
      <c r="E686" s="670"/>
      <c r="F686" s="670"/>
      <c r="G686" s="670"/>
      <c r="H686" s="670"/>
      <c r="I686" s="670"/>
      <c r="J686" s="670"/>
      <c r="K686" s="670"/>
      <c r="L686" s="670"/>
      <c r="M686" s="670"/>
      <c r="N686" s="670"/>
      <c r="O686" s="670"/>
      <c r="P686" s="670"/>
      <c r="Q686" s="670"/>
      <c r="R686" s="670"/>
      <c r="S686" s="670"/>
      <c r="T686" s="670"/>
      <c r="U686" s="670"/>
      <c r="V686" s="670"/>
      <c r="W686" s="670"/>
      <c r="X686" s="670"/>
      <c r="Y686" s="670"/>
      <c r="Z686" s="670"/>
      <c r="AA686" s="670"/>
      <c r="AB686" s="670"/>
      <c r="AC686" s="670"/>
      <c r="AD686" s="670"/>
      <c r="AE686" s="670"/>
      <c r="AF686" s="670"/>
      <c r="AG686" s="670"/>
      <c r="AH686" s="670"/>
      <c r="AI686" s="670"/>
      <c r="AJ686" s="670"/>
      <c r="AK686" s="670"/>
      <c r="AL686" s="670"/>
      <c r="AM686" s="670"/>
      <c r="AN686" s="670"/>
      <c r="AO686" s="670"/>
      <c r="AP686" s="670"/>
      <c r="AQ686" s="927"/>
      <c r="AR686" s="670"/>
      <c r="AS686" s="670"/>
      <c r="AT686" s="927"/>
      <c r="AU686" s="927"/>
      <c r="AV686" s="670"/>
      <c r="AW686" s="670"/>
      <c r="AX686" s="670"/>
      <c r="AY686" s="670"/>
      <c r="AZ686" s="670"/>
    </row>
    <row r="687">
      <c r="A687" s="670"/>
      <c r="B687" s="926"/>
      <c r="C687" s="670"/>
      <c r="D687" s="670"/>
      <c r="E687" s="670"/>
      <c r="F687" s="670"/>
      <c r="G687" s="670"/>
      <c r="H687" s="670"/>
      <c r="I687" s="670"/>
      <c r="J687" s="670"/>
      <c r="K687" s="670"/>
      <c r="L687" s="670"/>
      <c r="M687" s="670"/>
      <c r="N687" s="670"/>
      <c r="O687" s="670"/>
      <c r="P687" s="670"/>
      <c r="Q687" s="670"/>
      <c r="R687" s="670"/>
      <c r="S687" s="670"/>
      <c r="T687" s="670"/>
      <c r="U687" s="670"/>
      <c r="V687" s="670"/>
      <c r="W687" s="670"/>
      <c r="X687" s="670"/>
      <c r="Y687" s="670"/>
      <c r="Z687" s="670"/>
      <c r="AA687" s="670"/>
      <c r="AB687" s="670"/>
      <c r="AC687" s="670"/>
      <c r="AD687" s="670"/>
      <c r="AE687" s="670"/>
      <c r="AF687" s="670"/>
      <c r="AG687" s="670"/>
      <c r="AH687" s="670"/>
      <c r="AI687" s="670"/>
      <c r="AJ687" s="670"/>
      <c r="AK687" s="670"/>
      <c r="AL687" s="670"/>
      <c r="AM687" s="670"/>
      <c r="AN687" s="670"/>
      <c r="AO687" s="670"/>
      <c r="AP687" s="670"/>
      <c r="AQ687" s="927"/>
      <c r="AR687" s="670"/>
      <c r="AS687" s="670"/>
      <c r="AT687" s="927"/>
      <c r="AU687" s="927"/>
      <c r="AV687" s="670"/>
      <c r="AW687" s="670"/>
      <c r="AX687" s="670"/>
      <c r="AY687" s="670"/>
      <c r="AZ687" s="670"/>
    </row>
    <row r="688">
      <c r="A688" s="670"/>
      <c r="B688" s="926"/>
      <c r="C688" s="670"/>
      <c r="D688" s="670"/>
      <c r="E688" s="670"/>
      <c r="F688" s="670"/>
      <c r="G688" s="670"/>
      <c r="H688" s="670"/>
      <c r="I688" s="670"/>
      <c r="J688" s="670"/>
      <c r="K688" s="670"/>
      <c r="L688" s="670"/>
      <c r="M688" s="670"/>
      <c r="N688" s="670"/>
      <c r="O688" s="670"/>
      <c r="P688" s="670"/>
      <c r="Q688" s="670"/>
      <c r="R688" s="670"/>
      <c r="S688" s="670"/>
      <c r="T688" s="670"/>
      <c r="U688" s="670"/>
      <c r="V688" s="670"/>
      <c r="W688" s="670"/>
      <c r="X688" s="670"/>
      <c r="Y688" s="670"/>
      <c r="Z688" s="670"/>
      <c r="AA688" s="670"/>
      <c r="AB688" s="670"/>
      <c r="AC688" s="670"/>
      <c r="AD688" s="670"/>
      <c r="AE688" s="670"/>
      <c r="AF688" s="670"/>
      <c r="AG688" s="670"/>
      <c r="AH688" s="670"/>
      <c r="AI688" s="670"/>
      <c r="AJ688" s="670"/>
      <c r="AK688" s="670"/>
      <c r="AL688" s="670"/>
      <c r="AM688" s="670"/>
      <c r="AN688" s="670"/>
      <c r="AO688" s="670"/>
      <c r="AP688" s="670"/>
      <c r="AQ688" s="927"/>
      <c r="AR688" s="670"/>
      <c r="AS688" s="670"/>
      <c r="AT688" s="927"/>
      <c r="AU688" s="927"/>
      <c r="AV688" s="670"/>
      <c r="AW688" s="670"/>
      <c r="AX688" s="670"/>
      <c r="AY688" s="670"/>
      <c r="AZ688" s="670"/>
    </row>
    <row r="689">
      <c r="A689" s="670"/>
      <c r="B689" s="926"/>
      <c r="C689" s="670"/>
      <c r="D689" s="670"/>
      <c r="E689" s="670"/>
      <c r="F689" s="670"/>
      <c r="G689" s="670"/>
      <c r="H689" s="670"/>
      <c r="I689" s="670"/>
      <c r="J689" s="670"/>
      <c r="K689" s="670"/>
      <c r="L689" s="670"/>
      <c r="M689" s="670"/>
      <c r="N689" s="670"/>
      <c r="O689" s="670"/>
      <c r="P689" s="670"/>
      <c r="Q689" s="670"/>
      <c r="R689" s="670"/>
      <c r="S689" s="670"/>
      <c r="T689" s="670"/>
      <c r="U689" s="670"/>
      <c r="V689" s="670"/>
      <c r="W689" s="670"/>
      <c r="X689" s="670"/>
      <c r="Y689" s="670"/>
      <c r="Z689" s="670"/>
      <c r="AA689" s="670"/>
      <c r="AB689" s="670"/>
      <c r="AC689" s="670"/>
      <c r="AD689" s="670"/>
      <c r="AE689" s="670"/>
      <c r="AF689" s="670"/>
      <c r="AG689" s="670"/>
      <c r="AH689" s="670"/>
      <c r="AI689" s="670"/>
      <c r="AJ689" s="670"/>
      <c r="AK689" s="670"/>
      <c r="AL689" s="670"/>
      <c r="AM689" s="670"/>
      <c r="AN689" s="670"/>
      <c r="AO689" s="670"/>
      <c r="AP689" s="670"/>
      <c r="AQ689" s="927"/>
      <c r="AR689" s="670"/>
      <c r="AS689" s="670"/>
      <c r="AT689" s="927"/>
      <c r="AU689" s="927"/>
      <c r="AV689" s="670"/>
      <c r="AW689" s="670"/>
      <c r="AX689" s="670"/>
      <c r="AY689" s="670"/>
      <c r="AZ689" s="670"/>
    </row>
    <row r="690">
      <c r="A690" s="670"/>
      <c r="B690" s="926"/>
      <c r="C690" s="670"/>
      <c r="D690" s="670"/>
      <c r="E690" s="670"/>
      <c r="F690" s="670"/>
      <c r="G690" s="670"/>
      <c r="H690" s="670"/>
      <c r="I690" s="670"/>
      <c r="J690" s="670"/>
      <c r="K690" s="670"/>
      <c r="L690" s="670"/>
      <c r="M690" s="670"/>
      <c r="N690" s="670"/>
      <c r="O690" s="670"/>
      <c r="P690" s="670"/>
      <c r="Q690" s="670"/>
      <c r="R690" s="670"/>
      <c r="S690" s="670"/>
      <c r="T690" s="670"/>
      <c r="U690" s="670"/>
      <c r="V690" s="670"/>
      <c r="W690" s="670"/>
      <c r="X690" s="670"/>
      <c r="Y690" s="670"/>
      <c r="Z690" s="670"/>
      <c r="AA690" s="670"/>
      <c r="AB690" s="670"/>
      <c r="AC690" s="670"/>
      <c r="AD690" s="670"/>
      <c r="AE690" s="670"/>
      <c r="AF690" s="670"/>
      <c r="AG690" s="670"/>
      <c r="AH690" s="670"/>
      <c r="AI690" s="670"/>
      <c r="AJ690" s="670"/>
      <c r="AK690" s="670"/>
      <c r="AL690" s="670"/>
      <c r="AM690" s="670"/>
      <c r="AN690" s="670"/>
      <c r="AO690" s="670"/>
      <c r="AP690" s="670"/>
      <c r="AQ690" s="927"/>
      <c r="AR690" s="670"/>
      <c r="AS690" s="670"/>
      <c r="AT690" s="927"/>
      <c r="AU690" s="927"/>
      <c r="AV690" s="670"/>
      <c r="AW690" s="670"/>
      <c r="AX690" s="670"/>
      <c r="AY690" s="670"/>
      <c r="AZ690" s="670"/>
    </row>
    <row r="691">
      <c r="A691" s="670"/>
      <c r="B691" s="926"/>
      <c r="C691" s="670"/>
      <c r="D691" s="670"/>
      <c r="E691" s="670"/>
      <c r="F691" s="670"/>
      <c r="G691" s="670"/>
      <c r="H691" s="670"/>
      <c r="I691" s="670"/>
      <c r="J691" s="670"/>
      <c r="K691" s="670"/>
      <c r="L691" s="670"/>
      <c r="M691" s="670"/>
      <c r="N691" s="670"/>
      <c r="O691" s="670"/>
      <c r="P691" s="670"/>
      <c r="Q691" s="670"/>
      <c r="R691" s="670"/>
      <c r="S691" s="670"/>
      <c r="T691" s="670"/>
      <c r="U691" s="670"/>
      <c r="V691" s="670"/>
      <c r="W691" s="670"/>
      <c r="X691" s="670"/>
      <c r="Y691" s="670"/>
      <c r="Z691" s="670"/>
      <c r="AA691" s="670"/>
      <c r="AB691" s="670"/>
      <c r="AC691" s="670"/>
      <c r="AD691" s="670"/>
      <c r="AE691" s="670"/>
      <c r="AF691" s="670"/>
      <c r="AG691" s="670"/>
      <c r="AH691" s="670"/>
      <c r="AI691" s="670"/>
      <c r="AJ691" s="670"/>
      <c r="AK691" s="670"/>
      <c r="AL691" s="670"/>
      <c r="AM691" s="670"/>
      <c r="AN691" s="670"/>
      <c r="AO691" s="670"/>
      <c r="AP691" s="670"/>
      <c r="AQ691" s="927"/>
      <c r="AR691" s="670"/>
      <c r="AS691" s="670"/>
      <c r="AT691" s="927"/>
      <c r="AU691" s="927"/>
      <c r="AV691" s="670"/>
      <c r="AW691" s="670"/>
      <c r="AX691" s="670"/>
      <c r="AY691" s="670"/>
      <c r="AZ691" s="670"/>
    </row>
    <row r="692">
      <c r="A692" s="670"/>
      <c r="B692" s="926"/>
      <c r="C692" s="670"/>
      <c r="D692" s="670"/>
      <c r="E692" s="670"/>
      <c r="F692" s="670"/>
      <c r="G692" s="670"/>
      <c r="H692" s="670"/>
      <c r="I692" s="670"/>
      <c r="J692" s="670"/>
      <c r="K692" s="670"/>
      <c r="L692" s="670"/>
      <c r="M692" s="670"/>
      <c r="N692" s="670"/>
      <c r="O692" s="670"/>
      <c r="P692" s="670"/>
      <c r="Q692" s="670"/>
      <c r="R692" s="670"/>
      <c r="S692" s="670"/>
      <c r="T692" s="670"/>
      <c r="U692" s="670"/>
      <c r="V692" s="670"/>
      <c r="W692" s="670"/>
      <c r="X692" s="670"/>
      <c r="Y692" s="670"/>
      <c r="Z692" s="670"/>
      <c r="AA692" s="670"/>
      <c r="AB692" s="670"/>
      <c r="AC692" s="670"/>
      <c r="AD692" s="670"/>
      <c r="AE692" s="670"/>
      <c r="AF692" s="670"/>
      <c r="AG692" s="670"/>
      <c r="AH692" s="670"/>
      <c r="AI692" s="670"/>
      <c r="AJ692" s="670"/>
      <c r="AK692" s="670"/>
      <c r="AL692" s="670"/>
      <c r="AM692" s="670"/>
      <c r="AN692" s="670"/>
      <c r="AO692" s="670"/>
      <c r="AP692" s="670"/>
      <c r="AQ692" s="927"/>
      <c r="AR692" s="670"/>
      <c r="AS692" s="670"/>
      <c r="AT692" s="927"/>
      <c r="AU692" s="927"/>
      <c r="AV692" s="670"/>
      <c r="AW692" s="670"/>
      <c r="AX692" s="670"/>
      <c r="AY692" s="670"/>
      <c r="AZ692" s="670"/>
    </row>
    <row r="693">
      <c r="A693" s="670"/>
      <c r="B693" s="926"/>
      <c r="C693" s="670"/>
      <c r="D693" s="670"/>
      <c r="E693" s="670"/>
      <c r="F693" s="670"/>
      <c r="G693" s="670"/>
      <c r="H693" s="670"/>
      <c r="I693" s="670"/>
      <c r="J693" s="670"/>
      <c r="K693" s="670"/>
      <c r="L693" s="670"/>
      <c r="M693" s="670"/>
      <c r="N693" s="670"/>
      <c r="O693" s="670"/>
      <c r="P693" s="670"/>
      <c r="Q693" s="670"/>
      <c r="R693" s="670"/>
      <c r="S693" s="670"/>
      <c r="T693" s="670"/>
      <c r="U693" s="670"/>
      <c r="V693" s="670"/>
      <c r="W693" s="670"/>
      <c r="X693" s="670"/>
      <c r="Y693" s="670"/>
      <c r="Z693" s="670"/>
      <c r="AA693" s="670"/>
      <c r="AB693" s="670"/>
      <c r="AC693" s="670"/>
      <c r="AD693" s="670"/>
      <c r="AE693" s="670"/>
      <c r="AF693" s="670"/>
      <c r="AG693" s="670"/>
      <c r="AH693" s="670"/>
      <c r="AI693" s="670"/>
      <c r="AJ693" s="670"/>
      <c r="AK693" s="670"/>
      <c r="AL693" s="670"/>
      <c r="AM693" s="670"/>
      <c r="AN693" s="670"/>
      <c r="AO693" s="670"/>
      <c r="AP693" s="670"/>
      <c r="AQ693" s="927"/>
      <c r="AR693" s="670"/>
      <c r="AS693" s="670"/>
      <c r="AT693" s="927"/>
      <c r="AU693" s="927"/>
      <c r="AV693" s="670"/>
      <c r="AW693" s="670"/>
      <c r="AX693" s="670"/>
      <c r="AY693" s="670"/>
      <c r="AZ693" s="670"/>
    </row>
    <row r="694">
      <c r="A694" s="670"/>
      <c r="B694" s="926"/>
      <c r="C694" s="670"/>
      <c r="D694" s="670"/>
      <c r="E694" s="670"/>
      <c r="F694" s="670"/>
      <c r="G694" s="670"/>
      <c r="H694" s="670"/>
      <c r="I694" s="670"/>
      <c r="J694" s="670"/>
      <c r="K694" s="670"/>
      <c r="L694" s="670"/>
      <c r="M694" s="670"/>
      <c r="N694" s="670"/>
      <c r="O694" s="670"/>
      <c r="P694" s="670"/>
      <c r="Q694" s="670"/>
      <c r="R694" s="670"/>
      <c r="S694" s="670"/>
      <c r="T694" s="670"/>
      <c r="U694" s="670"/>
      <c r="V694" s="670"/>
      <c r="W694" s="670"/>
      <c r="X694" s="670"/>
      <c r="Y694" s="670"/>
      <c r="Z694" s="670"/>
      <c r="AA694" s="670"/>
      <c r="AB694" s="670"/>
      <c r="AC694" s="670"/>
      <c r="AD694" s="670"/>
      <c r="AE694" s="670"/>
      <c r="AF694" s="670"/>
      <c r="AG694" s="670"/>
      <c r="AH694" s="670"/>
      <c r="AI694" s="670"/>
      <c r="AJ694" s="670"/>
      <c r="AK694" s="670"/>
      <c r="AL694" s="670"/>
      <c r="AM694" s="670"/>
      <c r="AN694" s="670"/>
      <c r="AO694" s="670"/>
      <c r="AP694" s="670"/>
      <c r="AQ694" s="927"/>
      <c r="AR694" s="670"/>
      <c r="AS694" s="670"/>
      <c r="AT694" s="927"/>
      <c r="AU694" s="927"/>
      <c r="AV694" s="670"/>
      <c r="AW694" s="670"/>
      <c r="AX694" s="670"/>
      <c r="AY694" s="670"/>
      <c r="AZ694" s="670"/>
    </row>
    <row r="695">
      <c r="A695" s="670"/>
      <c r="B695" s="926"/>
      <c r="C695" s="670"/>
      <c r="D695" s="670"/>
      <c r="E695" s="670"/>
      <c r="F695" s="670"/>
      <c r="G695" s="670"/>
      <c r="H695" s="670"/>
      <c r="I695" s="670"/>
      <c r="J695" s="670"/>
      <c r="K695" s="670"/>
      <c r="L695" s="670"/>
      <c r="M695" s="670"/>
      <c r="N695" s="670"/>
      <c r="O695" s="670"/>
      <c r="P695" s="670"/>
      <c r="Q695" s="670"/>
      <c r="R695" s="670"/>
      <c r="S695" s="670"/>
      <c r="T695" s="670"/>
      <c r="U695" s="670"/>
      <c r="V695" s="670"/>
      <c r="W695" s="670"/>
      <c r="X695" s="670"/>
      <c r="Y695" s="670"/>
      <c r="Z695" s="670"/>
      <c r="AA695" s="670"/>
      <c r="AB695" s="670"/>
      <c r="AC695" s="670"/>
      <c r="AD695" s="670"/>
      <c r="AE695" s="670"/>
      <c r="AF695" s="670"/>
      <c r="AG695" s="670"/>
      <c r="AH695" s="670"/>
      <c r="AI695" s="670"/>
      <c r="AJ695" s="670"/>
      <c r="AK695" s="670"/>
      <c r="AL695" s="670"/>
      <c r="AM695" s="670"/>
      <c r="AN695" s="670"/>
      <c r="AO695" s="670"/>
      <c r="AP695" s="670"/>
      <c r="AQ695" s="927"/>
      <c r="AR695" s="670"/>
      <c r="AS695" s="670"/>
      <c r="AT695" s="927"/>
      <c r="AU695" s="927"/>
      <c r="AV695" s="670"/>
      <c r="AW695" s="670"/>
      <c r="AX695" s="670"/>
      <c r="AY695" s="670"/>
      <c r="AZ695" s="670"/>
    </row>
    <row r="696">
      <c r="A696" s="670"/>
      <c r="B696" s="926"/>
      <c r="C696" s="670"/>
      <c r="D696" s="670"/>
      <c r="E696" s="670"/>
      <c r="F696" s="670"/>
      <c r="G696" s="670"/>
      <c r="H696" s="670"/>
      <c r="I696" s="670"/>
      <c r="J696" s="670"/>
      <c r="K696" s="670"/>
      <c r="L696" s="670"/>
      <c r="M696" s="670"/>
      <c r="N696" s="670"/>
      <c r="O696" s="670"/>
      <c r="P696" s="670"/>
      <c r="Q696" s="670"/>
      <c r="R696" s="670"/>
      <c r="S696" s="670"/>
      <c r="T696" s="670"/>
      <c r="U696" s="670"/>
      <c r="V696" s="670"/>
      <c r="W696" s="670"/>
      <c r="X696" s="670"/>
      <c r="Y696" s="670"/>
      <c r="Z696" s="670"/>
      <c r="AA696" s="670"/>
      <c r="AB696" s="670"/>
      <c r="AC696" s="670"/>
      <c r="AD696" s="670"/>
      <c r="AE696" s="670"/>
      <c r="AF696" s="670"/>
      <c r="AG696" s="670"/>
      <c r="AH696" s="670"/>
      <c r="AI696" s="670"/>
      <c r="AJ696" s="670"/>
      <c r="AK696" s="670"/>
      <c r="AL696" s="670"/>
      <c r="AM696" s="670"/>
      <c r="AN696" s="670"/>
      <c r="AO696" s="670"/>
      <c r="AP696" s="670"/>
      <c r="AQ696" s="927"/>
      <c r="AR696" s="670"/>
      <c r="AS696" s="670"/>
      <c r="AT696" s="927"/>
      <c r="AU696" s="927"/>
      <c r="AV696" s="670"/>
      <c r="AW696" s="670"/>
      <c r="AX696" s="670"/>
      <c r="AY696" s="670"/>
      <c r="AZ696" s="670"/>
    </row>
    <row r="697">
      <c r="A697" s="670"/>
      <c r="B697" s="926"/>
      <c r="C697" s="670"/>
      <c r="D697" s="670"/>
      <c r="E697" s="670"/>
      <c r="F697" s="670"/>
      <c r="G697" s="670"/>
      <c r="H697" s="670"/>
      <c r="I697" s="670"/>
      <c r="J697" s="670"/>
      <c r="K697" s="670"/>
      <c r="L697" s="670"/>
      <c r="M697" s="670"/>
      <c r="N697" s="670"/>
      <c r="O697" s="670"/>
      <c r="P697" s="670"/>
      <c r="Q697" s="670"/>
      <c r="R697" s="670"/>
      <c r="S697" s="670"/>
      <c r="T697" s="670"/>
      <c r="U697" s="670"/>
      <c r="V697" s="670"/>
      <c r="W697" s="670"/>
      <c r="X697" s="670"/>
      <c r="Y697" s="670"/>
      <c r="Z697" s="670"/>
      <c r="AA697" s="670"/>
      <c r="AB697" s="670"/>
      <c r="AC697" s="670"/>
      <c r="AD697" s="670"/>
      <c r="AE697" s="670"/>
      <c r="AF697" s="670"/>
      <c r="AG697" s="670"/>
      <c r="AH697" s="670"/>
      <c r="AI697" s="670"/>
      <c r="AJ697" s="670"/>
      <c r="AK697" s="670"/>
      <c r="AL697" s="670"/>
      <c r="AM697" s="670"/>
      <c r="AN697" s="670"/>
      <c r="AO697" s="670"/>
      <c r="AP697" s="670"/>
      <c r="AQ697" s="927"/>
      <c r="AR697" s="670"/>
      <c r="AS697" s="670"/>
      <c r="AT697" s="927"/>
      <c r="AU697" s="927"/>
      <c r="AV697" s="670"/>
      <c r="AW697" s="670"/>
      <c r="AX697" s="670"/>
      <c r="AY697" s="670"/>
      <c r="AZ697" s="670"/>
    </row>
    <row r="698">
      <c r="A698" s="670"/>
      <c r="B698" s="926"/>
      <c r="C698" s="670"/>
      <c r="D698" s="670"/>
      <c r="E698" s="670"/>
      <c r="F698" s="670"/>
      <c r="G698" s="670"/>
      <c r="H698" s="670"/>
      <c r="I698" s="670"/>
      <c r="J698" s="670"/>
      <c r="K698" s="670"/>
      <c r="L698" s="670"/>
      <c r="M698" s="670"/>
      <c r="N698" s="670"/>
      <c r="O698" s="670"/>
      <c r="P698" s="670"/>
      <c r="Q698" s="670"/>
      <c r="R698" s="670"/>
      <c r="S698" s="670"/>
      <c r="T698" s="670"/>
      <c r="U698" s="670"/>
      <c r="V698" s="670"/>
      <c r="W698" s="670"/>
      <c r="X698" s="670"/>
      <c r="Y698" s="670"/>
      <c r="Z698" s="670"/>
      <c r="AA698" s="670"/>
      <c r="AB698" s="670"/>
      <c r="AC698" s="670"/>
      <c r="AD698" s="670"/>
      <c r="AE698" s="670"/>
      <c r="AF698" s="670"/>
      <c r="AG698" s="670"/>
      <c r="AH698" s="670"/>
      <c r="AI698" s="670"/>
      <c r="AJ698" s="670"/>
      <c r="AK698" s="670"/>
      <c r="AL698" s="670"/>
      <c r="AM698" s="670"/>
      <c r="AN698" s="670"/>
      <c r="AO698" s="670"/>
      <c r="AP698" s="670"/>
      <c r="AQ698" s="927"/>
      <c r="AR698" s="670"/>
      <c r="AS698" s="670"/>
      <c r="AT698" s="927"/>
      <c r="AU698" s="927"/>
      <c r="AV698" s="670"/>
      <c r="AW698" s="670"/>
      <c r="AX698" s="670"/>
      <c r="AY698" s="670"/>
      <c r="AZ698" s="670"/>
    </row>
    <row r="699">
      <c r="A699" s="670"/>
      <c r="B699" s="926"/>
      <c r="C699" s="670"/>
      <c r="D699" s="670"/>
      <c r="E699" s="670"/>
      <c r="F699" s="670"/>
      <c r="G699" s="670"/>
      <c r="H699" s="670"/>
      <c r="I699" s="670"/>
      <c r="J699" s="670"/>
      <c r="K699" s="670"/>
      <c r="L699" s="670"/>
      <c r="M699" s="670"/>
      <c r="N699" s="670"/>
      <c r="O699" s="670"/>
      <c r="P699" s="670"/>
      <c r="Q699" s="670"/>
      <c r="R699" s="670"/>
      <c r="S699" s="670"/>
      <c r="T699" s="670"/>
      <c r="U699" s="670"/>
      <c r="V699" s="670"/>
      <c r="W699" s="670"/>
      <c r="X699" s="670"/>
      <c r="Y699" s="670"/>
      <c r="Z699" s="670"/>
      <c r="AA699" s="670"/>
      <c r="AB699" s="670"/>
      <c r="AC699" s="670"/>
      <c r="AD699" s="670"/>
      <c r="AE699" s="670"/>
      <c r="AF699" s="670"/>
      <c r="AG699" s="670"/>
      <c r="AH699" s="670"/>
      <c r="AI699" s="670"/>
      <c r="AJ699" s="670"/>
      <c r="AK699" s="670"/>
      <c r="AL699" s="670"/>
      <c r="AM699" s="670"/>
      <c r="AN699" s="670"/>
      <c r="AO699" s="670"/>
      <c r="AP699" s="670"/>
      <c r="AQ699" s="927"/>
      <c r="AR699" s="670"/>
      <c r="AS699" s="670"/>
      <c r="AT699" s="927"/>
      <c r="AU699" s="927"/>
      <c r="AV699" s="670"/>
      <c r="AW699" s="670"/>
      <c r="AX699" s="670"/>
      <c r="AY699" s="670"/>
      <c r="AZ699" s="670"/>
    </row>
    <row r="700">
      <c r="A700" s="670"/>
      <c r="B700" s="926"/>
      <c r="C700" s="670"/>
      <c r="D700" s="670"/>
      <c r="E700" s="670"/>
      <c r="F700" s="670"/>
      <c r="G700" s="670"/>
      <c r="H700" s="670"/>
      <c r="I700" s="670"/>
      <c r="J700" s="670"/>
      <c r="K700" s="670"/>
      <c r="L700" s="670"/>
      <c r="M700" s="670"/>
      <c r="N700" s="670"/>
      <c r="O700" s="670"/>
      <c r="P700" s="670"/>
      <c r="Q700" s="670"/>
      <c r="R700" s="670"/>
      <c r="S700" s="670"/>
      <c r="T700" s="670"/>
      <c r="U700" s="670"/>
      <c r="V700" s="670"/>
      <c r="W700" s="670"/>
      <c r="X700" s="670"/>
      <c r="Y700" s="670"/>
      <c r="Z700" s="670"/>
      <c r="AA700" s="670"/>
      <c r="AB700" s="670"/>
      <c r="AC700" s="670"/>
      <c r="AD700" s="670"/>
      <c r="AE700" s="670"/>
      <c r="AF700" s="670"/>
      <c r="AG700" s="670"/>
      <c r="AH700" s="670"/>
      <c r="AI700" s="670"/>
      <c r="AJ700" s="670"/>
      <c r="AK700" s="670"/>
      <c r="AL700" s="670"/>
      <c r="AM700" s="670"/>
      <c r="AN700" s="670"/>
      <c r="AO700" s="670"/>
      <c r="AP700" s="670"/>
      <c r="AQ700" s="927"/>
      <c r="AR700" s="670"/>
      <c r="AS700" s="670"/>
      <c r="AT700" s="927"/>
      <c r="AU700" s="927"/>
      <c r="AV700" s="670"/>
      <c r="AW700" s="670"/>
      <c r="AX700" s="670"/>
      <c r="AY700" s="670"/>
      <c r="AZ700" s="670"/>
    </row>
    <row r="701">
      <c r="A701" s="670"/>
      <c r="B701" s="926"/>
      <c r="C701" s="670"/>
      <c r="D701" s="670"/>
      <c r="E701" s="670"/>
      <c r="F701" s="670"/>
      <c r="G701" s="670"/>
      <c r="H701" s="670"/>
      <c r="I701" s="670"/>
      <c r="J701" s="670"/>
      <c r="K701" s="670"/>
      <c r="L701" s="670"/>
      <c r="M701" s="670"/>
      <c r="N701" s="670"/>
      <c r="O701" s="670"/>
      <c r="P701" s="670"/>
      <c r="Q701" s="670"/>
      <c r="R701" s="670"/>
      <c r="S701" s="670"/>
      <c r="T701" s="670"/>
      <c r="U701" s="670"/>
      <c r="V701" s="670"/>
      <c r="W701" s="670"/>
      <c r="X701" s="670"/>
      <c r="Y701" s="670"/>
      <c r="Z701" s="670"/>
      <c r="AA701" s="670"/>
      <c r="AB701" s="670"/>
      <c r="AC701" s="670"/>
      <c r="AD701" s="670"/>
      <c r="AE701" s="670"/>
      <c r="AF701" s="670"/>
      <c r="AG701" s="670"/>
      <c r="AH701" s="670"/>
      <c r="AI701" s="670"/>
      <c r="AJ701" s="670"/>
      <c r="AK701" s="670"/>
      <c r="AL701" s="670"/>
      <c r="AM701" s="670"/>
      <c r="AN701" s="670"/>
      <c r="AO701" s="670"/>
      <c r="AP701" s="670"/>
      <c r="AQ701" s="927"/>
      <c r="AR701" s="670"/>
      <c r="AS701" s="670"/>
      <c r="AT701" s="927"/>
      <c r="AU701" s="927"/>
      <c r="AV701" s="670"/>
      <c r="AW701" s="670"/>
      <c r="AX701" s="670"/>
      <c r="AY701" s="670"/>
      <c r="AZ701" s="670"/>
    </row>
    <row r="702">
      <c r="A702" s="670"/>
      <c r="B702" s="926"/>
      <c r="C702" s="670"/>
      <c r="D702" s="670"/>
      <c r="E702" s="670"/>
      <c r="F702" s="670"/>
      <c r="G702" s="670"/>
      <c r="H702" s="670"/>
      <c r="I702" s="670"/>
      <c r="J702" s="670"/>
      <c r="K702" s="670"/>
      <c r="L702" s="670"/>
      <c r="M702" s="670"/>
      <c r="N702" s="670"/>
      <c r="O702" s="670"/>
      <c r="P702" s="670"/>
      <c r="Q702" s="670"/>
      <c r="R702" s="670"/>
      <c r="S702" s="670"/>
      <c r="T702" s="670"/>
      <c r="U702" s="670"/>
      <c r="V702" s="670"/>
      <c r="W702" s="670"/>
      <c r="X702" s="670"/>
      <c r="Y702" s="670"/>
      <c r="Z702" s="670"/>
      <c r="AA702" s="670"/>
      <c r="AB702" s="670"/>
      <c r="AC702" s="670"/>
      <c r="AD702" s="670"/>
      <c r="AE702" s="670"/>
      <c r="AF702" s="670"/>
      <c r="AG702" s="670"/>
      <c r="AH702" s="670"/>
      <c r="AI702" s="670"/>
      <c r="AJ702" s="670"/>
      <c r="AK702" s="670"/>
      <c r="AL702" s="670"/>
      <c r="AM702" s="670"/>
      <c r="AN702" s="670"/>
      <c r="AO702" s="670"/>
      <c r="AP702" s="670"/>
      <c r="AQ702" s="927"/>
      <c r="AR702" s="670"/>
      <c r="AS702" s="670"/>
      <c r="AT702" s="927"/>
      <c r="AU702" s="927"/>
      <c r="AV702" s="670"/>
      <c r="AW702" s="670"/>
      <c r="AX702" s="670"/>
      <c r="AY702" s="670"/>
      <c r="AZ702" s="670"/>
    </row>
    <row r="703">
      <c r="A703" s="670"/>
      <c r="B703" s="926"/>
      <c r="C703" s="670"/>
      <c r="D703" s="670"/>
      <c r="E703" s="670"/>
      <c r="F703" s="670"/>
      <c r="G703" s="670"/>
      <c r="H703" s="670"/>
      <c r="I703" s="670"/>
      <c r="J703" s="670"/>
      <c r="K703" s="670"/>
      <c r="L703" s="670"/>
      <c r="M703" s="670"/>
      <c r="N703" s="670"/>
      <c r="O703" s="670"/>
      <c r="P703" s="670"/>
      <c r="Q703" s="670"/>
      <c r="R703" s="670"/>
      <c r="S703" s="670"/>
      <c r="T703" s="670"/>
      <c r="U703" s="670"/>
      <c r="V703" s="670"/>
      <c r="W703" s="670"/>
      <c r="X703" s="670"/>
      <c r="Y703" s="670"/>
      <c r="Z703" s="670"/>
      <c r="AA703" s="670"/>
      <c r="AB703" s="670"/>
      <c r="AC703" s="670"/>
      <c r="AD703" s="670"/>
      <c r="AE703" s="670"/>
      <c r="AF703" s="670"/>
      <c r="AG703" s="670"/>
      <c r="AH703" s="670"/>
      <c r="AI703" s="670"/>
      <c r="AJ703" s="670"/>
      <c r="AK703" s="670"/>
      <c r="AL703" s="670"/>
      <c r="AM703" s="670"/>
      <c r="AN703" s="670"/>
      <c r="AO703" s="670"/>
      <c r="AP703" s="670"/>
      <c r="AQ703" s="927"/>
      <c r="AR703" s="670"/>
      <c r="AS703" s="670"/>
      <c r="AT703" s="927"/>
      <c r="AU703" s="927"/>
      <c r="AV703" s="670"/>
      <c r="AW703" s="670"/>
      <c r="AX703" s="670"/>
      <c r="AY703" s="670"/>
      <c r="AZ703" s="670"/>
    </row>
    <row r="704">
      <c r="A704" s="670"/>
      <c r="B704" s="926"/>
      <c r="C704" s="670"/>
      <c r="D704" s="670"/>
      <c r="E704" s="670"/>
      <c r="F704" s="670"/>
      <c r="G704" s="670"/>
      <c r="H704" s="670"/>
      <c r="I704" s="670"/>
      <c r="J704" s="670"/>
      <c r="K704" s="670"/>
      <c r="L704" s="670"/>
      <c r="M704" s="670"/>
      <c r="N704" s="670"/>
      <c r="O704" s="670"/>
      <c r="P704" s="670"/>
      <c r="Q704" s="670"/>
      <c r="R704" s="670"/>
      <c r="S704" s="670"/>
      <c r="T704" s="670"/>
      <c r="U704" s="670"/>
      <c r="V704" s="670"/>
      <c r="W704" s="670"/>
      <c r="X704" s="670"/>
      <c r="Y704" s="670"/>
      <c r="Z704" s="670"/>
      <c r="AA704" s="670"/>
      <c r="AB704" s="670"/>
      <c r="AC704" s="670"/>
      <c r="AD704" s="670"/>
      <c r="AE704" s="670"/>
      <c r="AF704" s="670"/>
      <c r="AG704" s="670"/>
      <c r="AH704" s="670"/>
      <c r="AI704" s="670"/>
      <c r="AJ704" s="670"/>
      <c r="AK704" s="670"/>
      <c r="AL704" s="670"/>
      <c r="AM704" s="670"/>
      <c r="AN704" s="670"/>
      <c r="AO704" s="670"/>
      <c r="AP704" s="670"/>
      <c r="AQ704" s="927"/>
      <c r="AR704" s="670"/>
      <c r="AS704" s="670"/>
      <c r="AT704" s="927"/>
      <c r="AU704" s="927"/>
      <c r="AV704" s="670"/>
      <c r="AW704" s="670"/>
      <c r="AX704" s="670"/>
      <c r="AY704" s="670"/>
      <c r="AZ704" s="670"/>
    </row>
    <row r="705">
      <c r="A705" s="670"/>
      <c r="B705" s="926"/>
      <c r="C705" s="670"/>
      <c r="D705" s="670"/>
      <c r="E705" s="670"/>
      <c r="F705" s="670"/>
      <c r="G705" s="670"/>
      <c r="H705" s="670"/>
      <c r="I705" s="670"/>
      <c r="J705" s="670"/>
      <c r="K705" s="670"/>
      <c r="L705" s="670"/>
      <c r="M705" s="670"/>
      <c r="N705" s="670"/>
      <c r="O705" s="670"/>
      <c r="P705" s="670"/>
      <c r="Q705" s="670"/>
      <c r="R705" s="670"/>
      <c r="S705" s="670"/>
      <c r="T705" s="670"/>
      <c r="U705" s="670"/>
      <c r="V705" s="670"/>
      <c r="W705" s="670"/>
      <c r="X705" s="670"/>
      <c r="Y705" s="670"/>
      <c r="Z705" s="670"/>
      <c r="AA705" s="670"/>
      <c r="AB705" s="670"/>
      <c r="AC705" s="670"/>
      <c r="AD705" s="670"/>
      <c r="AE705" s="670"/>
      <c r="AF705" s="670"/>
      <c r="AG705" s="670"/>
      <c r="AH705" s="670"/>
      <c r="AI705" s="670"/>
      <c r="AJ705" s="670"/>
      <c r="AK705" s="670"/>
      <c r="AL705" s="670"/>
      <c r="AM705" s="670"/>
      <c r="AN705" s="670"/>
      <c r="AO705" s="670"/>
      <c r="AP705" s="670"/>
      <c r="AQ705" s="927"/>
      <c r="AR705" s="670"/>
      <c r="AS705" s="670"/>
      <c r="AT705" s="927"/>
      <c r="AU705" s="927"/>
      <c r="AV705" s="670"/>
      <c r="AW705" s="670"/>
      <c r="AX705" s="670"/>
      <c r="AY705" s="670"/>
      <c r="AZ705" s="670"/>
    </row>
    <row r="706">
      <c r="A706" s="670"/>
      <c r="B706" s="926"/>
      <c r="C706" s="670"/>
      <c r="D706" s="670"/>
      <c r="E706" s="670"/>
      <c r="F706" s="670"/>
      <c r="G706" s="670"/>
      <c r="H706" s="670"/>
      <c r="I706" s="670"/>
      <c r="J706" s="670"/>
      <c r="K706" s="670"/>
      <c r="L706" s="670"/>
      <c r="M706" s="670"/>
      <c r="N706" s="670"/>
      <c r="O706" s="670"/>
      <c r="P706" s="670"/>
      <c r="Q706" s="670"/>
      <c r="R706" s="670"/>
      <c r="S706" s="670"/>
      <c r="T706" s="670"/>
      <c r="U706" s="670"/>
      <c r="V706" s="670"/>
      <c r="W706" s="670"/>
      <c r="X706" s="670"/>
      <c r="Y706" s="670"/>
      <c r="Z706" s="670"/>
      <c r="AA706" s="670"/>
      <c r="AB706" s="670"/>
      <c r="AC706" s="670"/>
      <c r="AD706" s="670"/>
      <c r="AE706" s="670"/>
      <c r="AF706" s="670"/>
      <c r="AG706" s="670"/>
      <c r="AH706" s="670"/>
      <c r="AI706" s="670"/>
      <c r="AJ706" s="670"/>
      <c r="AK706" s="670"/>
      <c r="AL706" s="670"/>
      <c r="AM706" s="670"/>
      <c r="AN706" s="670"/>
      <c r="AO706" s="670"/>
      <c r="AP706" s="670"/>
      <c r="AQ706" s="927"/>
      <c r="AR706" s="670"/>
      <c r="AS706" s="670"/>
      <c r="AT706" s="927"/>
      <c r="AU706" s="927"/>
      <c r="AV706" s="670"/>
      <c r="AW706" s="670"/>
      <c r="AX706" s="670"/>
      <c r="AY706" s="670"/>
      <c r="AZ706" s="670"/>
    </row>
    <row r="707">
      <c r="A707" s="670"/>
      <c r="B707" s="926"/>
      <c r="C707" s="670"/>
      <c r="D707" s="670"/>
      <c r="E707" s="670"/>
      <c r="F707" s="670"/>
      <c r="G707" s="670"/>
      <c r="H707" s="670"/>
      <c r="I707" s="670"/>
      <c r="J707" s="670"/>
      <c r="K707" s="670"/>
      <c r="L707" s="670"/>
      <c r="M707" s="670"/>
      <c r="N707" s="670"/>
      <c r="O707" s="670"/>
      <c r="P707" s="670"/>
      <c r="Q707" s="670"/>
      <c r="R707" s="670"/>
      <c r="S707" s="670"/>
      <c r="T707" s="670"/>
      <c r="U707" s="670"/>
      <c r="V707" s="670"/>
      <c r="W707" s="670"/>
      <c r="X707" s="670"/>
      <c r="Y707" s="670"/>
      <c r="Z707" s="670"/>
      <c r="AA707" s="670"/>
      <c r="AB707" s="670"/>
      <c r="AC707" s="670"/>
      <c r="AD707" s="670"/>
      <c r="AE707" s="670"/>
      <c r="AF707" s="670"/>
      <c r="AG707" s="670"/>
      <c r="AH707" s="670"/>
      <c r="AI707" s="670"/>
      <c r="AJ707" s="670"/>
      <c r="AK707" s="670"/>
      <c r="AL707" s="670"/>
      <c r="AM707" s="670"/>
      <c r="AN707" s="670"/>
      <c r="AO707" s="670"/>
      <c r="AP707" s="670"/>
      <c r="AQ707" s="927"/>
      <c r="AR707" s="670"/>
      <c r="AS707" s="670"/>
      <c r="AT707" s="927"/>
      <c r="AU707" s="927"/>
      <c r="AV707" s="670"/>
      <c r="AW707" s="670"/>
      <c r="AX707" s="670"/>
      <c r="AY707" s="670"/>
      <c r="AZ707" s="670"/>
    </row>
    <row r="708">
      <c r="A708" s="670"/>
      <c r="B708" s="926"/>
      <c r="C708" s="670"/>
      <c r="D708" s="670"/>
      <c r="E708" s="670"/>
      <c r="F708" s="670"/>
      <c r="G708" s="670"/>
      <c r="H708" s="670"/>
      <c r="I708" s="670"/>
      <c r="J708" s="670"/>
      <c r="K708" s="670"/>
      <c r="L708" s="670"/>
      <c r="M708" s="670"/>
      <c r="N708" s="670"/>
      <c r="O708" s="670"/>
      <c r="P708" s="670"/>
      <c r="Q708" s="670"/>
      <c r="R708" s="670"/>
      <c r="S708" s="670"/>
      <c r="T708" s="670"/>
      <c r="U708" s="670"/>
      <c r="V708" s="670"/>
      <c r="W708" s="670"/>
      <c r="X708" s="670"/>
      <c r="Y708" s="670"/>
      <c r="Z708" s="670"/>
      <c r="AA708" s="670"/>
      <c r="AB708" s="670"/>
      <c r="AC708" s="670"/>
      <c r="AD708" s="670"/>
      <c r="AE708" s="670"/>
      <c r="AF708" s="670"/>
      <c r="AG708" s="670"/>
      <c r="AH708" s="670"/>
      <c r="AI708" s="670"/>
      <c r="AJ708" s="670"/>
      <c r="AK708" s="670"/>
      <c r="AL708" s="670"/>
      <c r="AM708" s="670"/>
      <c r="AN708" s="670"/>
      <c r="AO708" s="670"/>
      <c r="AP708" s="670"/>
      <c r="AQ708" s="927"/>
      <c r="AR708" s="670"/>
      <c r="AS708" s="670"/>
      <c r="AT708" s="927"/>
      <c r="AU708" s="927"/>
      <c r="AV708" s="670"/>
      <c r="AW708" s="670"/>
      <c r="AX708" s="670"/>
      <c r="AY708" s="670"/>
      <c r="AZ708" s="670"/>
    </row>
    <row r="709">
      <c r="A709" s="670"/>
      <c r="B709" s="926"/>
      <c r="C709" s="670"/>
      <c r="D709" s="670"/>
      <c r="E709" s="670"/>
      <c r="F709" s="670"/>
      <c r="G709" s="670"/>
      <c r="H709" s="670"/>
      <c r="I709" s="670"/>
      <c r="J709" s="670"/>
      <c r="K709" s="670"/>
      <c r="L709" s="670"/>
      <c r="M709" s="670"/>
      <c r="N709" s="670"/>
      <c r="O709" s="670"/>
      <c r="P709" s="670"/>
      <c r="Q709" s="670"/>
      <c r="R709" s="670"/>
      <c r="S709" s="670"/>
      <c r="T709" s="670"/>
      <c r="U709" s="670"/>
      <c r="V709" s="670"/>
      <c r="W709" s="670"/>
      <c r="X709" s="670"/>
      <c r="Y709" s="670"/>
      <c r="Z709" s="670"/>
      <c r="AA709" s="670"/>
      <c r="AB709" s="670"/>
      <c r="AC709" s="670"/>
      <c r="AD709" s="670"/>
      <c r="AE709" s="670"/>
      <c r="AF709" s="670"/>
      <c r="AG709" s="670"/>
      <c r="AH709" s="670"/>
      <c r="AI709" s="670"/>
      <c r="AJ709" s="670"/>
      <c r="AK709" s="670"/>
      <c r="AL709" s="670"/>
      <c r="AM709" s="670"/>
      <c r="AN709" s="670"/>
      <c r="AO709" s="670"/>
      <c r="AP709" s="670"/>
      <c r="AQ709" s="927"/>
      <c r="AR709" s="670"/>
      <c r="AS709" s="670"/>
      <c r="AT709" s="927"/>
      <c r="AU709" s="927"/>
      <c r="AV709" s="670"/>
      <c r="AW709" s="670"/>
      <c r="AX709" s="670"/>
      <c r="AY709" s="670"/>
      <c r="AZ709" s="670"/>
    </row>
    <row r="710">
      <c r="A710" s="670"/>
      <c r="B710" s="926"/>
      <c r="C710" s="670"/>
      <c r="D710" s="670"/>
      <c r="E710" s="670"/>
      <c r="F710" s="670"/>
      <c r="G710" s="670"/>
      <c r="H710" s="670"/>
      <c r="I710" s="670"/>
      <c r="J710" s="670"/>
      <c r="K710" s="670"/>
      <c r="L710" s="670"/>
      <c r="M710" s="670"/>
      <c r="N710" s="670"/>
      <c r="O710" s="670"/>
      <c r="P710" s="670"/>
      <c r="Q710" s="670"/>
      <c r="R710" s="670"/>
      <c r="S710" s="670"/>
      <c r="T710" s="670"/>
      <c r="U710" s="670"/>
      <c r="V710" s="670"/>
      <c r="W710" s="670"/>
      <c r="X710" s="670"/>
      <c r="Y710" s="670"/>
      <c r="Z710" s="670"/>
      <c r="AA710" s="670"/>
      <c r="AB710" s="670"/>
      <c r="AC710" s="670"/>
      <c r="AD710" s="670"/>
      <c r="AE710" s="670"/>
      <c r="AF710" s="670"/>
      <c r="AG710" s="670"/>
      <c r="AH710" s="670"/>
      <c r="AI710" s="670"/>
      <c r="AJ710" s="670"/>
      <c r="AK710" s="670"/>
      <c r="AL710" s="670"/>
      <c r="AM710" s="670"/>
      <c r="AN710" s="670"/>
      <c r="AO710" s="670"/>
      <c r="AP710" s="670"/>
      <c r="AQ710" s="927"/>
      <c r="AR710" s="670"/>
      <c r="AS710" s="670"/>
      <c r="AT710" s="927"/>
      <c r="AU710" s="927"/>
      <c r="AV710" s="670"/>
      <c r="AW710" s="670"/>
      <c r="AX710" s="670"/>
      <c r="AY710" s="670"/>
      <c r="AZ710" s="670"/>
    </row>
    <row r="711">
      <c r="A711" s="670"/>
      <c r="B711" s="926"/>
      <c r="C711" s="670"/>
      <c r="D711" s="670"/>
      <c r="E711" s="670"/>
      <c r="F711" s="670"/>
      <c r="G711" s="670"/>
      <c r="H711" s="670"/>
      <c r="I711" s="670"/>
      <c r="J711" s="670"/>
      <c r="K711" s="670"/>
      <c r="L711" s="670"/>
      <c r="M711" s="670"/>
      <c r="N711" s="670"/>
      <c r="O711" s="670"/>
      <c r="P711" s="670"/>
      <c r="Q711" s="670"/>
      <c r="R711" s="670"/>
      <c r="S711" s="670"/>
      <c r="T711" s="670"/>
      <c r="U711" s="670"/>
      <c r="V711" s="670"/>
      <c r="W711" s="670"/>
      <c r="X711" s="670"/>
      <c r="Y711" s="670"/>
      <c r="Z711" s="670"/>
      <c r="AA711" s="670"/>
      <c r="AB711" s="670"/>
      <c r="AC711" s="670"/>
      <c r="AD711" s="670"/>
      <c r="AE711" s="670"/>
      <c r="AF711" s="670"/>
      <c r="AG711" s="670"/>
      <c r="AH711" s="670"/>
      <c r="AI711" s="670"/>
      <c r="AJ711" s="670"/>
      <c r="AK711" s="670"/>
      <c r="AL711" s="670"/>
      <c r="AM711" s="670"/>
      <c r="AN711" s="670"/>
      <c r="AO711" s="670"/>
      <c r="AP711" s="670"/>
      <c r="AQ711" s="927"/>
      <c r="AR711" s="670"/>
      <c r="AS711" s="670"/>
      <c r="AT711" s="927"/>
      <c r="AU711" s="927"/>
      <c r="AV711" s="670"/>
      <c r="AW711" s="670"/>
      <c r="AX711" s="670"/>
      <c r="AY711" s="670"/>
      <c r="AZ711" s="670"/>
    </row>
    <row r="712">
      <c r="A712" s="670"/>
      <c r="B712" s="926"/>
      <c r="C712" s="670"/>
      <c r="D712" s="670"/>
      <c r="E712" s="670"/>
      <c r="F712" s="670"/>
      <c r="G712" s="670"/>
      <c r="H712" s="670"/>
      <c r="I712" s="670"/>
      <c r="J712" s="670"/>
      <c r="K712" s="670"/>
      <c r="L712" s="670"/>
      <c r="M712" s="670"/>
      <c r="N712" s="670"/>
      <c r="O712" s="670"/>
      <c r="P712" s="670"/>
      <c r="Q712" s="670"/>
      <c r="R712" s="670"/>
      <c r="S712" s="670"/>
      <c r="T712" s="670"/>
      <c r="U712" s="670"/>
      <c r="V712" s="670"/>
      <c r="W712" s="670"/>
      <c r="X712" s="670"/>
      <c r="Y712" s="670"/>
      <c r="Z712" s="670"/>
      <c r="AA712" s="670"/>
      <c r="AB712" s="670"/>
      <c r="AC712" s="670"/>
      <c r="AD712" s="670"/>
      <c r="AE712" s="670"/>
      <c r="AF712" s="670"/>
      <c r="AG712" s="670"/>
      <c r="AH712" s="670"/>
      <c r="AI712" s="670"/>
      <c r="AJ712" s="670"/>
      <c r="AK712" s="670"/>
      <c r="AL712" s="670"/>
      <c r="AM712" s="670"/>
      <c r="AN712" s="670"/>
      <c r="AO712" s="670"/>
      <c r="AP712" s="670"/>
      <c r="AQ712" s="927"/>
      <c r="AR712" s="670"/>
      <c r="AS712" s="670"/>
      <c r="AT712" s="927"/>
      <c r="AU712" s="927"/>
      <c r="AV712" s="670"/>
      <c r="AW712" s="670"/>
      <c r="AX712" s="670"/>
      <c r="AY712" s="670"/>
      <c r="AZ712" s="670"/>
    </row>
    <row r="713">
      <c r="A713" s="670"/>
      <c r="B713" s="926"/>
      <c r="C713" s="670"/>
      <c r="D713" s="670"/>
      <c r="E713" s="670"/>
      <c r="F713" s="670"/>
      <c r="G713" s="670"/>
      <c r="H713" s="670"/>
      <c r="I713" s="670"/>
      <c r="J713" s="670"/>
      <c r="K713" s="670"/>
      <c r="L713" s="670"/>
      <c r="M713" s="670"/>
      <c r="N713" s="670"/>
      <c r="O713" s="670"/>
      <c r="P713" s="670"/>
      <c r="Q713" s="670"/>
      <c r="R713" s="670"/>
      <c r="S713" s="670"/>
      <c r="T713" s="670"/>
      <c r="U713" s="670"/>
      <c r="V713" s="670"/>
      <c r="W713" s="670"/>
      <c r="X713" s="670"/>
      <c r="Y713" s="670"/>
      <c r="Z713" s="670"/>
      <c r="AA713" s="670"/>
      <c r="AB713" s="670"/>
      <c r="AC713" s="670"/>
      <c r="AD713" s="670"/>
      <c r="AE713" s="670"/>
      <c r="AF713" s="670"/>
      <c r="AG713" s="670"/>
      <c r="AH713" s="670"/>
      <c r="AI713" s="670"/>
      <c r="AJ713" s="670"/>
      <c r="AK713" s="670"/>
      <c r="AL713" s="670"/>
      <c r="AM713" s="670"/>
      <c r="AN713" s="670"/>
      <c r="AO713" s="670"/>
      <c r="AP713" s="670"/>
      <c r="AQ713" s="927"/>
      <c r="AR713" s="670"/>
      <c r="AS713" s="670"/>
      <c r="AT713" s="927"/>
      <c r="AU713" s="927"/>
      <c r="AV713" s="670"/>
      <c r="AW713" s="670"/>
      <c r="AX713" s="670"/>
      <c r="AY713" s="670"/>
      <c r="AZ713" s="670"/>
    </row>
    <row r="714">
      <c r="A714" s="670"/>
      <c r="B714" s="926"/>
      <c r="C714" s="670"/>
      <c r="D714" s="670"/>
      <c r="E714" s="670"/>
      <c r="F714" s="670"/>
      <c r="G714" s="670"/>
      <c r="H714" s="670"/>
      <c r="I714" s="670"/>
      <c r="J714" s="670"/>
      <c r="K714" s="670"/>
      <c r="L714" s="670"/>
      <c r="M714" s="670"/>
      <c r="N714" s="670"/>
      <c r="O714" s="670"/>
      <c r="P714" s="670"/>
      <c r="Q714" s="670"/>
      <c r="R714" s="670"/>
      <c r="S714" s="670"/>
      <c r="T714" s="670"/>
      <c r="U714" s="670"/>
      <c r="V714" s="670"/>
      <c r="W714" s="670"/>
      <c r="X714" s="670"/>
      <c r="Y714" s="670"/>
      <c r="Z714" s="670"/>
      <c r="AA714" s="670"/>
      <c r="AB714" s="670"/>
      <c r="AC714" s="670"/>
      <c r="AD714" s="670"/>
      <c r="AE714" s="670"/>
      <c r="AF714" s="670"/>
      <c r="AG714" s="670"/>
      <c r="AH714" s="670"/>
      <c r="AI714" s="670"/>
      <c r="AJ714" s="670"/>
      <c r="AK714" s="670"/>
      <c r="AL714" s="670"/>
      <c r="AM714" s="670"/>
      <c r="AN714" s="670"/>
      <c r="AO714" s="670"/>
      <c r="AP714" s="670"/>
      <c r="AQ714" s="927"/>
      <c r="AR714" s="670"/>
      <c r="AS714" s="670"/>
      <c r="AT714" s="927"/>
      <c r="AU714" s="927"/>
      <c r="AV714" s="670"/>
      <c r="AW714" s="670"/>
      <c r="AX714" s="670"/>
      <c r="AY714" s="670"/>
      <c r="AZ714" s="670"/>
    </row>
    <row r="715">
      <c r="A715" s="670"/>
      <c r="B715" s="926"/>
      <c r="C715" s="670"/>
      <c r="D715" s="670"/>
      <c r="E715" s="670"/>
      <c r="F715" s="670"/>
      <c r="G715" s="670"/>
      <c r="H715" s="670"/>
      <c r="I715" s="670"/>
      <c r="J715" s="670"/>
      <c r="K715" s="670"/>
      <c r="L715" s="670"/>
      <c r="M715" s="670"/>
      <c r="N715" s="670"/>
      <c r="O715" s="670"/>
      <c r="P715" s="670"/>
      <c r="Q715" s="670"/>
      <c r="R715" s="670"/>
      <c r="S715" s="670"/>
      <c r="T715" s="670"/>
      <c r="U715" s="670"/>
      <c r="V715" s="670"/>
      <c r="W715" s="670"/>
      <c r="X715" s="670"/>
      <c r="Y715" s="670"/>
      <c r="Z715" s="670"/>
      <c r="AA715" s="670"/>
      <c r="AB715" s="670"/>
      <c r="AC715" s="670"/>
      <c r="AD715" s="670"/>
      <c r="AE715" s="670"/>
      <c r="AF715" s="670"/>
      <c r="AG715" s="670"/>
      <c r="AH715" s="670"/>
      <c r="AI715" s="670"/>
      <c r="AJ715" s="670"/>
      <c r="AK715" s="670"/>
      <c r="AL715" s="670"/>
      <c r="AM715" s="670"/>
      <c r="AN715" s="670"/>
      <c r="AO715" s="670"/>
      <c r="AP715" s="670"/>
      <c r="AQ715" s="927"/>
      <c r="AR715" s="670"/>
      <c r="AS715" s="670"/>
      <c r="AT715" s="927"/>
      <c r="AU715" s="927"/>
      <c r="AV715" s="670"/>
      <c r="AW715" s="670"/>
      <c r="AX715" s="670"/>
      <c r="AY715" s="670"/>
      <c r="AZ715" s="670"/>
    </row>
    <row r="716">
      <c r="A716" s="670"/>
      <c r="B716" s="926"/>
      <c r="C716" s="670"/>
      <c r="D716" s="670"/>
      <c r="E716" s="670"/>
      <c r="F716" s="670"/>
      <c r="G716" s="670"/>
      <c r="H716" s="670"/>
      <c r="I716" s="670"/>
      <c r="J716" s="670"/>
      <c r="K716" s="670"/>
      <c r="L716" s="670"/>
      <c r="M716" s="670"/>
      <c r="N716" s="670"/>
      <c r="O716" s="670"/>
      <c r="P716" s="670"/>
      <c r="Q716" s="670"/>
      <c r="R716" s="670"/>
      <c r="S716" s="670"/>
      <c r="T716" s="670"/>
      <c r="U716" s="670"/>
      <c r="V716" s="670"/>
      <c r="W716" s="670"/>
      <c r="X716" s="670"/>
      <c r="Y716" s="670"/>
      <c r="Z716" s="670"/>
      <c r="AA716" s="670"/>
      <c r="AB716" s="670"/>
      <c r="AC716" s="670"/>
      <c r="AD716" s="670"/>
      <c r="AE716" s="670"/>
      <c r="AF716" s="670"/>
      <c r="AG716" s="670"/>
      <c r="AH716" s="670"/>
      <c r="AI716" s="670"/>
      <c r="AJ716" s="670"/>
      <c r="AK716" s="670"/>
      <c r="AL716" s="670"/>
      <c r="AM716" s="670"/>
      <c r="AN716" s="670"/>
      <c r="AO716" s="670"/>
      <c r="AP716" s="670"/>
      <c r="AQ716" s="927"/>
      <c r="AR716" s="670"/>
      <c r="AS716" s="670"/>
      <c r="AT716" s="927"/>
      <c r="AU716" s="927"/>
      <c r="AV716" s="670"/>
      <c r="AW716" s="670"/>
      <c r="AX716" s="670"/>
      <c r="AY716" s="670"/>
      <c r="AZ716" s="670"/>
    </row>
    <row r="717">
      <c r="A717" s="670"/>
      <c r="B717" s="926"/>
      <c r="C717" s="670"/>
      <c r="D717" s="670"/>
      <c r="E717" s="670"/>
      <c r="F717" s="670"/>
      <c r="G717" s="670"/>
      <c r="H717" s="670"/>
      <c r="I717" s="670"/>
      <c r="J717" s="670"/>
      <c r="K717" s="670"/>
      <c r="L717" s="670"/>
      <c r="M717" s="670"/>
      <c r="N717" s="670"/>
      <c r="O717" s="670"/>
      <c r="P717" s="670"/>
      <c r="Q717" s="670"/>
      <c r="R717" s="670"/>
      <c r="S717" s="670"/>
      <c r="T717" s="670"/>
      <c r="U717" s="670"/>
      <c r="V717" s="670"/>
      <c r="W717" s="670"/>
      <c r="X717" s="670"/>
      <c r="Y717" s="670"/>
      <c r="Z717" s="670"/>
      <c r="AA717" s="670"/>
      <c r="AB717" s="670"/>
      <c r="AC717" s="670"/>
      <c r="AD717" s="670"/>
      <c r="AE717" s="670"/>
      <c r="AF717" s="670"/>
      <c r="AG717" s="670"/>
      <c r="AH717" s="670"/>
      <c r="AI717" s="670"/>
      <c r="AJ717" s="670"/>
      <c r="AK717" s="670"/>
      <c r="AL717" s="670"/>
      <c r="AM717" s="670"/>
      <c r="AN717" s="670"/>
      <c r="AO717" s="670"/>
      <c r="AP717" s="670"/>
      <c r="AQ717" s="927"/>
      <c r="AR717" s="670"/>
      <c r="AS717" s="670"/>
      <c r="AT717" s="927"/>
      <c r="AU717" s="927"/>
      <c r="AV717" s="670"/>
      <c r="AW717" s="670"/>
      <c r="AX717" s="670"/>
      <c r="AY717" s="670"/>
      <c r="AZ717" s="670"/>
    </row>
    <row r="718">
      <c r="A718" s="670"/>
      <c r="B718" s="926"/>
      <c r="C718" s="670"/>
      <c r="D718" s="670"/>
      <c r="E718" s="670"/>
      <c r="F718" s="670"/>
      <c r="G718" s="670"/>
      <c r="H718" s="670"/>
      <c r="I718" s="670"/>
      <c r="J718" s="670"/>
      <c r="K718" s="670"/>
      <c r="L718" s="670"/>
      <c r="M718" s="670"/>
      <c r="N718" s="670"/>
      <c r="O718" s="670"/>
      <c r="P718" s="670"/>
      <c r="Q718" s="670"/>
      <c r="R718" s="670"/>
      <c r="S718" s="670"/>
      <c r="T718" s="670"/>
      <c r="U718" s="670"/>
      <c r="V718" s="670"/>
      <c r="W718" s="670"/>
      <c r="X718" s="670"/>
      <c r="Y718" s="670"/>
      <c r="Z718" s="670"/>
      <c r="AA718" s="670"/>
      <c r="AB718" s="670"/>
      <c r="AC718" s="670"/>
      <c r="AD718" s="670"/>
      <c r="AE718" s="670"/>
      <c r="AF718" s="670"/>
      <c r="AG718" s="670"/>
      <c r="AH718" s="670"/>
      <c r="AI718" s="670"/>
      <c r="AJ718" s="670"/>
      <c r="AK718" s="670"/>
      <c r="AL718" s="670"/>
      <c r="AM718" s="670"/>
      <c r="AN718" s="670"/>
      <c r="AO718" s="670"/>
      <c r="AP718" s="670"/>
      <c r="AQ718" s="927"/>
      <c r="AR718" s="670"/>
      <c r="AS718" s="670"/>
      <c r="AT718" s="927"/>
      <c r="AU718" s="927"/>
      <c r="AV718" s="670"/>
      <c r="AW718" s="670"/>
      <c r="AX718" s="670"/>
      <c r="AY718" s="670"/>
      <c r="AZ718" s="670"/>
    </row>
    <row r="719">
      <c r="A719" s="670"/>
      <c r="B719" s="926"/>
      <c r="C719" s="670"/>
      <c r="D719" s="670"/>
      <c r="E719" s="670"/>
      <c r="F719" s="670"/>
      <c r="G719" s="670"/>
      <c r="H719" s="670"/>
      <c r="I719" s="670"/>
      <c r="J719" s="670"/>
      <c r="K719" s="670"/>
      <c r="L719" s="670"/>
      <c r="M719" s="670"/>
      <c r="N719" s="670"/>
      <c r="O719" s="670"/>
      <c r="P719" s="670"/>
      <c r="Q719" s="670"/>
      <c r="R719" s="670"/>
      <c r="S719" s="670"/>
      <c r="T719" s="670"/>
      <c r="U719" s="670"/>
      <c r="V719" s="670"/>
      <c r="W719" s="670"/>
      <c r="X719" s="670"/>
      <c r="Y719" s="670"/>
      <c r="Z719" s="670"/>
      <c r="AA719" s="670"/>
      <c r="AB719" s="670"/>
      <c r="AC719" s="670"/>
      <c r="AD719" s="670"/>
      <c r="AE719" s="670"/>
      <c r="AF719" s="670"/>
      <c r="AG719" s="670"/>
      <c r="AH719" s="670"/>
      <c r="AI719" s="670"/>
      <c r="AJ719" s="670"/>
      <c r="AK719" s="670"/>
      <c r="AL719" s="670"/>
      <c r="AM719" s="670"/>
      <c r="AN719" s="670"/>
      <c r="AO719" s="670"/>
      <c r="AP719" s="670"/>
      <c r="AQ719" s="927"/>
      <c r="AR719" s="670"/>
      <c r="AS719" s="670"/>
      <c r="AT719" s="927"/>
      <c r="AU719" s="927"/>
      <c r="AV719" s="670"/>
      <c r="AW719" s="670"/>
      <c r="AX719" s="670"/>
      <c r="AY719" s="670"/>
      <c r="AZ719" s="670"/>
    </row>
    <row r="720">
      <c r="A720" s="670"/>
      <c r="B720" s="926"/>
      <c r="C720" s="670"/>
      <c r="D720" s="670"/>
      <c r="E720" s="670"/>
      <c r="F720" s="670"/>
      <c r="G720" s="670"/>
      <c r="H720" s="670"/>
      <c r="I720" s="670"/>
      <c r="J720" s="670"/>
      <c r="K720" s="670"/>
      <c r="L720" s="670"/>
      <c r="M720" s="670"/>
      <c r="N720" s="670"/>
      <c r="O720" s="670"/>
      <c r="P720" s="670"/>
      <c r="Q720" s="670"/>
      <c r="R720" s="670"/>
      <c r="S720" s="670"/>
      <c r="T720" s="670"/>
      <c r="U720" s="670"/>
      <c r="V720" s="670"/>
      <c r="W720" s="670"/>
      <c r="X720" s="670"/>
      <c r="Y720" s="670"/>
      <c r="Z720" s="670"/>
      <c r="AA720" s="670"/>
      <c r="AB720" s="670"/>
      <c r="AC720" s="670"/>
      <c r="AD720" s="670"/>
      <c r="AE720" s="670"/>
      <c r="AF720" s="670"/>
      <c r="AG720" s="670"/>
      <c r="AH720" s="670"/>
      <c r="AI720" s="670"/>
      <c r="AJ720" s="670"/>
      <c r="AK720" s="670"/>
      <c r="AL720" s="670"/>
      <c r="AM720" s="670"/>
      <c r="AN720" s="670"/>
      <c r="AO720" s="670"/>
      <c r="AP720" s="670"/>
      <c r="AQ720" s="927"/>
      <c r="AR720" s="670"/>
      <c r="AS720" s="670"/>
      <c r="AT720" s="927"/>
      <c r="AU720" s="927"/>
      <c r="AV720" s="670"/>
      <c r="AW720" s="670"/>
      <c r="AX720" s="670"/>
      <c r="AY720" s="670"/>
      <c r="AZ720" s="670"/>
    </row>
    <row r="721">
      <c r="A721" s="670"/>
      <c r="B721" s="926"/>
      <c r="C721" s="670"/>
      <c r="D721" s="670"/>
      <c r="E721" s="670"/>
      <c r="F721" s="670"/>
      <c r="G721" s="670"/>
      <c r="H721" s="670"/>
      <c r="I721" s="670"/>
      <c r="J721" s="670"/>
      <c r="K721" s="670"/>
      <c r="L721" s="670"/>
      <c r="M721" s="670"/>
      <c r="N721" s="670"/>
      <c r="O721" s="670"/>
      <c r="P721" s="670"/>
      <c r="Q721" s="670"/>
      <c r="R721" s="670"/>
      <c r="S721" s="670"/>
      <c r="T721" s="670"/>
      <c r="U721" s="670"/>
      <c r="V721" s="670"/>
      <c r="W721" s="670"/>
      <c r="X721" s="670"/>
      <c r="Y721" s="670"/>
      <c r="Z721" s="670"/>
      <c r="AA721" s="670"/>
      <c r="AB721" s="670"/>
      <c r="AC721" s="670"/>
      <c r="AD721" s="670"/>
      <c r="AE721" s="670"/>
      <c r="AF721" s="670"/>
      <c r="AG721" s="670"/>
      <c r="AH721" s="670"/>
      <c r="AI721" s="670"/>
      <c r="AJ721" s="670"/>
      <c r="AK721" s="670"/>
      <c r="AL721" s="670"/>
      <c r="AM721" s="670"/>
      <c r="AN721" s="670"/>
      <c r="AO721" s="670"/>
      <c r="AP721" s="670"/>
      <c r="AQ721" s="927"/>
      <c r="AR721" s="670"/>
      <c r="AS721" s="670"/>
      <c r="AT721" s="927"/>
      <c r="AU721" s="927"/>
      <c r="AV721" s="670"/>
      <c r="AW721" s="670"/>
      <c r="AX721" s="670"/>
      <c r="AY721" s="670"/>
      <c r="AZ721" s="670"/>
    </row>
    <row r="722">
      <c r="A722" s="670"/>
      <c r="B722" s="926"/>
      <c r="C722" s="670"/>
      <c r="D722" s="670"/>
      <c r="E722" s="670"/>
      <c r="F722" s="670"/>
      <c r="G722" s="670"/>
      <c r="H722" s="670"/>
      <c r="I722" s="670"/>
      <c r="J722" s="670"/>
      <c r="K722" s="670"/>
      <c r="L722" s="670"/>
      <c r="M722" s="670"/>
      <c r="N722" s="670"/>
      <c r="O722" s="670"/>
      <c r="P722" s="670"/>
      <c r="Q722" s="670"/>
      <c r="R722" s="670"/>
      <c r="S722" s="670"/>
      <c r="T722" s="670"/>
      <c r="U722" s="670"/>
      <c r="V722" s="670"/>
      <c r="W722" s="670"/>
      <c r="X722" s="670"/>
      <c r="Y722" s="670"/>
      <c r="Z722" s="670"/>
      <c r="AA722" s="670"/>
      <c r="AB722" s="670"/>
      <c r="AC722" s="670"/>
      <c r="AD722" s="670"/>
      <c r="AE722" s="670"/>
      <c r="AF722" s="670"/>
      <c r="AG722" s="670"/>
      <c r="AH722" s="670"/>
      <c r="AI722" s="670"/>
      <c r="AJ722" s="670"/>
      <c r="AK722" s="670"/>
      <c r="AL722" s="670"/>
      <c r="AM722" s="670"/>
      <c r="AN722" s="670"/>
      <c r="AO722" s="670"/>
      <c r="AP722" s="670"/>
      <c r="AQ722" s="927"/>
      <c r="AR722" s="670"/>
      <c r="AS722" s="670"/>
      <c r="AT722" s="927"/>
      <c r="AU722" s="927"/>
      <c r="AV722" s="670"/>
      <c r="AW722" s="670"/>
      <c r="AX722" s="670"/>
      <c r="AY722" s="670"/>
      <c r="AZ722" s="670"/>
    </row>
    <row r="723">
      <c r="A723" s="670"/>
      <c r="B723" s="926"/>
      <c r="C723" s="670"/>
      <c r="D723" s="670"/>
      <c r="E723" s="670"/>
      <c r="F723" s="670"/>
      <c r="G723" s="670"/>
      <c r="H723" s="670"/>
      <c r="I723" s="670"/>
      <c r="J723" s="670"/>
      <c r="K723" s="670"/>
      <c r="L723" s="670"/>
      <c r="M723" s="670"/>
      <c r="N723" s="670"/>
      <c r="O723" s="670"/>
      <c r="P723" s="670"/>
      <c r="Q723" s="670"/>
      <c r="R723" s="670"/>
      <c r="S723" s="670"/>
      <c r="T723" s="670"/>
      <c r="U723" s="670"/>
      <c r="V723" s="670"/>
      <c r="W723" s="670"/>
      <c r="X723" s="670"/>
      <c r="Y723" s="670"/>
      <c r="Z723" s="670"/>
      <c r="AA723" s="670"/>
      <c r="AB723" s="670"/>
      <c r="AC723" s="670"/>
      <c r="AD723" s="670"/>
      <c r="AE723" s="670"/>
      <c r="AF723" s="670"/>
      <c r="AG723" s="670"/>
      <c r="AH723" s="670"/>
      <c r="AI723" s="670"/>
      <c r="AJ723" s="670"/>
      <c r="AK723" s="670"/>
      <c r="AL723" s="670"/>
      <c r="AM723" s="670"/>
      <c r="AN723" s="670"/>
      <c r="AO723" s="670"/>
      <c r="AP723" s="670"/>
      <c r="AQ723" s="927"/>
      <c r="AR723" s="670"/>
      <c r="AS723" s="670"/>
      <c r="AT723" s="927"/>
      <c r="AU723" s="927"/>
      <c r="AV723" s="670"/>
      <c r="AW723" s="670"/>
      <c r="AX723" s="670"/>
      <c r="AY723" s="670"/>
      <c r="AZ723" s="670"/>
    </row>
    <row r="724">
      <c r="A724" s="670"/>
      <c r="B724" s="926"/>
      <c r="C724" s="670"/>
      <c r="D724" s="670"/>
      <c r="E724" s="670"/>
      <c r="F724" s="670"/>
      <c r="G724" s="670"/>
      <c r="H724" s="670"/>
      <c r="I724" s="670"/>
      <c r="J724" s="670"/>
      <c r="K724" s="670"/>
      <c r="L724" s="670"/>
      <c r="M724" s="670"/>
      <c r="N724" s="670"/>
      <c r="O724" s="670"/>
      <c r="P724" s="670"/>
      <c r="Q724" s="670"/>
      <c r="R724" s="670"/>
      <c r="S724" s="670"/>
      <c r="T724" s="670"/>
      <c r="U724" s="670"/>
      <c r="V724" s="670"/>
      <c r="W724" s="670"/>
      <c r="X724" s="670"/>
      <c r="Y724" s="670"/>
      <c r="Z724" s="670"/>
      <c r="AA724" s="670"/>
      <c r="AB724" s="670"/>
      <c r="AC724" s="670"/>
      <c r="AD724" s="670"/>
      <c r="AE724" s="670"/>
      <c r="AF724" s="670"/>
      <c r="AG724" s="670"/>
      <c r="AH724" s="670"/>
      <c r="AI724" s="670"/>
      <c r="AJ724" s="670"/>
      <c r="AK724" s="670"/>
      <c r="AL724" s="670"/>
      <c r="AM724" s="670"/>
      <c r="AN724" s="670"/>
      <c r="AO724" s="670"/>
      <c r="AP724" s="670"/>
      <c r="AQ724" s="927"/>
      <c r="AR724" s="670"/>
      <c r="AS724" s="670"/>
      <c r="AT724" s="927"/>
      <c r="AU724" s="927"/>
      <c r="AV724" s="670"/>
      <c r="AW724" s="670"/>
      <c r="AX724" s="670"/>
      <c r="AY724" s="670"/>
      <c r="AZ724" s="670"/>
    </row>
    <row r="725">
      <c r="A725" s="670"/>
      <c r="B725" s="926"/>
      <c r="C725" s="670"/>
      <c r="D725" s="670"/>
      <c r="E725" s="670"/>
      <c r="F725" s="670"/>
      <c r="G725" s="670"/>
      <c r="H725" s="670"/>
      <c r="I725" s="670"/>
      <c r="J725" s="670"/>
      <c r="K725" s="670"/>
      <c r="L725" s="670"/>
      <c r="M725" s="670"/>
      <c r="N725" s="670"/>
      <c r="O725" s="670"/>
      <c r="P725" s="670"/>
      <c r="Q725" s="670"/>
      <c r="R725" s="670"/>
      <c r="S725" s="670"/>
      <c r="T725" s="670"/>
      <c r="U725" s="670"/>
      <c r="V725" s="670"/>
      <c r="W725" s="670"/>
      <c r="X725" s="670"/>
      <c r="Y725" s="670"/>
      <c r="Z725" s="670"/>
      <c r="AA725" s="670"/>
      <c r="AB725" s="670"/>
      <c r="AC725" s="670"/>
      <c r="AD725" s="670"/>
      <c r="AE725" s="670"/>
      <c r="AF725" s="670"/>
      <c r="AG725" s="670"/>
      <c r="AH725" s="670"/>
      <c r="AI725" s="670"/>
      <c r="AJ725" s="670"/>
      <c r="AK725" s="670"/>
      <c r="AL725" s="670"/>
      <c r="AM725" s="670"/>
      <c r="AN725" s="670"/>
      <c r="AO725" s="670"/>
      <c r="AP725" s="670"/>
      <c r="AQ725" s="927"/>
      <c r="AR725" s="670"/>
      <c r="AS725" s="670"/>
      <c r="AT725" s="927"/>
      <c r="AU725" s="927"/>
      <c r="AV725" s="670"/>
      <c r="AW725" s="670"/>
      <c r="AX725" s="670"/>
      <c r="AY725" s="670"/>
      <c r="AZ725" s="670"/>
    </row>
    <row r="726">
      <c r="A726" s="670"/>
      <c r="B726" s="926"/>
      <c r="C726" s="670"/>
      <c r="D726" s="670"/>
      <c r="E726" s="670"/>
      <c r="F726" s="670"/>
      <c r="G726" s="670"/>
      <c r="H726" s="670"/>
      <c r="I726" s="670"/>
      <c r="J726" s="670"/>
      <c r="K726" s="670"/>
      <c r="L726" s="670"/>
      <c r="M726" s="670"/>
      <c r="N726" s="670"/>
      <c r="O726" s="670"/>
      <c r="P726" s="670"/>
      <c r="Q726" s="670"/>
      <c r="R726" s="670"/>
      <c r="S726" s="670"/>
      <c r="T726" s="670"/>
      <c r="U726" s="670"/>
      <c r="V726" s="670"/>
      <c r="W726" s="670"/>
      <c r="X726" s="670"/>
      <c r="Y726" s="670"/>
      <c r="Z726" s="670"/>
      <c r="AA726" s="670"/>
      <c r="AB726" s="670"/>
      <c r="AC726" s="670"/>
      <c r="AD726" s="670"/>
      <c r="AE726" s="670"/>
      <c r="AF726" s="670"/>
      <c r="AG726" s="670"/>
      <c r="AH726" s="670"/>
      <c r="AI726" s="670"/>
      <c r="AJ726" s="670"/>
      <c r="AK726" s="670"/>
      <c r="AL726" s="670"/>
      <c r="AM726" s="670"/>
      <c r="AN726" s="670"/>
      <c r="AO726" s="670"/>
      <c r="AP726" s="670"/>
      <c r="AQ726" s="927"/>
      <c r="AR726" s="670"/>
      <c r="AS726" s="670"/>
      <c r="AT726" s="927"/>
      <c r="AU726" s="927"/>
      <c r="AV726" s="670"/>
      <c r="AW726" s="670"/>
      <c r="AX726" s="670"/>
      <c r="AY726" s="670"/>
      <c r="AZ726" s="670"/>
    </row>
    <row r="727">
      <c r="A727" s="670"/>
      <c r="B727" s="926"/>
      <c r="C727" s="670"/>
      <c r="D727" s="670"/>
      <c r="E727" s="670"/>
      <c r="F727" s="670"/>
      <c r="G727" s="670"/>
      <c r="H727" s="670"/>
      <c r="I727" s="670"/>
      <c r="J727" s="670"/>
      <c r="K727" s="670"/>
      <c r="L727" s="670"/>
      <c r="M727" s="670"/>
      <c r="N727" s="670"/>
      <c r="O727" s="670"/>
      <c r="P727" s="670"/>
      <c r="Q727" s="670"/>
      <c r="R727" s="670"/>
      <c r="S727" s="670"/>
      <c r="T727" s="670"/>
      <c r="U727" s="670"/>
      <c r="V727" s="670"/>
      <c r="W727" s="670"/>
      <c r="X727" s="670"/>
      <c r="Y727" s="670"/>
      <c r="Z727" s="670"/>
      <c r="AA727" s="670"/>
      <c r="AB727" s="670"/>
      <c r="AC727" s="670"/>
      <c r="AD727" s="670"/>
      <c r="AE727" s="670"/>
      <c r="AF727" s="670"/>
      <c r="AG727" s="670"/>
      <c r="AH727" s="670"/>
      <c r="AI727" s="670"/>
      <c r="AJ727" s="670"/>
      <c r="AK727" s="670"/>
      <c r="AL727" s="670"/>
      <c r="AM727" s="670"/>
      <c r="AN727" s="670"/>
      <c r="AO727" s="670"/>
      <c r="AP727" s="670"/>
      <c r="AQ727" s="927"/>
      <c r="AR727" s="670"/>
      <c r="AS727" s="670"/>
      <c r="AT727" s="927"/>
      <c r="AU727" s="927"/>
      <c r="AV727" s="670"/>
      <c r="AW727" s="670"/>
      <c r="AX727" s="670"/>
      <c r="AY727" s="670"/>
      <c r="AZ727" s="670"/>
    </row>
    <row r="728">
      <c r="A728" s="670"/>
      <c r="B728" s="926"/>
      <c r="C728" s="670"/>
      <c r="D728" s="670"/>
      <c r="E728" s="670"/>
      <c r="F728" s="670"/>
      <c r="G728" s="670"/>
      <c r="H728" s="670"/>
      <c r="I728" s="670"/>
      <c r="J728" s="670"/>
      <c r="K728" s="670"/>
      <c r="L728" s="670"/>
      <c r="M728" s="670"/>
      <c r="N728" s="670"/>
      <c r="O728" s="670"/>
      <c r="P728" s="670"/>
      <c r="Q728" s="670"/>
      <c r="R728" s="670"/>
      <c r="S728" s="670"/>
      <c r="T728" s="670"/>
      <c r="U728" s="670"/>
      <c r="V728" s="670"/>
      <c r="W728" s="670"/>
      <c r="X728" s="670"/>
      <c r="Y728" s="670"/>
      <c r="Z728" s="670"/>
      <c r="AA728" s="670"/>
      <c r="AB728" s="670"/>
      <c r="AC728" s="670"/>
      <c r="AD728" s="670"/>
      <c r="AE728" s="670"/>
      <c r="AF728" s="670"/>
      <c r="AG728" s="670"/>
      <c r="AH728" s="670"/>
      <c r="AI728" s="670"/>
      <c r="AJ728" s="670"/>
      <c r="AK728" s="670"/>
      <c r="AL728" s="670"/>
      <c r="AM728" s="670"/>
      <c r="AN728" s="670"/>
      <c r="AO728" s="670"/>
      <c r="AP728" s="670"/>
      <c r="AQ728" s="927"/>
      <c r="AR728" s="670"/>
      <c r="AS728" s="670"/>
      <c r="AT728" s="927"/>
      <c r="AU728" s="927"/>
      <c r="AV728" s="670"/>
      <c r="AW728" s="670"/>
      <c r="AX728" s="670"/>
      <c r="AY728" s="670"/>
      <c r="AZ728" s="670"/>
    </row>
    <row r="729">
      <c r="A729" s="670"/>
      <c r="B729" s="926"/>
      <c r="C729" s="670"/>
      <c r="D729" s="670"/>
      <c r="E729" s="670"/>
      <c r="F729" s="670"/>
      <c r="G729" s="670"/>
      <c r="H729" s="670"/>
      <c r="I729" s="670"/>
      <c r="J729" s="670"/>
      <c r="K729" s="670"/>
      <c r="L729" s="670"/>
      <c r="M729" s="670"/>
      <c r="N729" s="670"/>
      <c r="O729" s="670"/>
      <c r="P729" s="670"/>
      <c r="Q729" s="670"/>
      <c r="R729" s="670"/>
      <c r="S729" s="670"/>
      <c r="T729" s="670"/>
      <c r="U729" s="670"/>
      <c r="V729" s="670"/>
      <c r="W729" s="670"/>
      <c r="X729" s="670"/>
      <c r="Y729" s="670"/>
      <c r="Z729" s="670"/>
      <c r="AA729" s="670"/>
      <c r="AB729" s="670"/>
      <c r="AC729" s="670"/>
      <c r="AD729" s="670"/>
      <c r="AE729" s="670"/>
      <c r="AF729" s="670"/>
      <c r="AG729" s="670"/>
      <c r="AH729" s="670"/>
      <c r="AI729" s="670"/>
      <c r="AJ729" s="670"/>
      <c r="AK729" s="670"/>
      <c r="AL729" s="670"/>
      <c r="AM729" s="670"/>
      <c r="AN729" s="670"/>
      <c r="AO729" s="670"/>
      <c r="AP729" s="670"/>
      <c r="AQ729" s="927"/>
      <c r="AR729" s="670"/>
      <c r="AS729" s="670"/>
      <c r="AT729" s="927"/>
      <c r="AU729" s="927"/>
      <c r="AV729" s="670"/>
      <c r="AW729" s="670"/>
      <c r="AX729" s="670"/>
      <c r="AY729" s="670"/>
      <c r="AZ729" s="670"/>
    </row>
    <row r="730">
      <c r="A730" s="670"/>
      <c r="B730" s="926"/>
      <c r="C730" s="670"/>
      <c r="D730" s="670"/>
      <c r="E730" s="670"/>
      <c r="F730" s="670"/>
      <c r="G730" s="670"/>
      <c r="H730" s="670"/>
      <c r="I730" s="670"/>
      <c r="J730" s="670"/>
      <c r="K730" s="670"/>
      <c r="L730" s="670"/>
      <c r="M730" s="670"/>
      <c r="N730" s="670"/>
      <c r="O730" s="670"/>
      <c r="P730" s="670"/>
      <c r="Q730" s="670"/>
      <c r="R730" s="670"/>
      <c r="S730" s="670"/>
      <c r="T730" s="670"/>
      <c r="U730" s="670"/>
      <c r="V730" s="670"/>
      <c r="W730" s="670"/>
      <c r="X730" s="670"/>
      <c r="Y730" s="670"/>
      <c r="Z730" s="670"/>
      <c r="AA730" s="670"/>
      <c r="AB730" s="670"/>
      <c r="AC730" s="670"/>
      <c r="AD730" s="670"/>
      <c r="AE730" s="670"/>
      <c r="AF730" s="670"/>
      <c r="AG730" s="670"/>
      <c r="AH730" s="670"/>
      <c r="AI730" s="670"/>
      <c r="AJ730" s="670"/>
      <c r="AK730" s="670"/>
      <c r="AL730" s="670"/>
      <c r="AM730" s="670"/>
      <c r="AN730" s="670"/>
      <c r="AO730" s="670"/>
      <c r="AP730" s="670"/>
      <c r="AQ730" s="927"/>
      <c r="AR730" s="670"/>
      <c r="AS730" s="670"/>
      <c r="AT730" s="927"/>
      <c r="AU730" s="927"/>
      <c r="AV730" s="670"/>
      <c r="AW730" s="670"/>
      <c r="AX730" s="670"/>
      <c r="AY730" s="670"/>
      <c r="AZ730" s="670"/>
    </row>
    <row r="731">
      <c r="A731" s="670"/>
      <c r="B731" s="926"/>
      <c r="C731" s="670"/>
      <c r="D731" s="670"/>
      <c r="E731" s="670"/>
      <c r="F731" s="670"/>
      <c r="G731" s="670"/>
      <c r="H731" s="670"/>
      <c r="I731" s="670"/>
      <c r="J731" s="670"/>
      <c r="K731" s="670"/>
      <c r="L731" s="670"/>
      <c r="M731" s="670"/>
      <c r="N731" s="670"/>
      <c r="O731" s="670"/>
      <c r="P731" s="670"/>
      <c r="Q731" s="670"/>
      <c r="R731" s="670"/>
      <c r="S731" s="670"/>
      <c r="T731" s="670"/>
      <c r="U731" s="670"/>
      <c r="V731" s="670"/>
      <c r="W731" s="670"/>
      <c r="X731" s="670"/>
      <c r="Y731" s="670"/>
      <c r="Z731" s="670"/>
      <c r="AA731" s="670"/>
      <c r="AB731" s="670"/>
      <c r="AC731" s="670"/>
      <c r="AD731" s="670"/>
      <c r="AE731" s="670"/>
      <c r="AF731" s="670"/>
      <c r="AG731" s="670"/>
      <c r="AH731" s="670"/>
      <c r="AI731" s="670"/>
      <c r="AJ731" s="670"/>
      <c r="AK731" s="670"/>
      <c r="AL731" s="670"/>
      <c r="AM731" s="670"/>
      <c r="AN731" s="670"/>
      <c r="AO731" s="670"/>
      <c r="AP731" s="670"/>
      <c r="AQ731" s="927"/>
      <c r="AR731" s="670"/>
      <c r="AS731" s="670"/>
      <c r="AT731" s="927"/>
      <c r="AU731" s="927"/>
      <c r="AV731" s="670"/>
      <c r="AW731" s="670"/>
      <c r="AX731" s="670"/>
      <c r="AY731" s="670"/>
      <c r="AZ731" s="670"/>
    </row>
    <row r="732">
      <c r="A732" s="670"/>
      <c r="B732" s="926"/>
      <c r="C732" s="670"/>
      <c r="D732" s="670"/>
      <c r="E732" s="670"/>
      <c r="F732" s="670"/>
      <c r="G732" s="670"/>
      <c r="H732" s="670"/>
      <c r="I732" s="670"/>
      <c r="J732" s="670"/>
      <c r="K732" s="670"/>
      <c r="L732" s="670"/>
      <c r="M732" s="670"/>
      <c r="N732" s="670"/>
      <c r="O732" s="670"/>
      <c r="P732" s="670"/>
      <c r="Q732" s="670"/>
      <c r="R732" s="670"/>
      <c r="S732" s="670"/>
      <c r="T732" s="670"/>
      <c r="U732" s="670"/>
      <c r="V732" s="670"/>
      <c r="W732" s="670"/>
      <c r="X732" s="670"/>
      <c r="Y732" s="670"/>
      <c r="Z732" s="670"/>
      <c r="AA732" s="670"/>
      <c r="AB732" s="670"/>
      <c r="AC732" s="670"/>
      <c r="AD732" s="670"/>
      <c r="AE732" s="670"/>
      <c r="AF732" s="670"/>
      <c r="AG732" s="670"/>
      <c r="AH732" s="670"/>
      <c r="AI732" s="670"/>
      <c r="AJ732" s="670"/>
      <c r="AK732" s="670"/>
      <c r="AL732" s="670"/>
      <c r="AM732" s="670"/>
      <c r="AN732" s="670"/>
      <c r="AO732" s="670"/>
      <c r="AP732" s="670"/>
      <c r="AQ732" s="927"/>
      <c r="AR732" s="670"/>
      <c r="AS732" s="670"/>
      <c r="AT732" s="927"/>
      <c r="AU732" s="927"/>
      <c r="AV732" s="670"/>
      <c r="AW732" s="670"/>
      <c r="AX732" s="670"/>
      <c r="AY732" s="670"/>
      <c r="AZ732" s="670"/>
    </row>
    <row r="733">
      <c r="A733" s="670"/>
      <c r="B733" s="926"/>
      <c r="C733" s="670"/>
      <c r="D733" s="670"/>
      <c r="E733" s="670"/>
      <c r="F733" s="670"/>
      <c r="G733" s="670"/>
      <c r="H733" s="670"/>
      <c r="I733" s="670"/>
      <c r="J733" s="670"/>
      <c r="K733" s="670"/>
      <c r="L733" s="670"/>
      <c r="M733" s="670"/>
      <c r="N733" s="670"/>
      <c r="O733" s="670"/>
      <c r="P733" s="670"/>
      <c r="Q733" s="670"/>
      <c r="R733" s="670"/>
      <c r="S733" s="670"/>
      <c r="T733" s="670"/>
      <c r="U733" s="670"/>
      <c r="V733" s="670"/>
      <c r="W733" s="670"/>
      <c r="X733" s="670"/>
      <c r="Y733" s="670"/>
      <c r="Z733" s="670"/>
      <c r="AA733" s="670"/>
      <c r="AB733" s="670"/>
      <c r="AC733" s="670"/>
      <c r="AD733" s="670"/>
      <c r="AE733" s="670"/>
      <c r="AF733" s="670"/>
      <c r="AG733" s="670"/>
      <c r="AH733" s="670"/>
      <c r="AI733" s="670"/>
      <c r="AJ733" s="670"/>
      <c r="AK733" s="670"/>
      <c r="AL733" s="670"/>
      <c r="AM733" s="670"/>
      <c r="AN733" s="670"/>
      <c r="AO733" s="670"/>
      <c r="AP733" s="670"/>
      <c r="AQ733" s="927"/>
      <c r="AR733" s="670"/>
      <c r="AS733" s="670"/>
      <c r="AT733" s="927"/>
      <c r="AU733" s="927"/>
      <c r="AV733" s="670"/>
      <c r="AW733" s="670"/>
      <c r="AX733" s="670"/>
      <c r="AY733" s="670"/>
      <c r="AZ733" s="670"/>
    </row>
    <row r="734">
      <c r="A734" s="670"/>
      <c r="B734" s="926"/>
      <c r="C734" s="670"/>
      <c r="D734" s="670"/>
      <c r="E734" s="670"/>
      <c r="F734" s="670"/>
      <c r="G734" s="670"/>
      <c r="H734" s="670"/>
      <c r="I734" s="670"/>
      <c r="J734" s="670"/>
      <c r="K734" s="670"/>
      <c r="L734" s="670"/>
      <c r="M734" s="670"/>
      <c r="N734" s="670"/>
      <c r="O734" s="670"/>
      <c r="P734" s="670"/>
      <c r="Q734" s="670"/>
      <c r="R734" s="670"/>
      <c r="S734" s="670"/>
      <c r="T734" s="670"/>
      <c r="U734" s="670"/>
      <c r="V734" s="670"/>
      <c r="W734" s="670"/>
      <c r="X734" s="670"/>
      <c r="Y734" s="670"/>
      <c r="Z734" s="670"/>
      <c r="AA734" s="670"/>
      <c r="AB734" s="670"/>
      <c r="AC734" s="670"/>
      <c r="AD734" s="670"/>
      <c r="AE734" s="670"/>
      <c r="AF734" s="670"/>
      <c r="AG734" s="670"/>
      <c r="AH734" s="670"/>
      <c r="AI734" s="670"/>
      <c r="AJ734" s="670"/>
      <c r="AK734" s="670"/>
      <c r="AL734" s="670"/>
      <c r="AM734" s="670"/>
      <c r="AN734" s="670"/>
      <c r="AO734" s="670"/>
      <c r="AP734" s="670"/>
      <c r="AQ734" s="927"/>
      <c r="AR734" s="670"/>
      <c r="AS734" s="670"/>
      <c r="AT734" s="927"/>
      <c r="AU734" s="927"/>
      <c r="AV734" s="670"/>
      <c r="AW734" s="670"/>
      <c r="AX734" s="670"/>
      <c r="AY734" s="670"/>
      <c r="AZ734" s="670"/>
    </row>
    <row r="735">
      <c r="A735" s="670"/>
      <c r="B735" s="926"/>
      <c r="C735" s="670"/>
      <c r="D735" s="670"/>
      <c r="E735" s="670"/>
      <c r="F735" s="670"/>
      <c r="G735" s="670"/>
      <c r="H735" s="670"/>
      <c r="I735" s="670"/>
      <c r="J735" s="670"/>
      <c r="K735" s="670"/>
      <c r="L735" s="670"/>
      <c r="M735" s="670"/>
      <c r="N735" s="670"/>
      <c r="O735" s="670"/>
      <c r="P735" s="670"/>
      <c r="Q735" s="670"/>
      <c r="R735" s="670"/>
      <c r="S735" s="670"/>
      <c r="T735" s="670"/>
      <c r="U735" s="670"/>
      <c r="V735" s="670"/>
      <c r="W735" s="670"/>
      <c r="X735" s="670"/>
      <c r="Y735" s="670"/>
      <c r="Z735" s="670"/>
      <c r="AA735" s="670"/>
      <c r="AB735" s="670"/>
      <c r="AC735" s="670"/>
      <c r="AD735" s="670"/>
      <c r="AE735" s="670"/>
      <c r="AF735" s="670"/>
      <c r="AG735" s="670"/>
      <c r="AH735" s="670"/>
      <c r="AI735" s="670"/>
      <c r="AJ735" s="670"/>
      <c r="AK735" s="670"/>
      <c r="AL735" s="670"/>
      <c r="AM735" s="670"/>
      <c r="AN735" s="670"/>
      <c r="AO735" s="670"/>
      <c r="AP735" s="670"/>
      <c r="AQ735" s="927"/>
      <c r="AR735" s="670"/>
      <c r="AS735" s="670"/>
      <c r="AT735" s="927"/>
      <c r="AU735" s="927"/>
      <c r="AV735" s="670"/>
      <c r="AW735" s="670"/>
      <c r="AX735" s="670"/>
      <c r="AY735" s="670"/>
      <c r="AZ735" s="670"/>
    </row>
    <row r="736">
      <c r="A736" s="670"/>
      <c r="B736" s="926"/>
      <c r="C736" s="670"/>
      <c r="D736" s="670"/>
      <c r="E736" s="670"/>
      <c r="F736" s="670"/>
      <c r="G736" s="670"/>
      <c r="H736" s="670"/>
      <c r="I736" s="670"/>
      <c r="J736" s="670"/>
      <c r="K736" s="670"/>
      <c r="L736" s="670"/>
      <c r="M736" s="670"/>
      <c r="N736" s="670"/>
      <c r="O736" s="670"/>
      <c r="P736" s="670"/>
      <c r="Q736" s="670"/>
      <c r="R736" s="670"/>
      <c r="S736" s="670"/>
      <c r="T736" s="670"/>
      <c r="U736" s="670"/>
      <c r="V736" s="670"/>
      <c r="W736" s="670"/>
      <c r="X736" s="670"/>
      <c r="Y736" s="670"/>
      <c r="Z736" s="670"/>
      <c r="AA736" s="670"/>
      <c r="AB736" s="670"/>
      <c r="AC736" s="670"/>
      <c r="AD736" s="670"/>
      <c r="AE736" s="670"/>
      <c r="AF736" s="670"/>
      <c r="AG736" s="670"/>
      <c r="AH736" s="670"/>
      <c r="AI736" s="670"/>
      <c r="AJ736" s="670"/>
      <c r="AK736" s="670"/>
      <c r="AL736" s="670"/>
      <c r="AM736" s="670"/>
      <c r="AN736" s="670"/>
      <c r="AO736" s="670"/>
      <c r="AP736" s="670"/>
      <c r="AQ736" s="927"/>
      <c r="AR736" s="670"/>
      <c r="AS736" s="670"/>
      <c r="AT736" s="927"/>
      <c r="AU736" s="927"/>
      <c r="AV736" s="670"/>
      <c r="AW736" s="670"/>
      <c r="AX736" s="670"/>
      <c r="AY736" s="670"/>
      <c r="AZ736" s="670"/>
    </row>
    <row r="737">
      <c r="A737" s="670"/>
      <c r="B737" s="926"/>
      <c r="C737" s="670"/>
      <c r="D737" s="670"/>
      <c r="E737" s="670"/>
      <c r="F737" s="670"/>
      <c r="G737" s="670"/>
      <c r="H737" s="670"/>
      <c r="I737" s="670"/>
      <c r="J737" s="670"/>
      <c r="K737" s="670"/>
      <c r="L737" s="670"/>
      <c r="M737" s="670"/>
      <c r="N737" s="670"/>
      <c r="O737" s="670"/>
      <c r="P737" s="670"/>
      <c r="Q737" s="670"/>
      <c r="R737" s="670"/>
      <c r="S737" s="670"/>
      <c r="T737" s="670"/>
      <c r="U737" s="670"/>
      <c r="V737" s="670"/>
      <c r="W737" s="670"/>
      <c r="X737" s="670"/>
      <c r="Y737" s="670"/>
      <c r="Z737" s="670"/>
      <c r="AA737" s="670"/>
      <c r="AB737" s="670"/>
      <c r="AC737" s="670"/>
      <c r="AD737" s="670"/>
      <c r="AE737" s="670"/>
      <c r="AF737" s="670"/>
      <c r="AG737" s="670"/>
      <c r="AH737" s="670"/>
      <c r="AI737" s="670"/>
      <c r="AJ737" s="670"/>
      <c r="AK737" s="670"/>
      <c r="AL737" s="670"/>
      <c r="AM737" s="670"/>
      <c r="AN737" s="670"/>
      <c r="AO737" s="670"/>
      <c r="AP737" s="670"/>
      <c r="AQ737" s="927"/>
      <c r="AR737" s="670"/>
      <c r="AS737" s="670"/>
      <c r="AT737" s="927"/>
      <c r="AU737" s="927"/>
      <c r="AV737" s="670"/>
      <c r="AW737" s="670"/>
      <c r="AX737" s="670"/>
      <c r="AY737" s="670"/>
      <c r="AZ737" s="670"/>
    </row>
    <row r="738">
      <c r="A738" s="670"/>
      <c r="B738" s="926"/>
      <c r="C738" s="670"/>
      <c r="D738" s="670"/>
      <c r="E738" s="670"/>
      <c r="F738" s="670"/>
      <c r="G738" s="670"/>
      <c r="H738" s="670"/>
      <c r="I738" s="670"/>
      <c r="J738" s="670"/>
      <c r="K738" s="670"/>
      <c r="L738" s="670"/>
      <c r="M738" s="670"/>
      <c r="N738" s="670"/>
      <c r="O738" s="670"/>
      <c r="P738" s="670"/>
      <c r="Q738" s="670"/>
      <c r="R738" s="670"/>
      <c r="S738" s="670"/>
      <c r="T738" s="670"/>
      <c r="U738" s="670"/>
      <c r="V738" s="670"/>
      <c r="W738" s="670"/>
      <c r="X738" s="670"/>
      <c r="Y738" s="670"/>
      <c r="Z738" s="670"/>
      <c r="AA738" s="670"/>
      <c r="AB738" s="670"/>
      <c r="AC738" s="670"/>
      <c r="AD738" s="670"/>
      <c r="AE738" s="670"/>
      <c r="AF738" s="670"/>
      <c r="AG738" s="670"/>
      <c r="AH738" s="670"/>
      <c r="AI738" s="670"/>
      <c r="AJ738" s="670"/>
      <c r="AK738" s="670"/>
      <c r="AL738" s="670"/>
      <c r="AM738" s="670"/>
      <c r="AN738" s="670"/>
      <c r="AO738" s="670"/>
      <c r="AP738" s="670"/>
      <c r="AQ738" s="927"/>
      <c r="AR738" s="670"/>
      <c r="AS738" s="670"/>
      <c r="AT738" s="927"/>
      <c r="AU738" s="927"/>
      <c r="AV738" s="670"/>
      <c r="AW738" s="670"/>
      <c r="AX738" s="670"/>
      <c r="AY738" s="670"/>
      <c r="AZ738" s="670"/>
    </row>
    <row r="739">
      <c r="A739" s="670"/>
      <c r="B739" s="926"/>
      <c r="C739" s="670"/>
      <c r="D739" s="670"/>
      <c r="E739" s="670"/>
      <c r="F739" s="670"/>
      <c r="G739" s="670"/>
      <c r="H739" s="670"/>
      <c r="I739" s="670"/>
      <c r="J739" s="670"/>
      <c r="K739" s="670"/>
      <c r="L739" s="670"/>
      <c r="M739" s="670"/>
      <c r="N739" s="670"/>
      <c r="O739" s="670"/>
      <c r="P739" s="670"/>
      <c r="Q739" s="670"/>
      <c r="R739" s="670"/>
      <c r="S739" s="670"/>
      <c r="T739" s="670"/>
      <c r="U739" s="670"/>
      <c r="V739" s="670"/>
      <c r="W739" s="670"/>
      <c r="X739" s="670"/>
      <c r="Y739" s="670"/>
      <c r="Z739" s="670"/>
      <c r="AA739" s="670"/>
      <c r="AB739" s="670"/>
      <c r="AC739" s="670"/>
      <c r="AD739" s="670"/>
      <c r="AE739" s="670"/>
      <c r="AF739" s="670"/>
      <c r="AG739" s="670"/>
      <c r="AH739" s="670"/>
      <c r="AI739" s="670"/>
      <c r="AJ739" s="670"/>
      <c r="AK739" s="670"/>
      <c r="AL739" s="670"/>
      <c r="AM739" s="670"/>
      <c r="AN739" s="670"/>
      <c r="AO739" s="670"/>
      <c r="AP739" s="670"/>
      <c r="AQ739" s="927"/>
      <c r="AR739" s="670"/>
      <c r="AS739" s="670"/>
      <c r="AT739" s="927"/>
      <c r="AU739" s="927"/>
      <c r="AV739" s="670"/>
      <c r="AW739" s="670"/>
      <c r="AX739" s="670"/>
      <c r="AY739" s="670"/>
      <c r="AZ739" s="670"/>
    </row>
    <row r="740">
      <c r="A740" s="670"/>
      <c r="B740" s="926"/>
      <c r="C740" s="670"/>
      <c r="D740" s="670"/>
      <c r="E740" s="670"/>
      <c r="F740" s="670"/>
      <c r="G740" s="670"/>
      <c r="H740" s="670"/>
      <c r="I740" s="670"/>
      <c r="J740" s="670"/>
      <c r="K740" s="670"/>
      <c r="L740" s="670"/>
      <c r="M740" s="670"/>
      <c r="N740" s="670"/>
      <c r="O740" s="670"/>
      <c r="P740" s="670"/>
      <c r="Q740" s="670"/>
      <c r="R740" s="670"/>
      <c r="S740" s="670"/>
      <c r="T740" s="670"/>
      <c r="U740" s="670"/>
      <c r="V740" s="670"/>
      <c r="W740" s="670"/>
      <c r="X740" s="670"/>
      <c r="Y740" s="670"/>
      <c r="Z740" s="670"/>
      <c r="AA740" s="670"/>
      <c r="AB740" s="670"/>
      <c r="AC740" s="670"/>
      <c r="AD740" s="670"/>
      <c r="AE740" s="670"/>
      <c r="AF740" s="670"/>
      <c r="AG740" s="670"/>
      <c r="AH740" s="670"/>
      <c r="AI740" s="670"/>
      <c r="AJ740" s="670"/>
      <c r="AK740" s="670"/>
      <c r="AL740" s="670"/>
      <c r="AM740" s="670"/>
      <c r="AN740" s="670"/>
      <c r="AO740" s="670"/>
      <c r="AP740" s="670"/>
      <c r="AQ740" s="927"/>
      <c r="AR740" s="670"/>
      <c r="AS740" s="670"/>
      <c r="AT740" s="927"/>
      <c r="AU740" s="927"/>
      <c r="AV740" s="670"/>
      <c r="AW740" s="670"/>
      <c r="AX740" s="670"/>
      <c r="AY740" s="670"/>
      <c r="AZ740" s="670"/>
    </row>
    <row r="741">
      <c r="A741" s="670"/>
      <c r="B741" s="926"/>
      <c r="C741" s="670"/>
      <c r="D741" s="670"/>
      <c r="E741" s="670"/>
      <c r="F741" s="670"/>
      <c r="G741" s="670"/>
      <c r="H741" s="670"/>
      <c r="I741" s="670"/>
      <c r="J741" s="670"/>
      <c r="K741" s="670"/>
      <c r="L741" s="670"/>
      <c r="M741" s="670"/>
      <c r="N741" s="670"/>
      <c r="O741" s="670"/>
      <c r="P741" s="670"/>
      <c r="Q741" s="670"/>
      <c r="R741" s="670"/>
      <c r="S741" s="670"/>
      <c r="T741" s="670"/>
      <c r="U741" s="670"/>
      <c r="V741" s="670"/>
      <c r="W741" s="670"/>
      <c r="X741" s="670"/>
      <c r="Y741" s="670"/>
      <c r="Z741" s="670"/>
      <c r="AA741" s="670"/>
      <c r="AB741" s="670"/>
      <c r="AC741" s="670"/>
      <c r="AD741" s="670"/>
      <c r="AE741" s="670"/>
      <c r="AF741" s="670"/>
      <c r="AG741" s="670"/>
      <c r="AH741" s="670"/>
      <c r="AI741" s="670"/>
      <c r="AJ741" s="670"/>
      <c r="AK741" s="670"/>
      <c r="AL741" s="670"/>
      <c r="AM741" s="670"/>
      <c r="AN741" s="670"/>
      <c r="AO741" s="670"/>
      <c r="AP741" s="670"/>
      <c r="AQ741" s="927"/>
      <c r="AR741" s="670"/>
      <c r="AS741" s="670"/>
      <c r="AT741" s="927"/>
      <c r="AU741" s="927"/>
      <c r="AV741" s="670"/>
      <c r="AW741" s="670"/>
      <c r="AX741" s="670"/>
      <c r="AY741" s="670"/>
      <c r="AZ741" s="670"/>
    </row>
    <row r="742">
      <c r="A742" s="670"/>
      <c r="B742" s="926"/>
      <c r="C742" s="670"/>
      <c r="D742" s="670"/>
      <c r="E742" s="670"/>
      <c r="F742" s="670"/>
      <c r="G742" s="670"/>
      <c r="H742" s="670"/>
      <c r="I742" s="670"/>
      <c r="J742" s="670"/>
      <c r="K742" s="670"/>
      <c r="L742" s="670"/>
      <c r="M742" s="670"/>
      <c r="N742" s="670"/>
      <c r="O742" s="670"/>
      <c r="P742" s="670"/>
      <c r="Q742" s="670"/>
      <c r="R742" s="670"/>
      <c r="S742" s="670"/>
      <c r="T742" s="670"/>
      <c r="U742" s="670"/>
      <c r="V742" s="670"/>
      <c r="W742" s="670"/>
      <c r="X742" s="670"/>
      <c r="Y742" s="670"/>
      <c r="Z742" s="670"/>
      <c r="AA742" s="670"/>
      <c r="AB742" s="670"/>
      <c r="AC742" s="670"/>
      <c r="AD742" s="670"/>
      <c r="AE742" s="670"/>
      <c r="AF742" s="670"/>
      <c r="AG742" s="670"/>
      <c r="AH742" s="670"/>
      <c r="AI742" s="670"/>
      <c r="AJ742" s="670"/>
      <c r="AK742" s="670"/>
      <c r="AL742" s="670"/>
      <c r="AM742" s="670"/>
      <c r="AN742" s="670"/>
      <c r="AO742" s="670"/>
      <c r="AP742" s="670"/>
      <c r="AQ742" s="927"/>
      <c r="AR742" s="670"/>
      <c r="AS742" s="670"/>
      <c r="AT742" s="927"/>
      <c r="AU742" s="927"/>
      <c r="AV742" s="670"/>
      <c r="AW742" s="670"/>
      <c r="AX742" s="670"/>
      <c r="AY742" s="670"/>
      <c r="AZ742" s="670"/>
    </row>
    <row r="743">
      <c r="A743" s="670"/>
      <c r="B743" s="926"/>
      <c r="C743" s="670"/>
      <c r="D743" s="670"/>
      <c r="E743" s="670"/>
      <c r="F743" s="670"/>
      <c r="G743" s="670"/>
      <c r="H743" s="670"/>
      <c r="I743" s="670"/>
      <c r="J743" s="670"/>
      <c r="K743" s="670"/>
      <c r="L743" s="670"/>
      <c r="M743" s="670"/>
      <c r="N743" s="670"/>
      <c r="O743" s="670"/>
      <c r="P743" s="670"/>
      <c r="Q743" s="670"/>
      <c r="R743" s="670"/>
      <c r="S743" s="670"/>
      <c r="T743" s="670"/>
      <c r="U743" s="670"/>
      <c r="V743" s="670"/>
      <c r="W743" s="670"/>
      <c r="X743" s="670"/>
      <c r="Y743" s="670"/>
      <c r="Z743" s="670"/>
      <c r="AA743" s="670"/>
      <c r="AB743" s="670"/>
      <c r="AC743" s="670"/>
      <c r="AD743" s="670"/>
      <c r="AE743" s="670"/>
      <c r="AF743" s="670"/>
      <c r="AG743" s="670"/>
      <c r="AH743" s="670"/>
      <c r="AI743" s="670"/>
      <c r="AJ743" s="670"/>
      <c r="AK743" s="670"/>
      <c r="AL743" s="670"/>
      <c r="AM743" s="670"/>
      <c r="AN743" s="670"/>
      <c r="AO743" s="670"/>
      <c r="AP743" s="670"/>
      <c r="AQ743" s="927"/>
      <c r="AR743" s="670"/>
      <c r="AS743" s="670"/>
      <c r="AT743" s="927"/>
      <c r="AU743" s="927"/>
      <c r="AV743" s="670"/>
      <c r="AW743" s="670"/>
      <c r="AX743" s="670"/>
      <c r="AY743" s="670"/>
      <c r="AZ743" s="670"/>
    </row>
    <row r="744">
      <c r="A744" s="670"/>
      <c r="B744" s="926"/>
      <c r="C744" s="670"/>
      <c r="D744" s="670"/>
      <c r="E744" s="670"/>
      <c r="F744" s="670"/>
      <c r="G744" s="670"/>
      <c r="H744" s="670"/>
      <c r="I744" s="670"/>
      <c r="J744" s="670"/>
      <c r="K744" s="670"/>
      <c r="L744" s="670"/>
      <c r="M744" s="670"/>
      <c r="N744" s="670"/>
      <c r="O744" s="670"/>
      <c r="P744" s="670"/>
      <c r="Q744" s="670"/>
      <c r="R744" s="670"/>
      <c r="S744" s="670"/>
      <c r="T744" s="670"/>
      <c r="U744" s="670"/>
      <c r="V744" s="670"/>
      <c r="W744" s="670"/>
      <c r="X744" s="670"/>
      <c r="Y744" s="670"/>
      <c r="Z744" s="670"/>
      <c r="AA744" s="670"/>
      <c r="AB744" s="670"/>
      <c r="AC744" s="670"/>
      <c r="AD744" s="670"/>
      <c r="AE744" s="670"/>
      <c r="AF744" s="670"/>
      <c r="AG744" s="670"/>
      <c r="AH744" s="670"/>
      <c r="AI744" s="670"/>
      <c r="AJ744" s="670"/>
      <c r="AK744" s="670"/>
      <c r="AL744" s="670"/>
      <c r="AM744" s="670"/>
      <c r="AN744" s="670"/>
      <c r="AO744" s="670"/>
      <c r="AP744" s="670"/>
      <c r="AQ744" s="927"/>
      <c r="AR744" s="670"/>
      <c r="AS744" s="670"/>
      <c r="AT744" s="927"/>
      <c r="AU744" s="927"/>
      <c r="AV744" s="670"/>
      <c r="AW744" s="670"/>
      <c r="AX744" s="670"/>
      <c r="AY744" s="670"/>
      <c r="AZ744" s="670"/>
    </row>
    <row r="745">
      <c r="A745" s="670"/>
      <c r="B745" s="926"/>
      <c r="C745" s="670"/>
      <c r="D745" s="670"/>
      <c r="E745" s="670"/>
      <c r="F745" s="670"/>
      <c r="G745" s="670"/>
      <c r="H745" s="670"/>
      <c r="I745" s="670"/>
      <c r="J745" s="670"/>
      <c r="K745" s="670"/>
      <c r="L745" s="670"/>
      <c r="M745" s="670"/>
      <c r="N745" s="670"/>
      <c r="O745" s="670"/>
      <c r="P745" s="670"/>
      <c r="Q745" s="670"/>
      <c r="R745" s="670"/>
      <c r="S745" s="670"/>
      <c r="T745" s="670"/>
      <c r="U745" s="670"/>
      <c r="V745" s="670"/>
      <c r="W745" s="670"/>
      <c r="X745" s="670"/>
      <c r="Y745" s="670"/>
      <c r="Z745" s="670"/>
      <c r="AA745" s="670"/>
      <c r="AB745" s="670"/>
      <c r="AC745" s="670"/>
      <c r="AD745" s="670"/>
      <c r="AE745" s="670"/>
      <c r="AF745" s="670"/>
      <c r="AG745" s="670"/>
      <c r="AH745" s="670"/>
      <c r="AI745" s="670"/>
      <c r="AJ745" s="670"/>
      <c r="AK745" s="670"/>
      <c r="AL745" s="670"/>
      <c r="AM745" s="670"/>
      <c r="AN745" s="670"/>
      <c r="AO745" s="670"/>
      <c r="AP745" s="670"/>
      <c r="AQ745" s="927"/>
      <c r="AR745" s="670"/>
      <c r="AS745" s="670"/>
      <c r="AT745" s="927"/>
      <c r="AU745" s="927"/>
      <c r="AV745" s="670"/>
      <c r="AW745" s="670"/>
      <c r="AX745" s="670"/>
      <c r="AY745" s="670"/>
      <c r="AZ745" s="670"/>
    </row>
    <row r="746">
      <c r="A746" s="670"/>
      <c r="B746" s="926"/>
      <c r="C746" s="670"/>
      <c r="D746" s="670"/>
      <c r="E746" s="670"/>
      <c r="F746" s="670"/>
      <c r="G746" s="670"/>
      <c r="H746" s="670"/>
      <c r="I746" s="670"/>
      <c r="J746" s="670"/>
      <c r="K746" s="670"/>
      <c r="L746" s="670"/>
      <c r="M746" s="670"/>
      <c r="N746" s="670"/>
      <c r="O746" s="670"/>
      <c r="P746" s="670"/>
      <c r="Q746" s="670"/>
      <c r="R746" s="670"/>
      <c r="S746" s="670"/>
      <c r="T746" s="670"/>
      <c r="U746" s="670"/>
      <c r="V746" s="670"/>
      <c r="W746" s="670"/>
      <c r="X746" s="670"/>
      <c r="Y746" s="670"/>
      <c r="Z746" s="670"/>
      <c r="AA746" s="670"/>
      <c r="AB746" s="670"/>
      <c r="AC746" s="670"/>
      <c r="AD746" s="670"/>
      <c r="AE746" s="670"/>
      <c r="AF746" s="670"/>
      <c r="AG746" s="670"/>
      <c r="AH746" s="670"/>
      <c r="AI746" s="670"/>
      <c r="AJ746" s="670"/>
      <c r="AK746" s="670"/>
      <c r="AL746" s="670"/>
      <c r="AM746" s="670"/>
      <c r="AN746" s="670"/>
      <c r="AO746" s="670"/>
      <c r="AP746" s="670"/>
      <c r="AQ746" s="927"/>
      <c r="AR746" s="670"/>
      <c r="AS746" s="670"/>
      <c r="AT746" s="927"/>
      <c r="AU746" s="927"/>
      <c r="AV746" s="670"/>
      <c r="AW746" s="670"/>
      <c r="AX746" s="670"/>
      <c r="AY746" s="670"/>
      <c r="AZ746" s="670"/>
    </row>
    <row r="747">
      <c r="A747" s="670"/>
      <c r="B747" s="926"/>
      <c r="C747" s="670"/>
      <c r="D747" s="670"/>
      <c r="E747" s="670"/>
      <c r="F747" s="670"/>
      <c r="G747" s="670"/>
      <c r="H747" s="670"/>
      <c r="I747" s="670"/>
      <c r="J747" s="670"/>
      <c r="K747" s="670"/>
      <c r="L747" s="670"/>
      <c r="M747" s="670"/>
      <c r="N747" s="670"/>
      <c r="O747" s="670"/>
      <c r="P747" s="670"/>
      <c r="Q747" s="670"/>
      <c r="R747" s="670"/>
      <c r="S747" s="670"/>
      <c r="T747" s="670"/>
      <c r="U747" s="670"/>
      <c r="V747" s="670"/>
      <c r="W747" s="670"/>
      <c r="X747" s="670"/>
      <c r="Y747" s="670"/>
      <c r="Z747" s="670"/>
      <c r="AA747" s="670"/>
      <c r="AB747" s="670"/>
      <c r="AC747" s="670"/>
      <c r="AD747" s="670"/>
      <c r="AE747" s="670"/>
      <c r="AF747" s="670"/>
      <c r="AG747" s="670"/>
      <c r="AH747" s="670"/>
      <c r="AI747" s="670"/>
      <c r="AJ747" s="670"/>
      <c r="AK747" s="670"/>
      <c r="AL747" s="670"/>
      <c r="AM747" s="670"/>
      <c r="AN747" s="670"/>
      <c r="AO747" s="670"/>
      <c r="AP747" s="670"/>
      <c r="AQ747" s="927"/>
      <c r="AR747" s="670"/>
      <c r="AS747" s="670"/>
      <c r="AT747" s="927"/>
      <c r="AU747" s="927"/>
      <c r="AV747" s="670"/>
      <c r="AW747" s="670"/>
      <c r="AX747" s="670"/>
      <c r="AY747" s="670"/>
      <c r="AZ747" s="670"/>
    </row>
    <row r="748">
      <c r="A748" s="670"/>
      <c r="B748" s="926"/>
      <c r="C748" s="670"/>
      <c r="D748" s="670"/>
      <c r="E748" s="670"/>
      <c r="F748" s="670"/>
      <c r="G748" s="670"/>
      <c r="H748" s="670"/>
      <c r="I748" s="670"/>
      <c r="J748" s="670"/>
      <c r="K748" s="670"/>
      <c r="L748" s="670"/>
      <c r="M748" s="670"/>
      <c r="N748" s="670"/>
      <c r="O748" s="670"/>
      <c r="P748" s="670"/>
      <c r="Q748" s="670"/>
      <c r="R748" s="670"/>
      <c r="S748" s="670"/>
      <c r="T748" s="670"/>
      <c r="U748" s="670"/>
      <c r="V748" s="670"/>
      <c r="W748" s="670"/>
      <c r="X748" s="670"/>
      <c r="Y748" s="670"/>
      <c r="Z748" s="670"/>
      <c r="AA748" s="670"/>
      <c r="AB748" s="670"/>
      <c r="AC748" s="670"/>
      <c r="AD748" s="670"/>
      <c r="AE748" s="670"/>
      <c r="AF748" s="670"/>
      <c r="AG748" s="670"/>
      <c r="AH748" s="670"/>
      <c r="AI748" s="670"/>
      <c r="AJ748" s="670"/>
      <c r="AK748" s="670"/>
      <c r="AL748" s="670"/>
      <c r="AM748" s="670"/>
      <c r="AN748" s="670"/>
      <c r="AO748" s="670"/>
      <c r="AP748" s="670"/>
      <c r="AQ748" s="927"/>
      <c r="AR748" s="670"/>
      <c r="AS748" s="670"/>
      <c r="AT748" s="927"/>
      <c r="AU748" s="927"/>
      <c r="AV748" s="670"/>
      <c r="AW748" s="670"/>
      <c r="AX748" s="670"/>
      <c r="AY748" s="670"/>
      <c r="AZ748" s="670"/>
    </row>
    <row r="749">
      <c r="A749" s="670"/>
      <c r="B749" s="926"/>
      <c r="C749" s="670"/>
      <c r="D749" s="670"/>
      <c r="E749" s="670"/>
      <c r="F749" s="670"/>
      <c r="G749" s="670"/>
      <c r="H749" s="670"/>
      <c r="I749" s="670"/>
      <c r="J749" s="670"/>
      <c r="K749" s="670"/>
      <c r="L749" s="670"/>
      <c r="M749" s="670"/>
      <c r="N749" s="670"/>
      <c r="O749" s="670"/>
      <c r="P749" s="670"/>
      <c r="Q749" s="670"/>
      <c r="R749" s="670"/>
      <c r="S749" s="670"/>
      <c r="T749" s="670"/>
      <c r="U749" s="670"/>
      <c r="V749" s="670"/>
      <c r="W749" s="670"/>
      <c r="X749" s="670"/>
      <c r="Y749" s="670"/>
      <c r="Z749" s="670"/>
      <c r="AA749" s="670"/>
      <c r="AB749" s="670"/>
      <c r="AC749" s="670"/>
      <c r="AD749" s="670"/>
      <c r="AE749" s="670"/>
      <c r="AF749" s="670"/>
      <c r="AG749" s="670"/>
      <c r="AH749" s="670"/>
      <c r="AI749" s="670"/>
      <c r="AJ749" s="670"/>
      <c r="AK749" s="670"/>
      <c r="AL749" s="670"/>
      <c r="AM749" s="670"/>
      <c r="AN749" s="670"/>
      <c r="AO749" s="670"/>
      <c r="AP749" s="670"/>
      <c r="AQ749" s="927"/>
      <c r="AR749" s="670"/>
      <c r="AS749" s="670"/>
      <c r="AT749" s="927"/>
      <c r="AU749" s="927"/>
      <c r="AV749" s="670"/>
      <c r="AW749" s="670"/>
      <c r="AX749" s="670"/>
      <c r="AY749" s="670"/>
      <c r="AZ749" s="670"/>
    </row>
    <row r="750">
      <c r="A750" s="670"/>
      <c r="B750" s="926"/>
      <c r="C750" s="670"/>
      <c r="D750" s="670"/>
      <c r="E750" s="670"/>
      <c r="F750" s="670"/>
      <c r="G750" s="670"/>
      <c r="H750" s="670"/>
      <c r="I750" s="670"/>
      <c r="J750" s="670"/>
      <c r="K750" s="670"/>
      <c r="L750" s="670"/>
      <c r="M750" s="670"/>
      <c r="N750" s="670"/>
      <c r="O750" s="670"/>
      <c r="P750" s="670"/>
      <c r="Q750" s="670"/>
      <c r="R750" s="670"/>
      <c r="S750" s="670"/>
      <c r="T750" s="670"/>
      <c r="U750" s="670"/>
      <c r="V750" s="670"/>
      <c r="W750" s="670"/>
      <c r="X750" s="670"/>
      <c r="Y750" s="670"/>
      <c r="Z750" s="670"/>
      <c r="AA750" s="670"/>
      <c r="AB750" s="670"/>
      <c r="AC750" s="670"/>
      <c r="AD750" s="670"/>
      <c r="AE750" s="670"/>
      <c r="AF750" s="670"/>
      <c r="AG750" s="670"/>
      <c r="AH750" s="670"/>
      <c r="AI750" s="670"/>
      <c r="AJ750" s="670"/>
      <c r="AK750" s="670"/>
      <c r="AL750" s="670"/>
      <c r="AM750" s="670"/>
      <c r="AN750" s="670"/>
      <c r="AO750" s="670"/>
      <c r="AP750" s="670"/>
      <c r="AQ750" s="927"/>
      <c r="AR750" s="670"/>
      <c r="AS750" s="670"/>
      <c r="AT750" s="927"/>
      <c r="AU750" s="927"/>
      <c r="AV750" s="670"/>
      <c r="AW750" s="670"/>
      <c r="AX750" s="670"/>
      <c r="AY750" s="670"/>
      <c r="AZ750" s="670"/>
    </row>
    <row r="751">
      <c r="A751" s="670"/>
      <c r="B751" s="926"/>
      <c r="C751" s="670"/>
      <c r="D751" s="670"/>
      <c r="E751" s="670"/>
      <c r="F751" s="670"/>
      <c r="G751" s="670"/>
      <c r="H751" s="670"/>
      <c r="I751" s="670"/>
      <c r="J751" s="670"/>
      <c r="K751" s="670"/>
      <c r="L751" s="670"/>
      <c r="M751" s="670"/>
      <c r="N751" s="670"/>
      <c r="O751" s="670"/>
      <c r="P751" s="670"/>
      <c r="Q751" s="670"/>
      <c r="R751" s="670"/>
      <c r="S751" s="670"/>
      <c r="T751" s="670"/>
      <c r="U751" s="670"/>
      <c r="V751" s="670"/>
      <c r="W751" s="670"/>
      <c r="X751" s="670"/>
      <c r="Y751" s="670"/>
      <c r="Z751" s="670"/>
      <c r="AA751" s="670"/>
      <c r="AB751" s="670"/>
      <c r="AC751" s="670"/>
      <c r="AD751" s="670"/>
      <c r="AE751" s="670"/>
      <c r="AF751" s="670"/>
      <c r="AG751" s="670"/>
      <c r="AH751" s="670"/>
      <c r="AI751" s="670"/>
      <c r="AJ751" s="670"/>
      <c r="AK751" s="670"/>
      <c r="AL751" s="670"/>
      <c r="AM751" s="670"/>
      <c r="AN751" s="670"/>
      <c r="AO751" s="670"/>
      <c r="AP751" s="670"/>
      <c r="AQ751" s="927"/>
      <c r="AR751" s="670"/>
      <c r="AS751" s="670"/>
      <c r="AT751" s="927"/>
      <c r="AU751" s="927"/>
      <c r="AV751" s="670"/>
      <c r="AW751" s="670"/>
      <c r="AX751" s="670"/>
      <c r="AY751" s="670"/>
      <c r="AZ751" s="670"/>
    </row>
    <row r="752">
      <c r="A752" s="670"/>
      <c r="B752" s="926"/>
      <c r="C752" s="670"/>
      <c r="D752" s="670"/>
      <c r="E752" s="670"/>
      <c r="F752" s="670"/>
      <c r="G752" s="670"/>
      <c r="H752" s="670"/>
      <c r="I752" s="670"/>
      <c r="J752" s="670"/>
      <c r="K752" s="670"/>
      <c r="L752" s="670"/>
      <c r="M752" s="670"/>
      <c r="N752" s="670"/>
      <c r="O752" s="670"/>
      <c r="P752" s="670"/>
      <c r="Q752" s="670"/>
      <c r="R752" s="670"/>
      <c r="S752" s="670"/>
      <c r="T752" s="670"/>
      <c r="U752" s="670"/>
      <c r="V752" s="670"/>
      <c r="W752" s="670"/>
      <c r="X752" s="670"/>
      <c r="Y752" s="670"/>
      <c r="Z752" s="670"/>
      <c r="AA752" s="670"/>
      <c r="AB752" s="670"/>
      <c r="AC752" s="670"/>
      <c r="AD752" s="670"/>
      <c r="AE752" s="670"/>
      <c r="AF752" s="670"/>
      <c r="AG752" s="670"/>
      <c r="AH752" s="670"/>
      <c r="AI752" s="670"/>
      <c r="AJ752" s="670"/>
      <c r="AK752" s="670"/>
      <c r="AL752" s="670"/>
      <c r="AM752" s="670"/>
      <c r="AN752" s="670"/>
      <c r="AO752" s="670"/>
      <c r="AP752" s="670"/>
      <c r="AQ752" s="927"/>
      <c r="AR752" s="670"/>
      <c r="AS752" s="670"/>
      <c r="AT752" s="927"/>
      <c r="AU752" s="927"/>
      <c r="AV752" s="670"/>
      <c r="AW752" s="670"/>
      <c r="AX752" s="670"/>
      <c r="AY752" s="670"/>
      <c r="AZ752" s="670"/>
    </row>
    <row r="753">
      <c r="A753" s="670"/>
      <c r="B753" s="926"/>
      <c r="C753" s="670"/>
      <c r="D753" s="670"/>
      <c r="E753" s="670"/>
      <c r="F753" s="670"/>
      <c r="G753" s="670"/>
      <c r="H753" s="670"/>
      <c r="I753" s="670"/>
      <c r="J753" s="670"/>
      <c r="K753" s="670"/>
      <c r="L753" s="670"/>
      <c r="M753" s="670"/>
      <c r="N753" s="670"/>
      <c r="O753" s="670"/>
      <c r="P753" s="670"/>
      <c r="Q753" s="670"/>
      <c r="R753" s="670"/>
      <c r="S753" s="670"/>
      <c r="T753" s="670"/>
      <c r="U753" s="670"/>
      <c r="V753" s="670"/>
      <c r="W753" s="670"/>
      <c r="X753" s="670"/>
      <c r="Y753" s="670"/>
      <c r="Z753" s="670"/>
      <c r="AA753" s="670"/>
      <c r="AB753" s="670"/>
      <c r="AC753" s="670"/>
      <c r="AD753" s="670"/>
      <c r="AE753" s="670"/>
      <c r="AF753" s="670"/>
      <c r="AG753" s="670"/>
      <c r="AH753" s="670"/>
      <c r="AI753" s="670"/>
      <c r="AJ753" s="670"/>
      <c r="AK753" s="670"/>
      <c r="AL753" s="670"/>
      <c r="AM753" s="670"/>
      <c r="AN753" s="670"/>
      <c r="AO753" s="670"/>
      <c r="AP753" s="670"/>
      <c r="AQ753" s="927"/>
      <c r="AR753" s="670"/>
      <c r="AS753" s="670"/>
      <c r="AT753" s="927"/>
      <c r="AU753" s="927"/>
      <c r="AV753" s="670"/>
      <c r="AW753" s="670"/>
      <c r="AX753" s="670"/>
      <c r="AY753" s="670"/>
      <c r="AZ753" s="670"/>
    </row>
    <row r="754">
      <c r="A754" s="670"/>
      <c r="B754" s="926"/>
      <c r="C754" s="670"/>
      <c r="D754" s="670"/>
      <c r="E754" s="670"/>
      <c r="F754" s="670"/>
      <c r="G754" s="670"/>
      <c r="H754" s="670"/>
      <c r="I754" s="670"/>
      <c r="J754" s="670"/>
      <c r="K754" s="670"/>
      <c r="L754" s="670"/>
      <c r="M754" s="670"/>
      <c r="N754" s="670"/>
      <c r="O754" s="670"/>
      <c r="P754" s="670"/>
      <c r="Q754" s="670"/>
      <c r="R754" s="670"/>
      <c r="S754" s="670"/>
      <c r="T754" s="670"/>
      <c r="U754" s="670"/>
      <c r="V754" s="670"/>
      <c r="W754" s="670"/>
      <c r="X754" s="670"/>
      <c r="Y754" s="670"/>
      <c r="Z754" s="670"/>
      <c r="AA754" s="670"/>
      <c r="AB754" s="670"/>
      <c r="AC754" s="670"/>
      <c r="AD754" s="670"/>
      <c r="AE754" s="670"/>
      <c r="AF754" s="670"/>
      <c r="AG754" s="670"/>
      <c r="AH754" s="670"/>
      <c r="AI754" s="670"/>
      <c r="AJ754" s="670"/>
      <c r="AK754" s="670"/>
      <c r="AL754" s="670"/>
      <c r="AM754" s="670"/>
      <c r="AN754" s="670"/>
      <c r="AO754" s="670"/>
      <c r="AP754" s="670"/>
      <c r="AQ754" s="927"/>
      <c r="AR754" s="670"/>
      <c r="AS754" s="670"/>
      <c r="AT754" s="927"/>
      <c r="AU754" s="927"/>
      <c r="AV754" s="670"/>
      <c r="AW754" s="670"/>
      <c r="AX754" s="670"/>
      <c r="AY754" s="670"/>
      <c r="AZ754" s="670"/>
    </row>
    <row r="755">
      <c r="A755" s="670"/>
      <c r="B755" s="926"/>
      <c r="C755" s="670"/>
      <c r="D755" s="670"/>
      <c r="E755" s="670"/>
      <c r="F755" s="670"/>
      <c r="G755" s="670"/>
      <c r="H755" s="670"/>
      <c r="I755" s="670"/>
      <c r="J755" s="670"/>
      <c r="K755" s="670"/>
      <c r="L755" s="670"/>
      <c r="M755" s="670"/>
      <c r="N755" s="670"/>
      <c r="O755" s="670"/>
      <c r="P755" s="670"/>
      <c r="Q755" s="670"/>
      <c r="R755" s="670"/>
      <c r="S755" s="670"/>
      <c r="T755" s="670"/>
      <c r="U755" s="670"/>
      <c r="V755" s="670"/>
      <c r="W755" s="670"/>
      <c r="X755" s="670"/>
      <c r="Y755" s="670"/>
      <c r="Z755" s="670"/>
      <c r="AA755" s="670"/>
      <c r="AB755" s="670"/>
      <c r="AC755" s="670"/>
      <c r="AD755" s="670"/>
      <c r="AE755" s="670"/>
      <c r="AF755" s="670"/>
      <c r="AG755" s="670"/>
      <c r="AH755" s="670"/>
      <c r="AI755" s="670"/>
      <c r="AJ755" s="670"/>
      <c r="AK755" s="670"/>
      <c r="AL755" s="670"/>
      <c r="AM755" s="670"/>
      <c r="AN755" s="670"/>
      <c r="AO755" s="670"/>
      <c r="AP755" s="670"/>
      <c r="AQ755" s="927"/>
      <c r="AR755" s="670"/>
      <c r="AS755" s="670"/>
      <c r="AT755" s="927"/>
      <c r="AU755" s="927"/>
      <c r="AV755" s="670"/>
      <c r="AW755" s="670"/>
      <c r="AX755" s="670"/>
      <c r="AY755" s="670"/>
      <c r="AZ755" s="670"/>
    </row>
    <row r="756">
      <c r="A756" s="670"/>
      <c r="B756" s="926"/>
      <c r="C756" s="670"/>
      <c r="D756" s="670"/>
      <c r="E756" s="670"/>
      <c r="F756" s="670"/>
      <c r="G756" s="670"/>
      <c r="H756" s="670"/>
      <c r="I756" s="670"/>
      <c r="J756" s="670"/>
      <c r="K756" s="670"/>
      <c r="L756" s="670"/>
      <c r="M756" s="670"/>
      <c r="N756" s="670"/>
      <c r="O756" s="670"/>
      <c r="P756" s="670"/>
      <c r="Q756" s="670"/>
      <c r="R756" s="670"/>
      <c r="S756" s="670"/>
      <c r="T756" s="670"/>
      <c r="U756" s="670"/>
      <c r="V756" s="670"/>
      <c r="W756" s="670"/>
      <c r="X756" s="670"/>
      <c r="Y756" s="670"/>
      <c r="Z756" s="670"/>
      <c r="AA756" s="670"/>
      <c r="AB756" s="670"/>
      <c r="AC756" s="670"/>
      <c r="AD756" s="670"/>
      <c r="AE756" s="670"/>
      <c r="AF756" s="670"/>
      <c r="AG756" s="670"/>
      <c r="AH756" s="670"/>
      <c r="AI756" s="670"/>
      <c r="AJ756" s="670"/>
      <c r="AK756" s="670"/>
      <c r="AL756" s="670"/>
      <c r="AM756" s="670"/>
      <c r="AN756" s="670"/>
      <c r="AO756" s="670"/>
      <c r="AP756" s="670"/>
      <c r="AQ756" s="927"/>
      <c r="AR756" s="670"/>
      <c r="AS756" s="670"/>
      <c r="AT756" s="927"/>
      <c r="AU756" s="927"/>
      <c r="AV756" s="670"/>
      <c r="AW756" s="670"/>
      <c r="AX756" s="670"/>
      <c r="AY756" s="670"/>
      <c r="AZ756" s="670"/>
    </row>
    <row r="757">
      <c r="A757" s="670"/>
      <c r="B757" s="926"/>
      <c r="C757" s="670"/>
      <c r="D757" s="670"/>
      <c r="E757" s="670"/>
      <c r="F757" s="670"/>
      <c r="G757" s="670"/>
      <c r="H757" s="670"/>
      <c r="I757" s="670"/>
      <c r="J757" s="670"/>
      <c r="K757" s="670"/>
      <c r="L757" s="670"/>
      <c r="M757" s="670"/>
      <c r="N757" s="670"/>
      <c r="O757" s="670"/>
      <c r="P757" s="670"/>
      <c r="Q757" s="670"/>
      <c r="R757" s="670"/>
      <c r="S757" s="670"/>
      <c r="T757" s="670"/>
      <c r="U757" s="670"/>
      <c r="V757" s="670"/>
      <c r="W757" s="670"/>
      <c r="X757" s="670"/>
      <c r="Y757" s="670"/>
      <c r="Z757" s="670"/>
      <c r="AA757" s="670"/>
      <c r="AB757" s="670"/>
      <c r="AC757" s="670"/>
      <c r="AD757" s="670"/>
      <c r="AE757" s="670"/>
      <c r="AF757" s="670"/>
      <c r="AG757" s="670"/>
      <c r="AH757" s="670"/>
      <c r="AI757" s="670"/>
      <c r="AJ757" s="670"/>
      <c r="AK757" s="670"/>
      <c r="AL757" s="670"/>
      <c r="AM757" s="670"/>
      <c r="AN757" s="670"/>
      <c r="AO757" s="670"/>
      <c r="AP757" s="670"/>
      <c r="AQ757" s="927"/>
      <c r="AR757" s="670"/>
      <c r="AS757" s="670"/>
      <c r="AT757" s="927"/>
      <c r="AU757" s="927"/>
      <c r="AV757" s="670"/>
      <c r="AW757" s="670"/>
      <c r="AX757" s="670"/>
      <c r="AY757" s="670"/>
      <c r="AZ757" s="670"/>
    </row>
    <row r="758">
      <c r="A758" s="670"/>
      <c r="B758" s="926"/>
      <c r="C758" s="670"/>
      <c r="D758" s="670"/>
      <c r="E758" s="670"/>
      <c r="F758" s="670"/>
      <c r="G758" s="670"/>
      <c r="H758" s="670"/>
      <c r="I758" s="670"/>
      <c r="J758" s="670"/>
      <c r="K758" s="670"/>
      <c r="L758" s="670"/>
      <c r="M758" s="670"/>
      <c r="N758" s="670"/>
      <c r="O758" s="670"/>
      <c r="P758" s="670"/>
      <c r="Q758" s="670"/>
      <c r="R758" s="670"/>
      <c r="S758" s="670"/>
      <c r="T758" s="670"/>
      <c r="U758" s="670"/>
      <c r="V758" s="670"/>
      <c r="W758" s="670"/>
      <c r="X758" s="670"/>
      <c r="Y758" s="670"/>
      <c r="Z758" s="670"/>
      <c r="AA758" s="670"/>
      <c r="AB758" s="670"/>
      <c r="AC758" s="670"/>
      <c r="AD758" s="670"/>
      <c r="AE758" s="670"/>
      <c r="AF758" s="670"/>
      <c r="AG758" s="670"/>
      <c r="AH758" s="670"/>
      <c r="AI758" s="670"/>
      <c r="AJ758" s="670"/>
      <c r="AK758" s="670"/>
      <c r="AL758" s="670"/>
      <c r="AM758" s="670"/>
      <c r="AN758" s="670"/>
      <c r="AO758" s="670"/>
      <c r="AP758" s="670"/>
      <c r="AQ758" s="927"/>
      <c r="AR758" s="670"/>
      <c r="AS758" s="670"/>
      <c r="AT758" s="927"/>
      <c r="AU758" s="927"/>
      <c r="AV758" s="670"/>
      <c r="AW758" s="670"/>
      <c r="AX758" s="670"/>
      <c r="AY758" s="670"/>
      <c r="AZ758" s="670"/>
    </row>
    <row r="759">
      <c r="A759" s="670"/>
      <c r="B759" s="926"/>
      <c r="C759" s="670"/>
      <c r="D759" s="670"/>
      <c r="E759" s="670"/>
      <c r="F759" s="670"/>
      <c r="G759" s="670"/>
      <c r="H759" s="670"/>
      <c r="I759" s="670"/>
      <c r="J759" s="670"/>
      <c r="K759" s="670"/>
      <c r="L759" s="670"/>
      <c r="M759" s="670"/>
      <c r="N759" s="670"/>
      <c r="O759" s="670"/>
      <c r="P759" s="670"/>
      <c r="Q759" s="670"/>
      <c r="R759" s="670"/>
      <c r="S759" s="670"/>
      <c r="T759" s="670"/>
      <c r="U759" s="670"/>
      <c r="V759" s="670"/>
      <c r="W759" s="670"/>
      <c r="X759" s="670"/>
      <c r="Y759" s="670"/>
      <c r="Z759" s="670"/>
      <c r="AA759" s="670"/>
      <c r="AB759" s="670"/>
      <c r="AC759" s="670"/>
      <c r="AD759" s="670"/>
      <c r="AE759" s="670"/>
      <c r="AF759" s="670"/>
      <c r="AG759" s="670"/>
      <c r="AH759" s="670"/>
      <c r="AI759" s="670"/>
      <c r="AJ759" s="670"/>
      <c r="AK759" s="670"/>
      <c r="AL759" s="670"/>
      <c r="AM759" s="670"/>
      <c r="AN759" s="670"/>
      <c r="AO759" s="670"/>
      <c r="AP759" s="670"/>
      <c r="AQ759" s="927"/>
      <c r="AR759" s="670"/>
      <c r="AS759" s="670"/>
      <c r="AT759" s="927"/>
      <c r="AU759" s="927"/>
      <c r="AV759" s="670"/>
      <c r="AW759" s="670"/>
      <c r="AX759" s="670"/>
      <c r="AY759" s="670"/>
      <c r="AZ759" s="670"/>
    </row>
    <row r="760">
      <c r="A760" s="670"/>
      <c r="B760" s="926"/>
      <c r="C760" s="670"/>
      <c r="D760" s="670"/>
      <c r="E760" s="670"/>
      <c r="F760" s="670"/>
      <c r="G760" s="670"/>
      <c r="H760" s="670"/>
      <c r="I760" s="670"/>
      <c r="J760" s="670"/>
      <c r="K760" s="670"/>
      <c r="L760" s="670"/>
      <c r="M760" s="670"/>
      <c r="N760" s="670"/>
      <c r="O760" s="670"/>
      <c r="P760" s="670"/>
      <c r="Q760" s="670"/>
      <c r="R760" s="670"/>
      <c r="S760" s="670"/>
      <c r="T760" s="670"/>
      <c r="U760" s="670"/>
      <c r="V760" s="670"/>
      <c r="W760" s="670"/>
      <c r="X760" s="670"/>
      <c r="Y760" s="670"/>
      <c r="Z760" s="670"/>
      <c r="AA760" s="670"/>
      <c r="AB760" s="670"/>
      <c r="AC760" s="670"/>
      <c r="AD760" s="670"/>
      <c r="AE760" s="670"/>
      <c r="AF760" s="670"/>
      <c r="AG760" s="670"/>
      <c r="AH760" s="670"/>
      <c r="AI760" s="670"/>
      <c r="AJ760" s="670"/>
      <c r="AK760" s="670"/>
      <c r="AL760" s="670"/>
      <c r="AM760" s="670"/>
      <c r="AN760" s="670"/>
      <c r="AO760" s="670"/>
      <c r="AP760" s="670"/>
      <c r="AQ760" s="927"/>
      <c r="AR760" s="670"/>
      <c r="AS760" s="670"/>
      <c r="AT760" s="927"/>
      <c r="AU760" s="927"/>
      <c r="AV760" s="670"/>
      <c r="AW760" s="670"/>
      <c r="AX760" s="670"/>
      <c r="AY760" s="670"/>
      <c r="AZ760" s="670"/>
    </row>
    <row r="761">
      <c r="A761" s="670"/>
      <c r="B761" s="926"/>
      <c r="C761" s="670"/>
      <c r="D761" s="670"/>
      <c r="E761" s="670"/>
      <c r="F761" s="670"/>
      <c r="G761" s="670"/>
      <c r="H761" s="670"/>
      <c r="I761" s="670"/>
      <c r="J761" s="670"/>
      <c r="K761" s="670"/>
      <c r="L761" s="670"/>
      <c r="M761" s="670"/>
      <c r="N761" s="670"/>
      <c r="O761" s="670"/>
      <c r="P761" s="670"/>
      <c r="Q761" s="670"/>
      <c r="R761" s="670"/>
      <c r="S761" s="670"/>
      <c r="T761" s="670"/>
      <c r="U761" s="670"/>
      <c r="V761" s="670"/>
      <c r="W761" s="670"/>
      <c r="X761" s="670"/>
      <c r="Y761" s="670"/>
      <c r="Z761" s="670"/>
      <c r="AA761" s="670"/>
      <c r="AB761" s="670"/>
      <c r="AC761" s="670"/>
      <c r="AD761" s="670"/>
      <c r="AE761" s="670"/>
      <c r="AF761" s="670"/>
      <c r="AG761" s="670"/>
      <c r="AH761" s="670"/>
      <c r="AI761" s="670"/>
      <c r="AJ761" s="670"/>
      <c r="AK761" s="670"/>
      <c r="AL761" s="670"/>
      <c r="AM761" s="670"/>
      <c r="AN761" s="670"/>
      <c r="AO761" s="670"/>
      <c r="AP761" s="670"/>
      <c r="AQ761" s="927"/>
      <c r="AR761" s="670"/>
      <c r="AS761" s="670"/>
      <c r="AT761" s="927"/>
      <c r="AU761" s="927"/>
      <c r="AV761" s="670"/>
      <c r="AW761" s="670"/>
      <c r="AX761" s="670"/>
      <c r="AY761" s="670"/>
      <c r="AZ761" s="670"/>
    </row>
    <row r="762">
      <c r="A762" s="670"/>
      <c r="B762" s="926"/>
      <c r="C762" s="670"/>
      <c r="D762" s="670"/>
      <c r="E762" s="670"/>
      <c r="F762" s="670"/>
      <c r="G762" s="670"/>
      <c r="H762" s="670"/>
      <c r="I762" s="670"/>
      <c r="J762" s="670"/>
      <c r="K762" s="670"/>
      <c r="L762" s="670"/>
      <c r="M762" s="670"/>
      <c r="N762" s="670"/>
      <c r="O762" s="670"/>
      <c r="P762" s="670"/>
      <c r="Q762" s="670"/>
      <c r="R762" s="670"/>
      <c r="S762" s="670"/>
      <c r="T762" s="670"/>
      <c r="U762" s="670"/>
      <c r="V762" s="670"/>
      <c r="W762" s="670"/>
      <c r="X762" s="670"/>
      <c r="Y762" s="670"/>
      <c r="Z762" s="670"/>
      <c r="AA762" s="670"/>
      <c r="AB762" s="670"/>
      <c r="AC762" s="670"/>
      <c r="AD762" s="670"/>
      <c r="AE762" s="670"/>
      <c r="AF762" s="670"/>
      <c r="AG762" s="670"/>
      <c r="AH762" s="670"/>
      <c r="AI762" s="670"/>
      <c r="AJ762" s="670"/>
      <c r="AK762" s="670"/>
      <c r="AL762" s="670"/>
      <c r="AM762" s="670"/>
      <c r="AN762" s="670"/>
      <c r="AO762" s="670"/>
      <c r="AP762" s="670"/>
      <c r="AQ762" s="927"/>
      <c r="AR762" s="670"/>
      <c r="AS762" s="670"/>
      <c r="AT762" s="927"/>
      <c r="AU762" s="927"/>
      <c r="AV762" s="670"/>
      <c r="AW762" s="670"/>
      <c r="AX762" s="670"/>
      <c r="AY762" s="670"/>
      <c r="AZ762" s="670"/>
    </row>
    <row r="763">
      <c r="A763" s="670"/>
      <c r="B763" s="926"/>
      <c r="C763" s="670"/>
      <c r="D763" s="670"/>
      <c r="E763" s="670"/>
      <c r="F763" s="670"/>
      <c r="G763" s="670"/>
      <c r="H763" s="670"/>
      <c r="I763" s="670"/>
      <c r="J763" s="670"/>
      <c r="K763" s="670"/>
      <c r="L763" s="670"/>
      <c r="M763" s="670"/>
      <c r="N763" s="670"/>
      <c r="O763" s="670"/>
      <c r="P763" s="670"/>
      <c r="Q763" s="670"/>
      <c r="R763" s="670"/>
      <c r="S763" s="670"/>
      <c r="T763" s="670"/>
      <c r="U763" s="670"/>
      <c r="V763" s="670"/>
      <c r="W763" s="670"/>
      <c r="X763" s="670"/>
      <c r="Y763" s="670"/>
      <c r="Z763" s="670"/>
      <c r="AA763" s="670"/>
      <c r="AB763" s="670"/>
      <c r="AC763" s="670"/>
      <c r="AD763" s="670"/>
      <c r="AE763" s="670"/>
      <c r="AF763" s="670"/>
      <c r="AG763" s="670"/>
      <c r="AH763" s="670"/>
      <c r="AI763" s="670"/>
      <c r="AJ763" s="670"/>
      <c r="AK763" s="670"/>
      <c r="AL763" s="670"/>
      <c r="AM763" s="670"/>
      <c r="AN763" s="670"/>
      <c r="AO763" s="670"/>
      <c r="AP763" s="670"/>
      <c r="AQ763" s="927"/>
      <c r="AR763" s="670"/>
      <c r="AS763" s="670"/>
      <c r="AT763" s="927"/>
      <c r="AU763" s="927"/>
      <c r="AV763" s="670"/>
      <c r="AW763" s="670"/>
      <c r="AX763" s="670"/>
      <c r="AY763" s="670"/>
      <c r="AZ763" s="670"/>
    </row>
    <row r="764">
      <c r="A764" s="670"/>
      <c r="B764" s="926"/>
      <c r="C764" s="670"/>
      <c r="D764" s="670"/>
      <c r="E764" s="670"/>
      <c r="F764" s="670"/>
      <c r="G764" s="670"/>
      <c r="H764" s="670"/>
      <c r="I764" s="670"/>
      <c r="J764" s="670"/>
      <c r="K764" s="670"/>
      <c r="L764" s="670"/>
      <c r="M764" s="670"/>
      <c r="N764" s="670"/>
      <c r="O764" s="670"/>
      <c r="P764" s="670"/>
      <c r="Q764" s="670"/>
      <c r="R764" s="670"/>
      <c r="S764" s="670"/>
      <c r="T764" s="670"/>
      <c r="U764" s="670"/>
      <c r="V764" s="670"/>
      <c r="W764" s="670"/>
      <c r="X764" s="670"/>
      <c r="Y764" s="670"/>
      <c r="Z764" s="670"/>
      <c r="AA764" s="670"/>
      <c r="AB764" s="670"/>
      <c r="AC764" s="670"/>
      <c r="AD764" s="670"/>
      <c r="AE764" s="670"/>
      <c r="AF764" s="670"/>
      <c r="AG764" s="670"/>
      <c r="AH764" s="670"/>
      <c r="AI764" s="670"/>
      <c r="AJ764" s="670"/>
      <c r="AK764" s="670"/>
      <c r="AL764" s="670"/>
      <c r="AM764" s="670"/>
      <c r="AN764" s="670"/>
      <c r="AO764" s="670"/>
      <c r="AP764" s="670"/>
      <c r="AQ764" s="927"/>
      <c r="AR764" s="670"/>
      <c r="AS764" s="670"/>
      <c r="AT764" s="927"/>
      <c r="AU764" s="927"/>
      <c r="AV764" s="670"/>
      <c r="AW764" s="670"/>
      <c r="AX764" s="670"/>
      <c r="AY764" s="670"/>
      <c r="AZ764" s="670"/>
    </row>
    <row r="765">
      <c r="A765" s="670"/>
      <c r="B765" s="926"/>
      <c r="C765" s="670"/>
      <c r="D765" s="670"/>
      <c r="E765" s="670"/>
      <c r="F765" s="670"/>
      <c r="G765" s="670"/>
      <c r="H765" s="670"/>
      <c r="I765" s="670"/>
      <c r="J765" s="670"/>
      <c r="K765" s="670"/>
      <c r="L765" s="670"/>
      <c r="M765" s="670"/>
      <c r="N765" s="670"/>
      <c r="O765" s="670"/>
      <c r="P765" s="670"/>
      <c r="Q765" s="670"/>
      <c r="R765" s="670"/>
      <c r="S765" s="670"/>
      <c r="T765" s="670"/>
      <c r="U765" s="670"/>
      <c r="V765" s="670"/>
      <c r="W765" s="670"/>
      <c r="X765" s="670"/>
      <c r="Y765" s="670"/>
      <c r="Z765" s="670"/>
      <c r="AA765" s="670"/>
      <c r="AB765" s="670"/>
      <c r="AC765" s="670"/>
      <c r="AD765" s="670"/>
      <c r="AE765" s="670"/>
      <c r="AF765" s="670"/>
      <c r="AG765" s="670"/>
      <c r="AH765" s="670"/>
      <c r="AI765" s="670"/>
      <c r="AJ765" s="670"/>
      <c r="AK765" s="670"/>
      <c r="AL765" s="670"/>
      <c r="AM765" s="670"/>
      <c r="AN765" s="670"/>
      <c r="AO765" s="670"/>
      <c r="AP765" s="670"/>
      <c r="AQ765" s="927"/>
      <c r="AR765" s="670"/>
      <c r="AS765" s="670"/>
      <c r="AT765" s="927"/>
      <c r="AU765" s="927"/>
      <c r="AV765" s="670"/>
      <c r="AW765" s="670"/>
      <c r="AX765" s="670"/>
      <c r="AY765" s="670"/>
      <c r="AZ765" s="670"/>
    </row>
    <row r="766">
      <c r="A766" s="670"/>
      <c r="B766" s="926"/>
      <c r="C766" s="670"/>
      <c r="D766" s="670"/>
      <c r="E766" s="670"/>
      <c r="F766" s="670"/>
      <c r="G766" s="670"/>
      <c r="H766" s="670"/>
      <c r="I766" s="670"/>
      <c r="J766" s="670"/>
      <c r="K766" s="670"/>
      <c r="L766" s="670"/>
      <c r="M766" s="670"/>
      <c r="N766" s="670"/>
      <c r="O766" s="670"/>
      <c r="P766" s="670"/>
      <c r="Q766" s="670"/>
      <c r="R766" s="670"/>
      <c r="S766" s="670"/>
      <c r="T766" s="670"/>
      <c r="U766" s="670"/>
      <c r="V766" s="670"/>
      <c r="W766" s="670"/>
      <c r="X766" s="670"/>
      <c r="Y766" s="670"/>
      <c r="Z766" s="670"/>
      <c r="AA766" s="670"/>
      <c r="AB766" s="670"/>
      <c r="AC766" s="670"/>
      <c r="AD766" s="670"/>
      <c r="AE766" s="670"/>
      <c r="AF766" s="670"/>
      <c r="AG766" s="670"/>
      <c r="AH766" s="670"/>
      <c r="AI766" s="670"/>
      <c r="AJ766" s="670"/>
      <c r="AK766" s="670"/>
      <c r="AL766" s="670"/>
      <c r="AM766" s="670"/>
      <c r="AN766" s="670"/>
      <c r="AO766" s="670"/>
      <c r="AP766" s="670"/>
      <c r="AQ766" s="927"/>
      <c r="AR766" s="670"/>
      <c r="AS766" s="670"/>
      <c r="AT766" s="927"/>
      <c r="AU766" s="927"/>
      <c r="AV766" s="670"/>
      <c r="AW766" s="670"/>
      <c r="AX766" s="670"/>
      <c r="AY766" s="670"/>
      <c r="AZ766" s="670"/>
    </row>
    <row r="767">
      <c r="A767" s="670"/>
      <c r="B767" s="926"/>
      <c r="C767" s="670"/>
      <c r="D767" s="670"/>
      <c r="E767" s="670"/>
      <c r="F767" s="670"/>
      <c r="G767" s="670"/>
      <c r="H767" s="670"/>
      <c r="I767" s="670"/>
      <c r="J767" s="670"/>
      <c r="K767" s="670"/>
      <c r="L767" s="670"/>
      <c r="M767" s="670"/>
      <c r="N767" s="670"/>
      <c r="O767" s="670"/>
      <c r="P767" s="670"/>
      <c r="Q767" s="670"/>
      <c r="R767" s="670"/>
      <c r="S767" s="670"/>
      <c r="T767" s="670"/>
      <c r="U767" s="670"/>
      <c r="V767" s="670"/>
      <c r="W767" s="670"/>
      <c r="X767" s="670"/>
      <c r="Y767" s="670"/>
      <c r="Z767" s="670"/>
      <c r="AA767" s="670"/>
      <c r="AB767" s="670"/>
      <c r="AC767" s="670"/>
      <c r="AD767" s="670"/>
      <c r="AE767" s="670"/>
      <c r="AF767" s="670"/>
      <c r="AG767" s="670"/>
      <c r="AH767" s="670"/>
      <c r="AI767" s="670"/>
      <c r="AJ767" s="670"/>
      <c r="AK767" s="670"/>
      <c r="AL767" s="670"/>
      <c r="AM767" s="670"/>
      <c r="AN767" s="670"/>
      <c r="AO767" s="670"/>
      <c r="AP767" s="670"/>
      <c r="AQ767" s="927"/>
      <c r="AR767" s="670"/>
      <c r="AS767" s="670"/>
      <c r="AT767" s="927"/>
      <c r="AU767" s="927"/>
      <c r="AV767" s="670"/>
      <c r="AW767" s="670"/>
      <c r="AX767" s="670"/>
      <c r="AY767" s="670"/>
      <c r="AZ767" s="670"/>
    </row>
    <row r="768">
      <c r="A768" s="670"/>
      <c r="B768" s="926"/>
      <c r="C768" s="670"/>
      <c r="D768" s="670"/>
      <c r="E768" s="670"/>
      <c r="F768" s="670"/>
      <c r="G768" s="670"/>
      <c r="H768" s="670"/>
      <c r="I768" s="670"/>
      <c r="J768" s="670"/>
      <c r="K768" s="670"/>
      <c r="L768" s="670"/>
      <c r="M768" s="670"/>
      <c r="N768" s="670"/>
      <c r="O768" s="670"/>
      <c r="P768" s="670"/>
      <c r="Q768" s="670"/>
      <c r="R768" s="670"/>
      <c r="S768" s="670"/>
      <c r="T768" s="670"/>
      <c r="U768" s="670"/>
      <c r="V768" s="670"/>
      <c r="W768" s="670"/>
      <c r="X768" s="670"/>
      <c r="Y768" s="670"/>
      <c r="Z768" s="670"/>
      <c r="AA768" s="670"/>
      <c r="AB768" s="670"/>
      <c r="AC768" s="670"/>
      <c r="AD768" s="670"/>
      <c r="AE768" s="670"/>
      <c r="AF768" s="670"/>
      <c r="AG768" s="670"/>
      <c r="AH768" s="670"/>
      <c r="AI768" s="670"/>
      <c r="AJ768" s="670"/>
      <c r="AK768" s="670"/>
      <c r="AL768" s="670"/>
      <c r="AM768" s="670"/>
      <c r="AN768" s="670"/>
      <c r="AO768" s="670"/>
      <c r="AP768" s="670"/>
      <c r="AQ768" s="927"/>
      <c r="AR768" s="670"/>
      <c r="AS768" s="670"/>
      <c r="AT768" s="927"/>
      <c r="AU768" s="927"/>
      <c r="AV768" s="670"/>
      <c r="AW768" s="670"/>
      <c r="AX768" s="670"/>
      <c r="AY768" s="670"/>
      <c r="AZ768" s="670"/>
    </row>
    <row r="769">
      <c r="A769" s="670"/>
      <c r="B769" s="926"/>
      <c r="C769" s="670"/>
      <c r="D769" s="670"/>
      <c r="E769" s="670"/>
      <c r="F769" s="670"/>
      <c r="G769" s="670"/>
      <c r="H769" s="670"/>
      <c r="I769" s="670"/>
      <c r="J769" s="670"/>
      <c r="K769" s="670"/>
      <c r="L769" s="670"/>
      <c r="M769" s="670"/>
      <c r="N769" s="670"/>
      <c r="O769" s="670"/>
      <c r="P769" s="670"/>
      <c r="Q769" s="670"/>
      <c r="R769" s="670"/>
      <c r="S769" s="670"/>
      <c r="T769" s="670"/>
      <c r="U769" s="670"/>
      <c r="V769" s="670"/>
      <c r="W769" s="670"/>
      <c r="X769" s="670"/>
      <c r="Y769" s="670"/>
      <c r="Z769" s="670"/>
      <c r="AA769" s="670"/>
      <c r="AB769" s="670"/>
      <c r="AC769" s="670"/>
      <c r="AD769" s="670"/>
      <c r="AE769" s="670"/>
      <c r="AF769" s="670"/>
      <c r="AG769" s="670"/>
      <c r="AH769" s="670"/>
      <c r="AI769" s="670"/>
      <c r="AJ769" s="670"/>
      <c r="AK769" s="670"/>
      <c r="AL769" s="670"/>
      <c r="AM769" s="670"/>
      <c r="AN769" s="670"/>
      <c r="AO769" s="670"/>
      <c r="AP769" s="670"/>
      <c r="AQ769" s="927"/>
      <c r="AR769" s="670"/>
      <c r="AS769" s="670"/>
      <c r="AT769" s="927"/>
      <c r="AU769" s="927"/>
      <c r="AV769" s="670"/>
      <c r="AW769" s="670"/>
      <c r="AX769" s="670"/>
      <c r="AY769" s="670"/>
      <c r="AZ769" s="670"/>
    </row>
    <row r="770">
      <c r="A770" s="670"/>
      <c r="B770" s="926"/>
      <c r="C770" s="670"/>
      <c r="D770" s="670"/>
      <c r="E770" s="670"/>
      <c r="F770" s="670"/>
      <c r="G770" s="670"/>
      <c r="H770" s="670"/>
      <c r="I770" s="670"/>
      <c r="J770" s="670"/>
      <c r="K770" s="670"/>
      <c r="L770" s="670"/>
      <c r="M770" s="670"/>
      <c r="N770" s="670"/>
      <c r="O770" s="670"/>
      <c r="P770" s="670"/>
      <c r="Q770" s="670"/>
      <c r="R770" s="670"/>
      <c r="S770" s="670"/>
      <c r="T770" s="670"/>
      <c r="U770" s="670"/>
      <c r="V770" s="670"/>
      <c r="W770" s="670"/>
      <c r="X770" s="670"/>
      <c r="Y770" s="670"/>
      <c r="Z770" s="670"/>
      <c r="AA770" s="670"/>
      <c r="AB770" s="670"/>
      <c r="AC770" s="670"/>
      <c r="AD770" s="670"/>
      <c r="AE770" s="670"/>
      <c r="AF770" s="670"/>
      <c r="AG770" s="670"/>
      <c r="AH770" s="670"/>
      <c r="AI770" s="670"/>
      <c r="AJ770" s="670"/>
      <c r="AK770" s="670"/>
      <c r="AL770" s="670"/>
      <c r="AM770" s="670"/>
      <c r="AN770" s="670"/>
      <c r="AO770" s="670"/>
      <c r="AP770" s="670"/>
      <c r="AQ770" s="927"/>
      <c r="AR770" s="670"/>
      <c r="AS770" s="670"/>
      <c r="AT770" s="927"/>
      <c r="AU770" s="927"/>
      <c r="AV770" s="670"/>
      <c r="AW770" s="670"/>
      <c r="AX770" s="670"/>
      <c r="AY770" s="670"/>
      <c r="AZ770" s="670"/>
    </row>
    <row r="771">
      <c r="A771" s="670"/>
      <c r="B771" s="926"/>
      <c r="C771" s="670"/>
      <c r="D771" s="670"/>
      <c r="E771" s="670"/>
      <c r="F771" s="670"/>
      <c r="G771" s="670"/>
      <c r="H771" s="670"/>
      <c r="I771" s="670"/>
      <c r="J771" s="670"/>
      <c r="K771" s="670"/>
      <c r="L771" s="670"/>
      <c r="M771" s="670"/>
      <c r="N771" s="670"/>
      <c r="O771" s="670"/>
      <c r="P771" s="670"/>
      <c r="Q771" s="670"/>
      <c r="R771" s="670"/>
      <c r="S771" s="670"/>
      <c r="T771" s="670"/>
      <c r="U771" s="670"/>
      <c r="V771" s="670"/>
      <c r="W771" s="670"/>
      <c r="X771" s="670"/>
      <c r="Y771" s="670"/>
      <c r="Z771" s="670"/>
      <c r="AA771" s="670"/>
      <c r="AB771" s="670"/>
      <c r="AC771" s="670"/>
      <c r="AD771" s="670"/>
      <c r="AE771" s="670"/>
      <c r="AF771" s="670"/>
      <c r="AG771" s="670"/>
      <c r="AH771" s="670"/>
      <c r="AI771" s="670"/>
      <c r="AJ771" s="670"/>
      <c r="AK771" s="670"/>
      <c r="AL771" s="670"/>
      <c r="AM771" s="670"/>
      <c r="AN771" s="670"/>
      <c r="AO771" s="670"/>
      <c r="AP771" s="670"/>
      <c r="AQ771" s="927"/>
      <c r="AR771" s="670"/>
      <c r="AS771" s="670"/>
      <c r="AT771" s="927"/>
      <c r="AU771" s="927"/>
      <c r="AV771" s="670"/>
      <c r="AW771" s="670"/>
      <c r="AX771" s="670"/>
      <c r="AY771" s="670"/>
      <c r="AZ771" s="670"/>
    </row>
    <row r="772">
      <c r="A772" s="670"/>
      <c r="B772" s="926"/>
      <c r="C772" s="670"/>
      <c r="D772" s="670"/>
      <c r="E772" s="670"/>
      <c r="F772" s="670"/>
      <c r="G772" s="670"/>
      <c r="H772" s="670"/>
      <c r="I772" s="670"/>
      <c r="J772" s="670"/>
      <c r="K772" s="670"/>
      <c r="L772" s="670"/>
      <c r="M772" s="670"/>
      <c r="N772" s="670"/>
      <c r="O772" s="670"/>
      <c r="P772" s="670"/>
      <c r="Q772" s="670"/>
      <c r="R772" s="670"/>
      <c r="S772" s="670"/>
      <c r="T772" s="670"/>
      <c r="U772" s="670"/>
      <c r="V772" s="670"/>
      <c r="W772" s="670"/>
      <c r="X772" s="670"/>
      <c r="Y772" s="670"/>
      <c r="Z772" s="670"/>
      <c r="AA772" s="670"/>
      <c r="AB772" s="670"/>
      <c r="AC772" s="670"/>
      <c r="AD772" s="670"/>
      <c r="AE772" s="670"/>
      <c r="AF772" s="670"/>
      <c r="AG772" s="670"/>
      <c r="AH772" s="670"/>
      <c r="AI772" s="670"/>
      <c r="AJ772" s="670"/>
      <c r="AK772" s="670"/>
      <c r="AL772" s="670"/>
      <c r="AM772" s="670"/>
      <c r="AN772" s="670"/>
      <c r="AO772" s="670"/>
      <c r="AP772" s="670"/>
      <c r="AQ772" s="927"/>
      <c r="AR772" s="670"/>
      <c r="AS772" s="670"/>
      <c r="AT772" s="927"/>
      <c r="AU772" s="927"/>
      <c r="AV772" s="670"/>
      <c r="AW772" s="670"/>
      <c r="AX772" s="670"/>
      <c r="AY772" s="670"/>
      <c r="AZ772" s="670"/>
    </row>
    <row r="773">
      <c r="A773" s="670"/>
      <c r="B773" s="926"/>
      <c r="C773" s="670"/>
      <c r="D773" s="670"/>
      <c r="E773" s="670"/>
      <c r="F773" s="670"/>
      <c r="G773" s="670"/>
      <c r="H773" s="670"/>
      <c r="I773" s="670"/>
      <c r="J773" s="670"/>
      <c r="K773" s="670"/>
      <c r="L773" s="670"/>
      <c r="M773" s="670"/>
      <c r="N773" s="670"/>
      <c r="O773" s="670"/>
      <c r="P773" s="670"/>
      <c r="Q773" s="670"/>
      <c r="R773" s="670"/>
      <c r="S773" s="670"/>
      <c r="T773" s="670"/>
      <c r="U773" s="670"/>
      <c r="V773" s="670"/>
      <c r="W773" s="670"/>
      <c r="X773" s="670"/>
      <c r="Y773" s="670"/>
      <c r="Z773" s="670"/>
      <c r="AA773" s="670"/>
      <c r="AB773" s="670"/>
      <c r="AC773" s="670"/>
      <c r="AD773" s="670"/>
      <c r="AE773" s="670"/>
      <c r="AF773" s="670"/>
      <c r="AG773" s="670"/>
      <c r="AH773" s="670"/>
      <c r="AI773" s="670"/>
      <c r="AJ773" s="670"/>
      <c r="AK773" s="670"/>
      <c r="AL773" s="670"/>
      <c r="AM773" s="670"/>
      <c r="AN773" s="670"/>
      <c r="AO773" s="670"/>
      <c r="AP773" s="670"/>
      <c r="AQ773" s="927"/>
      <c r="AR773" s="670"/>
      <c r="AS773" s="670"/>
      <c r="AT773" s="927"/>
      <c r="AU773" s="927"/>
      <c r="AV773" s="670"/>
      <c r="AW773" s="670"/>
      <c r="AX773" s="670"/>
      <c r="AY773" s="670"/>
      <c r="AZ773" s="670"/>
    </row>
    <row r="774">
      <c r="A774" s="670"/>
      <c r="B774" s="926"/>
      <c r="C774" s="670"/>
      <c r="D774" s="670"/>
      <c r="E774" s="670"/>
      <c r="F774" s="670"/>
      <c r="G774" s="670"/>
      <c r="H774" s="670"/>
      <c r="I774" s="670"/>
      <c r="J774" s="670"/>
      <c r="K774" s="670"/>
      <c r="L774" s="670"/>
      <c r="M774" s="670"/>
      <c r="N774" s="670"/>
      <c r="O774" s="670"/>
      <c r="P774" s="670"/>
      <c r="Q774" s="670"/>
      <c r="R774" s="670"/>
      <c r="S774" s="670"/>
      <c r="T774" s="670"/>
      <c r="U774" s="670"/>
      <c r="V774" s="670"/>
      <c r="W774" s="670"/>
      <c r="X774" s="670"/>
      <c r="Y774" s="670"/>
      <c r="Z774" s="670"/>
      <c r="AA774" s="670"/>
      <c r="AB774" s="670"/>
      <c r="AC774" s="670"/>
      <c r="AD774" s="670"/>
      <c r="AE774" s="670"/>
      <c r="AF774" s="670"/>
      <c r="AG774" s="670"/>
      <c r="AH774" s="670"/>
      <c r="AI774" s="670"/>
      <c r="AJ774" s="670"/>
      <c r="AK774" s="670"/>
      <c r="AL774" s="670"/>
      <c r="AM774" s="670"/>
      <c r="AN774" s="670"/>
      <c r="AO774" s="670"/>
      <c r="AP774" s="670"/>
      <c r="AQ774" s="927"/>
      <c r="AR774" s="670"/>
      <c r="AS774" s="670"/>
      <c r="AT774" s="927"/>
      <c r="AU774" s="927"/>
      <c r="AV774" s="670"/>
      <c r="AW774" s="670"/>
      <c r="AX774" s="670"/>
      <c r="AY774" s="670"/>
      <c r="AZ774" s="670"/>
    </row>
    <row r="775">
      <c r="A775" s="670"/>
      <c r="B775" s="926"/>
      <c r="C775" s="670"/>
      <c r="D775" s="670"/>
      <c r="E775" s="670"/>
      <c r="F775" s="670"/>
      <c r="G775" s="670"/>
      <c r="H775" s="670"/>
      <c r="I775" s="670"/>
      <c r="J775" s="670"/>
      <c r="K775" s="670"/>
      <c r="L775" s="670"/>
      <c r="M775" s="670"/>
      <c r="N775" s="670"/>
      <c r="O775" s="670"/>
      <c r="P775" s="670"/>
      <c r="Q775" s="670"/>
      <c r="R775" s="670"/>
      <c r="S775" s="670"/>
      <c r="T775" s="670"/>
      <c r="U775" s="670"/>
      <c r="V775" s="670"/>
      <c r="W775" s="670"/>
      <c r="X775" s="670"/>
      <c r="Y775" s="670"/>
      <c r="Z775" s="670"/>
      <c r="AA775" s="670"/>
      <c r="AB775" s="670"/>
      <c r="AC775" s="670"/>
      <c r="AD775" s="670"/>
      <c r="AE775" s="670"/>
      <c r="AF775" s="670"/>
      <c r="AG775" s="670"/>
      <c r="AH775" s="670"/>
      <c r="AI775" s="670"/>
      <c r="AJ775" s="670"/>
      <c r="AK775" s="670"/>
      <c r="AL775" s="670"/>
      <c r="AM775" s="670"/>
      <c r="AN775" s="670"/>
      <c r="AO775" s="670"/>
      <c r="AP775" s="670"/>
      <c r="AQ775" s="927"/>
      <c r="AR775" s="670"/>
      <c r="AS775" s="670"/>
      <c r="AT775" s="927"/>
      <c r="AU775" s="927"/>
      <c r="AV775" s="670"/>
      <c r="AW775" s="670"/>
      <c r="AX775" s="670"/>
      <c r="AY775" s="670"/>
      <c r="AZ775" s="670"/>
    </row>
    <row r="776">
      <c r="A776" s="670"/>
      <c r="B776" s="926"/>
      <c r="C776" s="670"/>
      <c r="D776" s="670"/>
      <c r="E776" s="670"/>
      <c r="F776" s="670"/>
      <c r="G776" s="670"/>
      <c r="H776" s="670"/>
      <c r="I776" s="670"/>
      <c r="J776" s="670"/>
      <c r="K776" s="670"/>
      <c r="L776" s="670"/>
      <c r="M776" s="670"/>
      <c r="N776" s="670"/>
      <c r="O776" s="670"/>
      <c r="P776" s="670"/>
      <c r="Q776" s="670"/>
      <c r="R776" s="670"/>
      <c r="S776" s="670"/>
      <c r="T776" s="670"/>
      <c r="U776" s="670"/>
      <c r="V776" s="670"/>
      <c r="W776" s="670"/>
      <c r="X776" s="670"/>
      <c r="Y776" s="670"/>
      <c r="Z776" s="670"/>
      <c r="AA776" s="670"/>
      <c r="AB776" s="670"/>
      <c r="AC776" s="670"/>
      <c r="AD776" s="670"/>
      <c r="AE776" s="670"/>
      <c r="AF776" s="670"/>
      <c r="AG776" s="670"/>
      <c r="AH776" s="670"/>
      <c r="AI776" s="670"/>
      <c r="AJ776" s="670"/>
      <c r="AK776" s="670"/>
      <c r="AL776" s="670"/>
      <c r="AM776" s="670"/>
      <c r="AN776" s="670"/>
      <c r="AO776" s="670"/>
      <c r="AP776" s="670"/>
      <c r="AQ776" s="927"/>
      <c r="AR776" s="670"/>
      <c r="AS776" s="670"/>
      <c r="AT776" s="927"/>
      <c r="AU776" s="927"/>
      <c r="AV776" s="670"/>
      <c r="AW776" s="670"/>
      <c r="AX776" s="670"/>
      <c r="AY776" s="670"/>
      <c r="AZ776" s="670"/>
    </row>
    <row r="777">
      <c r="A777" s="670"/>
      <c r="B777" s="926"/>
      <c r="C777" s="670"/>
      <c r="D777" s="670"/>
      <c r="E777" s="670"/>
      <c r="F777" s="670"/>
      <c r="G777" s="670"/>
      <c r="H777" s="670"/>
      <c r="I777" s="670"/>
      <c r="J777" s="670"/>
      <c r="K777" s="670"/>
      <c r="L777" s="670"/>
      <c r="M777" s="670"/>
      <c r="N777" s="670"/>
      <c r="O777" s="670"/>
      <c r="P777" s="670"/>
      <c r="Q777" s="670"/>
      <c r="R777" s="670"/>
      <c r="S777" s="670"/>
      <c r="T777" s="670"/>
      <c r="U777" s="670"/>
      <c r="V777" s="670"/>
      <c r="W777" s="670"/>
      <c r="X777" s="670"/>
      <c r="Y777" s="670"/>
      <c r="Z777" s="670"/>
      <c r="AA777" s="670"/>
      <c r="AB777" s="670"/>
      <c r="AC777" s="670"/>
      <c r="AD777" s="670"/>
      <c r="AE777" s="670"/>
      <c r="AF777" s="670"/>
      <c r="AG777" s="670"/>
      <c r="AH777" s="670"/>
      <c r="AI777" s="670"/>
      <c r="AJ777" s="670"/>
      <c r="AK777" s="670"/>
      <c r="AL777" s="670"/>
      <c r="AM777" s="670"/>
      <c r="AN777" s="670"/>
      <c r="AO777" s="670"/>
      <c r="AP777" s="670"/>
      <c r="AQ777" s="927"/>
      <c r="AR777" s="670"/>
      <c r="AS777" s="670"/>
      <c r="AT777" s="927"/>
      <c r="AU777" s="927"/>
      <c r="AV777" s="670"/>
      <c r="AW777" s="670"/>
      <c r="AX777" s="670"/>
      <c r="AY777" s="670"/>
      <c r="AZ777" s="670"/>
    </row>
    <row r="778">
      <c r="A778" s="670"/>
      <c r="B778" s="926"/>
      <c r="C778" s="670"/>
      <c r="D778" s="670"/>
      <c r="E778" s="670"/>
      <c r="F778" s="670"/>
      <c r="G778" s="670"/>
      <c r="H778" s="670"/>
      <c r="I778" s="670"/>
      <c r="J778" s="670"/>
      <c r="K778" s="670"/>
      <c r="L778" s="670"/>
      <c r="M778" s="670"/>
      <c r="N778" s="670"/>
      <c r="O778" s="670"/>
      <c r="P778" s="670"/>
      <c r="Q778" s="670"/>
      <c r="R778" s="670"/>
      <c r="S778" s="670"/>
      <c r="T778" s="670"/>
      <c r="U778" s="670"/>
      <c r="V778" s="670"/>
      <c r="W778" s="670"/>
      <c r="X778" s="670"/>
      <c r="Y778" s="670"/>
      <c r="Z778" s="670"/>
      <c r="AA778" s="670"/>
      <c r="AB778" s="670"/>
      <c r="AC778" s="670"/>
      <c r="AD778" s="670"/>
      <c r="AE778" s="670"/>
      <c r="AF778" s="670"/>
      <c r="AG778" s="670"/>
      <c r="AH778" s="670"/>
      <c r="AI778" s="670"/>
      <c r="AJ778" s="670"/>
      <c r="AK778" s="670"/>
      <c r="AL778" s="670"/>
      <c r="AM778" s="670"/>
      <c r="AN778" s="670"/>
      <c r="AO778" s="670"/>
      <c r="AP778" s="670"/>
      <c r="AQ778" s="927"/>
      <c r="AR778" s="670"/>
      <c r="AS778" s="670"/>
      <c r="AT778" s="927"/>
      <c r="AU778" s="927"/>
      <c r="AV778" s="670"/>
      <c r="AW778" s="670"/>
      <c r="AX778" s="670"/>
      <c r="AY778" s="670"/>
      <c r="AZ778" s="670"/>
    </row>
    <row r="779">
      <c r="A779" s="670"/>
      <c r="B779" s="926"/>
      <c r="C779" s="670"/>
      <c r="D779" s="670"/>
      <c r="E779" s="670"/>
      <c r="F779" s="670"/>
      <c r="G779" s="670"/>
      <c r="H779" s="670"/>
      <c r="I779" s="670"/>
      <c r="J779" s="670"/>
      <c r="K779" s="670"/>
      <c r="L779" s="670"/>
      <c r="M779" s="670"/>
      <c r="N779" s="670"/>
      <c r="O779" s="670"/>
      <c r="P779" s="670"/>
      <c r="Q779" s="670"/>
      <c r="R779" s="670"/>
      <c r="S779" s="670"/>
      <c r="T779" s="670"/>
      <c r="U779" s="670"/>
      <c r="V779" s="670"/>
      <c r="W779" s="670"/>
      <c r="X779" s="670"/>
      <c r="Y779" s="670"/>
      <c r="Z779" s="670"/>
      <c r="AA779" s="670"/>
      <c r="AB779" s="670"/>
      <c r="AC779" s="670"/>
      <c r="AD779" s="670"/>
      <c r="AE779" s="670"/>
      <c r="AF779" s="670"/>
      <c r="AG779" s="670"/>
      <c r="AH779" s="670"/>
      <c r="AI779" s="670"/>
      <c r="AJ779" s="670"/>
      <c r="AK779" s="670"/>
      <c r="AL779" s="670"/>
      <c r="AM779" s="670"/>
      <c r="AN779" s="670"/>
      <c r="AO779" s="670"/>
      <c r="AP779" s="670"/>
      <c r="AQ779" s="927"/>
      <c r="AR779" s="670"/>
      <c r="AS779" s="670"/>
      <c r="AT779" s="927"/>
      <c r="AU779" s="927"/>
      <c r="AV779" s="670"/>
      <c r="AW779" s="670"/>
      <c r="AX779" s="670"/>
      <c r="AY779" s="670"/>
      <c r="AZ779" s="670"/>
    </row>
    <row r="780">
      <c r="A780" s="670"/>
      <c r="B780" s="926"/>
      <c r="C780" s="670"/>
      <c r="D780" s="670"/>
      <c r="E780" s="670"/>
      <c r="F780" s="670"/>
      <c r="G780" s="670"/>
      <c r="H780" s="670"/>
      <c r="I780" s="670"/>
      <c r="J780" s="670"/>
      <c r="K780" s="670"/>
      <c r="L780" s="670"/>
      <c r="M780" s="670"/>
      <c r="N780" s="670"/>
      <c r="O780" s="670"/>
      <c r="P780" s="670"/>
      <c r="Q780" s="670"/>
      <c r="R780" s="670"/>
      <c r="S780" s="670"/>
      <c r="T780" s="670"/>
      <c r="U780" s="670"/>
      <c r="V780" s="670"/>
      <c r="W780" s="670"/>
      <c r="X780" s="670"/>
      <c r="Y780" s="670"/>
      <c r="Z780" s="670"/>
      <c r="AA780" s="670"/>
      <c r="AB780" s="670"/>
      <c r="AC780" s="670"/>
      <c r="AD780" s="670"/>
      <c r="AE780" s="670"/>
      <c r="AF780" s="670"/>
      <c r="AG780" s="670"/>
      <c r="AH780" s="670"/>
      <c r="AI780" s="670"/>
      <c r="AJ780" s="670"/>
      <c r="AK780" s="670"/>
      <c r="AL780" s="670"/>
      <c r="AM780" s="670"/>
      <c r="AN780" s="670"/>
      <c r="AO780" s="670"/>
      <c r="AP780" s="670"/>
      <c r="AQ780" s="927"/>
      <c r="AR780" s="670"/>
      <c r="AS780" s="670"/>
      <c r="AT780" s="927"/>
      <c r="AU780" s="927"/>
      <c r="AV780" s="670"/>
      <c r="AW780" s="670"/>
      <c r="AX780" s="670"/>
      <c r="AY780" s="670"/>
      <c r="AZ780" s="670"/>
    </row>
    <row r="781">
      <c r="A781" s="670"/>
      <c r="B781" s="926"/>
      <c r="C781" s="670"/>
      <c r="D781" s="670"/>
      <c r="E781" s="670"/>
      <c r="F781" s="670"/>
      <c r="G781" s="670"/>
      <c r="H781" s="670"/>
      <c r="I781" s="670"/>
      <c r="J781" s="670"/>
      <c r="K781" s="670"/>
      <c r="L781" s="670"/>
      <c r="M781" s="670"/>
      <c r="N781" s="670"/>
      <c r="O781" s="670"/>
      <c r="P781" s="670"/>
      <c r="Q781" s="670"/>
      <c r="R781" s="670"/>
      <c r="S781" s="670"/>
      <c r="T781" s="670"/>
      <c r="U781" s="670"/>
      <c r="V781" s="670"/>
      <c r="W781" s="670"/>
      <c r="X781" s="670"/>
      <c r="Y781" s="670"/>
      <c r="Z781" s="670"/>
      <c r="AA781" s="670"/>
      <c r="AB781" s="670"/>
      <c r="AC781" s="670"/>
      <c r="AD781" s="670"/>
      <c r="AE781" s="670"/>
      <c r="AF781" s="670"/>
      <c r="AG781" s="670"/>
      <c r="AH781" s="670"/>
      <c r="AI781" s="670"/>
      <c r="AJ781" s="670"/>
      <c r="AK781" s="670"/>
      <c r="AL781" s="670"/>
      <c r="AM781" s="670"/>
      <c r="AN781" s="670"/>
      <c r="AO781" s="670"/>
      <c r="AP781" s="670"/>
      <c r="AQ781" s="927"/>
      <c r="AR781" s="670"/>
      <c r="AS781" s="670"/>
      <c r="AT781" s="927"/>
      <c r="AU781" s="927"/>
      <c r="AV781" s="670"/>
      <c r="AW781" s="670"/>
      <c r="AX781" s="670"/>
      <c r="AY781" s="670"/>
      <c r="AZ781" s="670"/>
    </row>
    <row r="782">
      <c r="A782" s="670"/>
      <c r="B782" s="926"/>
      <c r="C782" s="670"/>
      <c r="D782" s="670"/>
      <c r="E782" s="670"/>
      <c r="F782" s="670"/>
      <c r="G782" s="670"/>
      <c r="H782" s="670"/>
      <c r="I782" s="670"/>
      <c r="J782" s="670"/>
      <c r="K782" s="670"/>
      <c r="L782" s="670"/>
      <c r="M782" s="670"/>
      <c r="N782" s="670"/>
      <c r="O782" s="670"/>
      <c r="P782" s="670"/>
      <c r="Q782" s="670"/>
      <c r="R782" s="670"/>
      <c r="S782" s="670"/>
      <c r="T782" s="670"/>
      <c r="U782" s="670"/>
      <c r="V782" s="670"/>
      <c r="W782" s="670"/>
      <c r="X782" s="670"/>
      <c r="Y782" s="670"/>
      <c r="Z782" s="670"/>
      <c r="AA782" s="670"/>
      <c r="AB782" s="670"/>
      <c r="AC782" s="670"/>
      <c r="AD782" s="670"/>
      <c r="AE782" s="670"/>
      <c r="AF782" s="670"/>
      <c r="AG782" s="670"/>
      <c r="AH782" s="670"/>
      <c r="AI782" s="670"/>
      <c r="AJ782" s="670"/>
      <c r="AK782" s="670"/>
      <c r="AL782" s="670"/>
      <c r="AM782" s="670"/>
      <c r="AN782" s="670"/>
      <c r="AO782" s="670"/>
      <c r="AP782" s="670"/>
      <c r="AQ782" s="927"/>
      <c r="AR782" s="670"/>
      <c r="AS782" s="670"/>
      <c r="AT782" s="927"/>
      <c r="AU782" s="927"/>
      <c r="AV782" s="670"/>
      <c r="AW782" s="670"/>
      <c r="AX782" s="670"/>
      <c r="AY782" s="670"/>
      <c r="AZ782" s="670"/>
    </row>
    <row r="783">
      <c r="A783" s="670"/>
      <c r="B783" s="926"/>
      <c r="C783" s="670"/>
      <c r="D783" s="670"/>
      <c r="E783" s="670"/>
      <c r="F783" s="670"/>
      <c r="G783" s="670"/>
      <c r="H783" s="670"/>
      <c r="I783" s="670"/>
      <c r="J783" s="670"/>
      <c r="K783" s="670"/>
      <c r="L783" s="670"/>
      <c r="M783" s="670"/>
      <c r="N783" s="670"/>
      <c r="O783" s="670"/>
      <c r="P783" s="670"/>
      <c r="Q783" s="670"/>
      <c r="R783" s="670"/>
      <c r="S783" s="670"/>
      <c r="T783" s="670"/>
      <c r="U783" s="670"/>
      <c r="V783" s="670"/>
      <c r="W783" s="670"/>
      <c r="X783" s="670"/>
      <c r="Y783" s="670"/>
      <c r="Z783" s="670"/>
      <c r="AA783" s="670"/>
      <c r="AB783" s="670"/>
      <c r="AC783" s="670"/>
      <c r="AD783" s="670"/>
      <c r="AE783" s="670"/>
      <c r="AF783" s="670"/>
      <c r="AG783" s="670"/>
      <c r="AH783" s="670"/>
      <c r="AI783" s="670"/>
      <c r="AJ783" s="670"/>
      <c r="AK783" s="670"/>
      <c r="AL783" s="670"/>
      <c r="AM783" s="670"/>
      <c r="AN783" s="670"/>
      <c r="AO783" s="670"/>
      <c r="AP783" s="670"/>
      <c r="AQ783" s="927"/>
      <c r="AR783" s="670"/>
      <c r="AS783" s="670"/>
      <c r="AT783" s="927"/>
      <c r="AU783" s="927"/>
      <c r="AV783" s="670"/>
      <c r="AW783" s="670"/>
      <c r="AX783" s="670"/>
      <c r="AY783" s="670"/>
      <c r="AZ783" s="670"/>
    </row>
    <row r="784">
      <c r="A784" s="670"/>
      <c r="B784" s="926"/>
      <c r="C784" s="670"/>
      <c r="D784" s="670"/>
      <c r="E784" s="670"/>
      <c r="F784" s="670"/>
      <c r="G784" s="670"/>
      <c r="H784" s="670"/>
      <c r="I784" s="670"/>
      <c r="J784" s="670"/>
      <c r="K784" s="670"/>
      <c r="L784" s="670"/>
      <c r="M784" s="670"/>
      <c r="N784" s="670"/>
      <c r="O784" s="670"/>
      <c r="P784" s="670"/>
      <c r="Q784" s="670"/>
      <c r="R784" s="670"/>
      <c r="S784" s="670"/>
      <c r="T784" s="670"/>
      <c r="U784" s="670"/>
      <c r="V784" s="670"/>
      <c r="W784" s="670"/>
      <c r="X784" s="670"/>
      <c r="Y784" s="670"/>
      <c r="Z784" s="670"/>
      <c r="AA784" s="670"/>
      <c r="AB784" s="670"/>
      <c r="AC784" s="670"/>
      <c r="AD784" s="670"/>
      <c r="AE784" s="670"/>
      <c r="AF784" s="670"/>
      <c r="AG784" s="670"/>
      <c r="AH784" s="670"/>
      <c r="AI784" s="670"/>
      <c r="AJ784" s="670"/>
      <c r="AK784" s="670"/>
      <c r="AL784" s="670"/>
      <c r="AM784" s="670"/>
      <c r="AN784" s="670"/>
      <c r="AO784" s="670"/>
      <c r="AP784" s="670"/>
      <c r="AQ784" s="927"/>
      <c r="AR784" s="670"/>
      <c r="AS784" s="670"/>
      <c r="AT784" s="927"/>
      <c r="AU784" s="927"/>
      <c r="AV784" s="670"/>
      <c r="AW784" s="670"/>
      <c r="AX784" s="670"/>
      <c r="AY784" s="670"/>
      <c r="AZ784" s="670"/>
    </row>
    <row r="785">
      <c r="A785" s="670"/>
      <c r="B785" s="926"/>
      <c r="C785" s="670"/>
      <c r="D785" s="670"/>
      <c r="E785" s="670"/>
      <c r="F785" s="670"/>
      <c r="G785" s="670"/>
      <c r="H785" s="670"/>
      <c r="I785" s="670"/>
      <c r="J785" s="670"/>
      <c r="K785" s="670"/>
      <c r="L785" s="670"/>
      <c r="M785" s="670"/>
      <c r="N785" s="670"/>
      <c r="O785" s="670"/>
      <c r="P785" s="670"/>
      <c r="Q785" s="670"/>
      <c r="R785" s="670"/>
      <c r="S785" s="670"/>
      <c r="T785" s="670"/>
      <c r="U785" s="670"/>
      <c r="V785" s="670"/>
      <c r="W785" s="670"/>
      <c r="X785" s="670"/>
      <c r="Y785" s="670"/>
      <c r="Z785" s="670"/>
      <c r="AA785" s="670"/>
      <c r="AB785" s="670"/>
      <c r="AC785" s="670"/>
      <c r="AD785" s="670"/>
      <c r="AE785" s="670"/>
      <c r="AF785" s="670"/>
      <c r="AG785" s="670"/>
      <c r="AH785" s="670"/>
      <c r="AI785" s="670"/>
      <c r="AJ785" s="670"/>
      <c r="AK785" s="670"/>
      <c r="AL785" s="670"/>
      <c r="AM785" s="670"/>
      <c r="AN785" s="670"/>
      <c r="AO785" s="670"/>
      <c r="AP785" s="670"/>
      <c r="AQ785" s="927"/>
      <c r="AR785" s="670"/>
      <c r="AS785" s="670"/>
      <c r="AT785" s="927"/>
      <c r="AU785" s="927"/>
      <c r="AV785" s="670"/>
      <c r="AW785" s="670"/>
      <c r="AX785" s="670"/>
      <c r="AY785" s="670"/>
      <c r="AZ785" s="670"/>
    </row>
    <row r="786">
      <c r="A786" s="670"/>
      <c r="B786" s="926"/>
      <c r="C786" s="670"/>
      <c r="D786" s="670"/>
      <c r="E786" s="670"/>
      <c r="F786" s="670"/>
      <c r="G786" s="670"/>
      <c r="H786" s="670"/>
      <c r="I786" s="670"/>
      <c r="J786" s="670"/>
      <c r="K786" s="670"/>
      <c r="L786" s="670"/>
      <c r="M786" s="670"/>
      <c r="N786" s="670"/>
      <c r="O786" s="670"/>
      <c r="P786" s="670"/>
      <c r="Q786" s="670"/>
      <c r="R786" s="670"/>
      <c r="S786" s="670"/>
      <c r="T786" s="670"/>
      <c r="U786" s="670"/>
      <c r="V786" s="670"/>
      <c r="W786" s="670"/>
      <c r="X786" s="670"/>
      <c r="Y786" s="670"/>
      <c r="Z786" s="670"/>
      <c r="AA786" s="670"/>
      <c r="AB786" s="670"/>
      <c r="AC786" s="670"/>
      <c r="AD786" s="670"/>
      <c r="AE786" s="670"/>
      <c r="AF786" s="670"/>
      <c r="AG786" s="670"/>
      <c r="AH786" s="670"/>
      <c r="AI786" s="670"/>
      <c r="AJ786" s="670"/>
      <c r="AK786" s="670"/>
      <c r="AL786" s="670"/>
      <c r="AM786" s="670"/>
      <c r="AN786" s="670"/>
      <c r="AO786" s="670"/>
      <c r="AP786" s="670"/>
      <c r="AQ786" s="927"/>
      <c r="AR786" s="670"/>
      <c r="AS786" s="670"/>
      <c r="AT786" s="927"/>
      <c r="AU786" s="927"/>
      <c r="AV786" s="670"/>
      <c r="AW786" s="670"/>
      <c r="AX786" s="670"/>
      <c r="AY786" s="670"/>
      <c r="AZ786" s="670"/>
    </row>
    <row r="787">
      <c r="A787" s="670"/>
      <c r="B787" s="926"/>
      <c r="C787" s="670"/>
      <c r="D787" s="670"/>
      <c r="E787" s="670"/>
      <c r="F787" s="670"/>
      <c r="G787" s="670"/>
      <c r="H787" s="670"/>
      <c r="I787" s="670"/>
      <c r="J787" s="670"/>
      <c r="K787" s="670"/>
      <c r="L787" s="670"/>
      <c r="M787" s="670"/>
      <c r="N787" s="670"/>
      <c r="O787" s="670"/>
      <c r="P787" s="670"/>
      <c r="Q787" s="670"/>
      <c r="R787" s="670"/>
      <c r="S787" s="670"/>
      <c r="T787" s="670"/>
      <c r="U787" s="670"/>
      <c r="V787" s="670"/>
      <c r="W787" s="670"/>
      <c r="X787" s="670"/>
      <c r="Y787" s="670"/>
      <c r="Z787" s="670"/>
      <c r="AA787" s="670"/>
      <c r="AB787" s="670"/>
      <c r="AC787" s="670"/>
      <c r="AD787" s="670"/>
      <c r="AE787" s="670"/>
      <c r="AF787" s="670"/>
      <c r="AG787" s="670"/>
      <c r="AH787" s="670"/>
      <c r="AI787" s="670"/>
      <c r="AJ787" s="670"/>
      <c r="AK787" s="670"/>
      <c r="AL787" s="670"/>
      <c r="AM787" s="670"/>
      <c r="AN787" s="670"/>
      <c r="AO787" s="670"/>
      <c r="AP787" s="670"/>
      <c r="AQ787" s="927"/>
      <c r="AR787" s="670"/>
      <c r="AS787" s="670"/>
      <c r="AT787" s="927"/>
      <c r="AU787" s="927"/>
      <c r="AV787" s="670"/>
      <c r="AW787" s="670"/>
      <c r="AX787" s="670"/>
      <c r="AY787" s="670"/>
      <c r="AZ787" s="670"/>
    </row>
    <row r="788">
      <c r="A788" s="670"/>
      <c r="B788" s="926"/>
      <c r="C788" s="670"/>
      <c r="D788" s="670"/>
      <c r="E788" s="670"/>
      <c r="F788" s="670"/>
      <c r="G788" s="670"/>
      <c r="H788" s="670"/>
      <c r="I788" s="670"/>
      <c r="J788" s="670"/>
      <c r="K788" s="670"/>
      <c r="L788" s="670"/>
      <c r="M788" s="670"/>
      <c r="N788" s="670"/>
      <c r="O788" s="670"/>
      <c r="P788" s="670"/>
      <c r="Q788" s="670"/>
      <c r="R788" s="670"/>
      <c r="S788" s="670"/>
      <c r="T788" s="670"/>
      <c r="U788" s="670"/>
      <c r="V788" s="670"/>
      <c r="W788" s="670"/>
      <c r="X788" s="670"/>
      <c r="Y788" s="670"/>
      <c r="Z788" s="670"/>
      <c r="AA788" s="670"/>
      <c r="AB788" s="670"/>
      <c r="AC788" s="670"/>
      <c r="AD788" s="670"/>
      <c r="AE788" s="670"/>
      <c r="AF788" s="670"/>
      <c r="AG788" s="670"/>
      <c r="AH788" s="670"/>
      <c r="AI788" s="670"/>
      <c r="AJ788" s="670"/>
      <c r="AK788" s="670"/>
      <c r="AL788" s="670"/>
      <c r="AM788" s="670"/>
      <c r="AN788" s="670"/>
      <c r="AO788" s="670"/>
      <c r="AP788" s="670"/>
      <c r="AQ788" s="927"/>
      <c r="AR788" s="670"/>
      <c r="AS788" s="670"/>
      <c r="AT788" s="927"/>
      <c r="AU788" s="927"/>
      <c r="AV788" s="670"/>
      <c r="AW788" s="670"/>
      <c r="AX788" s="670"/>
      <c r="AY788" s="670"/>
      <c r="AZ788" s="670"/>
    </row>
    <row r="789">
      <c r="A789" s="670"/>
      <c r="B789" s="926"/>
      <c r="C789" s="670"/>
      <c r="D789" s="670"/>
      <c r="E789" s="670"/>
      <c r="F789" s="670"/>
      <c r="G789" s="670"/>
      <c r="H789" s="670"/>
      <c r="I789" s="670"/>
      <c r="J789" s="670"/>
      <c r="K789" s="670"/>
      <c r="L789" s="670"/>
      <c r="M789" s="670"/>
      <c r="N789" s="670"/>
      <c r="O789" s="670"/>
      <c r="P789" s="670"/>
      <c r="Q789" s="670"/>
      <c r="R789" s="670"/>
      <c r="S789" s="670"/>
      <c r="T789" s="670"/>
      <c r="U789" s="670"/>
      <c r="V789" s="670"/>
      <c r="W789" s="670"/>
      <c r="X789" s="670"/>
      <c r="Y789" s="670"/>
      <c r="Z789" s="670"/>
      <c r="AA789" s="670"/>
      <c r="AB789" s="670"/>
      <c r="AC789" s="670"/>
      <c r="AD789" s="670"/>
      <c r="AE789" s="670"/>
      <c r="AF789" s="670"/>
      <c r="AG789" s="670"/>
      <c r="AH789" s="670"/>
      <c r="AI789" s="670"/>
      <c r="AJ789" s="670"/>
      <c r="AK789" s="670"/>
      <c r="AL789" s="670"/>
      <c r="AM789" s="670"/>
      <c r="AN789" s="670"/>
      <c r="AO789" s="670"/>
      <c r="AP789" s="670"/>
      <c r="AQ789" s="927"/>
      <c r="AR789" s="670"/>
      <c r="AS789" s="670"/>
      <c r="AT789" s="927"/>
      <c r="AU789" s="927"/>
      <c r="AV789" s="670"/>
      <c r="AW789" s="670"/>
      <c r="AX789" s="670"/>
      <c r="AY789" s="670"/>
      <c r="AZ789" s="670"/>
    </row>
    <row r="790">
      <c r="A790" s="670"/>
      <c r="B790" s="926"/>
      <c r="C790" s="670"/>
      <c r="D790" s="670"/>
      <c r="E790" s="670"/>
      <c r="F790" s="670"/>
      <c r="G790" s="670"/>
      <c r="H790" s="670"/>
      <c r="I790" s="670"/>
      <c r="J790" s="670"/>
      <c r="K790" s="670"/>
      <c r="L790" s="670"/>
      <c r="M790" s="670"/>
      <c r="N790" s="670"/>
      <c r="O790" s="670"/>
      <c r="P790" s="670"/>
      <c r="Q790" s="670"/>
      <c r="R790" s="670"/>
      <c r="S790" s="670"/>
      <c r="T790" s="670"/>
      <c r="U790" s="670"/>
      <c r="V790" s="670"/>
      <c r="W790" s="670"/>
      <c r="X790" s="670"/>
      <c r="Y790" s="670"/>
      <c r="Z790" s="670"/>
      <c r="AA790" s="670"/>
      <c r="AB790" s="670"/>
      <c r="AC790" s="670"/>
      <c r="AD790" s="670"/>
      <c r="AE790" s="670"/>
      <c r="AF790" s="670"/>
      <c r="AG790" s="670"/>
      <c r="AH790" s="670"/>
      <c r="AI790" s="670"/>
      <c r="AJ790" s="670"/>
      <c r="AK790" s="670"/>
      <c r="AL790" s="670"/>
      <c r="AM790" s="670"/>
      <c r="AN790" s="670"/>
      <c r="AO790" s="670"/>
      <c r="AP790" s="670"/>
      <c r="AQ790" s="927"/>
      <c r="AR790" s="670"/>
      <c r="AS790" s="670"/>
      <c r="AT790" s="927"/>
      <c r="AU790" s="927"/>
      <c r="AV790" s="670"/>
      <c r="AW790" s="670"/>
      <c r="AX790" s="670"/>
      <c r="AY790" s="670"/>
      <c r="AZ790" s="670"/>
    </row>
    <row r="791">
      <c r="A791" s="670"/>
      <c r="B791" s="926"/>
      <c r="C791" s="670"/>
      <c r="D791" s="670"/>
      <c r="E791" s="670"/>
      <c r="F791" s="670"/>
      <c r="G791" s="670"/>
      <c r="H791" s="670"/>
      <c r="I791" s="670"/>
      <c r="J791" s="670"/>
      <c r="K791" s="670"/>
      <c r="L791" s="670"/>
      <c r="M791" s="670"/>
      <c r="N791" s="670"/>
      <c r="O791" s="670"/>
      <c r="P791" s="670"/>
      <c r="Q791" s="670"/>
      <c r="R791" s="670"/>
      <c r="S791" s="670"/>
      <c r="T791" s="670"/>
      <c r="U791" s="670"/>
      <c r="V791" s="670"/>
      <c r="W791" s="670"/>
      <c r="X791" s="670"/>
      <c r="Y791" s="670"/>
      <c r="Z791" s="670"/>
      <c r="AA791" s="670"/>
      <c r="AB791" s="670"/>
      <c r="AC791" s="670"/>
      <c r="AD791" s="670"/>
      <c r="AE791" s="670"/>
      <c r="AF791" s="670"/>
      <c r="AG791" s="670"/>
      <c r="AH791" s="670"/>
      <c r="AI791" s="670"/>
      <c r="AJ791" s="670"/>
      <c r="AK791" s="670"/>
      <c r="AL791" s="670"/>
      <c r="AM791" s="670"/>
      <c r="AN791" s="670"/>
      <c r="AO791" s="670"/>
      <c r="AP791" s="670"/>
      <c r="AQ791" s="927"/>
      <c r="AR791" s="670"/>
      <c r="AS791" s="670"/>
      <c r="AT791" s="927"/>
      <c r="AU791" s="927"/>
      <c r="AV791" s="670"/>
      <c r="AW791" s="670"/>
      <c r="AX791" s="670"/>
      <c r="AY791" s="670"/>
      <c r="AZ791" s="670"/>
    </row>
    <row r="792">
      <c r="A792" s="670"/>
      <c r="B792" s="926"/>
      <c r="C792" s="670"/>
      <c r="D792" s="670"/>
      <c r="E792" s="670"/>
      <c r="F792" s="670"/>
      <c r="G792" s="670"/>
      <c r="H792" s="670"/>
      <c r="I792" s="670"/>
      <c r="J792" s="670"/>
      <c r="K792" s="670"/>
      <c r="L792" s="670"/>
      <c r="M792" s="670"/>
      <c r="N792" s="670"/>
      <c r="O792" s="670"/>
      <c r="P792" s="670"/>
      <c r="Q792" s="670"/>
      <c r="R792" s="670"/>
      <c r="S792" s="670"/>
      <c r="T792" s="670"/>
      <c r="U792" s="670"/>
      <c r="V792" s="670"/>
      <c r="W792" s="670"/>
      <c r="X792" s="670"/>
      <c r="Y792" s="670"/>
      <c r="Z792" s="670"/>
      <c r="AA792" s="670"/>
      <c r="AB792" s="670"/>
      <c r="AC792" s="670"/>
      <c r="AD792" s="670"/>
      <c r="AE792" s="670"/>
      <c r="AF792" s="670"/>
      <c r="AG792" s="670"/>
      <c r="AH792" s="670"/>
      <c r="AI792" s="670"/>
      <c r="AJ792" s="670"/>
      <c r="AK792" s="670"/>
      <c r="AL792" s="670"/>
      <c r="AM792" s="670"/>
      <c r="AN792" s="670"/>
      <c r="AO792" s="670"/>
      <c r="AP792" s="670"/>
      <c r="AQ792" s="927"/>
      <c r="AR792" s="670"/>
      <c r="AS792" s="670"/>
      <c r="AT792" s="927"/>
      <c r="AU792" s="927"/>
      <c r="AV792" s="670"/>
      <c r="AW792" s="670"/>
      <c r="AX792" s="670"/>
      <c r="AY792" s="670"/>
      <c r="AZ792" s="670"/>
    </row>
    <row r="793">
      <c r="A793" s="670"/>
      <c r="B793" s="926"/>
      <c r="C793" s="670"/>
      <c r="D793" s="670"/>
      <c r="E793" s="670"/>
      <c r="F793" s="670"/>
      <c r="G793" s="670"/>
      <c r="H793" s="670"/>
      <c r="I793" s="670"/>
      <c r="J793" s="670"/>
      <c r="K793" s="670"/>
      <c r="L793" s="670"/>
      <c r="M793" s="670"/>
      <c r="N793" s="670"/>
      <c r="O793" s="670"/>
      <c r="P793" s="670"/>
      <c r="Q793" s="670"/>
      <c r="R793" s="670"/>
      <c r="S793" s="670"/>
      <c r="T793" s="670"/>
      <c r="U793" s="670"/>
      <c r="V793" s="670"/>
      <c r="W793" s="670"/>
      <c r="X793" s="670"/>
      <c r="Y793" s="670"/>
      <c r="Z793" s="670"/>
      <c r="AA793" s="670"/>
      <c r="AB793" s="670"/>
      <c r="AC793" s="670"/>
      <c r="AD793" s="670"/>
      <c r="AE793" s="670"/>
      <c r="AF793" s="670"/>
      <c r="AG793" s="670"/>
      <c r="AH793" s="670"/>
      <c r="AI793" s="670"/>
      <c r="AJ793" s="670"/>
      <c r="AK793" s="670"/>
      <c r="AL793" s="670"/>
      <c r="AM793" s="670"/>
      <c r="AN793" s="670"/>
      <c r="AO793" s="670"/>
      <c r="AP793" s="670"/>
      <c r="AQ793" s="927"/>
      <c r="AR793" s="670"/>
      <c r="AS793" s="670"/>
      <c r="AT793" s="927"/>
      <c r="AU793" s="927"/>
      <c r="AV793" s="670"/>
      <c r="AW793" s="670"/>
      <c r="AX793" s="670"/>
      <c r="AY793" s="670"/>
      <c r="AZ793" s="670"/>
    </row>
    <row r="794">
      <c r="A794" s="670"/>
      <c r="B794" s="926"/>
      <c r="C794" s="670"/>
      <c r="D794" s="670"/>
      <c r="E794" s="670"/>
      <c r="F794" s="670"/>
      <c r="G794" s="670"/>
      <c r="H794" s="670"/>
      <c r="I794" s="670"/>
      <c r="J794" s="670"/>
      <c r="K794" s="670"/>
      <c r="L794" s="670"/>
      <c r="M794" s="670"/>
      <c r="N794" s="670"/>
      <c r="O794" s="670"/>
      <c r="P794" s="670"/>
      <c r="Q794" s="670"/>
      <c r="R794" s="670"/>
      <c r="S794" s="670"/>
      <c r="T794" s="670"/>
      <c r="U794" s="670"/>
      <c r="V794" s="670"/>
      <c r="W794" s="670"/>
      <c r="X794" s="670"/>
      <c r="Y794" s="670"/>
      <c r="Z794" s="670"/>
      <c r="AA794" s="670"/>
      <c r="AB794" s="670"/>
      <c r="AC794" s="670"/>
      <c r="AD794" s="670"/>
      <c r="AE794" s="670"/>
      <c r="AF794" s="670"/>
      <c r="AG794" s="670"/>
      <c r="AH794" s="670"/>
      <c r="AI794" s="670"/>
      <c r="AJ794" s="670"/>
      <c r="AK794" s="670"/>
      <c r="AL794" s="670"/>
      <c r="AM794" s="670"/>
      <c r="AN794" s="670"/>
      <c r="AO794" s="670"/>
      <c r="AP794" s="670"/>
      <c r="AQ794" s="927"/>
      <c r="AR794" s="670"/>
      <c r="AS794" s="670"/>
      <c r="AT794" s="927"/>
      <c r="AU794" s="927"/>
      <c r="AV794" s="670"/>
      <c r="AW794" s="670"/>
      <c r="AX794" s="670"/>
      <c r="AY794" s="670"/>
      <c r="AZ794" s="670"/>
    </row>
    <row r="795">
      <c r="A795" s="670"/>
      <c r="B795" s="926"/>
      <c r="C795" s="670"/>
      <c r="D795" s="670"/>
      <c r="E795" s="670"/>
      <c r="F795" s="670"/>
      <c r="G795" s="670"/>
      <c r="H795" s="670"/>
      <c r="I795" s="670"/>
      <c r="J795" s="670"/>
      <c r="K795" s="670"/>
      <c r="L795" s="670"/>
      <c r="M795" s="670"/>
      <c r="N795" s="670"/>
      <c r="O795" s="670"/>
      <c r="P795" s="670"/>
      <c r="Q795" s="670"/>
      <c r="R795" s="670"/>
      <c r="S795" s="670"/>
      <c r="T795" s="670"/>
      <c r="U795" s="670"/>
      <c r="V795" s="670"/>
      <c r="W795" s="670"/>
      <c r="X795" s="670"/>
      <c r="Y795" s="670"/>
      <c r="Z795" s="670"/>
      <c r="AA795" s="670"/>
      <c r="AB795" s="670"/>
      <c r="AC795" s="670"/>
      <c r="AD795" s="670"/>
      <c r="AE795" s="670"/>
      <c r="AF795" s="670"/>
      <c r="AG795" s="670"/>
      <c r="AH795" s="670"/>
      <c r="AI795" s="670"/>
      <c r="AJ795" s="670"/>
      <c r="AK795" s="670"/>
      <c r="AL795" s="670"/>
      <c r="AM795" s="670"/>
      <c r="AN795" s="670"/>
      <c r="AO795" s="670"/>
      <c r="AP795" s="670"/>
      <c r="AQ795" s="927"/>
      <c r="AR795" s="670"/>
      <c r="AS795" s="670"/>
      <c r="AT795" s="927"/>
      <c r="AU795" s="927"/>
      <c r="AV795" s="670"/>
      <c r="AW795" s="670"/>
      <c r="AX795" s="670"/>
      <c r="AY795" s="670"/>
      <c r="AZ795" s="670"/>
    </row>
    <row r="796">
      <c r="A796" s="670"/>
      <c r="B796" s="926"/>
      <c r="C796" s="670"/>
      <c r="D796" s="670"/>
      <c r="E796" s="670"/>
      <c r="F796" s="670"/>
      <c r="G796" s="670"/>
      <c r="H796" s="670"/>
      <c r="I796" s="670"/>
      <c r="J796" s="670"/>
      <c r="K796" s="670"/>
      <c r="L796" s="670"/>
      <c r="M796" s="670"/>
      <c r="N796" s="670"/>
      <c r="O796" s="670"/>
      <c r="P796" s="670"/>
      <c r="Q796" s="670"/>
      <c r="R796" s="670"/>
      <c r="S796" s="670"/>
      <c r="T796" s="670"/>
      <c r="U796" s="670"/>
      <c r="V796" s="670"/>
      <c r="W796" s="670"/>
      <c r="X796" s="670"/>
      <c r="Y796" s="670"/>
      <c r="Z796" s="670"/>
      <c r="AA796" s="670"/>
      <c r="AB796" s="670"/>
      <c r="AC796" s="670"/>
      <c r="AD796" s="670"/>
      <c r="AE796" s="670"/>
      <c r="AF796" s="670"/>
      <c r="AG796" s="670"/>
      <c r="AH796" s="670"/>
      <c r="AI796" s="670"/>
      <c r="AJ796" s="670"/>
      <c r="AK796" s="670"/>
      <c r="AL796" s="670"/>
      <c r="AM796" s="670"/>
      <c r="AN796" s="670"/>
      <c r="AO796" s="670"/>
      <c r="AP796" s="670"/>
      <c r="AQ796" s="927"/>
      <c r="AR796" s="670"/>
      <c r="AS796" s="670"/>
      <c r="AT796" s="927"/>
      <c r="AU796" s="927"/>
      <c r="AV796" s="670"/>
      <c r="AW796" s="670"/>
      <c r="AX796" s="670"/>
      <c r="AY796" s="670"/>
      <c r="AZ796" s="670"/>
    </row>
    <row r="797">
      <c r="A797" s="670"/>
      <c r="B797" s="926"/>
      <c r="C797" s="670"/>
      <c r="D797" s="670"/>
      <c r="E797" s="670"/>
      <c r="F797" s="670"/>
      <c r="G797" s="670"/>
      <c r="H797" s="670"/>
      <c r="I797" s="670"/>
      <c r="J797" s="670"/>
      <c r="K797" s="670"/>
      <c r="L797" s="670"/>
      <c r="M797" s="670"/>
      <c r="N797" s="670"/>
      <c r="O797" s="670"/>
      <c r="P797" s="670"/>
      <c r="Q797" s="670"/>
      <c r="R797" s="670"/>
      <c r="S797" s="670"/>
      <c r="T797" s="670"/>
      <c r="U797" s="670"/>
      <c r="V797" s="670"/>
      <c r="W797" s="670"/>
      <c r="X797" s="670"/>
      <c r="Y797" s="670"/>
      <c r="Z797" s="670"/>
      <c r="AA797" s="670"/>
      <c r="AB797" s="670"/>
      <c r="AC797" s="670"/>
      <c r="AD797" s="670"/>
      <c r="AE797" s="670"/>
      <c r="AF797" s="670"/>
      <c r="AG797" s="670"/>
      <c r="AH797" s="670"/>
      <c r="AI797" s="670"/>
      <c r="AJ797" s="670"/>
      <c r="AK797" s="670"/>
      <c r="AL797" s="670"/>
      <c r="AM797" s="670"/>
      <c r="AN797" s="670"/>
      <c r="AO797" s="670"/>
      <c r="AP797" s="670"/>
      <c r="AQ797" s="927"/>
      <c r="AR797" s="670"/>
      <c r="AS797" s="670"/>
      <c r="AT797" s="927"/>
      <c r="AU797" s="927"/>
      <c r="AV797" s="670"/>
      <c r="AW797" s="670"/>
      <c r="AX797" s="670"/>
      <c r="AY797" s="670"/>
      <c r="AZ797" s="670"/>
    </row>
    <row r="798">
      <c r="A798" s="670"/>
      <c r="B798" s="926"/>
      <c r="C798" s="670"/>
      <c r="D798" s="670"/>
      <c r="E798" s="670"/>
      <c r="F798" s="670"/>
      <c r="G798" s="670"/>
      <c r="H798" s="670"/>
      <c r="I798" s="670"/>
      <c r="J798" s="670"/>
      <c r="K798" s="670"/>
      <c r="L798" s="670"/>
      <c r="M798" s="670"/>
      <c r="N798" s="670"/>
      <c r="O798" s="670"/>
      <c r="P798" s="670"/>
      <c r="Q798" s="670"/>
      <c r="R798" s="670"/>
      <c r="S798" s="670"/>
      <c r="T798" s="670"/>
      <c r="U798" s="670"/>
      <c r="V798" s="670"/>
      <c r="W798" s="670"/>
      <c r="X798" s="670"/>
      <c r="Y798" s="670"/>
      <c r="Z798" s="670"/>
      <c r="AA798" s="670"/>
      <c r="AB798" s="670"/>
      <c r="AC798" s="670"/>
      <c r="AD798" s="670"/>
      <c r="AE798" s="670"/>
      <c r="AF798" s="670"/>
      <c r="AG798" s="670"/>
      <c r="AH798" s="670"/>
      <c r="AI798" s="670"/>
      <c r="AJ798" s="670"/>
      <c r="AK798" s="670"/>
      <c r="AL798" s="670"/>
      <c r="AM798" s="670"/>
      <c r="AN798" s="670"/>
      <c r="AO798" s="670"/>
      <c r="AP798" s="670"/>
      <c r="AQ798" s="927"/>
      <c r="AR798" s="670"/>
      <c r="AS798" s="670"/>
      <c r="AT798" s="927"/>
      <c r="AU798" s="927"/>
      <c r="AV798" s="670"/>
      <c r="AW798" s="670"/>
      <c r="AX798" s="670"/>
      <c r="AY798" s="670"/>
      <c r="AZ798" s="670"/>
    </row>
    <row r="799">
      <c r="A799" s="670"/>
      <c r="B799" s="926"/>
      <c r="C799" s="670"/>
      <c r="D799" s="670"/>
      <c r="E799" s="670"/>
      <c r="F799" s="670"/>
      <c r="G799" s="670"/>
      <c r="H799" s="670"/>
      <c r="I799" s="670"/>
      <c r="J799" s="670"/>
      <c r="K799" s="670"/>
      <c r="L799" s="670"/>
      <c r="M799" s="670"/>
      <c r="N799" s="670"/>
      <c r="O799" s="670"/>
      <c r="P799" s="670"/>
      <c r="Q799" s="670"/>
      <c r="R799" s="670"/>
      <c r="S799" s="670"/>
      <c r="T799" s="670"/>
      <c r="U799" s="670"/>
      <c r="V799" s="670"/>
      <c r="W799" s="670"/>
      <c r="X799" s="670"/>
      <c r="Y799" s="670"/>
      <c r="Z799" s="670"/>
      <c r="AA799" s="670"/>
      <c r="AB799" s="670"/>
      <c r="AC799" s="670"/>
      <c r="AD799" s="670"/>
      <c r="AE799" s="670"/>
      <c r="AF799" s="670"/>
      <c r="AG799" s="670"/>
      <c r="AH799" s="670"/>
      <c r="AI799" s="670"/>
      <c r="AJ799" s="670"/>
      <c r="AK799" s="670"/>
      <c r="AL799" s="670"/>
      <c r="AM799" s="670"/>
      <c r="AN799" s="670"/>
      <c r="AO799" s="670"/>
      <c r="AP799" s="670"/>
      <c r="AQ799" s="927"/>
      <c r="AR799" s="670"/>
      <c r="AS799" s="670"/>
      <c r="AT799" s="927"/>
      <c r="AU799" s="927"/>
      <c r="AV799" s="670"/>
      <c r="AW799" s="670"/>
      <c r="AX799" s="670"/>
      <c r="AY799" s="670"/>
      <c r="AZ799" s="670"/>
    </row>
    <row r="800">
      <c r="A800" s="670"/>
      <c r="B800" s="926"/>
      <c r="C800" s="670"/>
      <c r="D800" s="670"/>
      <c r="E800" s="670"/>
      <c r="F800" s="670"/>
      <c r="G800" s="670"/>
      <c r="H800" s="670"/>
      <c r="I800" s="670"/>
      <c r="J800" s="670"/>
      <c r="K800" s="670"/>
      <c r="L800" s="670"/>
      <c r="M800" s="670"/>
      <c r="N800" s="670"/>
      <c r="O800" s="670"/>
      <c r="P800" s="670"/>
      <c r="Q800" s="670"/>
      <c r="R800" s="670"/>
      <c r="S800" s="670"/>
      <c r="T800" s="670"/>
      <c r="U800" s="670"/>
      <c r="V800" s="670"/>
      <c r="W800" s="670"/>
      <c r="X800" s="670"/>
      <c r="Y800" s="670"/>
      <c r="Z800" s="670"/>
      <c r="AA800" s="670"/>
      <c r="AB800" s="670"/>
      <c r="AC800" s="670"/>
      <c r="AD800" s="670"/>
      <c r="AE800" s="670"/>
      <c r="AF800" s="670"/>
      <c r="AG800" s="670"/>
      <c r="AH800" s="670"/>
      <c r="AI800" s="670"/>
      <c r="AJ800" s="670"/>
      <c r="AK800" s="670"/>
      <c r="AL800" s="670"/>
      <c r="AM800" s="670"/>
      <c r="AN800" s="670"/>
      <c r="AO800" s="670"/>
      <c r="AP800" s="670"/>
      <c r="AQ800" s="927"/>
      <c r="AR800" s="670"/>
      <c r="AS800" s="670"/>
      <c r="AT800" s="927"/>
      <c r="AU800" s="927"/>
      <c r="AV800" s="670"/>
      <c r="AW800" s="670"/>
      <c r="AX800" s="670"/>
      <c r="AY800" s="670"/>
      <c r="AZ800" s="670"/>
    </row>
    <row r="801">
      <c r="A801" s="670"/>
      <c r="B801" s="926"/>
      <c r="C801" s="670"/>
      <c r="D801" s="670"/>
      <c r="E801" s="670"/>
      <c r="F801" s="670"/>
      <c r="G801" s="670"/>
      <c r="H801" s="670"/>
      <c r="I801" s="670"/>
      <c r="J801" s="670"/>
      <c r="K801" s="670"/>
      <c r="L801" s="670"/>
      <c r="M801" s="670"/>
      <c r="N801" s="670"/>
      <c r="O801" s="670"/>
      <c r="P801" s="670"/>
      <c r="Q801" s="670"/>
      <c r="R801" s="670"/>
      <c r="S801" s="670"/>
      <c r="T801" s="670"/>
      <c r="U801" s="670"/>
      <c r="V801" s="670"/>
      <c r="W801" s="670"/>
      <c r="X801" s="670"/>
      <c r="Y801" s="670"/>
      <c r="Z801" s="670"/>
      <c r="AA801" s="670"/>
      <c r="AB801" s="670"/>
      <c r="AC801" s="670"/>
      <c r="AD801" s="670"/>
      <c r="AE801" s="670"/>
      <c r="AF801" s="670"/>
      <c r="AG801" s="670"/>
      <c r="AH801" s="670"/>
      <c r="AI801" s="670"/>
      <c r="AJ801" s="670"/>
      <c r="AK801" s="670"/>
      <c r="AL801" s="670"/>
      <c r="AM801" s="670"/>
      <c r="AN801" s="670"/>
      <c r="AO801" s="670"/>
      <c r="AP801" s="670"/>
      <c r="AQ801" s="927"/>
      <c r="AR801" s="670"/>
      <c r="AS801" s="670"/>
      <c r="AT801" s="927"/>
      <c r="AU801" s="927"/>
      <c r="AV801" s="670"/>
      <c r="AW801" s="670"/>
      <c r="AX801" s="670"/>
      <c r="AY801" s="670"/>
      <c r="AZ801" s="670"/>
    </row>
    <row r="802">
      <c r="A802" s="670"/>
      <c r="B802" s="926"/>
      <c r="C802" s="670"/>
      <c r="D802" s="670"/>
      <c r="E802" s="670"/>
      <c r="F802" s="670"/>
      <c r="G802" s="670"/>
      <c r="H802" s="670"/>
      <c r="I802" s="670"/>
      <c r="J802" s="670"/>
      <c r="K802" s="670"/>
      <c r="L802" s="670"/>
      <c r="M802" s="670"/>
      <c r="N802" s="670"/>
      <c r="O802" s="670"/>
      <c r="P802" s="670"/>
      <c r="Q802" s="670"/>
      <c r="R802" s="670"/>
      <c r="S802" s="670"/>
      <c r="T802" s="670"/>
      <c r="U802" s="670"/>
      <c r="V802" s="670"/>
      <c r="W802" s="670"/>
      <c r="X802" s="670"/>
      <c r="Y802" s="670"/>
      <c r="Z802" s="670"/>
      <c r="AA802" s="670"/>
      <c r="AB802" s="670"/>
      <c r="AC802" s="670"/>
      <c r="AD802" s="670"/>
      <c r="AE802" s="670"/>
      <c r="AF802" s="670"/>
      <c r="AG802" s="670"/>
      <c r="AH802" s="670"/>
      <c r="AI802" s="670"/>
      <c r="AJ802" s="670"/>
      <c r="AK802" s="670"/>
      <c r="AL802" s="670"/>
      <c r="AM802" s="670"/>
      <c r="AN802" s="670"/>
      <c r="AO802" s="670"/>
      <c r="AP802" s="670"/>
      <c r="AQ802" s="927"/>
      <c r="AR802" s="670"/>
      <c r="AS802" s="670"/>
      <c r="AT802" s="927"/>
      <c r="AU802" s="927"/>
      <c r="AV802" s="670"/>
      <c r="AW802" s="670"/>
      <c r="AX802" s="670"/>
      <c r="AY802" s="670"/>
      <c r="AZ802" s="670"/>
    </row>
    <row r="803">
      <c r="A803" s="670"/>
      <c r="B803" s="926"/>
      <c r="C803" s="670"/>
      <c r="D803" s="670"/>
      <c r="E803" s="670"/>
      <c r="F803" s="670"/>
      <c r="G803" s="670"/>
      <c r="H803" s="670"/>
      <c r="I803" s="670"/>
      <c r="J803" s="670"/>
      <c r="K803" s="670"/>
      <c r="L803" s="670"/>
      <c r="M803" s="670"/>
      <c r="N803" s="670"/>
      <c r="O803" s="670"/>
      <c r="P803" s="670"/>
      <c r="Q803" s="670"/>
      <c r="R803" s="670"/>
      <c r="S803" s="670"/>
      <c r="T803" s="670"/>
      <c r="U803" s="670"/>
      <c r="V803" s="670"/>
      <c r="W803" s="670"/>
      <c r="X803" s="670"/>
      <c r="Y803" s="670"/>
      <c r="Z803" s="670"/>
      <c r="AA803" s="670"/>
      <c r="AB803" s="670"/>
      <c r="AC803" s="670"/>
      <c r="AD803" s="670"/>
      <c r="AE803" s="670"/>
      <c r="AF803" s="670"/>
      <c r="AG803" s="670"/>
      <c r="AH803" s="670"/>
      <c r="AI803" s="670"/>
      <c r="AJ803" s="670"/>
      <c r="AK803" s="670"/>
      <c r="AL803" s="670"/>
      <c r="AM803" s="670"/>
      <c r="AN803" s="670"/>
      <c r="AO803" s="670"/>
      <c r="AP803" s="670"/>
      <c r="AQ803" s="927"/>
      <c r="AR803" s="670"/>
      <c r="AS803" s="670"/>
      <c r="AT803" s="927"/>
      <c r="AU803" s="927"/>
      <c r="AV803" s="670"/>
      <c r="AW803" s="670"/>
      <c r="AX803" s="670"/>
      <c r="AY803" s="670"/>
      <c r="AZ803" s="670"/>
    </row>
    <row r="804">
      <c r="A804" s="670"/>
      <c r="B804" s="926"/>
      <c r="C804" s="670"/>
      <c r="D804" s="670"/>
      <c r="E804" s="670"/>
      <c r="F804" s="670"/>
      <c r="G804" s="670"/>
      <c r="H804" s="670"/>
      <c r="I804" s="670"/>
      <c r="J804" s="670"/>
      <c r="K804" s="670"/>
      <c r="L804" s="670"/>
      <c r="M804" s="670"/>
      <c r="N804" s="670"/>
      <c r="O804" s="670"/>
      <c r="P804" s="670"/>
      <c r="Q804" s="670"/>
      <c r="R804" s="670"/>
      <c r="S804" s="670"/>
      <c r="T804" s="670"/>
      <c r="U804" s="670"/>
      <c r="V804" s="670"/>
      <c r="W804" s="670"/>
      <c r="X804" s="670"/>
      <c r="Y804" s="670"/>
      <c r="Z804" s="670"/>
      <c r="AA804" s="670"/>
      <c r="AB804" s="670"/>
      <c r="AC804" s="670"/>
      <c r="AD804" s="670"/>
      <c r="AE804" s="670"/>
      <c r="AF804" s="670"/>
      <c r="AG804" s="670"/>
      <c r="AH804" s="670"/>
      <c r="AI804" s="670"/>
      <c r="AJ804" s="670"/>
      <c r="AK804" s="670"/>
      <c r="AL804" s="670"/>
      <c r="AM804" s="670"/>
      <c r="AN804" s="670"/>
      <c r="AO804" s="670"/>
      <c r="AP804" s="670"/>
      <c r="AQ804" s="927"/>
      <c r="AR804" s="670"/>
      <c r="AS804" s="670"/>
      <c r="AT804" s="927"/>
      <c r="AU804" s="927"/>
      <c r="AV804" s="670"/>
      <c r="AW804" s="670"/>
      <c r="AX804" s="670"/>
      <c r="AY804" s="670"/>
      <c r="AZ804" s="670"/>
    </row>
    <row r="805">
      <c r="A805" s="670"/>
      <c r="B805" s="926"/>
      <c r="C805" s="670"/>
      <c r="D805" s="670"/>
      <c r="E805" s="670"/>
      <c r="F805" s="670"/>
      <c r="G805" s="670"/>
      <c r="H805" s="670"/>
      <c r="I805" s="670"/>
      <c r="J805" s="670"/>
      <c r="K805" s="670"/>
      <c r="L805" s="670"/>
      <c r="M805" s="670"/>
      <c r="N805" s="670"/>
      <c r="O805" s="670"/>
      <c r="P805" s="670"/>
      <c r="Q805" s="670"/>
      <c r="R805" s="670"/>
      <c r="S805" s="670"/>
      <c r="T805" s="670"/>
      <c r="U805" s="670"/>
      <c r="V805" s="670"/>
      <c r="W805" s="670"/>
      <c r="X805" s="670"/>
      <c r="Y805" s="670"/>
      <c r="Z805" s="670"/>
      <c r="AA805" s="670"/>
      <c r="AB805" s="670"/>
      <c r="AC805" s="670"/>
      <c r="AD805" s="670"/>
      <c r="AE805" s="670"/>
      <c r="AF805" s="670"/>
      <c r="AG805" s="670"/>
      <c r="AH805" s="670"/>
      <c r="AI805" s="670"/>
      <c r="AJ805" s="670"/>
      <c r="AK805" s="670"/>
      <c r="AL805" s="670"/>
      <c r="AM805" s="670"/>
      <c r="AN805" s="670"/>
      <c r="AO805" s="670"/>
      <c r="AP805" s="670"/>
      <c r="AQ805" s="927"/>
      <c r="AR805" s="670"/>
      <c r="AS805" s="670"/>
      <c r="AT805" s="927"/>
      <c r="AU805" s="927"/>
      <c r="AV805" s="670"/>
      <c r="AW805" s="670"/>
      <c r="AX805" s="670"/>
      <c r="AY805" s="670"/>
      <c r="AZ805" s="670"/>
    </row>
    <row r="806">
      <c r="A806" s="670"/>
      <c r="B806" s="926"/>
      <c r="C806" s="670"/>
      <c r="D806" s="670"/>
      <c r="E806" s="670"/>
      <c r="F806" s="670"/>
      <c r="G806" s="670"/>
      <c r="H806" s="670"/>
      <c r="I806" s="670"/>
      <c r="J806" s="670"/>
      <c r="K806" s="670"/>
      <c r="L806" s="670"/>
      <c r="M806" s="670"/>
      <c r="N806" s="670"/>
      <c r="O806" s="670"/>
      <c r="P806" s="670"/>
      <c r="Q806" s="670"/>
      <c r="R806" s="670"/>
      <c r="S806" s="670"/>
      <c r="T806" s="670"/>
      <c r="U806" s="670"/>
      <c r="V806" s="670"/>
      <c r="W806" s="670"/>
      <c r="X806" s="670"/>
      <c r="Y806" s="670"/>
      <c r="Z806" s="670"/>
      <c r="AA806" s="670"/>
      <c r="AB806" s="670"/>
      <c r="AC806" s="670"/>
      <c r="AD806" s="670"/>
      <c r="AE806" s="670"/>
      <c r="AF806" s="670"/>
      <c r="AG806" s="670"/>
      <c r="AH806" s="670"/>
      <c r="AI806" s="670"/>
      <c r="AJ806" s="670"/>
      <c r="AK806" s="670"/>
      <c r="AL806" s="670"/>
      <c r="AM806" s="670"/>
      <c r="AN806" s="670"/>
      <c r="AO806" s="670"/>
      <c r="AP806" s="670"/>
      <c r="AQ806" s="927"/>
      <c r="AR806" s="670"/>
      <c r="AS806" s="670"/>
      <c r="AT806" s="927"/>
      <c r="AU806" s="927"/>
      <c r="AV806" s="670"/>
      <c r="AW806" s="670"/>
      <c r="AX806" s="670"/>
      <c r="AY806" s="670"/>
      <c r="AZ806" s="670"/>
    </row>
    <row r="807">
      <c r="A807" s="670"/>
      <c r="B807" s="926"/>
      <c r="C807" s="670"/>
      <c r="D807" s="670"/>
      <c r="E807" s="670"/>
      <c r="F807" s="670"/>
      <c r="G807" s="670"/>
      <c r="H807" s="670"/>
      <c r="I807" s="670"/>
      <c r="J807" s="670"/>
      <c r="K807" s="670"/>
      <c r="L807" s="670"/>
      <c r="M807" s="670"/>
      <c r="N807" s="670"/>
      <c r="O807" s="670"/>
      <c r="P807" s="670"/>
      <c r="Q807" s="670"/>
      <c r="R807" s="670"/>
      <c r="S807" s="670"/>
      <c r="T807" s="670"/>
      <c r="U807" s="670"/>
      <c r="V807" s="670"/>
      <c r="W807" s="670"/>
      <c r="X807" s="670"/>
      <c r="Y807" s="670"/>
      <c r="Z807" s="670"/>
      <c r="AA807" s="670"/>
      <c r="AB807" s="670"/>
      <c r="AC807" s="670"/>
      <c r="AD807" s="670"/>
      <c r="AE807" s="670"/>
      <c r="AF807" s="670"/>
      <c r="AG807" s="670"/>
      <c r="AH807" s="670"/>
      <c r="AI807" s="670"/>
      <c r="AJ807" s="670"/>
      <c r="AK807" s="670"/>
      <c r="AL807" s="670"/>
      <c r="AM807" s="670"/>
      <c r="AN807" s="670"/>
      <c r="AO807" s="670"/>
      <c r="AP807" s="670"/>
      <c r="AQ807" s="927"/>
      <c r="AR807" s="670"/>
      <c r="AS807" s="670"/>
      <c r="AT807" s="927"/>
      <c r="AU807" s="927"/>
      <c r="AV807" s="670"/>
      <c r="AW807" s="670"/>
      <c r="AX807" s="670"/>
      <c r="AY807" s="670"/>
      <c r="AZ807" s="670"/>
    </row>
    <row r="808">
      <c r="A808" s="670"/>
      <c r="B808" s="926"/>
      <c r="C808" s="670"/>
      <c r="D808" s="670"/>
      <c r="E808" s="670"/>
      <c r="F808" s="670"/>
      <c r="G808" s="670"/>
      <c r="H808" s="670"/>
      <c r="I808" s="670"/>
      <c r="J808" s="670"/>
      <c r="K808" s="670"/>
      <c r="L808" s="670"/>
      <c r="M808" s="670"/>
      <c r="N808" s="670"/>
      <c r="O808" s="670"/>
      <c r="P808" s="670"/>
      <c r="Q808" s="670"/>
      <c r="R808" s="670"/>
      <c r="S808" s="670"/>
      <c r="T808" s="670"/>
      <c r="U808" s="670"/>
      <c r="V808" s="670"/>
      <c r="W808" s="670"/>
      <c r="X808" s="670"/>
      <c r="Y808" s="670"/>
      <c r="Z808" s="670"/>
      <c r="AA808" s="670"/>
      <c r="AB808" s="670"/>
      <c r="AC808" s="670"/>
      <c r="AD808" s="670"/>
      <c r="AE808" s="670"/>
      <c r="AF808" s="670"/>
      <c r="AG808" s="670"/>
      <c r="AH808" s="670"/>
      <c r="AI808" s="670"/>
      <c r="AJ808" s="670"/>
      <c r="AK808" s="670"/>
      <c r="AL808" s="670"/>
      <c r="AM808" s="670"/>
      <c r="AN808" s="670"/>
      <c r="AO808" s="670"/>
      <c r="AP808" s="670"/>
      <c r="AQ808" s="927"/>
      <c r="AR808" s="670"/>
      <c r="AS808" s="670"/>
      <c r="AT808" s="927"/>
      <c r="AU808" s="927"/>
      <c r="AV808" s="670"/>
      <c r="AW808" s="670"/>
      <c r="AX808" s="670"/>
      <c r="AY808" s="670"/>
      <c r="AZ808" s="670"/>
    </row>
    <row r="809">
      <c r="A809" s="670"/>
      <c r="B809" s="926"/>
      <c r="C809" s="670"/>
      <c r="D809" s="670"/>
      <c r="E809" s="670"/>
      <c r="F809" s="670"/>
      <c r="G809" s="670"/>
      <c r="H809" s="670"/>
      <c r="I809" s="670"/>
      <c r="J809" s="670"/>
      <c r="K809" s="670"/>
      <c r="L809" s="670"/>
      <c r="M809" s="670"/>
      <c r="N809" s="670"/>
      <c r="O809" s="670"/>
      <c r="P809" s="670"/>
      <c r="Q809" s="670"/>
      <c r="R809" s="670"/>
      <c r="S809" s="670"/>
      <c r="T809" s="670"/>
      <c r="U809" s="670"/>
      <c r="V809" s="670"/>
      <c r="W809" s="670"/>
      <c r="X809" s="670"/>
      <c r="Y809" s="670"/>
      <c r="Z809" s="670"/>
      <c r="AA809" s="670"/>
      <c r="AB809" s="670"/>
      <c r="AC809" s="670"/>
      <c r="AD809" s="670"/>
      <c r="AE809" s="670"/>
      <c r="AF809" s="670"/>
      <c r="AG809" s="670"/>
      <c r="AH809" s="670"/>
      <c r="AI809" s="670"/>
      <c r="AJ809" s="670"/>
      <c r="AK809" s="670"/>
      <c r="AL809" s="670"/>
      <c r="AM809" s="670"/>
      <c r="AN809" s="670"/>
      <c r="AO809" s="670"/>
      <c r="AP809" s="670"/>
      <c r="AQ809" s="927"/>
      <c r="AR809" s="670"/>
      <c r="AS809" s="670"/>
      <c r="AT809" s="927"/>
      <c r="AU809" s="927"/>
      <c r="AV809" s="670"/>
      <c r="AW809" s="670"/>
      <c r="AX809" s="670"/>
      <c r="AY809" s="670"/>
      <c r="AZ809" s="670"/>
    </row>
    <row r="810">
      <c r="A810" s="670"/>
      <c r="B810" s="926"/>
      <c r="C810" s="670"/>
      <c r="D810" s="670"/>
      <c r="E810" s="670"/>
      <c r="F810" s="670"/>
      <c r="G810" s="670"/>
      <c r="H810" s="670"/>
      <c r="I810" s="670"/>
      <c r="J810" s="670"/>
      <c r="K810" s="670"/>
      <c r="L810" s="670"/>
      <c r="M810" s="670"/>
      <c r="N810" s="670"/>
      <c r="O810" s="670"/>
      <c r="P810" s="670"/>
      <c r="Q810" s="670"/>
      <c r="R810" s="670"/>
      <c r="S810" s="670"/>
      <c r="T810" s="670"/>
      <c r="U810" s="670"/>
      <c r="V810" s="670"/>
      <c r="W810" s="670"/>
      <c r="X810" s="670"/>
      <c r="Y810" s="670"/>
      <c r="Z810" s="670"/>
      <c r="AA810" s="670"/>
      <c r="AB810" s="670"/>
      <c r="AC810" s="670"/>
      <c r="AD810" s="670"/>
      <c r="AE810" s="670"/>
      <c r="AF810" s="670"/>
      <c r="AG810" s="670"/>
      <c r="AH810" s="670"/>
      <c r="AI810" s="670"/>
      <c r="AJ810" s="670"/>
      <c r="AK810" s="670"/>
      <c r="AL810" s="670"/>
      <c r="AM810" s="670"/>
      <c r="AN810" s="670"/>
      <c r="AO810" s="670"/>
      <c r="AP810" s="670"/>
      <c r="AQ810" s="927"/>
      <c r="AR810" s="670"/>
      <c r="AS810" s="670"/>
      <c r="AT810" s="927"/>
      <c r="AU810" s="927"/>
      <c r="AV810" s="670"/>
      <c r="AW810" s="670"/>
      <c r="AX810" s="670"/>
      <c r="AY810" s="670"/>
      <c r="AZ810" s="670"/>
    </row>
    <row r="811">
      <c r="A811" s="670"/>
      <c r="B811" s="926"/>
      <c r="C811" s="670"/>
      <c r="D811" s="670"/>
      <c r="E811" s="670"/>
      <c r="F811" s="670"/>
      <c r="G811" s="670"/>
      <c r="H811" s="670"/>
      <c r="I811" s="670"/>
      <c r="J811" s="670"/>
      <c r="K811" s="670"/>
      <c r="L811" s="670"/>
      <c r="M811" s="670"/>
      <c r="N811" s="670"/>
      <c r="O811" s="670"/>
      <c r="P811" s="670"/>
      <c r="Q811" s="670"/>
      <c r="R811" s="670"/>
      <c r="S811" s="670"/>
      <c r="T811" s="670"/>
      <c r="U811" s="670"/>
      <c r="V811" s="670"/>
      <c r="W811" s="670"/>
      <c r="X811" s="670"/>
      <c r="Y811" s="670"/>
      <c r="Z811" s="670"/>
      <c r="AA811" s="670"/>
      <c r="AB811" s="670"/>
      <c r="AC811" s="670"/>
      <c r="AD811" s="670"/>
      <c r="AE811" s="670"/>
      <c r="AF811" s="670"/>
      <c r="AG811" s="670"/>
      <c r="AH811" s="670"/>
      <c r="AI811" s="670"/>
      <c r="AJ811" s="670"/>
      <c r="AK811" s="670"/>
      <c r="AL811" s="670"/>
      <c r="AM811" s="670"/>
      <c r="AN811" s="670"/>
      <c r="AO811" s="670"/>
      <c r="AP811" s="670"/>
      <c r="AQ811" s="927"/>
      <c r="AR811" s="670"/>
      <c r="AS811" s="670"/>
      <c r="AT811" s="927"/>
      <c r="AU811" s="927"/>
      <c r="AV811" s="670"/>
      <c r="AW811" s="670"/>
      <c r="AX811" s="670"/>
      <c r="AY811" s="670"/>
      <c r="AZ811" s="670"/>
    </row>
    <row r="812">
      <c r="A812" s="670"/>
      <c r="B812" s="926"/>
      <c r="C812" s="670"/>
      <c r="D812" s="670"/>
      <c r="E812" s="670"/>
      <c r="F812" s="670"/>
      <c r="G812" s="670"/>
      <c r="H812" s="670"/>
      <c r="I812" s="670"/>
      <c r="J812" s="670"/>
      <c r="K812" s="670"/>
      <c r="L812" s="670"/>
      <c r="M812" s="670"/>
      <c r="N812" s="670"/>
      <c r="O812" s="670"/>
      <c r="P812" s="670"/>
      <c r="Q812" s="670"/>
      <c r="R812" s="670"/>
      <c r="S812" s="670"/>
      <c r="T812" s="670"/>
      <c r="U812" s="670"/>
      <c r="V812" s="670"/>
      <c r="W812" s="670"/>
      <c r="X812" s="670"/>
      <c r="Y812" s="670"/>
      <c r="Z812" s="670"/>
      <c r="AA812" s="670"/>
      <c r="AB812" s="670"/>
      <c r="AC812" s="670"/>
      <c r="AD812" s="670"/>
      <c r="AE812" s="670"/>
      <c r="AF812" s="670"/>
      <c r="AG812" s="670"/>
      <c r="AH812" s="670"/>
      <c r="AI812" s="670"/>
      <c r="AJ812" s="670"/>
      <c r="AK812" s="670"/>
      <c r="AL812" s="670"/>
      <c r="AM812" s="670"/>
      <c r="AN812" s="670"/>
      <c r="AO812" s="670"/>
      <c r="AP812" s="670"/>
      <c r="AQ812" s="927"/>
      <c r="AR812" s="670"/>
      <c r="AS812" s="670"/>
      <c r="AT812" s="927"/>
      <c r="AU812" s="927"/>
      <c r="AV812" s="670"/>
      <c r="AW812" s="670"/>
      <c r="AX812" s="670"/>
      <c r="AY812" s="670"/>
      <c r="AZ812" s="670"/>
    </row>
    <row r="813">
      <c r="A813" s="670"/>
      <c r="B813" s="926"/>
      <c r="C813" s="670"/>
      <c r="D813" s="670"/>
      <c r="E813" s="670"/>
      <c r="F813" s="670"/>
      <c r="G813" s="670"/>
      <c r="H813" s="670"/>
      <c r="I813" s="670"/>
      <c r="J813" s="670"/>
      <c r="K813" s="670"/>
      <c r="L813" s="670"/>
      <c r="M813" s="670"/>
      <c r="N813" s="670"/>
      <c r="O813" s="670"/>
      <c r="P813" s="670"/>
      <c r="Q813" s="670"/>
      <c r="R813" s="670"/>
      <c r="S813" s="670"/>
      <c r="T813" s="670"/>
      <c r="U813" s="670"/>
      <c r="V813" s="670"/>
      <c r="W813" s="670"/>
      <c r="X813" s="670"/>
      <c r="Y813" s="670"/>
      <c r="Z813" s="670"/>
      <c r="AA813" s="670"/>
      <c r="AB813" s="670"/>
      <c r="AC813" s="670"/>
      <c r="AD813" s="670"/>
      <c r="AE813" s="670"/>
      <c r="AF813" s="670"/>
      <c r="AG813" s="670"/>
      <c r="AH813" s="670"/>
      <c r="AI813" s="670"/>
      <c r="AJ813" s="670"/>
      <c r="AK813" s="670"/>
      <c r="AL813" s="670"/>
      <c r="AM813" s="670"/>
      <c r="AN813" s="670"/>
      <c r="AO813" s="670"/>
      <c r="AP813" s="670"/>
      <c r="AQ813" s="927"/>
      <c r="AR813" s="670"/>
      <c r="AS813" s="670"/>
      <c r="AT813" s="927"/>
      <c r="AU813" s="927"/>
      <c r="AV813" s="670"/>
      <c r="AW813" s="670"/>
      <c r="AX813" s="670"/>
      <c r="AY813" s="670"/>
      <c r="AZ813" s="670"/>
    </row>
    <row r="814">
      <c r="A814" s="670"/>
      <c r="B814" s="926"/>
      <c r="C814" s="670"/>
      <c r="D814" s="670"/>
      <c r="E814" s="670"/>
      <c r="F814" s="670"/>
      <c r="G814" s="670"/>
      <c r="H814" s="670"/>
      <c r="I814" s="670"/>
      <c r="J814" s="670"/>
      <c r="K814" s="670"/>
      <c r="L814" s="670"/>
      <c r="M814" s="670"/>
      <c r="N814" s="670"/>
      <c r="O814" s="670"/>
      <c r="P814" s="670"/>
      <c r="Q814" s="670"/>
      <c r="R814" s="670"/>
      <c r="S814" s="670"/>
      <c r="T814" s="670"/>
      <c r="U814" s="670"/>
      <c r="V814" s="670"/>
      <c r="W814" s="670"/>
      <c r="X814" s="670"/>
      <c r="Y814" s="670"/>
      <c r="Z814" s="670"/>
      <c r="AA814" s="670"/>
      <c r="AB814" s="670"/>
      <c r="AC814" s="670"/>
      <c r="AD814" s="670"/>
      <c r="AE814" s="670"/>
      <c r="AF814" s="670"/>
      <c r="AG814" s="670"/>
      <c r="AH814" s="670"/>
      <c r="AI814" s="670"/>
      <c r="AJ814" s="670"/>
      <c r="AK814" s="670"/>
      <c r="AL814" s="670"/>
      <c r="AM814" s="670"/>
      <c r="AN814" s="670"/>
      <c r="AO814" s="670"/>
      <c r="AP814" s="670"/>
      <c r="AQ814" s="927"/>
      <c r="AR814" s="670"/>
      <c r="AS814" s="670"/>
      <c r="AT814" s="927"/>
      <c r="AU814" s="927"/>
      <c r="AV814" s="670"/>
      <c r="AW814" s="670"/>
      <c r="AX814" s="670"/>
      <c r="AY814" s="670"/>
      <c r="AZ814" s="670"/>
    </row>
    <row r="815">
      <c r="A815" s="670"/>
      <c r="B815" s="926"/>
      <c r="C815" s="670"/>
      <c r="D815" s="670"/>
      <c r="E815" s="670"/>
      <c r="F815" s="670"/>
      <c r="G815" s="670"/>
      <c r="H815" s="670"/>
      <c r="I815" s="670"/>
      <c r="J815" s="670"/>
      <c r="K815" s="670"/>
      <c r="L815" s="670"/>
      <c r="M815" s="670"/>
      <c r="N815" s="670"/>
      <c r="O815" s="670"/>
      <c r="P815" s="670"/>
      <c r="Q815" s="670"/>
      <c r="R815" s="670"/>
      <c r="S815" s="670"/>
      <c r="T815" s="670"/>
      <c r="U815" s="670"/>
      <c r="V815" s="670"/>
      <c r="W815" s="670"/>
      <c r="X815" s="670"/>
      <c r="Y815" s="670"/>
      <c r="Z815" s="670"/>
      <c r="AA815" s="670"/>
      <c r="AB815" s="670"/>
      <c r="AC815" s="670"/>
      <c r="AD815" s="670"/>
      <c r="AE815" s="670"/>
      <c r="AF815" s="670"/>
      <c r="AG815" s="670"/>
      <c r="AH815" s="670"/>
      <c r="AI815" s="670"/>
      <c r="AJ815" s="670"/>
      <c r="AK815" s="670"/>
      <c r="AL815" s="670"/>
      <c r="AM815" s="670"/>
      <c r="AN815" s="670"/>
      <c r="AO815" s="670"/>
      <c r="AP815" s="670"/>
      <c r="AQ815" s="927"/>
      <c r="AR815" s="670"/>
      <c r="AS815" s="670"/>
      <c r="AT815" s="927"/>
      <c r="AU815" s="927"/>
      <c r="AV815" s="670"/>
      <c r="AW815" s="670"/>
      <c r="AX815" s="670"/>
      <c r="AY815" s="670"/>
      <c r="AZ815" s="670"/>
    </row>
    <row r="816">
      <c r="A816" s="670"/>
      <c r="B816" s="926"/>
      <c r="C816" s="670"/>
      <c r="D816" s="670"/>
      <c r="E816" s="670"/>
      <c r="F816" s="670"/>
      <c r="G816" s="670"/>
      <c r="H816" s="670"/>
      <c r="I816" s="670"/>
      <c r="J816" s="670"/>
      <c r="K816" s="670"/>
      <c r="L816" s="670"/>
      <c r="M816" s="670"/>
      <c r="N816" s="670"/>
      <c r="O816" s="670"/>
      <c r="P816" s="670"/>
      <c r="Q816" s="670"/>
      <c r="R816" s="670"/>
      <c r="S816" s="670"/>
      <c r="T816" s="670"/>
      <c r="U816" s="670"/>
      <c r="V816" s="670"/>
      <c r="W816" s="670"/>
      <c r="X816" s="670"/>
      <c r="Y816" s="670"/>
      <c r="Z816" s="670"/>
      <c r="AA816" s="670"/>
      <c r="AB816" s="670"/>
      <c r="AC816" s="670"/>
      <c r="AD816" s="670"/>
      <c r="AE816" s="670"/>
      <c r="AF816" s="670"/>
      <c r="AG816" s="670"/>
      <c r="AH816" s="670"/>
      <c r="AI816" s="670"/>
      <c r="AJ816" s="670"/>
      <c r="AK816" s="670"/>
      <c r="AL816" s="670"/>
      <c r="AM816" s="670"/>
      <c r="AN816" s="670"/>
      <c r="AO816" s="670"/>
      <c r="AP816" s="670"/>
      <c r="AQ816" s="927"/>
      <c r="AR816" s="670"/>
      <c r="AS816" s="670"/>
      <c r="AT816" s="927"/>
      <c r="AU816" s="927"/>
      <c r="AV816" s="670"/>
      <c r="AW816" s="670"/>
      <c r="AX816" s="670"/>
      <c r="AY816" s="670"/>
      <c r="AZ816" s="670"/>
    </row>
    <row r="817">
      <c r="A817" s="670"/>
      <c r="B817" s="926"/>
      <c r="C817" s="670"/>
      <c r="D817" s="670"/>
      <c r="E817" s="670"/>
      <c r="F817" s="670"/>
      <c r="G817" s="670"/>
      <c r="H817" s="670"/>
      <c r="I817" s="670"/>
      <c r="J817" s="670"/>
      <c r="K817" s="670"/>
      <c r="L817" s="670"/>
      <c r="M817" s="670"/>
      <c r="N817" s="670"/>
      <c r="O817" s="670"/>
      <c r="P817" s="670"/>
      <c r="Q817" s="670"/>
      <c r="R817" s="670"/>
      <c r="S817" s="670"/>
      <c r="T817" s="670"/>
      <c r="U817" s="670"/>
      <c r="V817" s="670"/>
      <c r="W817" s="670"/>
      <c r="X817" s="670"/>
      <c r="Y817" s="670"/>
      <c r="Z817" s="670"/>
      <c r="AA817" s="670"/>
      <c r="AB817" s="670"/>
      <c r="AC817" s="670"/>
      <c r="AD817" s="670"/>
      <c r="AE817" s="670"/>
      <c r="AF817" s="670"/>
      <c r="AG817" s="670"/>
      <c r="AH817" s="670"/>
      <c r="AI817" s="670"/>
      <c r="AJ817" s="670"/>
      <c r="AK817" s="670"/>
      <c r="AL817" s="670"/>
      <c r="AM817" s="670"/>
      <c r="AN817" s="670"/>
      <c r="AO817" s="670"/>
      <c r="AP817" s="670"/>
      <c r="AQ817" s="927"/>
      <c r="AR817" s="670"/>
      <c r="AS817" s="670"/>
      <c r="AT817" s="927"/>
      <c r="AU817" s="927"/>
      <c r="AV817" s="670"/>
      <c r="AW817" s="670"/>
      <c r="AX817" s="670"/>
      <c r="AY817" s="670"/>
      <c r="AZ817" s="670"/>
    </row>
    <row r="818">
      <c r="A818" s="670"/>
      <c r="B818" s="926"/>
      <c r="C818" s="670"/>
      <c r="D818" s="670"/>
      <c r="E818" s="670"/>
      <c r="F818" s="670"/>
      <c r="G818" s="670"/>
      <c r="H818" s="670"/>
      <c r="I818" s="670"/>
      <c r="J818" s="670"/>
      <c r="K818" s="670"/>
      <c r="L818" s="670"/>
      <c r="M818" s="670"/>
      <c r="N818" s="670"/>
      <c r="O818" s="670"/>
      <c r="P818" s="670"/>
      <c r="Q818" s="670"/>
      <c r="R818" s="670"/>
      <c r="S818" s="670"/>
      <c r="T818" s="670"/>
      <c r="U818" s="670"/>
      <c r="V818" s="670"/>
      <c r="W818" s="670"/>
      <c r="X818" s="670"/>
      <c r="Y818" s="670"/>
      <c r="Z818" s="670"/>
      <c r="AA818" s="670"/>
      <c r="AB818" s="670"/>
      <c r="AC818" s="670"/>
      <c r="AD818" s="670"/>
      <c r="AE818" s="670"/>
      <c r="AF818" s="670"/>
      <c r="AG818" s="670"/>
      <c r="AH818" s="670"/>
      <c r="AI818" s="670"/>
      <c r="AJ818" s="670"/>
      <c r="AK818" s="670"/>
      <c r="AL818" s="670"/>
      <c r="AM818" s="670"/>
      <c r="AN818" s="670"/>
      <c r="AO818" s="670"/>
      <c r="AP818" s="670"/>
      <c r="AQ818" s="927"/>
      <c r="AR818" s="670"/>
      <c r="AS818" s="670"/>
      <c r="AT818" s="927"/>
      <c r="AU818" s="927"/>
      <c r="AV818" s="670"/>
      <c r="AW818" s="670"/>
      <c r="AX818" s="670"/>
      <c r="AY818" s="670"/>
      <c r="AZ818" s="670"/>
    </row>
    <row r="819">
      <c r="A819" s="670"/>
      <c r="B819" s="926"/>
      <c r="C819" s="670"/>
      <c r="D819" s="670"/>
      <c r="E819" s="670"/>
      <c r="F819" s="670"/>
      <c r="G819" s="670"/>
      <c r="H819" s="670"/>
      <c r="I819" s="670"/>
      <c r="J819" s="670"/>
      <c r="K819" s="670"/>
      <c r="L819" s="670"/>
      <c r="M819" s="670"/>
      <c r="N819" s="670"/>
      <c r="O819" s="670"/>
      <c r="P819" s="670"/>
      <c r="Q819" s="670"/>
      <c r="R819" s="670"/>
      <c r="S819" s="670"/>
      <c r="T819" s="670"/>
      <c r="U819" s="670"/>
      <c r="V819" s="670"/>
      <c r="W819" s="670"/>
      <c r="X819" s="670"/>
      <c r="Y819" s="670"/>
      <c r="Z819" s="670"/>
      <c r="AA819" s="670"/>
      <c r="AB819" s="670"/>
      <c r="AC819" s="670"/>
      <c r="AD819" s="670"/>
      <c r="AE819" s="670"/>
      <c r="AF819" s="670"/>
      <c r="AG819" s="670"/>
      <c r="AH819" s="670"/>
      <c r="AI819" s="670"/>
      <c r="AJ819" s="670"/>
      <c r="AK819" s="670"/>
      <c r="AL819" s="670"/>
      <c r="AM819" s="670"/>
      <c r="AN819" s="670"/>
      <c r="AO819" s="670"/>
      <c r="AP819" s="670"/>
      <c r="AQ819" s="927"/>
      <c r="AR819" s="670"/>
      <c r="AS819" s="670"/>
      <c r="AT819" s="927"/>
      <c r="AU819" s="927"/>
      <c r="AV819" s="670"/>
      <c r="AW819" s="670"/>
      <c r="AX819" s="670"/>
      <c r="AY819" s="670"/>
      <c r="AZ819" s="670"/>
    </row>
    <row r="820">
      <c r="A820" s="670"/>
      <c r="B820" s="926"/>
      <c r="C820" s="670"/>
      <c r="D820" s="670"/>
      <c r="E820" s="670"/>
      <c r="F820" s="670"/>
      <c r="G820" s="670"/>
      <c r="H820" s="670"/>
      <c r="I820" s="670"/>
      <c r="J820" s="670"/>
      <c r="K820" s="670"/>
      <c r="L820" s="670"/>
      <c r="M820" s="670"/>
      <c r="N820" s="670"/>
      <c r="O820" s="670"/>
      <c r="P820" s="670"/>
      <c r="Q820" s="670"/>
      <c r="R820" s="670"/>
      <c r="S820" s="670"/>
      <c r="T820" s="670"/>
      <c r="U820" s="670"/>
      <c r="V820" s="670"/>
      <c r="W820" s="670"/>
      <c r="X820" s="670"/>
      <c r="Y820" s="670"/>
      <c r="Z820" s="670"/>
      <c r="AA820" s="670"/>
      <c r="AB820" s="670"/>
      <c r="AC820" s="670"/>
      <c r="AD820" s="670"/>
      <c r="AE820" s="670"/>
      <c r="AF820" s="670"/>
      <c r="AG820" s="670"/>
      <c r="AH820" s="670"/>
      <c r="AI820" s="670"/>
      <c r="AJ820" s="670"/>
      <c r="AK820" s="670"/>
      <c r="AL820" s="670"/>
      <c r="AM820" s="670"/>
      <c r="AN820" s="670"/>
      <c r="AO820" s="670"/>
      <c r="AP820" s="670"/>
      <c r="AQ820" s="927"/>
      <c r="AR820" s="670"/>
      <c r="AS820" s="670"/>
      <c r="AT820" s="927"/>
      <c r="AU820" s="927"/>
      <c r="AV820" s="670"/>
      <c r="AW820" s="670"/>
      <c r="AX820" s="670"/>
      <c r="AY820" s="670"/>
      <c r="AZ820" s="670"/>
    </row>
    <row r="821">
      <c r="A821" s="670"/>
      <c r="B821" s="926"/>
      <c r="C821" s="670"/>
      <c r="D821" s="670"/>
      <c r="E821" s="670"/>
      <c r="F821" s="670"/>
      <c r="G821" s="670"/>
      <c r="H821" s="670"/>
      <c r="I821" s="670"/>
      <c r="J821" s="670"/>
      <c r="K821" s="670"/>
      <c r="L821" s="670"/>
      <c r="M821" s="670"/>
      <c r="N821" s="670"/>
      <c r="O821" s="670"/>
      <c r="P821" s="670"/>
      <c r="Q821" s="670"/>
      <c r="R821" s="670"/>
      <c r="S821" s="670"/>
      <c r="T821" s="670"/>
      <c r="U821" s="670"/>
      <c r="V821" s="670"/>
      <c r="W821" s="670"/>
      <c r="X821" s="670"/>
      <c r="Y821" s="670"/>
      <c r="Z821" s="670"/>
      <c r="AA821" s="670"/>
      <c r="AB821" s="670"/>
      <c r="AC821" s="670"/>
      <c r="AD821" s="670"/>
      <c r="AE821" s="670"/>
      <c r="AF821" s="670"/>
      <c r="AG821" s="670"/>
      <c r="AH821" s="670"/>
      <c r="AI821" s="670"/>
      <c r="AJ821" s="670"/>
      <c r="AK821" s="670"/>
      <c r="AL821" s="670"/>
      <c r="AM821" s="670"/>
      <c r="AN821" s="670"/>
      <c r="AO821" s="670"/>
      <c r="AP821" s="670"/>
      <c r="AQ821" s="927"/>
      <c r="AR821" s="670"/>
      <c r="AS821" s="670"/>
      <c r="AT821" s="927"/>
      <c r="AU821" s="927"/>
      <c r="AV821" s="670"/>
      <c r="AW821" s="670"/>
      <c r="AX821" s="670"/>
      <c r="AY821" s="670"/>
      <c r="AZ821" s="670"/>
    </row>
    <row r="822">
      <c r="A822" s="670"/>
      <c r="B822" s="926"/>
      <c r="C822" s="670"/>
      <c r="D822" s="670"/>
      <c r="E822" s="670"/>
      <c r="F822" s="670"/>
      <c r="G822" s="670"/>
      <c r="H822" s="670"/>
      <c r="I822" s="670"/>
      <c r="J822" s="670"/>
      <c r="K822" s="670"/>
      <c r="L822" s="670"/>
      <c r="M822" s="670"/>
      <c r="N822" s="670"/>
      <c r="O822" s="670"/>
      <c r="P822" s="670"/>
      <c r="Q822" s="670"/>
      <c r="R822" s="670"/>
      <c r="S822" s="670"/>
      <c r="T822" s="670"/>
      <c r="U822" s="670"/>
      <c r="V822" s="670"/>
      <c r="W822" s="670"/>
      <c r="X822" s="670"/>
      <c r="Y822" s="670"/>
      <c r="Z822" s="670"/>
      <c r="AA822" s="670"/>
      <c r="AB822" s="670"/>
      <c r="AC822" s="670"/>
      <c r="AD822" s="670"/>
      <c r="AE822" s="670"/>
      <c r="AF822" s="670"/>
      <c r="AG822" s="670"/>
      <c r="AH822" s="670"/>
      <c r="AI822" s="670"/>
      <c r="AJ822" s="670"/>
      <c r="AK822" s="670"/>
      <c r="AL822" s="670"/>
      <c r="AM822" s="670"/>
      <c r="AN822" s="670"/>
      <c r="AO822" s="670"/>
      <c r="AP822" s="670"/>
      <c r="AQ822" s="927"/>
      <c r="AR822" s="670"/>
      <c r="AS822" s="670"/>
      <c r="AT822" s="927"/>
      <c r="AU822" s="927"/>
      <c r="AV822" s="670"/>
      <c r="AW822" s="670"/>
      <c r="AX822" s="670"/>
      <c r="AY822" s="670"/>
      <c r="AZ822" s="670"/>
    </row>
    <row r="823">
      <c r="A823" s="670"/>
      <c r="B823" s="926"/>
      <c r="C823" s="670"/>
      <c r="D823" s="670"/>
      <c r="E823" s="670"/>
      <c r="F823" s="670"/>
      <c r="G823" s="670"/>
      <c r="H823" s="670"/>
      <c r="I823" s="670"/>
      <c r="J823" s="670"/>
      <c r="K823" s="670"/>
      <c r="L823" s="670"/>
      <c r="M823" s="670"/>
      <c r="N823" s="670"/>
      <c r="O823" s="670"/>
      <c r="P823" s="670"/>
      <c r="Q823" s="670"/>
      <c r="R823" s="670"/>
      <c r="S823" s="670"/>
      <c r="T823" s="670"/>
      <c r="U823" s="670"/>
      <c r="V823" s="670"/>
      <c r="W823" s="670"/>
      <c r="X823" s="670"/>
      <c r="Y823" s="670"/>
      <c r="Z823" s="670"/>
      <c r="AA823" s="670"/>
      <c r="AB823" s="670"/>
      <c r="AC823" s="670"/>
      <c r="AD823" s="670"/>
      <c r="AE823" s="670"/>
      <c r="AF823" s="670"/>
      <c r="AG823" s="670"/>
      <c r="AH823" s="670"/>
      <c r="AI823" s="670"/>
      <c r="AJ823" s="670"/>
      <c r="AK823" s="670"/>
      <c r="AL823" s="670"/>
      <c r="AM823" s="670"/>
      <c r="AN823" s="670"/>
      <c r="AO823" s="670"/>
      <c r="AP823" s="670"/>
      <c r="AQ823" s="927"/>
      <c r="AR823" s="670"/>
      <c r="AS823" s="670"/>
      <c r="AT823" s="927"/>
      <c r="AU823" s="927"/>
      <c r="AV823" s="670"/>
      <c r="AW823" s="670"/>
      <c r="AX823" s="670"/>
      <c r="AY823" s="670"/>
      <c r="AZ823" s="670"/>
    </row>
    <row r="824">
      <c r="A824" s="670"/>
      <c r="B824" s="926"/>
      <c r="C824" s="670"/>
      <c r="D824" s="670"/>
      <c r="E824" s="670"/>
      <c r="F824" s="670"/>
      <c r="G824" s="670"/>
      <c r="H824" s="670"/>
      <c r="I824" s="670"/>
      <c r="J824" s="670"/>
      <c r="K824" s="670"/>
      <c r="L824" s="670"/>
      <c r="M824" s="670"/>
      <c r="N824" s="670"/>
      <c r="O824" s="670"/>
      <c r="P824" s="670"/>
      <c r="Q824" s="670"/>
      <c r="R824" s="670"/>
      <c r="S824" s="670"/>
      <c r="T824" s="670"/>
      <c r="U824" s="670"/>
      <c r="V824" s="670"/>
      <c r="W824" s="670"/>
      <c r="X824" s="670"/>
      <c r="Y824" s="670"/>
      <c r="Z824" s="670"/>
      <c r="AA824" s="670"/>
      <c r="AB824" s="670"/>
      <c r="AC824" s="670"/>
      <c r="AD824" s="670"/>
      <c r="AE824" s="670"/>
      <c r="AF824" s="670"/>
      <c r="AG824" s="670"/>
      <c r="AH824" s="670"/>
      <c r="AI824" s="670"/>
      <c r="AJ824" s="670"/>
      <c r="AK824" s="670"/>
      <c r="AL824" s="670"/>
      <c r="AM824" s="670"/>
      <c r="AN824" s="670"/>
      <c r="AO824" s="670"/>
      <c r="AP824" s="670"/>
      <c r="AQ824" s="927"/>
      <c r="AR824" s="670"/>
      <c r="AS824" s="670"/>
      <c r="AT824" s="927"/>
      <c r="AU824" s="927"/>
      <c r="AV824" s="670"/>
      <c r="AW824" s="670"/>
      <c r="AX824" s="670"/>
      <c r="AY824" s="670"/>
      <c r="AZ824" s="670"/>
    </row>
    <row r="825">
      <c r="A825" s="670"/>
      <c r="B825" s="926"/>
      <c r="C825" s="670"/>
      <c r="D825" s="670"/>
      <c r="E825" s="670"/>
      <c r="F825" s="670"/>
      <c r="G825" s="670"/>
      <c r="H825" s="670"/>
      <c r="I825" s="670"/>
      <c r="J825" s="670"/>
      <c r="K825" s="670"/>
      <c r="L825" s="670"/>
      <c r="M825" s="670"/>
      <c r="N825" s="670"/>
      <c r="O825" s="670"/>
      <c r="P825" s="670"/>
      <c r="Q825" s="670"/>
      <c r="R825" s="670"/>
      <c r="S825" s="670"/>
      <c r="T825" s="670"/>
      <c r="U825" s="670"/>
      <c r="V825" s="670"/>
      <c r="W825" s="670"/>
      <c r="X825" s="670"/>
      <c r="Y825" s="670"/>
      <c r="Z825" s="670"/>
      <c r="AA825" s="670"/>
      <c r="AB825" s="670"/>
      <c r="AC825" s="670"/>
      <c r="AD825" s="670"/>
      <c r="AE825" s="670"/>
      <c r="AF825" s="670"/>
      <c r="AG825" s="670"/>
      <c r="AH825" s="670"/>
      <c r="AI825" s="670"/>
      <c r="AJ825" s="670"/>
      <c r="AK825" s="670"/>
      <c r="AL825" s="670"/>
      <c r="AM825" s="670"/>
      <c r="AN825" s="670"/>
      <c r="AO825" s="670"/>
      <c r="AP825" s="670"/>
      <c r="AQ825" s="927"/>
      <c r="AR825" s="670"/>
      <c r="AS825" s="670"/>
      <c r="AT825" s="927"/>
      <c r="AU825" s="927"/>
      <c r="AV825" s="670"/>
      <c r="AW825" s="670"/>
      <c r="AX825" s="670"/>
      <c r="AY825" s="670"/>
      <c r="AZ825" s="670"/>
    </row>
    <row r="826">
      <c r="A826" s="670"/>
      <c r="B826" s="926"/>
      <c r="C826" s="670"/>
      <c r="D826" s="670"/>
      <c r="E826" s="670"/>
      <c r="F826" s="670"/>
      <c r="G826" s="670"/>
      <c r="H826" s="670"/>
      <c r="I826" s="670"/>
      <c r="J826" s="670"/>
      <c r="K826" s="670"/>
      <c r="L826" s="670"/>
      <c r="M826" s="670"/>
      <c r="N826" s="670"/>
      <c r="O826" s="670"/>
      <c r="P826" s="670"/>
      <c r="Q826" s="670"/>
      <c r="R826" s="670"/>
      <c r="S826" s="670"/>
      <c r="T826" s="670"/>
      <c r="U826" s="670"/>
      <c r="V826" s="670"/>
      <c r="W826" s="670"/>
      <c r="X826" s="670"/>
      <c r="Y826" s="670"/>
      <c r="Z826" s="670"/>
      <c r="AA826" s="670"/>
      <c r="AB826" s="670"/>
      <c r="AC826" s="670"/>
      <c r="AD826" s="670"/>
      <c r="AE826" s="670"/>
      <c r="AF826" s="670"/>
      <c r="AG826" s="670"/>
      <c r="AH826" s="670"/>
      <c r="AI826" s="670"/>
      <c r="AJ826" s="670"/>
      <c r="AK826" s="670"/>
      <c r="AL826" s="670"/>
      <c r="AM826" s="670"/>
      <c r="AN826" s="670"/>
      <c r="AO826" s="670"/>
      <c r="AP826" s="670"/>
      <c r="AQ826" s="927"/>
      <c r="AR826" s="670"/>
      <c r="AS826" s="670"/>
      <c r="AT826" s="927"/>
      <c r="AU826" s="927"/>
      <c r="AV826" s="670"/>
      <c r="AW826" s="670"/>
      <c r="AX826" s="670"/>
      <c r="AY826" s="670"/>
      <c r="AZ826" s="670"/>
    </row>
    <row r="827">
      <c r="A827" s="670"/>
      <c r="B827" s="926"/>
      <c r="C827" s="670"/>
      <c r="D827" s="670"/>
      <c r="E827" s="670"/>
      <c r="F827" s="670"/>
      <c r="G827" s="670"/>
      <c r="H827" s="670"/>
      <c r="I827" s="670"/>
      <c r="J827" s="670"/>
      <c r="K827" s="670"/>
      <c r="L827" s="670"/>
      <c r="M827" s="670"/>
      <c r="N827" s="670"/>
      <c r="O827" s="670"/>
      <c r="P827" s="670"/>
      <c r="Q827" s="670"/>
      <c r="R827" s="670"/>
      <c r="S827" s="670"/>
      <c r="T827" s="670"/>
      <c r="U827" s="670"/>
      <c r="V827" s="670"/>
      <c r="W827" s="670"/>
      <c r="X827" s="670"/>
      <c r="Y827" s="670"/>
      <c r="Z827" s="670"/>
      <c r="AA827" s="670"/>
      <c r="AB827" s="670"/>
      <c r="AC827" s="670"/>
      <c r="AD827" s="670"/>
      <c r="AE827" s="670"/>
      <c r="AF827" s="670"/>
      <c r="AG827" s="670"/>
      <c r="AH827" s="670"/>
      <c r="AI827" s="670"/>
      <c r="AJ827" s="670"/>
      <c r="AK827" s="670"/>
      <c r="AL827" s="670"/>
      <c r="AM827" s="670"/>
      <c r="AN827" s="670"/>
      <c r="AO827" s="670"/>
      <c r="AP827" s="670"/>
      <c r="AQ827" s="927"/>
      <c r="AR827" s="670"/>
      <c r="AS827" s="670"/>
      <c r="AT827" s="927"/>
      <c r="AU827" s="927"/>
      <c r="AV827" s="670"/>
      <c r="AW827" s="670"/>
      <c r="AX827" s="670"/>
      <c r="AY827" s="670"/>
      <c r="AZ827" s="670"/>
    </row>
    <row r="828">
      <c r="A828" s="670"/>
      <c r="B828" s="926"/>
      <c r="C828" s="670"/>
      <c r="D828" s="670"/>
      <c r="E828" s="670"/>
      <c r="F828" s="670"/>
      <c r="G828" s="670"/>
      <c r="H828" s="670"/>
      <c r="I828" s="670"/>
      <c r="J828" s="670"/>
      <c r="K828" s="670"/>
      <c r="L828" s="670"/>
      <c r="M828" s="670"/>
      <c r="N828" s="670"/>
      <c r="O828" s="670"/>
      <c r="P828" s="670"/>
      <c r="Q828" s="670"/>
      <c r="R828" s="670"/>
      <c r="S828" s="670"/>
      <c r="T828" s="670"/>
      <c r="U828" s="670"/>
      <c r="V828" s="670"/>
      <c r="W828" s="670"/>
      <c r="X828" s="670"/>
      <c r="Y828" s="670"/>
      <c r="Z828" s="670"/>
      <c r="AA828" s="670"/>
      <c r="AB828" s="670"/>
      <c r="AC828" s="670"/>
      <c r="AD828" s="670"/>
      <c r="AE828" s="670"/>
      <c r="AF828" s="670"/>
      <c r="AG828" s="670"/>
      <c r="AH828" s="670"/>
      <c r="AI828" s="670"/>
      <c r="AJ828" s="670"/>
      <c r="AK828" s="670"/>
      <c r="AL828" s="670"/>
      <c r="AM828" s="670"/>
      <c r="AN828" s="670"/>
      <c r="AO828" s="670"/>
      <c r="AP828" s="670"/>
      <c r="AQ828" s="927"/>
      <c r="AR828" s="670"/>
      <c r="AS828" s="670"/>
      <c r="AT828" s="927"/>
      <c r="AU828" s="927"/>
      <c r="AV828" s="670"/>
      <c r="AW828" s="670"/>
      <c r="AX828" s="670"/>
      <c r="AY828" s="670"/>
      <c r="AZ828" s="670"/>
    </row>
    <row r="829">
      <c r="A829" s="670"/>
      <c r="B829" s="926"/>
      <c r="C829" s="670"/>
      <c r="D829" s="670"/>
      <c r="E829" s="670"/>
      <c r="F829" s="670"/>
      <c r="G829" s="670"/>
      <c r="H829" s="670"/>
      <c r="I829" s="670"/>
      <c r="J829" s="670"/>
      <c r="K829" s="670"/>
      <c r="L829" s="670"/>
      <c r="M829" s="670"/>
      <c r="N829" s="670"/>
      <c r="O829" s="670"/>
      <c r="P829" s="670"/>
      <c r="Q829" s="670"/>
      <c r="R829" s="670"/>
      <c r="S829" s="670"/>
      <c r="T829" s="670"/>
      <c r="U829" s="670"/>
      <c r="V829" s="670"/>
      <c r="W829" s="670"/>
      <c r="X829" s="670"/>
      <c r="Y829" s="670"/>
      <c r="Z829" s="670"/>
      <c r="AA829" s="670"/>
      <c r="AB829" s="670"/>
      <c r="AC829" s="670"/>
      <c r="AD829" s="670"/>
      <c r="AE829" s="670"/>
      <c r="AF829" s="670"/>
      <c r="AG829" s="670"/>
      <c r="AH829" s="670"/>
      <c r="AI829" s="670"/>
      <c r="AJ829" s="670"/>
      <c r="AK829" s="670"/>
      <c r="AL829" s="670"/>
      <c r="AM829" s="670"/>
      <c r="AN829" s="670"/>
      <c r="AO829" s="670"/>
      <c r="AP829" s="670"/>
      <c r="AQ829" s="927"/>
      <c r="AR829" s="670"/>
      <c r="AS829" s="670"/>
      <c r="AT829" s="927"/>
      <c r="AU829" s="927"/>
      <c r="AV829" s="670"/>
      <c r="AW829" s="670"/>
      <c r="AX829" s="670"/>
      <c r="AY829" s="670"/>
      <c r="AZ829" s="670"/>
    </row>
    <row r="830">
      <c r="A830" s="670"/>
      <c r="B830" s="926"/>
      <c r="C830" s="670"/>
      <c r="D830" s="670"/>
      <c r="E830" s="670"/>
      <c r="F830" s="670"/>
      <c r="G830" s="670"/>
      <c r="H830" s="670"/>
      <c r="I830" s="670"/>
      <c r="J830" s="670"/>
      <c r="K830" s="670"/>
      <c r="L830" s="670"/>
      <c r="M830" s="670"/>
      <c r="N830" s="670"/>
      <c r="O830" s="670"/>
      <c r="P830" s="670"/>
      <c r="Q830" s="670"/>
      <c r="R830" s="670"/>
      <c r="S830" s="670"/>
      <c r="T830" s="670"/>
      <c r="U830" s="670"/>
      <c r="V830" s="670"/>
      <c r="W830" s="670"/>
      <c r="X830" s="670"/>
      <c r="Y830" s="670"/>
      <c r="Z830" s="670"/>
      <c r="AA830" s="670"/>
      <c r="AB830" s="670"/>
      <c r="AC830" s="670"/>
      <c r="AD830" s="670"/>
      <c r="AE830" s="670"/>
      <c r="AF830" s="670"/>
      <c r="AG830" s="670"/>
      <c r="AH830" s="670"/>
      <c r="AI830" s="670"/>
      <c r="AJ830" s="670"/>
      <c r="AK830" s="670"/>
      <c r="AL830" s="670"/>
      <c r="AM830" s="670"/>
      <c r="AN830" s="670"/>
      <c r="AO830" s="670"/>
      <c r="AP830" s="670"/>
      <c r="AQ830" s="927"/>
      <c r="AR830" s="670"/>
      <c r="AS830" s="670"/>
      <c r="AT830" s="927"/>
      <c r="AU830" s="927"/>
      <c r="AV830" s="670"/>
      <c r="AW830" s="670"/>
      <c r="AX830" s="670"/>
      <c r="AY830" s="670"/>
      <c r="AZ830" s="670"/>
    </row>
    <row r="831">
      <c r="A831" s="670"/>
      <c r="B831" s="926"/>
      <c r="C831" s="670"/>
      <c r="D831" s="670"/>
      <c r="E831" s="670"/>
      <c r="F831" s="670"/>
      <c r="G831" s="670"/>
      <c r="H831" s="670"/>
      <c r="I831" s="670"/>
      <c r="J831" s="670"/>
      <c r="K831" s="670"/>
      <c r="L831" s="670"/>
      <c r="M831" s="670"/>
      <c r="N831" s="670"/>
      <c r="O831" s="670"/>
      <c r="P831" s="670"/>
      <c r="Q831" s="670"/>
      <c r="R831" s="670"/>
      <c r="S831" s="670"/>
      <c r="T831" s="670"/>
      <c r="U831" s="670"/>
      <c r="V831" s="670"/>
      <c r="W831" s="670"/>
      <c r="X831" s="670"/>
      <c r="Y831" s="670"/>
      <c r="Z831" s="670"/>
      <c r="AA831" s="670"/>
      <c r="AB831" s="670"/>
      <c r="AC831" s="670"/>
      <c r="AD831" s="670"/>
      <c r="AE831" s="670"/>
      <c r="AF831" s="670"/>
      <c r="AG831" s="670"/>
      <c r="AH831" s="670"/>
      <c r="AI831" s="670"/>
      <c r="AJ831" s="670"/>
      <c r="AK831" s="670"/>
      <c r="AL831" s="670"/>
      <c r="AM831" s="670"/>
      <c r="AN831" s="670"/>
      <c r="AO831" s="670"/>
      <c r="AP831" s="670"/>
      <c r="AQ831" s="927"/>
      <c r="AR831" s="670"/>
      <c r="AS831" s="670"/>
      <c r="AT831" s="927"/>
      <c r="AU831" s="927"/>
      <c r="AV831" s="670"/>
      <c r="AW831" s="670"/>
      <c r="AX831" s="670"/>
      <c r="AY831" s="670"/>
      <c r="AZ831" s="670"/>
    </row>
    <row r="832">
      <c r="A832" s="670"/>
      <c r="B832" s="926"/>
      <c r="C832" s="670"/>
      <c r="D832" s="670"/>
      <c r="E832" s="670"/>
      <c r="F832" s="670"/>
      <c r="G832" s="670"/>
      <c r="H832" s="670"/>
      <c r="I832" s="670"/>
      <c r="J832" s="670"/>
      <c r="K832" s="670"/>
      <c r="L832" s="670"/>
      <c r="M832" s="670"/>
      <c r="N832" s="670"/>
      <c r="O832" s="670"/>
      <c r="P832" s="670"/>
      <c r="Q832" s="670"/>
      <c r="R832" s="670"/>
      <c r="S832" s="670"/>
      <c r="T832" s="670"/>
      <c r="U832" s="670"/>
      <c r="V832" s="670"/>
      <c r="W832" s="670"/>
      <c r="X832" s="670"/>
      <c r="Y832" s="670"/>
      <c r="Z832" s="670"/>
      <c r="AA832" s="670"/>
      <c r="AB832" s="670"/>
      <c r="AC832" s="670"/>
      <c r="AD832" s="670"/>
      <c r="AE832" s="670"/>
      <c r="AF832" s="670"/>
      <c r="AG832" s="670"/>
      <c r="AH832" s="670"/>
      <c r="AI832" s="670"/>
      <c r="AJ832" s="670"/>
      <c r="AK832" s="670"/>
      <c r="AL832" s="670"/>
      <c r="AM832" s="670"/>
      <c r="AN832" s="670"/>
      <c r="AO832" s="670"/>
      <c r="AP832" s="670"/>
      <c r="AQ832" s="927"/>
      <c r="AR832" s="670"/>
      <c r="AS832" s="670"/>
      <c r="AT832" s="927"/>
      <c r="AU832" s="927"/>
      <c r="AV832" s="670"/>
      <c r="AW832" s="670"/>
      <c r="AX832" s="670"/>
      <c r="AY832" s="670"/>
      <c r="AZ832" s="670"/>
    </row>
    <row r="833">
      <c r="A833" s="670"/>
      <c r="B833" s="926"/>
      <c r="C833" s="670"/>
      <c r="D833" s="670"/>
      <c r="E833" s="670"/>
      <c r="F833" s="670"/>
      <c r="G833" s="670"/>
      <c r="H833" s="670"/>
      <c r="I833" s="670"/>
      <c r="J833" s="670"/>
      <c r="K833" s="670"/>
      <c r="L833" s="670"/>
      <c r="M833" s="670"/>
      <c r="N833" s="670"/>
      <c r="O833" s="670"/>
      <c r="P833" s="670"/>
      <c r="Q833" s="670"/>
      <c r="R833" s="670"/>
      <c r="S833" s="670"/>
      <c r="T833" s="670"/>
      <c r="U833" s="670"/>
      <c r="V833" s="670"/>
      <c r="W833" s="670"/>
      <c r="X833" s="670"/>
      <c r="Y833" s="670"/>
      <c r="Z833" s="670"/>
      <c r="AA833" s="670"/>
      <c r="AB833" s="670"/>
      <c r="AC833" s="670"/>
      <c r="AD833" s="670"/>
      <c r="AE833" s="670"/>
      <c r="AF833" s="670"/>
      <c r="AG833" s="670"/>
      <c r="AH833" s="670"/>
      <c r="AI833" s="670"/>
      <c r="AJ833" s="670"/>
      <c r="AK833" s="670"/>
      <c r="AL833" s="670"/>
      <c r="AM833" s="670"/>
      <c r="AN833" s="670"/>
      <c r="AO833" s="670"/>
      <c r="AP833" s="670"/>
      <c r="AQ833" s="927"/>
      <c r="AR833" s="670"/>
      <c r="AS833" s="670"/>
      <c r="AT833" s="927"/>
      <c r="AU833" s="927"/>
      <c r="AV833" s="670"/>
      <c r="AW833" s="670"/>
      <c r="AX833" s="670"/>
      <c r="AY833" s="670"/>
      <c r="AZ833" s="670"/>
    </row>
    <row r="834">
      <c r="A834" s="670"/>
      <c r="B834" s="926"/>
      <c r="C834" s="670"/>
      <c r="D834" s="670"/>
      <c r="E834" s="670"/>
      <c r="F834" s="670"/>
      <c r="G834" s="670"/>
      <c r="H834" s="670"/>
      <c r="I834" s="670"/>
      <c r="J834" s="670"/>
      <c r="K834" s="670"/>
      <c r="L834" s="670"/>
      <c r="M834" s="670"/>
      <c r="N834" s="670"/>
      <c r="O834" s="670"/>
      <c r="P834" s="670"/>
      <c r="Q834" s="670"/>
      <c r="R834" s="670"/>
      <c r="S834" s="670"/>
      <c r="T834" s="670"/>
      <c r="U834" s="670"/>
      <c r="V834" s="670"/>
      <c r="W834" s="670"/>
      <c r="X834" s="670"/>
      <c r="Y834" s="670"/>
      <c r="Z834" s="670"/>
      <c r="AA834" s="670"/>
      <c r="AB834" s="670"/>
      <c r="AC834" s="670"/>
      <c r="AD834" s="670"/>
      <c r="AE834" s="670"/>
      <c r="AF834" s="670"/>
      <c r="AG834" s="670"/>
      <c r="AH834" s="670"/>
      <c r="AI834" s="670"/>
      <c r="AJ834" s="670"/>
      <c r="AK834" s="670"/>
      <c r="AL834" s="670"/>
      <c r="AM834" s="670"/>
      <c r="AN834" s="670"/>
      <c r="AO834" s="670"/>
      <c r="AP834" s="670"/>
      <c r="AQ834" s="927"/>
      <c r="AR834" s="670"/>
      <c r="AS834" s="670"/>
      <c r="AT834" s="927"/>
      <c r="AU834" s="927"/>
      <c r="AV834" s="670"/>
      <c r="AW834" s="670"/>
      <c r="AX834" s="670"/>
      <c r="AY834" s="670"/>
      <c r="AZ834" s="670"/>
    </row>
    <row r="835">
      <c r="A835" s="670"/>
      <c r="B835" s="926"/>
      <c r="C835" s="670"/>
      <c r="D835" s="670"/>
      <c r="E835" s="670"/>
      <c r="F835" s="670"/>
      <c r="G835" s="670"/>
      <c r="H835" s="670"/>
      <c r="I835" s="670"/>
      <c r="J835" s="670"/>
      <c r="K835" s="670"/>
      <c r="L835" s="670"/>
      <c r="M835" s="670"/>
      <c r="N835" s="670"/>
      <c r="O835" s="670"/>
      <c r="P835" s="670"/>
      <c r="Q835" s="670"/>
      <c r="R835" s="670"/>
      <c r="S835" s="670"/>
      <c r="T835" s="670"/>
      <c r="U835" s="670"/>
      <c r="V835" s="670"/>
      <c r="W835" s="670"/>
      <c r="X835" s="670"/>
      <c r="Y835" s="670"/>
      <c r="Z835" s="670"/>
      <c r="AA835" s="670"/>
      <c r="AB835" s="670"/>
      <c r="AC835" s="670"/>
      <c r="AD835" s="670"/>
      <c r="AE835" s="670"/>
      <c r="AF835" s="670"/>
      <c r="AG835" s="670"/>
      <c r="AH835" s="670"/>
      <c r="AI835" s="670"/>
      <c r="AJ835" s="670"/>
      <c r="AK835" s="670"/>
      <c r="AL835" s="670"/>
      <c r="AM835" s="670"/>
      <c r="AN835" s="670"/>
      <c r="AO835" s="670"/>
      <c r="AP835" s="670"/>
      <c r="AQ835" s="927"/>
      <c r="AR835" s="670"/>
      <c r="AS835" s="670"/>
      <c r="AT835" s="927"/>
      <c r="AU835" s="927"/>
      <c r="AV835" s="670"/>
      <c r="AW835" s="670"/>
      <c r="AX835" s="670"/>
      <c r="AY835" s="670"/>
      <c r="AZ835" s="670"/>
    </row>
    <row r="836">
      <c r="A836" s="670"/>
      <c r="B836" s="926"/>
      <c r="C836" s="670"/>
      <c r="D836" s="670"/>
      <c r="E836" s="670"/>
      <c r="F836" s="670"/>
      <c r="G836" s="670"/>
      <c r="H836" s="670"/>
      <c r="I836" s="670"/>
      <c r="J836" s="670"/>
      <c r="K836" s="670"/>
      <c r="L836" s="670"/>
      <c r="M836" s="670"/>
      <c r="N836" s="670"/>
      <c r="O836" s="670"/>
      <c r="P836" s="670"/>
      <c r="Q836" s="670"/>
      <c r="R836" s="670"/>
      <c r="S836" s="670"/>
      <c r="T836" s="670"/>
      <c r="U836" s="670"/>
      <c r="V836" s="670"/>
      <c r="W836" s="670"/>
      <c r="X836" s="670"/>
      <c r="Y836" s="670"/>
      <c r="Z836" s="670"/>
      <c r="AA836" s="670"/>
      <c r="AB836" s="670"/>
      <c r="AC836" s="670"/>
      <c r="AD836" s="670"/>
      <c r="AE836" s="670"/>
      <c r="AF836" s="670"/>
      <c r="AG836" s="670"/>
      <c r="AH836" s="670"/>
      <c r="AI836" s="670"/>
      <c r="AJ836" s="670"/>
      <c r="AK836" s="670"/>
      <c r="AL836" s="670"/>
      <c r="AM836" s="670"/>
      <c r="AN836" s="670"/>
      <c r="AO836" s="670"/>
      <c r="AP836" s="670"/>
      <c r="AQ836" s="927"/>
      <c r="AR836" s="670"/>
      <c r="AS836" s="670"/>
      <c r="AT836" s="927"/>
      <c r="AU836" s="927"/>
      <c r="AV836" s="670"/>
      <c r="AW836" s="670"/>
      <c r="AX836" s="670"/>
      <c r="AY836" s="670"/>
      <c r="AZ836" s="670"/>
    </row>
    <row r="837">
      <c r="A837" s="670"/>
      <c r="B837" s="926"/>
      <c r="C837" s="670"/>
      <c r="D837" s="670"/>
      <c r="E837" s="670"/>
      <c r="F837" s="670"/>
      <c r="G837" s="670"/>
      <c r="H837" s="670"/>
      <c r="I837" s="670"/>
      <c r="J837" s="670"/>
      <c r="K837" s="670"/>
      <c r="L837" s="670"/>
      <c r="M837" s="670"/>
      <c r="N837" s="670"/>
      <c r="O837" s="670"/>
      <c r="P837" s="670"/>
      <c r="Q837" s="670"/>
      <c r="R837" s="670"/>
      <c r="S837" s="670"/>
      <c r="T837" s="670"/>
      <c r="U837" s="670"/>
      <c r="V837" s="670"/>
      <c r="W837" s="670"/>
      <c r="X837" s="670"/>
      <c r="Y837" s="670"/>
      <c r="Z837" s="670"/>
      <c r="AA837" s="670"/>
      <c r="AB837" s="670"/>
      <c r="AC837" s="670"/>
      <c r="AD837" s="670"/>
      <c r="AE837" s="670"/>
      <c r="AF837" s="670"/>
      <c r="AG837" s="670"/>
      <c r="AH837" s="670"/>
      <c r="AI837" s="670"/>
      <c r="AJ837" s="670"/>
      <c r="AK837" s="670"/>
      <c r="AL837" s="670"/>
      <c r="AM837" s="670"/>
      <c r="AN837" s="670"/>
      <c r="AO837" s="670"/>
      <c r="AP837" s="670"/>
      <c r="AQ837" s="927"/>
      <c r="AR837" s="670"/>
      <c r="AS837" s="670"/>
      <c r="AT837" s="927"/>
      <c r="AU837" s="927"/>
      <c r="AV837" s="670"/>
      <c r="AW837" s="670"/>
      <c r="AX837" s="670"/>
      <c r="AY837" s="670"/>
      <c r="AZ837" s="670"/>
    </row>
    <row r="838">
      <c r="A838" s="670"/>
      <c r="B838" s="926"/>
      <c r="C838" s="670"/>
      <c r="D838" s="670"/>
      <c r="E838" s="670"/>
      <c r="F838" s="670"/>
      <c r="G838" s="670"/>
      <c r="H838" s="670"/>
      <c r="I838" s="670"/>
      <c r="J838" s="670"/>
      <c r="K838" s="670"/>
      <c r="L838" s="670"/>
      <c r="M838" s="670"/>
      <c r="N838" s="670"/>
      <c r="O838" s="670"/>
      <c r="P838" s="670"/>
      <c r="Q838" s="670"/>
      <c r="R838" s="670"/>
      <c r="S838" s="670"/>
      <c r="T838" s="670"/>
      <c r="U838" s="670"/>
      <c r="V838" s="670"/>
      <c r="W838" s="670"/>
      <c r="X838" s="670"/>
      <c r="Y838" s="670"/>
      <c r="Z838" s="670"/>
      <c r="AA838" s="670"/>
      <c r="AB838" s="670"/>
      <c r="AC838" s="670"/>
      <c r="AD838" s="670"/>
      <c r="AE838" s="670"/>
      <c r="AF838" s="670"/>
      <c r="AG838" s="670"/>
      <c r="AH838" s="670"/>
      <c r="AI838" s="670"/>
      <c r="AJ838" s="670"/>
      <c r="AK838" s="670"/>
      <c r="AL838" s="670"/>
      <c r="AM838" s="670"/>
      <c r="AN838" s="670"/>
      <c r="AO838" s="670"/>
      <c r="AP838" s="670"/>
      <c r="AQ838" s="927"/>
      <c r="AR838" s="670"/>
      <c r="AS838" s="670"/>
      <c r="AT838" s="927"/>
      <c r="AU838" s="927"/>
      <c r="AV838" s="670"/>
      <c r="AW838" s="670"/>
      <c r="AX838" s="670"/>
      <c r="AY838" s="670"/>
      <c r="AZ838" s="670"/>
    </row>
    <row r="839">
      <c r="A839" s="670"/>
      <c r="B839" s="926"/>
      <c r="C839" s="670"/>
      <c r="D839" s="670"/>
      <c r="E839" s="670"/>
      <c r="F839" s="670"/>
      <c r="G839" s="670"/>
      <c r="H839" s="670"/>
      <c r="I839" s="670"/>
      <c r="J839" s="670"/>
      <c r="K839" s="670"/>
      <c r="L839" s="670"/>
      <c r="M839" s="670"/>
      <c r="N839" s="670"/>
      <c r="O839" s="670"/>
      <c r="P839" s="670"/>
      <c r="Q839" s="670"/>
      <c r="R839" s="670"/>
      <c r="S839" s="670"/>
      <c r="T839" s="670"/>
      <c r="U839" s="670"/>
      <c r="V839" s="670"/>
      <c r="W839" s="670"/>
      <c r="X839" s="670"/>
      <c r="Y839" s="670"/>
      <c r="Z839" s="670"/>
      <c r="AA839" s="670"/>
      <c r="AB839" s="670"/>
      <c r="AC839" s="670"/>
      <c r="AD839" s="670"/>
      <c r="AE839" s="670"/>
      <c r="AF839" s="670"/>
      <c r="AG839" s="670"/>
      <c r="AH839" s="670"/>
      <c r="AI839" s="670"/>
      <c r="AJ839" s="670"/>
      <c r="AK839" s="670"/>
      <c r="AL839" s="670"/>
      <c r="AM839" s="670"/>
      <c r="AN839" s="670"/>
      <c r="AO839" s="670"/>
      <c r="AP839" s="670"/>
      <c r="AQ839" s="927"/>
      <c r="AR839" s="670"/>
      <c r="AS839" s="670"/>
      <c r="AT839" s="927"/>
      <c r="AU839" s="927"/>
      <c r="AV839" s="670"/>
      <c r="AW839" s="670"/>
      <c r="AX839" s="670"/>
      <c r="AY839" s="670"/>
      <c r="AZ839" s="670"/>
    </row>
    <row r="840">
      <c r="A840" s="670"/>
      <c r="B840" s="926"/>
      <c r="C840" s="670"/>
      <c r="D840" s="670"/>
      <c r="E840" s="670"/>
      <c r="F840" s="670"/>
      <c r="G840" s="670"/>
      <c r="H840" s="670"/>
      <c r="I840" s="670"/>
      <c r="J840" s="670"/>
      <c r="K840" s="670"/>
      <c r="L840" s="670"/>
      <c r="M840" s="670"/>
      <c r="N840" s="670"/>
      <c r="O840" s="670"/>
      <c r="P840" s="670"/>
      <c r="Q840" s="670"/>
      <c r="R840" s="670"/>
      <c r="S840" s="670"/>
      <c r="T840" s="670"/>
      <c r="U840" s="670"/>
      <c r="V840" s="670"/>
      <c r="W840" s="670"/>
      <c r="X840" s="670"/>
      <c r="Y840" s="670"/>
      <c r="Z840" s="670"/>
      <c r="AA840" s="670"/>
      <c r="AB840" s="670"/>
      <c r="AC840" s="670"/>
      <c r="AD840" s="670"/>
      <c r="AE840" s="670"/>
      <c r="AF840" s="670"/>
      <c r="AG840" s="670"/>
      <c r="AH840" s="670"/>
      <c r="AI840" s="670"/>
      <c r="AJ840" s="670"/>
      <c r="AK840" s="670"/>
      <c r="AL840" s="670"/>
      <c r="AM840" s="670"/>
      <c r="AN840" s="670"/>
      <c r="AO840" s="670"/>
      <c r="AP840" s="670"/>
      <c r="AQ840" s="927"/>
      <c r="AR840" s="670"/>
      <c r="AS840" s="670"/>
      <c r="AT840" s="927"/>
      <c r="AU840" s="927"/>
      <c r="AV840" s="670"/>
      <c r="AW840" s="670"/>
      <c r="AX840" s="670"/>
      <c r="AY840" s="670"/>
      <c r="AZ840" s="670"/>
    </row>
    <row r="841">
      <c r="A841" s="670"/>
      <c r="B841" s="926"/>
      <c r="C841" s="670"/>
      <c r="D841" s="670"/>
      <c r="E841" s="670"/>
      <c r="F841" s="670"/>
      <c r="G841" s="670"/>
      <c r="H841" s="670"/>
      <c r="I841" s="670"/>
      <c r="J841" s="670"/>
      <c r="K841" s="670"/>
      <c r="L841" s="670"/>
      <c r="M841" s="670"/>
      <c r="N841" s="670"/>
      <c r="O841" s="670"/>
      <c r="P841" s="670"/>
      <c r="Q841" s="670"/>
      <c r="R841" s="670"/>
      <c r="S841" s="670"/>
      <c r="T841" s="670"/>
      <c r="U841" s="670"/>
      <c r="V841" s="670"/>
      <c r="W841" s="670"/>
      <c r="X841" s="670"/>
      <c r="Y841" s="670"/>
      <c r="Z841" s="670"/>
      <c r="AA841" s="670"/>
      <c r="AB841" s="670"/>
      <c r="AC841" s="670"/>
      <c r="AD841" s="670"/>
      <c r="AE841" s="670"/>
      <c r="AF841" s="670"/>
      <c r="AG841" s="670"/>
      <c r="AH841" s="670"/>
      <c r="AI841" s="670"/>
      <c r="AJ841" s="670"/>
      <c r="AK841" s="670"/>
      <c r="AL841" s="670"/>
      <c r="AM841" s="670"/>
      <c r="AN841" s="670"/>
      <c r="AO841" s="670"/>
      <c r="AP841" s="670"/>
      <c r="AQ841" s="927"/>
      <c r="AR841" s="670"/>
      <c r="AS841" s="670"/>
      <c r="AT841" s="927"/>
      <c r="AU841" s="927"/>
      <c r="AV841" s="670"/>
      <c r="AW841" s="670"/>
      <c r="AX841" s="670"/>
      <c r="AY841" s="670"/>
      <c r="AZ841" s="670"/>
    </row>
    <row r="842">
      <c r="A842" s="670"/>
      <c r="B842" s="926"/>
      <c r="C842" s="670"/>
      <c r="D842" s="670"/>
      <c r="E842" s="670"/>
      <c r="F842" s="670"/>
      <c r="G842" s="670"/>
      <c r="H842" s="670"/>
      <c r="I842" s="670"/>
      <c r="J842" s="670"/>
      <c r="K842" s="670"/>
      <c r="L842" s="670"/>
      <c r="M842" s="670"/>
      <c r="N842" s="670"/>
      <c r="O842" s="670"/>
      <c r="P842" s="670"/>
      <c r="Q842" s="670"/>
      <c r="R842" s="670"/>
      <c r="S842" s="670"/>
      <c r="T842" s="670"/>
      <c r="U842" s="670"/>
      <c r="V842" s="670"/>
      <c r="W842" s="670"/>
      <c r="X842" s="670"/>
      <c r="Y842" s="670"/>
      <c r="Z842" s="670"/>
      <c r="AA842" s="670"/>
      <c r="AB842" s="670"/>
      <c r="AC842" s="670"/>
      <c r="AD842" s="670"/>
      <c r="AE842" s="670"/>
      <c r="AF842" s="670"/>
      <c r="AG842" s="670"/>
      <c r="AH842" s="670"/>
      <c r="AI842" s="670"/>
      <c r="AJ842" s="670"/>
      <c r="AK842" s="670"/>
      <c r="AL842" s="670"/>
      <c r="AM842" s="670"/>
      <c r="AN842" s="670"/>
      <c r="AO842" s="670"/>
      <c r="AP842" s="670"/>
      <c r="AQ842" s="927"/>
      <c r="AR842" s="670"/>
      <c r="AS842" s="670"/>
      <c r="AT842" s="927"/>
      <c r="AU842" s="927"/>
      <c r="AV842" s="670"/>
      <c r="AW842" s="670"/>
      <c r="AX842" s="670"/>
      <c r="AY842" s="670"/>
      <c r="AZ842" s="670"/>
    </row>
    <row r="843">
      <c r="A843" s="670"/>
      <c r="B843" s="926"/>
      <c r="C843" s="670"/>
      <c r="D843" s="670"/>
      <c r="E843" s="670"/>
      <c r="F843" s="670"/>
      <c r="G843" s="670"/>
      <c r="H843" s="670"/>
      <c r="I843" s="670"/>
      <c r="J843" s="670"/>
      <c r="K843" s="670"/>
      <c r="L843" s="670"/>
      <c r="M843" s="670"/>
      <c r="N843" s="670"/>
      <c r="O843" s="670"/>
      <c r="P843" s="670"/>
      <c r="Q843" s="670"/>
      <c r="R843" s="670"/>
      <c r="S843" s="670"/>
      <c r="T843" s="670"/>
      <c r="U843" s="670"/>
      <c r="V843" s="670"/>
      <c r="W843" s="670"/>
      <c r="X843" s="670"/>
      <c r="Y843" s="670"/>
      <c r="Z843" s="670"/>
      <c r="AA843" s="670"/>
      <c r="AB843" s="670"/>
      <c r="AC843" s="670"/>
      <c r="AD843" s="670"/>
      <c r="AE843" s="670"/>
      <c r="AF843" s="670"/>
      <c r="AG843" s="670"/>
      <c r="AH843" s="670"/>
      <c r="AI843" s="670"/>
      <c r="AJ843" s="670"/>
      <c r="AK843" s="670"/>
      <c r="AL843" s="670"/>
      <c r="AM843" s="670"/>
      <c r="AN843" s="670"/>
      <c r="AO843" s="670"/>
      <c r="AP843" s="670"/>
      <c r="AQ843" s="927"/>
      <c r="AR843" s="670"/>
      <c r="AS843" s="670"/>
      <c r="AT843" s="927"/>
      <c r="AU843" s="927"/>
      <c r="AV843" s="670"/>
      <c r="AW843" s="670"/>
      <c r="AX843" s="670"/>
      <c r="AY843" s="670"/>
      <c r="AZ843" s="670"/>
    </row>
    <row r="844">
      <c r="A844" s="670"/>
      <c r="B844" s="926"/>
      <c r="C844" s="670"/>
      <c r="D844" s="670"/>
      <c r="E844" s="670"/>
      <c r="F844" s="670"/>
      <c r="G844" s="670"/>
      <c r="H844" s="670"/>
      <c r="I844" s="670"/>
      <c r="J844" s="670"/>
      <c r="K844" s="670"/>
      <c r="L844" s="670"/>
      <c r="M844" s="670"/>
      <c r="N844" s="670"/>
      <c r="O844" s="670"/>
      <c r="P844" s="670"/>
      <c r="Q844" s="670"/>
      <c r="R844" s="670"/>
      <c r="S844" s="670"/>
      <c r="T844" s="670"/>
      <c r="U844" s="670"/>
      <c r="V844" s="670"/>
      <c r="W844" s="670"/>
      <c r="X844" s="670"/>
      <c r="Y844" s="670"/>
      <c r="Z844" s="670"/>
      <c r="AA844" s="670"/>
      <c r="AB844" s="670"/>
      <c r="AC844" s="670"/>
      <c r="AD844" s="670"/>
      <c r="AE844" s="670"/>
      <c r="AF844" s="670"/>
      <c r="AG844" s="670"/>
      <c r="AH844" s="670"/>
      <c r="AI844" s="670"/>
      <c r="AJ844" s="670"/>
      <c r="AK844" s="670"/>
      <c r="AL844" s="670"/>
      <c r="AM844" s="670"/>
      <c r="AN844" s="670"/>
      <c r="AO844" s="670"/>
      <c r="AP844" s="670"/>
      <c r="AQ844" s="927"/>
      <c r="AR844" s="670"/>
      <c r="AS844" s="670"/>
      <c r="AT844" s="927"/>
      <c r="AU844" s="927"/>
      <c r="AV844" s="670"/>
      <c r="AW844" s="670"/>
      <c r="AX844" s="670"/>
      <c r="AY844" s="670"/>
      <c r="AZ844" s="670"/>
    </row>
    <row r="845">
      <c r="A845" s="670"/>
      <c r="B845" s="926"/>
      <c r="C845" s="670"/>
      <c r="D845" s="670"/>
      <c r="E845" s="670"/>
      <c r="F845" s="670"/>
      <c r="G845" s="670"/>
      <c r="H845" s="670"/>
      <c r="I845" s="670"/>
      <c r="J845" s="670"/>
      <c r="K845" s="670"/>
      <c r="L845" s="670"/>
      <c r="M845" s="670"/>
      <c r="N845" s="670"/>
      <c r="O845" s="670"/>
      <c r="P845" s="670"/>
      <c r="Q845" s="670"/>
      <c r="R845" s="670"/>
      <c r="S845" s="670"/>
      <c r="T845" s="670"/>
      <c r="U845" s="670"/>
      <c r="V845" s="670"/>
      <c r="W845" s="670"/>
      <c r="X845" s="670"/>
      <c r="Y845" s="670"/>
      <c r="Z845" s="670"/>
      <c r="AA845" s="670"/>
      <c r="AB845" s="670"/>
      <c r="AC845" s="670"/>
      <c r="AD845" s="670"/>
      <c r="AE845" s="670"/>
      <c r="AF845" s="670"/>
      <c r="AG845" s="670"/>
      <c r="AH845" s="670"/>
      <c r="AI845" s="670"/>
      <c r="AJ845" s="670"/>
      <c r="AK845" s="670"/>
      <c r="AL845" s="670"/>
      <c r="AM845" s="670"/>
      <c r="AN845" s="670"/>
      <c r="AO845" s="670"/>
      <c r="AP845" s="670"/>
      <c r="AQ845" s="927"/>
      <c r="AR845" s="670"/>
      <c r="AS845" s="670"/>
      <c r="AT845" s="927"/>
      <c r="AU845" s="927"/>
      <c r="AV845" s="670"/>
      <c r="AW845" s="670"/>
      <c r="AX845" s="670"/>
      <c r="AY845" s="670"/>
      <c r="AZ845" s="670"/>
    </row>
    <row r="846">
      <c r="A846" s="670"/>
      <c r="B846" s="926"/>
      <c r="C846" s="670"/>
      <c r="D846" s="670"/>
      <c r="E846" s="670"/>
      <c r="F846" s="670"/>
      <c r="G846" s="670"/>
      <c r="H846" s="670"/>
      <c r="I846" s="670"/>
      <c r="J846" s="670"/>
      <c r="K846" s="670"/>
      <c r="L846" s="670"/>
      <c r="M846" s="670"/>
      <c r="N846" s="670"/>
      <c r="O846" s="670"/>
      <c r="P846" s="670"/>
      <c r="Q846" s="670"/>
      <c r="R846" s="670"/>
      <c r="S846" s="670"/>
      <c r="T846" s="670"/>
      <c r="U846" s="670"/>
      <c r="V846" s="670"/>
      <c r="W846" s="670"/>
      <c r="X846" s="670"/>
      <c r="Y846" s="670"/>
      <c r="Z846" s="670"/>
      <c r="AA846" s="670"/>
      <c r="AB846" s="670"/>
      <c r="AC846" s="670"/>
      <c r="AD846" s="670"/>
      <c r="AE846" s="670"/>
      <c r="AF846" s="670"/>
      <c r="AG846" s="670"/>
      <c r="AH846" s="670"/>
      <c r="AI846" s="670"/>
      <c r="AJ846" s="670"/>
      <c r="AK846" s="670"/>
      <c r="AL846" s="670"/>
      <c r="AM846" s="670"/>
      <c r="AN846" s="670"/>
      <c r="AO846" s="670"/>
      <c r="AP846" s="670"/>
      <c r="AQ846" s="927"/>
      <c r="AR846" s="670"/>
      <c r="AS846" s="670"/>
      <c r="AT846" s="927"/>
      <c r="AU846" s="927"/>
      <c r="AV846" s="670"/>
      <c r="AW846" s="670"/>
      <c r="AX846" s="670"/>
      <c r="AY846" s="670"/>
      <c r="AZ846" s="670"/>
    </row>
    <row r="847">
      <c r="A847" s="670"/>
      <c r="B847" s="926"/>
      <c r="C847" s="670"/>
      <c r="D847" s="670"/>
      <c r="E847" s="670"/>
      <c r="F847" s="670"/>
      <c r="G847" s="670"/>
      <c r="H847" s="670"/>
      <c r="I847" s="670"/>
      <c r="J847" s="670"/>
      <c r="K847" s="670"/>
      <c r="L847" s="670"/>
      <c r="M847" s="670"/>
      <c r="N847" s="670"/>
      <c r="O847" s="670"/>
      <c r="P847" s="670"/>
      <c r="Q847" s="670"/>
      <c r="R847" s="670"/>
      <c r="S847" s="670"/>
      <c r="T847" s="670"/>
      <c r="U847" s="670"/>
      <c r="V847" s="670"/>
      <c r="W847" s="670"/>
      <c r="X847" s="670"/>
      <c r="Y847" s="670"/>
      <c r="Z847" s="670"/>
      <c r="AA847" s="670"/>
      <c r="AB847" s="670"/>
      <c r="AC847" s="670"/>
      <c r="AD847" s="670"/>
      <c r="AE847" s="670"/>
      <c r="AF847" s="670"/>
      <c r="AG847" s="670"/>
      <c r="AH847" s="670"/>
      <c r="AI847" s="670"/>
      <c r="AJ847" s="670"/>
      <c r="AK847" s="670"/>
      <c r="AL847" s="670"/>
      <c r="AM847" s="670"/>
      <c r="AN847" s="670"/>
      <c r="AO847" s="670"/>
      <c r="AP847" s="670"/>
      <c r="AQ847" s="927"/>
      <c r="AR847" s="670"/>
      <c r="AS847" s="670"/>
      <c r="AT847" s="927"/>
      <c r="AU847" s="927"/>
      <c r="AV847" s="670"/>
      <c r="AW847" s="670"/>
      <c r="AX847" s="670"/>
      <c r="AY847" s="670"/>
      <c r="AZ847" s="670"/>
    </row>
    <row r="848">
      <c r="A848" s="670"/>
      <c r="B848" s="926"/>
      <c r="C848" s="670"/>
      <c r="D848" s="670"/>
      <c r="E848" s="670"/>
      <c r="F848" s="670"/>
      <c r="G848" s="670"/>
      <c r="H848" s="670"/>
      <c r="I848" s="670"/>
      <c r="J848" s="670"/>
      <c r="K848" s="670"/>
      <c r="L848" s="670"/>
      <c r="M848" s="670"/>
      <c r="N848" s="670"/>
      <c r="O848" s="670"/>
      <c r="P848" s="670"/>
      <c r="Q848" s="670"/>
      <c r="R848" s="670"/>
      <c r="S848" s="670"/>
      <c r="T848" s="670"/>
      <c r="U848" s="670"/>
      <c r="V848" s="670"/>
      <c r="W848" s="670"/>
      <c r="X848" s="670"/>
      <c r="Y848" s="670"/>
      <c r="Z848" s="670"/>
      <c r="AA848" s="670"/>
      <c r="AB848" s="670"/>
      <c r="AC848" s="670"/>
      <c r="AD848" s="670"/>
      <c r="AE848" s="670"/>
      <c r="AF848" s="670"/>
      <c r="AG848" s="670"/>
      <c r="AH848" s="670"/>
      <c r="AI848" s="670"/>
      <c r="AJ848" s="670"/>
      <c r="AK848" s="670"/>
      <c r="AL848" s="670"/>
      <c r="AM848" s="670"/>
      <c r="AN848" s="670"/>
      <c r="AO848" s="670"/>
      <c r="AP848" s="670"/>
      <c r="AQ848" s="927"/>
      <c r="AR848" s="670"/>
      <c r="AS848" s="670"/>
      <c r="AT848" s="927"/>
      <c r="AU848" s="927"/>
      <c r="AV848" s="670"/>
      <c r="AW848" s="670"/>
      <c r="AX848" s="670"/>
      <c r="AY848" s="670"/>
      <c r="AZ848" s="670"/>
    </row>
    <row r="849">
      <c r="A849" s="670"/>
      <c r="B849" s="926"/>
      <c r="C849" s="670"/>
      <c r="D849" s="670"/>
      <c r="E849" s="670"/>
      <c r="F849" s="670"/>
      <c r="G849" s="670"/>
      <c r="H849" s="670"/>
      <c r="I849" s="670"/>
      <c r="J849" s="670"/>
      <c r="K849" s="670"/>
      <c r="L849" s="670"/>
      <c r="M849" s="670"/>
      <c r="N849" s="670"/>
      <c r="O849" s="670"/>
      <c r="P849" s="670"/>
      <c r="Q849" s="670"/>
      <c r="R849" s="670"/>
      <c r="S849" s="670"/>
      <c r="T849" s="670"/>
      <c r="U849" s="670"/>
      <c r="V849" s="670"/>
      <c r="W849" s="670"/>
      <c r="X849" s="670"/>
      <c r="Y849" s="670"/>
      <c r="Z849" s="670"/>
      <c r="AA849" s="670"/>
      <c r="AB849" s="670"/>
      <c r="AC849" s="670"/>
      <c r="AD849" s="670"/>
      <c r="AE849" s="670"/>
      <c r="AF849" s="670"/>
      <c r="AG849" s="670"/>
      <c r="AH849" s="670"/>
      <c r="AI849" s="670"/>
      <c r="AJ849" s="670"/>
      <c r="AK849" s="670"/>
      <c r="AL849" s="670"/>
      <c r="AM849" s="670"/>
      <c r="AN849" s="670"/>
      <c r="AO849" s="670"/>
      <c r="AP849" s="670"/>
      <c r="AQ849" s="927"/>
      <c r="AR849" s="670"/>
      <c r="AS849" s="670"/>
      <c r="AT849" s="927"/>
      <c r="AU849" s="927"/>
      <c r="AV849" s="670"/>
      <c r="AW849" s="670"/>
      <c r="AX849" s="670"/>
      <c r="AY849" s="670"/>
      <c r="AZ849" s="670"/>
    </row>
    <row r="850">
      <c r="A850" s="670"/>
      <c r="B850" s="926"/>
      <c r="C850" s="670"/>
      <c r="D850" s="670"/>
      <c r="E850" s="670"/>
      <c r="F850" s="670"/>
      <c r="G850" s="670"/>
      <c r="H850" s="670"/>
      <c r="I850" s="670"/>
      <c r="J850" s="670"/>
      <c r="K850" s="670"/>
      <c r="L850" s="670"/>
      <c r="M850" s="670"/>
      <c r="N850" s="670"/>
      <c r="O850" s="670"/>
      <c r="P850" s="670"/>
      <c r="Q850" s="670"/>
      <c r="R850" s="670"/>
      <c r="S850" s="670"/>
      <c r="T850" s="670"/>
      <c r="U850" s="670"/>
      <c r="V850" s="670"/>
      <c r="W850" s="670"/>
      <c r="X850" s="670"/>
      <c r="Y850" s="670"/>
      <c r="Z850" s="670"/>
      <c r="AA850" s="670"/>
      <c r="AB850" s="670"/>
      <c r="AC850" s="670"/>
      <c r="AD850" s="670"/>
      <c r="AE850" s="670"/>
      <c r="AF850" s="670"/>
      <c r="AG850" s="670"/>
      <c r="AH850" s="670"/>
      <c r="AI850" s="670"/>
      <c r="AJ850" s="670"/>
      <c r="AK850" s="670"/>
      <c r="AL850" s="670"/>
      <c r="AM850" s="670"/>
      <c r="AN850" s="670"/>
      <c r="AO850" s="670"/>
      <c r="AP850" s="670"/>
      <c r="AQ850" s="927"/>
      <c r="AR850" s="670"/>
      <c r="AS850" s="670"/>
      <c r="AT850" s="927"/>
      <c r="AU850" s="927"/>
      <c r="AV850" s="670"/>
      <c r="AW850" s="670"/>
      <c r="AX850" s="670"/>
      <c r="AY850" s="670"/>
      <c r="AZ850" s="670"/>
    </row>
    <row r="851">
      <c r="A851" s="670"/>
      <c r="B851" s="926"/>
      <c r="C851" s="670"/>
      <c r="D851" s="670"/>
      <c r="E851" s="670"/>
      <c r="F851" s="670"/>
      <c r="G851" s="670"/>
      <c r="H851" s="670"/>
      <c r="I851" s="670"/>
      <c r="J851" s="670"/>
      <c r="K851" s="670"/>
      <c r="L851" s="670"/>
      <c r="M851" s="670"/>
      <c r="N851" s="670"/>
      <c r="O851" s="670"/>
      <c r="P851" s="670"/>
      <c r="Q851" s="670"/>
      <c r="R851" s="670"/>
      <c r="S851" s="670"/>
      <c r="T851" s="670"/>
      <c r="U851" s="670"/>
      <c r="V851" s="670"/>
      <c r="W851" s="670"/>
      <c r="X851" s="670"/>
      <c r="Y851" s="670"/>
      <c r="Z851" s="670"/>
      <c r="AA851" s="670"/>
      <c r="AB851" s="670"/>
      <c r="AC851" s="670"/>
      <c r="AD851" s="670"/>
      <c r="AE851" s="670"/>
      <c r="AF851" s="670"/>
      <c r="AG851" s="670"/>
      <c r="AH851" s="670"/>
      <c r="AI851" s="670"/>
      <c r="AJ851" s="670"/>
      <c r="AK851" s="670"/>
      <c r="AL851" s="670"/>
      <c r="AM851" s="670"/>
      <c r="AN851" s="670"/>
      <c r="AO851" s="670"/>
      <c r="AP851" s="670"/>
      <c r="AQ851" s="927"/>
      <c r="AR851" s="670"/>
      <c r="AS851" s="670"/>
      <c r="AT851" s="927"/>
      <c r="AU851" s="927"/>
      <c r="AV851" s="670"/>
      <c r="AW851" s="670"/>
      <c r="AX851" s="670"/>
      <c r="AY851" s="670"/>
      <c r="AZ851" s="670"/>
    </row>
    <row r="852">
      <c r="A852" s="670"/>
      <c r="B852" s="926"/>
      <c r="C852" s="670"/>
      <c r="D852" s="670"/>
      <c r="E852" s="670"/>
      <c r="F852" s="670"/>
      <c r="G852" s="670"/>
      <c r="H852" s="670"/>
      <c r="I852" s="670"/>
      <c r="J852" s="670"/>
      <c r="K852" s="670"/>
      <c r="L852" s="670"/>
      <c r="M852" s="670"/>
      <c r="N852" s="670"/>
      <c r="O852" s="670"/>
      <c r="P852" s="670"/>
      <c r="Q852" s="670"/>
      <c r="R852" s="670"/>
      <c r="S852" s="670"/>
      <c r="T852" s="670"/>
      <c r="U852" s="670"/>
      <c r="V852" s="670"/>
      <c r="W852" s="670"/>
      <c r="X852" s="670"/>
      <c r="Y852" s="670"/>
      <c r="Z852" s="670"/>
      <c r="AA852" s="670"/>
      <c r="AB852" s="670"/>
      <c r="AC852" s="670"/>
      <c r="AD852" s="670"/>
      <c r="AE852" s="670"/>
      <c r="AF852" s="670"/>
      <c r="AG852" s="670"/>
      <c r="AH852" s="670"/>
      <c r="AI852" s="670"/>
      <c r="AJ852" s="670"/>
      <c r="AK852" s="670"/>
      <c r="AL852" s="670"/>
      <c r="AM852" s="670"/>
      <c r="AN852" s="670"/>
      <c r="AO852" s="670"/>
      <c r="AP852" s="670"/>
      <c r="AQ852" s="927"/>
      <c r="AR852" s="670"/>
      <c r="AS852" s="670"/>
      <c r="AT852" s="927"/>
      <c r="AU852" s="927"/>
      <c r="AV852" s="670"/>
      <c r="AW852" s="670"/>
      <c r="AX852" s="670"/>
      <c r="AY852" s="670"/>
      <c r="AZ852" s="670"/>
    </row>
    <row r="853">
      <c r="A853" s="670"/>
      <c r="B853" s="926"/>
      <c r="C853" s="670"/>
      <c r="D853" s="670"/>
      <c r="E853" s="670"/>
      <c r="F853" s="670"/>
      <c r="G853" s="670"/>
      <c r="H853" s="670"/>
      <c r="I853" s="670"/>
      <c r="J853" s="670"/>
      <c r="K853" s="670"/>
      <c r="L853" s="670"/>
      <c r="M853" s="670"/>
      <c r="N853" s="670"/>
      <c r="O853" s="670"/>
      <c r="P853" s="670"/>
      <c r="Q853" s="670"/>
      <c r="R853" s="670"/>
      <c r="S853" s="670"/>
      <c r="T853" s="670"/>
      <c r="U853" s="670"/>
      <c r="V853" s="670"/>
      <c r="W853" s="670"/>
      <c r="X853" s="670"/>
      <c r="Y853" s="670"/>
      <c r="Z853" s="670"/>
      <c r="AA853" s="670"/>
      <c r="AB853" s="670"/>
      <c r="AC853" s="670"/>
      <c r="AD853" s="670"/>
      <c r="AE853" s="670"/>
      <c r="AF853" s="670"/>
      <c r="AG853" s="670"/>
      <c r="AH853" s="670"/>
      <c r="AI853" s="670"/>
      <c r="AJ853" s="670"/>
      <c r="AK853" s="670"/>
      <c r="AL853" s="670"/>
      <c r="AM853" s="670"/>
      <c r="AN853" s="670"/>
      <c r="AO853" s="670"/>
      <c r="AP853" s="670"/>
      <c r="AQ853" s="927"/>
      <c r="AR853" s="670"/>
      <c r="AS853" s="670"/>
      <c r="AT853" s="927"/>
      <c r="AU853" s="927"/>
      <c r="AV853" s="670"/>
      <c r="AW853" s="670"/>
      <c r="AX853" s="670"/>
      <c r="AY853" s="670"/>
      <c r="AZ853" s="670"/>
    </row>
    <row r="854">
      <c r="A854" s="670"/>
      <c r="B854" s="926"/>
      <c r="C854" s="670"/>
      <c r="D854" s="670"/>
      <c r="E854" s="670"/>
      <c r="F854" s="670"/>
      <c r="G854" s="670"/>
      <c r="H854" s="670"/>
      <c r="I854" s="670"/>
      <c r="J854" s="670"/>
      <c r="K854" s="670"/>
      <c r="L854" s="670"/>
      <c r="M854" s="670"/>
      <c r="N854" s="670"/>
      <c r="O854" s="670"/>
      <c r="P854" s="670"/>
      <c r="Q854" s="670"/>
      <c r="R854" s="670"/>
      <c r="S854" s="670"/>
      <c r="T854" s="670"/>
      <c r="U854" s="670"/>
      <c r="V854" s="670"/>
      <c r="W854" s="670"/>
      <c r="X854" s="670"/>
      <c r="Y854" s="670"/>
      <c r="Z854" s="670"/>
      <c r="AA854" s="670"/>
      <c r="AB854" s="670"/>
      <c r="AC854" s="670"/>
      <c r="AD854" s="670"/>
      <c r="AE854" s="670"/>
      <c r="AF854" s="670"/>
      <c r="AG854" s="670"/>
      <c r="AH854" s="670"/>
      <c r="AI854" s="670"/>
      <c r="AJ854" s="670"/>
      <c r="AK854" s="670"/>
      <c r="AL854" s="670"/>
      <c r="AM854" s="670"/>
      <c r="AN854" s="670"/>
      <c r="AO854" s="670"/>
      <c r="AP854" s="670"/>
      <c r="AQ854" s="927"/>
      <c r="AR854" s="670"/>
      <c r="AS854" s="670"/>
      <c r="AT854" s="927"/>
      <c r="AU854" s="927"/>
      <c r="AV854" s="670"/>
      <c r="AW854" s="670"/>
      <c r="AX854" s="670"/>
      <c r="AY854" s="670"/>
      <c r="AZ854" s="670"/>
    </row>
  </sheetData>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Y1"/>
    <mergeCell ref="AW1:AY1"/>
    <mergeCell ref="AZ1:AZ2"/>
    <mergeCell ref="BA1:BA2"/>
    <mergeCell ref="Z1:AB1"/>
    <mergeCell ref="AC1:AC2"/>
    <mergeCell ref="AD1:AD2"/>
    <mergeCell ref="AE1:AE2"/>
    <mergeCell ref="AF1:AP1"/>
    <mergeCell ref="AQ1:AQ2"/>
    <mergeCell ref="AR1:AV1"/>
  </mergeCells>
  <dataValidations>
    <dataValidation type="list" allowBlank="1" showErrorMessage="1" sqref="AZ3:AZ156">
      <formula1>"DENIED,RTH,RE-TRANSMITTED"</formula1>
    </dataValidation>
    <dataValidation type="list" allowBlank="1" showErrorMessage="1" sqref="L3:L156">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formula1>
    </dataValidation>
    <dataValidation type="list" allowBlank="1" showErrorMessage="1" sqref="AP3:AP156">
      <formula1>"IMPROVED,RECOVERED,DAMA w/ waiver,DAMA,EXPIRED,THOC"</formula1>
    </dataValidation>
    <dataValidation type="list" allowBlank="1" showErrorMessage="1" sqref="AU3:AU156 AY3:AY156">
      <formula1>"SHAYNE,APRIL,ALYZZA"</formula1>
    </dataValidation>
    <dataValidation type="list" allowBlank="1" showErrorMessage="1" sqref="AD3:AD156">
      <formula1>"MEDICINE,PEDIA,SURGERY,OB-GYN,NEWBORN,OPHTHA"</formula1>
    </dataValidation>
    <dataValidation type="list" allowBlank="1" showErrorMessage="1" sqref="AE3:AE156">
      <formula1>"OUTPATIENT,INPATIENT,EMERGENCY"</formula1>
    </dataValidation>
    <dataValidation type="list" allowBlank="1" showErrorMessage="1" sqref="M3:M156">
      <formula1>"MEMBER,CHILD,SPOUSE"</formula1>
    </dataValidation>
    <dataValidation type="list" allowBlank="1" showErrorMessage="1" sqref="AO3:AO156">
      <formula1>"SYSTEM,DIGITAL,MANUAL,SYSTEM - INC,NO CF4,CF3 MANUAL,WELL BABY"</formula1>
    </dataValidation>
    <dataValidation type="list" allowBlank="1" showErrorMessage="1" sqref="AQ3:AQ156">
      <formula1>"READY FOR TRANSMITTAL,PENDING"</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6.5"/>
  </cols>
  <sheetData>
    <row r="1">
      <c r="A1" s="688"/>
      <c r="B1" s="688"/>
      <c r="C1" s="688"/>
      <c r="D1" s="688"/>
      <c r="E1" s="688"/>
      <c r="F1" s="688"/>
      <c r="G1" s="688"/>
      <c r="H1" s="688"/>
      <c r="I1" s="688"/>
      <c r="J1" s="688"/>
      <c r="K1" s="688"/>
      <c r="L1" s="688"/>
      <c r="M1" s="688"/>
      <c r="N1" s="688"/>
      <c r="O1" s="688"/>
    </row>
    <row r="2">
      <c r="A2" s="928"/>
      <c r="B2" s="928" t="s">
        <v>2118</v>
      </c>
      <c r="F2" s="688"/>
      <c r="G2" s="688"/>
      <c r="H2" s="688"/>
      <c r="I2" s="688"/>
      <c r="J2" s="688"/>
      <c r="K2" s="688"/>
      <c r="L2" s="929" t="s">
        <v>2119</v>
      </c>
      <c r="O2" s="929" t="s">
        <v>2120</v>
      </c>
    </row>
    <row r="3">
      <c r="A3" s="930"/>
      <c r="B3" s="930" t="s">
        <v>2121</v>
      </c>
      <c r="F3" s="688"/>
      <c r="G3" s="688"/>
      <c r="H3" s="688"/>
      <c r="I3" s="688"/>
      <c r="J3" s="688"/>
      <c r="K3" s="688"/>
      <c r="L3" s="929" t="s">
        <v>2122</v>
      </c>
      <c r="O3" s="931">
        <v>45727.0</v>
      </c>
    </row>
    <row r="4">
      <c r="A4" s="688"/>
      <c r="B4" s="688"/>
      <c r="C4" s="688"/>
      <c r="D4" s="688"/>
      <c r="E4" s="688"/>
      <c r="F4" s="688"/>
      <c r="G4" s="688"/>
      <c r="H4" s="688"/>
      <c r="I4" s="688"/>
      <c r="J4" s="688"/>
      <c r="K4" s="688"/>
      <c r="L4" s="688"/>
      <c r="M4" s="688"/>
      <c r="N4" s="688"/>
    </row>
    <row r="5">
      <c r="A5" s="932"/>
      <c r="B5" s="932" t="s">
        <v>3373</v>
      </c>
      <c r="F5" s="688"/>
      <c r="G5" s="688"/>
      <c r="H5" s="688"/>
      <c r="I5" s="688"/>
      <c r="J5" s="688"/>
      <c r="K5" s="688"/>
      <c r="L5" s="688"/>
      <c r="M5" s="688"/>
      <c r="N5" s="688"/>
    </row>
    <row r="6">
      <c r="A6" s="688"/>
      <c r="B6" s="688"/>
      <c r="C6" s="688"/>
      <c r="D6" s="688"/>
      <c r="E6" s="688"/>
      <c r="F6" s="688"/>
      <c r="G6" s="688"/>
      <c r="H6" s="688"/>
      <c r="I6" s="688"/>
      <c r="J6" s="688"/>
      <c r="K6" s="688"/>
      <c r="L6" s="688"/>
      <c r="M6" s="688"/>
      <c r="N6" s="688"/>
    </row>
    <row r="7">
      <c r="A7" s="933"/>
      <c r="B7" s="934" t="s">
        <v>3374</v>
      </c>
      <c r="C7" s="935" t="s">
        <v>2134</v>
      </c>
      <c r="D7" s="934" t="s">
        <v>3375</v>
      </c>
      <c r="E7" s="934" t="s">
        <v>3376</v>
      </c>
      <c r="F7" s="934" t="s">
        <v>3377</v>
      </c>
      <c r="G7" s="935" t="s">
        <v>2130</v>
      </c>
      <c r="H7" s="935" t="s">
        <v>3378</v>
      </c>
      <c r="I7" s="935" t="s">
        <v>3379</v>
      </c>
      <c r="J7" s="935" t="s">
        <v>3380</v>
      </c>
      <c r="K7" s="934" t="s">
        <v>3381</v>
      </c>
      <c r="L7" s="934" t="s">
        <v>2137</v>
      </c>
      <c r="M7" s="936"/>
    </row>
    <row r="8">
      <c r="A8" s="937"/>
      <c r="B8" s="937" t="s">
        <v>2139</v>
      </c>
      <c r="C8" s="938">
        <v>46.0</v>
      </c>
      <c r="D8" s="939">
        <v>45689.02291666667</v>
      </c>
      <c r="E8" s="937">
        <v>1.2513568E7</v>
      </c>
      <c r="F8" s="937" t="s">
        <v>3382</v>
      </c>
      <c r="G8" s="938">
        <v>1882.0</v>
      </c>
      <c r="H8" s="938">
        <v>407.0</v>
      </c>
      <c r="I8" s="938" t="s">
        <v>3383</v>
      </c>
      <c r="J8" s="938" t="s">
        <v>3384</v>
      </c>
      <c r="K8" s="940"/>
      <c r="L8" s="937" t="s">
        <v>2143</v>
      </c>
      <c r="M8" s="937"/>
      <c r="N8" s="937"/>
    </row>
    <row r="9">
      <c r="A9" s="937"/>
      <c r="B9" s="937" t="s">
        <v>1308</v>
      </c>
      <c r="C9" s="938">
        <v>63.0</v>
      </c>
      <c r="D9" s="939">
        <v>45689.03888888889</v>
      </c>
      <c r="E9" s="937">
        <v>1.2513566E7</v>
      </c>
      <c r="F9" s="937" t="s">
        <v>3382</v>
      </c>
      <c r="G9" s="938">
        <v>1883.0</v>
      </c>
      <c r="H9" s="938" t="s">
        <v>3385</v>
      </c>
      <c r="I9" s="938" t="s">
        <v>3383</v>
      </c>
      <c r="J9" s="938" t="s">
        <v>3384</v>
      </c>
      <c r="K9" s="940"/>
      <c r="L9" s="937" t="s">
        <v>2145</v>
      </c>
      <c r="M9" s="937"/>
      <c r="N9" s="937"/>
    </row>
    <row r="10">
      <c r="A10" s="937"/>
      <c r="B10" s="937" t="s">
        <v>1589</v>
      </c>
      <c r="C10" s="938">
        <v>27.0</v>
      </c>
      <c r="D10" s="939">
        <v>45689.436111111114</v>
      </c>
      <c r="E10" s="937">
        <v>2.2513575E7</v>
      </c>
      <c r="F10" s="937" t="s">
        <v>3382</v>
      </c>
      <c r="G10" s="938">
        <v>1884.0</v>
      </c>
      <c r="H10" s="938">
        <v>410.0</v>
      </c>
      <c r="I10" s="938" t="s">
        <v>3383</v>
      </c>
      <c r="J10" s="938" t="s">
        <v>3384</v>
      </c>
      <c r="K10" s="937" t="s">
        <v>3386</v>
      </c>
      <c r="L10" s="937" t="s">
        <v>2148</v>
      </c>
      <c r="M10" s="937"/>
      <c r="N10" s="937"/>
    </row>
    <row r="11">
      <c r="A11" s="937"/>
      <c r="B11" s="937" t="s">
        <v>1329</v>
      </c>
      <c r="C11" s="938">
        <v>48.0</v>
      </c>
      <c r="D11" s="939">
        <v>45689.69375</v>
      </c>
      <c r="E11" s="937">
        <v>1.2512618E7</v>
      </c>
      <c r="F11" s="937" t="s">
        <v>3382</v>
      </c>
      <c r="G11" s="938">
        <v>1885.0</v>
      </c>
      <c r="H11" s="938">
        <v>414.0</v>
      </c>
      <c r="I11" s="938" t="s">
        <v>3383</v>
      </c>
      <c r="J11" s="938" t="s">
        <v>3387</v>
      </c>
      <c r="K11" s="940"/>
      <c r="L11" s="937" t="s">
        <v>2151</v>
      </c>
      <c r="M11" s="937"/>
      <c r="N11" s="937"/>
    </row>
    <row r="12">
      <c r="A12" s="937"/>
      <c r="B12" s="937" t="s">
        <v>1342</v>
      </c>
      <c r="C12" s="938">
        <v>67.0</v>
      </c>
      <c r="D12" s="939">
        <v>45689.709027777775</v>
      </c>
      <c r="E12" s="937">
        <v>2.2513594E7</v>
      </c>
      <c r="F12" s="937" t="s">
        <v>3382</v>
      </c>
      <c r="G12" s="938">
        <v>1886.0</v>
      </c>
      <c r="H12" s="938">
        <v>419.0</v>
      </c>
      <c r="I12" s="938" t="s">
        <v>3383</v>
      </c>
      <c r="J12" s="938" t="s">
        <v>3384</v>
      </c>
      <c r="K12" s="940"/>
      <c r="L12" s="937" t="s">
        <v>2153</v>
      </c>
      <c r="M12" s="937"/>
      <c r="N12" s="937"/>
    </row>
    <row r="13">
      <c r="A13" s="937"/>
      <c r="B13" s="937" t="s">
        <v>1370</v>
      </c>
      <c r="C13" s="938">
        <v>37.0</v>
      </c>
      <c r="D13" s="939">
        <v>45689.74166666667</v>
      </c>
      <c r="E13" s="937">
        <v>2.2513585E7</v>
      </c>
      <c r="F13" s="937" t="s">
        <v>3382</v>
      </c>
      <c r="G13" s="938">
        <v>1887.0</v>
      </c>
      <c r="H13" s="938">
        <v>404.0</v>
      </c>
      <c r="I13" s="938" t="s">
        <v>3383</v>
      </c>
      <c r="J13" s="938" t="s">
        <v>3384</v>
      </c>
      <c r="K13" s="937" t="s">
        <v>2317</v>
      </c>
      <c r="L13" s="937" t="s">
        <v>2223</v>
      </c>
      <c r="M13" s="937"/>
      <c r="N13" s="937"/>
    </row>
    <row r="14">
      <c r="A14" s="937"/>
      <c r="B14" s="937" t="s">
        <v>1346</v>
      </c>
      <c r="C14" s="938">
        <v>33.0</v>
      </c>
      <c r="D14" s="939">
        <v>45689.895833333336</v>
      </c>
      <c r="E14" s="937">
        <v>2.2513597E7</v>
      </c>
      <c r="F14" s="937" t="s">
        <v>3382</v>
      </c>
      <c r="G14" s="938">
        <v>1888.0</v>
      </c>
      <c r="H14" s="938">
        <v>406.0</v>
      </c>
      <c r="I14" s="938" t="s">
        <v>3383</v>
      </c>
      <c r="J14" s="938" t="s">
        <v>3388</v>
      </c>
      <c r="K14" s="940"/>
      <c r="L14" s="937" t="s">
        <v>2155</v>
      </c>
      <c r="M14" s="937"/>
      <c r="N14" s="937"/>
    </row>
    <row r="15">
      <c r="A15" s="937"/>
      <c r="B15" s="937" t="s">
        <v>1353</v>
      </c>
      <c r="C15" s="938">
        <v>3.0</v>
      </c>
      <c r="D15" s="939">
        <v>45690.10208333333</v>
      </c>
      <c r="E15" s="937">
        <v>2.2513599E7</v>
      </c>
      <c r="F15" s="937" t="s">
        <v>3382</v>
      </c>
      <c r="G15" s="938">
        <v>1889.0</v>
      </c>
      <c r="H15" s="938">
        <v>402.0</v>
      </c>
      <c r="I15" s="938" t="s">
        <v>3383</v>
      </c>
      <c r="J15" s="938" t="s">
        <v>3389</v>
      </c>
      <c r="K15" s="937" t="s">
        <v>3390</v>
      </c>
      <c r="L15" s="937" t="s">
        <v>2157</v>
      </c>
      <c r="M15" s="937"/>
      <c r="N15" s="937"/>
    </row>
    <row r="16">
      <c r="A16" s="937"/>
      <c r="B16" s="937" t="s">
        <v>2158</v>
      </c>
      <c r="C16" s="938">
        <v>0.0</v>
      </c>
      <c r="D16" s="939">
        <v>45690.111805555556</v>
      </c>
      <c r="E16" s="937">
        <v>2.2513603E7</v>
      </c>
      <c r="F16" s="937" t="s">
        <v>3391</v>
      </c>
      <c r="G16" s="938">
        <v>1890.0</v>
      </c>
      <c r="H16" s="938" t="s">
        <v>2520</v>
      </c>
      <c r="I16" s="938" t="s">
        <v>3383</v>
      </c>
      <c r="J16" s="938" t="s">
        <v>3392</v>
      </c>
      <c r="K16" s="940"/>
      <c r="L16" s="937" t="s">
        <v>2160</v>
      </c>
      <c r="M16" s="937"/>
      <c r="N16" s="937"/>
    </row>
    <row r="17">
      <c r="A17" s="937"/>
      <c r="B17" s="937" t="s">
        <v>1385</v>
      </c>
      <c r="C17" s="938">
        <v>49.0</v>
      </c>
      <c r="D17" s="939">
        <v>45690.501388888886</v>
      </c>
      <c r="E17" s="937">
        <v>2.2513612E7</v>
      </c>
      <c r="F17" s="937" t="s">
        <v>3382</v>
      </c>
      <c r="G17" s="938">
        <v>1891.0</v>
      </c>
      <c r="H17" s="938">
        <v>415.0</v>
      </c>
      <c r="I17" s="938" t="s">
        <v>3383</v>
      </c>
      <c r="J17" s="938" t="s">
        <v>3387</v>
      </c>
      <c r="K17" s="940"/>
      <c r="L17" s="937" t="s">
        <v>2162</v>
      </c>
      <c r="M17" s="937"/>
      <c r="N17" s="937"/>
    </row>
    <row r="18">
      <c r="A18" s="937"/>
      <c r="B18" s="937" t="s">
        <v>1376</v>
      </c>
      <c r="C18" s="938">
        <v>39.0</v>
      </c>
      <c r="D18" s="939">
        <v>45690.57083333333</v>
      </c>
      <c r="E18" s="937">
        <v>9248762.0</v>
      </c>
      <c r="F18" s="937" t="s">
        <v>3382</v>
      </c>
      <c r="G18" s="938">
        <v>1892.0</v>
      </c>
      <c r="H18" s="938">
        <v>416.0</v>
      </c>
      <c r="I18" s="938" t="s">
        <v>3383</v>
      </c>
      <c r="J18" s="938" t="s">
        <v>3384</v>
      </c>
      <c r="K18" s="937" t="s">
        <v>2260</v>
      </c>
      <c r="L18" s="937" t="s">
        <v>2164</v>
      </c>
      <c r="M18" s="937"/>
      <c r="N18" s="937"/>
    </row>
    <row r="19">
      <c r="A19" s="937"/>
      <c r="B19" s="937" t="s">
        <v>1318</v>
      </c>
      <c r="C19" s="938">
        <v>3.0</v>
      </c>
      <c r="D19" s="939">
        <v>45690.57638888889</v>
      </c>
      <c r="E19" s="937">
        <v>2.2513613E7</v>
      </c>
      <c r="F19" s="937" t="s">
        <v>3382</v>
      </c>
      <c r="G19" s="938">
        <v>1893.0</v>
      </c>
      <c r="H19" s="938">
        <v>417.0</v>
      </c>
      <c r="I19" s="938" t="s">
        <v>3383</v>
      </c>
      <c r="J19" s="938" t="s">
        <v>3393</v>
      </c>
      <c r="K19" s="940"/>
      <c r="L19" s="937" t="s">
        <v>2166</v>
      </c>
      <c r="M19" s="937"/>
      <c r="N19" s="937"/>
    </row>
    <row r="20">
      <c r="A20" s="937"/>
      <c r="B20" s="937" t="s">
        <v>1363</v>
      </c>
      <c r="C20" s="938">
        <v>10.0</v>
      </c>
      <c r="D20" s="939">
        <v>45690.822222222225</v>
      </c>
      <c r="E20" s="937">
        <v>2.2513617E7</v>
      </c>
      <c r="F20" s="937" t="s">
        <v>3382</v>
      </c>
      <c r="G20" s="938">
        <v>1894.0</v>
      </c>
      <c r="H20" s="938">
        <v>411.0</v>
      </c>
      <c r="I20" s="938" t="s">
        <v>3383</v>
      </c>
      <c r="J20" s="938" t="s">
        <v>3393</v>
      </c>
      <c r="K20" s="940"/>
      <c r="L20" s="937" t="s">
        <v>2168</v>
      </c>
      <c r="M20" s="937"/>
      <c r="N20" s="937"/>
    </row>
    <row r="21">
      <c r="A21" s="937"/>
      <c r="B21" s="937" t="s">
        <v>1390</v>
      </c>
      <c r="C21" s="938">
        <v>28.0</v>
      </c>
      <c r="D21" s="939">
        <v>45690.92083333333</v>
      </c>
      <c r="E21" s="937">
        <v>2.2513618E7</v>
      </c>
      <c r="F21" s="937" t="s">
        <v>3382</v>
      </c>
      <c r="G21" s="938">
        <v>1895.0</v>
      </c>
      <c r="H21" s="938">
        <v>409.0</v>
      </c>
      <c r="I21" s="938" t="s">
        <v>3383</v>
      </c>
      <c r="J21" s="938" t="s">
        <v>3384</v>
      </c>
      <c r="K21" s="937" t="s">
        <v>3394</v>
      </c>
      <c r="L21" s="937" t="s">
        <v>2170</v>
      </c>
      <c r="M21" s="937"/>
      <c r="N21" s="937"/>
    </row>
    <row r="22">
      <c r="A22" s="937"/>
      <c r="B22" s="937" t="s">
        <v>1500</v>
      </c>
      <c r="C22" s="938">
        <v>82.0</v>
      </c>
      <c r="D22" s="939">
        <v>45690.95972222222</v>
      </c>
      <c r="E22" s="937">
        <v>2.2513619E7</v>
      </c>
      <c r="F22" s="937" t="s">
        <v>3382</v>
      </c>
      <c r="G22" s="938">
        <v>1896.0</v>
      </c>
      <c r="H22" s="938" t="s">
        <v>3385</v>
      </c>
      <c r="I22" s="938" t="s">
        <v>3383</v>
      </c>
      <c r="J22" s="938" t="s">
        <v>3384</v>
      </c>
      <c r="K22" s="940"/>
      <c r="L22" s="937" t="s">
        <v>2172</v>
      </c>
      <c r="M22" s="937"/>
      <c r="N22" s="937"/>
    </row>
    <row r="23">
      <c r="A23" s="937"/>
      <c r="B23" s="937" t="s">
        <v>2173</v>
      </c>
      <c r="C23" s="938">
        <v>56.0</v>
      </c>
      <c r="D23" s="939">
        <v>45691.618055555555</v>
      </c>
      <c r="E23" s="937">
        <v>2.2513638E7</v>
      </c>
      <c r="F23" s="937" t="s">
        <v>3395</v>
      </c>
      <c r="G23" s="938">
        <v>1897.0</v>
      </c>
      <c r="H23" s="938">
        <v>418.0</v>
      </c>
      <c r="I23" s="938" t="s">
        <v>3383</v>
      </c>
      <c r="J23" s="938" t="s">
        <v>3384</v>
      </c>
      <c r="K23" s="940"/>
      <c r="L23" s="937" t="s">
        <v>2153</v>
      </c>
      <c r="M23" s="937"/>
      <c r="N23" s="937"/>
    </row>
    <row r="24">
      <c r="A24" s="937"/>
      <c r="B24" s="937" t="s">
        <v>1542</v>
      </c>
      <c r="C24" s="938">
        <v>1.0</v>
      </c>
      <c r="D24" s="939">
        <v>45691.631944444445</v>
      </c>
      <c r="E24" s="937">
        <v>1.0249669E7</v>
      </c>
      <c r="F24" s="937" t="s">
        <v>3382</v>
      </c>
      <c r="G24" s="938">
        <v>1898.0</v>
      </c>
      <c r="H24" s="938">
        <v>412.0</v>
      </c>
      <c r="I24" s="938" t="s">
        <v>3383</v>
      </c>
      <c r="J24" s="938" t="s">
        <v>3393</v>
      </c>
      <c r="K24" s="940"/>
      <c r="L24" s="937" t="s">
        <v>2176</v>
      </c>
      <c r="M24" s="937"/>
      <c r="N24" s="937"/>
    </row>
    <row r="25">
      <c r="A25" s="937"/>
      <c r="B25" s="937" t="s">
        <v>1401</v>
      </c>
      <c r="C25" s="938">
        <v>2.0</v>
      </c>
      <c r="D25" s="939">
        <v>45691.68472222222</v>
      </c>
      <c r="E25" s="937">
        <v>2.2513647E7</v>
      </c>
      <c r="F25" s="937" t="s">
        <v>3382</v>
      </c>
      <c r="G25" s="938">
        <v>1899.0</v>
      </c>
      <c r="H25" s="938">
        <v>431.0</v>
      </c>
      <c r="I25" s="938" t="s">
        <v>3383</v>
      </c>
      <c r="J25" s="938" t="s">
        <v>3393</v>
      </c>
      <c r="K25" s="940"/>
      <c r="L25" s="937" t="s">
        <v>2160</v>
      </c>
      <c r="M25" s="937"/>
      <c r="N25" s="937"/>
    </row>
    <row r="26">
      <c r="A26" s="937"/>
      <c r="B26" s="937" t="s">
        <v>1552</v>
      </c>
      <c r="C26" s="938">
        <v>75.0</v>
      </c>
      <c r="D26" s="939">
        <v>45691.785416666666</v>
      </c>
      <c r="E26" s="937">
        <v>2.2513648E7</v>
      </c>
      <c r="F26" s="937" t="s">
        <v>3382</v>
      </c>
      <c r="G26" s="938">
        <v>1900.0</v>
      </c>
      <c r="H26" s="938">
        <v>433.0</v>
      </c>
      <c r="I26" s="938" t="s">
        <v>3383</v>
      </c>
      <c r="J26" s="938" t="s">
        <v>3384</v>
      </c>
      <c r="K26" s="940"/>
      <c r="L26" s="937" t="s">
        <v>2179</v>
      </c>
      <c r="M26" s="937"/>
      <c r="N26" s="937"/>
    </row>
    <row r="27">
      <c r="A27" s="937"/>
      <c r="B27" s="937" t="s">
        <v>1411</v>
      </c>
      <c r="C27" s="938">
        <v>82.0</v>
      </c>
      <c r="D27" s="939">
        <v>45692.67361111111</v>
      </c>
      <c r="E27" s="937">
        <v>2.2513673E7</v>
      </c>
      <c r="F27" s="937" t="s">
        <v>3395</v>
      </c>
      <c r="G27" s="938">
        <v>1901.0</v>
      </c>
      <c r="H27" s="938">
        <v>413.0</v>
      </c>
      <c r="I27" s="938" t="s">
        <v>3383</v>
      </c>
      <c r="J27" s="938" t="s">
        <v>3384</v>
      </c>
      <c r="K27" s="940"/>
      <c r="L27" s="937" t="s">
        <v>2181</v>
      </c>
      <c r="M27" s="937"/>
      <c r="N27" s="937"/>
    </row>
    <row r="28">
      <c r="A28" s="937"/>
      <c r="B28" s="937" t="s">
        <v>1427</v>
      </c>
      <c r="C28" s="938">
        <v>1.0</v>
      </c>
      <c r="D28" s="939">
        <v>45692.8</v>
      </c>
      <c r="E28" s="937">
        <v>2.2513697E7</v>
      </c>
      <c r="F28" s="937" t="s">
        <v>3396</v>
      </c>
      <c r="G28" s="938">
        <v>1902.0</v>
      </c>
      <c r="H28" s="938">
        <v>408.0</v>
      </c>
      <c r="I28" s="938" t="s">
        <v>3383</v>
      </c>
      <c r="J28" s="938" t="s">
        <v>3393</v>
      </c>
      <c r="K28" s="940"/>
      <c r="L28" s="937" t="s">
        <v>2183</v>
      </c>
      <c r="M28" s="937"/>
      <c r="N28" s="937"/>
    </row>
    <row r="29">
      <c r="A29" s="937"/>
      <c r="B29" s="937" t="s">
        <v>1416</v>
      </c>
      <c r="C29" s="938">
        <v>5.0</v>
      </c>
      <c r="D29" s="939">
        <v>45692.89166666667</v>
      </c>
      <c r="E29" s="937">
        <v>9248917.0</v>
      </c>
      <c r="F29" s="937" t="s">
        <v>3396</v>
      </c>
      <c r="G29" s="938">
        <v>1903.0</v>
      </c>
      <c r="H29" s="938">
        <v>402.0</v>
      </c>
      <c r="I29" s="938" t="s">
        <v>3383</v>
      </c>
      <c r="J29" s="938" t="s">
        <v>3393</v>
      </c>
      <c r="K29" s="940"/>
      <c r="L29" s="937" t="s">
        <v>2185</v>
      </c>
      <c r="M29" s="937"/>
      <c r="N29" s="937"/>
    </row>
    <row r="30">
      <c r="A30" s="937"/>
      <c r="B30" s="937" t="s">
        <v>1434</v>
      </c>
      <c r="C30" s="938">
        <v>0.0</v>
      </c>
      <c r="D30" s="939">
        <v>45693.044444444444</v>
      </c>
      <c r="E30" s="937">
        <v>2.2513733E7</v>
      </c>
      <c r="F30" s="937" t="s">
        <v>3382</v>
      </c>
      <c r="G30" s="938">
        <v>1910.0</v>
      </c>
      <c r="H30" s="941"/>
      <c r="I30" s="938" t="s">
        <v>3383</v>
      </c>
      <c r="J30" s="938" t="s">
        <v>3392</v>
      </c>
      <c r="K30" s="940"/>
      <c r="L30" s="937" t="s">
        <v>2199</v>
      </c>
      <c r="M30" s="937"/>
      <c r="N30" s="937"/>
    </row>
    <row r="31">
      <c r="A31" s="937"/>
      <c r="B31" s="937" t="s">
        <v>1466</v>
      </c>
      <c r="C31" s="938">
        <v>56.0</v>
      </c>
      <c r="D31" s="939">
        <v>45693.16527777778</v>
      </c>
      <c r="E31" s="937">
        <v>1.2513197E7</v>
      </c>
      <c r="F31" s="937" t="s">
        <v>3396</v>
      </c>
      <c r="G31" s="938">
        <v>1904.0</v>
      </c>
      <c r="H31" s="938">
        <v>402.0</v>
      </c>
      <c r="I31" s="938" t="s">
        <v>3383</v>
      </c>
      <c r="J31" s="938" t="s">
        <v>3384</v>
      </c>
      <c r="K31" s="940"/>
      <c r="L31" s="937" t="s">
        <v>2187</v>
      </c>
      <c r="M31" s="937"/>
      <c r="N31" s="937"/>
    </row>
    <row r="32">
      <c r="A32" s="937"/>
      <c r="B32" s="937" t="s">
        <v>1421</v>
      </c>
      <c r="C32" s="938">
        <v>13.0</v>
      </c>
      <c r="D32" s="939">
        <v>45693.325694444444</v>
      </c>
      <c r="E32" s="937">
        <v>2.2513704E7</v>
      </c>
      <c r="F32" s="937" t="s">
        <v>3396</v>
      </c>
      <c r="G32" s="938">
        <v>1905.0</v>
      </c>
      <c r="H32" s="938">
        <v>411.0</v>
      </c>
      <c r="I32" s="938" t="s">
        <v>3383</v>
      </c>
      <c r="J32" s="938" t="s">
        <v>3393</v>
      </c>
      <c r="K32" s="940"/>
      <c r="L32" s="937" t="s">
        <v>2189</v>
      </c>
      <c r="M32" s="937"/>
      <c r="N32" s="937"/>
    </row>
    <row r="33">
      <c r="A33" s="937"/>
      <c r="B33" s="937" t="s">
        <v>1455</v>
      </c>
      <c r="C33" s="938">
        <v>35.0</v>
      </c>
      <c r="D33" s="939">
        <v>45693.44513888889</v>
      </c>
      <c r="E33" s="937">
        <v>7246011.0</v>
      </c>
      <c r="F33" s="937" t="s">
        <v>3395</v>
      </c>
      <c r="G33" s="938">
        <v>1906.0</v>
      </c>
      <c r="H33" s="938">
        <v>401.0</v>
      </c>
      <c r="I33" s="938" t="s">
        <v>3383</v>
      </c>
      <c r="J33" s="938" t="s">
        <v>3388</v>
      </c>
      <c r="K33" s="940"/>
      <c r="L33" s="937" t="s">
        <v>2191</v>
      </c>
      <c r="M33" s="937"/>
      <c r="N33" s="937"/>
    </row>
    <row r="34">
      <c r="A34" s="937"/>
      <c r="B34" s="937" t="s">
        <v>1494</v>
      </c>
      <c r="C34" s="938">
        <v>66.0</v>
      </c>
      <c r="D34" s="939">
        <v>45693.49652777778</v>
      </c>
      <c r="E34" s="937">
        <v>2.2513698E7</v>
      </c>
      <c r="F34" s="937" t="s">
        <v>3395</v>
      </c>
      <c r="G34" s="938">
        <v>1907.0</v>
      </c>
      <c r="H34" s="938">
        <v>439.0</v>
      </c>
      <c r="I34" s="938" t="s">
        <v>3383</v>
      </c>
      <c r="J34" s="938" t="s">
        <v>3384</v>
      </c>
      <c r="K34" s="940"/>
      <c r="L34" s="937" t="s">
        <v>2193</v>
      </c>
      <c r="M34" s="937"/>
      <c r="N34" s="937"/>
    </row>
    <row r="35">
      <c r="A35" s="937"/>
      <c r="B35" s="937" t="s">
        <v>1604</v>
      </c>
      <c r="C35" s="938">
        <v>8.0</v>
      </c>
      <c r="D35" s="939">
        <v>45693.518055555556</v>
      </c>
      <c r="E35" s="937">
        <v>2.2513721E7</v>
      </c>
      <c r="F35" s="937" t="s">
        <v>3382</v>
      </c>
      <c r="G35" s="938">
        <v>1908.0</v>
      </c>
      <c r="H35" s="938">
        <v>406.0</v>
      </c>
      <c r="I35" s="938" t="s">
        <v>3383</v>
      </c>
      <c r="J35" s="938" t="s">
        <v>3393</v>
      </c>
      <c r="K35" s="940"/>
      <c r="L35" s="937" t="s">
        <v>2195</v>
      </c>
      <c r="M35" s="937"/>
      <c r="N35" s="937"/>
    </row>
    <row r="36">
      <c r="A36" s="937"/>
      <c r="B36" s="937" t="s">
        <v>3397</v>
      </c>
      <c r="C36" s="938">
        <v>35.0</v>
      </c>
      <c r="D36" s="939">
        <v>45693.53402777778</v>
      </c>
      <c r="E36" s="937">
        <v>1.2513545E7</v>
      </c>
      <c r="F36" s="937" t="s">
        <v>3395</v>
      </c>
      <c r="G36" s="938">
        <v>1909.0</v>
      </c>
      <c r="H36" s="938">
        <v>401.0</v>
      </c>
      <c r="I36" s="938" t="s">
        <v>3383</v>
      </c>
      <c r="J36" s="938" t="s">
        <v>3387</v>
      </c>
      <c r="K36" s="940"/>
      <c r="L36" s="937" t="s">
        <v>2197</v>
      </c>
      <c r="M36" s="937"/>
      <c r="N36" s="937"/>
    </row>
    <row r="37">
      <c r="A37" s="937"/>
      <c r="B37" s="937" t="s">
        <v>1617</v>
      </c>
      <c r="C37" s="938">
        <v>0.0</v>
      </c>
      <c r="D37" s="939">
        <v>45693.600694444445</v>
      </c>
      <c r="E37" s="937">
        <v>9248304.0</v>
      </c>
      <c r="F37" s="937" t="s">
        <v>3382</v>
      </c>
      <c r="G37" s="938">
        <v>1911.0</v>
      </c>
      <c r="H37" s="938">
        <v>436.0</v>
      </c>
      <c r="I37" s="938" t="s">
        <v>3383</v>
      </c>
      <c r="J37" s="938" t="s">
        <v>3393</v>
      </c>
      <c r="K37" s="940"/>
      <c r="L37" s="937" t="s">
        <v>2176</v>
      </c>
      <c r="M37" s="937"/>
      <c r="N37" s="937"/>
    </row>
    <row r="38">
      <c r="A38" s="937"/>
      <c r="B38" s="937" t="s">
        <v>1578</v>
      </c>
      <c r="C38" s="938">
        <v>7.0</v>
      </c>
      <c r="D38" s="939">
        <v>45693.822916666664</v>
      </c>
      <c r="E38" s="937">
        <v>2.2513745E7</v>
      </c>
      <c r="F38" s="937" t="s">
        <v>3382</v>
      </c>
      <c r="G38" s="938">
        <v>1912.0</v>
      </c>
      <c r="H38" s="938">
        <v>432.0</v>
      </c>
      <c r="I38" s="938" t="s">
        <v>3383</v>
      </c>
      <c r="J38" s="938" t="s">
        <v>3393</v>
      </c>
      <c r="K38" s="937" t="s">
        <v>3398</v>
      </c>
      <c r="L38" s="937" t="s">
        <v>2202</v>
      </c>
      <c r="M38" s="937"/>
      <c r="N38" s="937"/>
    </row>
    <row r="39">
      <c r="A39" s="937"/>
      <c r="B39" s="937" t="s">
        <v>3399</v>
      </c>
      <c r="C39" s="938">
        <v>40.0</v>
      </c>
      <c r="D39" s="939">
        <v>45693.930555555555</v>
      </c>
      <c r="E39" s="937">
        <v>7246068.0</v>
      </c>
      <c r="F39" s="937" t="s">
        <v>3396</v>
      </c>
      <c r="G39" s="938">
        <v>1913.0</v>
      </c>
      <c r="H39" s="938">
        <v>437.0</v>
      </c>
      <c r="I39" s="938" t="s">
        <v>3383</v>
      </c>
      <c r="J39" s="938" t="s">
        <v>3384</v>
      </c>
      <c r="K39" s="940"/>
      <c r="L39" s="937" t="s">
        <v>2204</v>
      </c>
      <c r="M39" s="937"/>
      <c r="N39" s="937"/>
    </row>
    <row r="40">
      <c r="A40" s="937"/>
      <c r="B40" s="937" t="s">
        <v>1444</v>
      </c>
      <c r="C40" s="938">
        <v>33.0</v>
      </c>
      <c r="D40" s="939">
        <v>45694.572222222225</v>
      </c>
      <c r="E40" s="937">
        <v>2.2513778E7</v>
      </c>
      <c r="F40" s="937" t="s">
        <v>3396</v>
      </c>
      <c r="G40" s="938">
        <v>1914.0</v>
      </c>
      <c r="H40" s="938">
        <v>434.0</v>
      </c>
      <c r="I40" s="938" t="s">
        <v>3383</v>
      </c>
      <c r="J40" s="938" t="s">
        <v>3387</v>
      </c>
      <c r="K40" s="940"/>
      <c r="L40" s="937" t="s">
        <v>2162</v>
      </c>
      <c r="M40" s="937"/>
      <c r="N40" s="937"/>
    </row>
    <row r="41">
      <c r="A41" s="937"/>
      <c r="B41" s="937" t="s">
        <v>1473</v>
      </c>
      <c r="C41" s="938">
        <v>28.0</v>
      </c>
      <c r="D41" s="939">
        <v>45694.59652777778</v>
      </c>
      <c r="E41" s="937">
        <v>2.2513756E7</v>
      </c>
      <c r="F41" s="937" t="s">
        <v>3396</v>
      </c>
      <c r="G41" s="938">
        <v>1915.0</v>
      </c>
      <c r="H41" s="938">
        <v>441.0</v>
      </c>
      <c r="I41" s="938" t="s">
        <v>3383</v>
      </c>
      <c r="J41" s="938" t="s">
        <v>3388</v>
      </c>
      <c r="K41" s="940"/>
      <c r="L41" s="937" t="s">
        <v>2207</v>
      </c>
      <c r="M41" s="937"/>
      <c r="N41" s="937"/>
    </row>
    <row r="42">
      <c r="A42" s="937"/>
      <c r="B42" s="937" t="s">
        <v>1530</v>
      </c>
      <c r="C42" s="938">
        <v>70.0</v>
      </c>
      <c r="D42" s="939">
        <v>45694.618055555555</v>
      </c>
      <c r="E42" s="937">
        <v>1.2231233E7</v>
      </c>
      <c r="F42" s="937" t="s">
        <v>3395</v>
      </c>
      <c r="G42" s="938">
        <v>1916.0</v>
      </c>
      <c r="H42" s="938">
        <v>423.0</v>
      </c>
      <c r="I42" s="938" t="s">
        <v>3383</v>
      </c>
      <c r="J42" s="938" t="s">
        <v>3384</v>
      </c>
      <c r="K42" s="940"/>
      <c r="L42" s="937" t="s">
        <v>2204</v>
      </c>
      <c r="M42" s="937"/>
      <c r="N42" s="937"/>
    </row>
    <row r="43">
      <c r="A43" s="937"/>
      <c r="B43" s="937" t="s">
        <v>1481</v>
      </c>
      <c r="C43" s="938">
        <v>2.0</v>
      </c>
      <c r="D43" s="939">
        <v>45694.854166666664</v>
      </c>
      <c r="E43" s="937">
        <v>2.2513793E7</v>
      </c>
      <c r="F43" s="937" t="s">
        <v>3396</v>
      </c>
      <c r="G43" s="938">
        <v>1917.0</v>
      </c>
      <c r="H43" s="938">
        <v>435.0</v>
      </c>
      <c r="I43" s="938" t="s">
        <v>3383</v>
      </c>
      <c r="J43" s="938" t="s">
        <v>3393</v>
      </c>
      <c r="K43" s="940"/>
      <c r="L43" s="937" t="s">
        <v>2183</v>
      </c>
      <c r="M43" s="937"/>
      <c r="N43" s="937"/>
    </row>
    <row r="44">
      <c r="A44" s="937"/>
      <c r="B44" s="937" t="s">
        <v>1486</v>
      </c>
      <c r="C44" s="938">
        <v>32.0</v>
      </c>
      <c r="D44" s="939">
        <v>45694.97083333333</v>
      </c>
      <c r="E44" s="937">
        <v>2.2513794E7</v>
      </c>
      <c r="F44" s="937" t="s">
        <v>3382</v>
      </c>
      <c r="G44" s="938">
        <v>1919.0</v>
      </c>
      <c r="H44" s="938">
        <v>430.0</v>
      </c>
      <c r="I44" s="938" t="s">
        <v>3383</v>
      </c>
      <c r="J44" s="938" t="s">
        <v>3384</v>
      </c>
      <c r="K44" s="937" t="s">
        <v>2260</v>
      </c>
      <c r="L44" s="937" t="s">
        <v>2204</v>
      </c>
      <c r="M44" s="937"/>
      <c r="N44" s="937"/>
    </row>
    <row r="45">
      <c r="A45" s="937"/>
      <c r="B45" s="937" t="s">
        <v>1450</v>
      </c>
      <c r="C45" s="938">
        <v>4.0</v>
      </c>
      <c r="D45" s="939">
        <v>45695.509722222225</v>
      </c>
      <c r="E45" s="937">
        <v>1.22411917E8</v>
      </c>
      <c r="F45" s="937" t="s">
        <v>3396</v>
      </c>
      <c r="G45" s="938">
        <v>1920.0</v>
      </c>
      <c r="H45" s="938">
        <v>429.0</v>
      </c>
      <c r="I45" s="938" t="s">
        <v>3383</v>
      </c>
      <c r="J45" s="938" t="s">
        <v>3393</v>
      </c>
      <c r="K45" s="940"/>
      <c r="L45" s="937" t="s">
        <v>2212</v>
      </c>
      <c r="M45" s="937"/>
      <c r="N45" s="937"/>
    </row>
    <row r="46">
      <c r="A46" s="937"/>
      <c r="B46" s="937" t="s">
        <v>1505</v>
      </c>
      <c r="C46" s="938">
        <v>66.0</v>
      </c>
      <c r="D46" s="939">
        <v>45695.563888888886</v>
      </c>
      <c r="E46" s="937">
        <v>2.2513805E7</v>
      </c>
      <c r="F46" s="937" t="s">
        <v>3396</v>
      </c>
      <c r="G46" s="938">
        <v>1921.0</v>
      </c>
      <c r="H46" s="938">
        <v>409.0</v>
      </c>
      <c r="I46" s="938" t="s">
        <v>3383</v>
      </c>
      <c r="J46" s="938" t="s">
        <v>3384</v>
      </c>
      <c r="K46" s="937" t="s">
        <v>3400</v>
      </c>
      <c r="L46" s="937" t="s">
        <v>2214</v>
      </c>
      <c r="M46" s="937"/>
      <c r="N46" s="937"/>
    </row>
    <row r="47">
      <c r="A47" s="937"/>
      <c r="B47" s="937" t="s">
        <v>1513</v>
      </c>
      <c r="C47" s="938">
        <v>6.0</v>
      </c>
      <c r="D47" s="939">
        <v>45695.82847222222</v>
      </c>
      <c r="E47" s="937">
        <v>1.12410496E8</v>
      </c>
      <c r="F47" s="937" t="s">
        <v>3396</v>
      </c>
      <c r="G47" s="938">
        <v>1923.0</v>
      </c>
      <c r="H47" s="938">
        <v>414.0</v>
      </c>
      <c r="I47" s="938" t="s">
        <v>3383</v>
      </c>
      <c r="J47" s="938" t="s">
        <v>3393</v>
      </c>
      <c r="K47" s="940"/>
      <c r="L47" s="937" t="s">
        <v>2216</v>
      </c>
      <c r="M47" s="937"/>
      <c r="N47" s="937"/>
    </row>
    <row r="48">
      <c r="A48" s="937"/>
      <c r="B48" s="937" t="s">
        <v>1663</v>
      </c>
      <c r="C48" s="938">
        <v>55.0</v>
      </c>
      <c r="D48" s="939">
        <v>45695.82986111111</v>
      </c>
      <c r="E48" s="937">
        <v>2.2513824E7</v>
      </c>
      <c r="F48" s="937" t="s">
        <v>3382</v>
      </c>
      <c r="G48" s="938">
        <v>1924.0</v>
      </c>
      <c r="H48" s="938">
        <v>404.0</v>
      </c>
      <c r="I48" s="938" t="s">
        <v>3383</v>
      </c>
      <c r="J48" s="938" t="s">
        <v>3384</v>
      </c>
      <c r="K48" s="940"/>
      <c r="L48" s="937" t="s">
        <v>2218</v>
      </c>
      <c r="M48" s="937"/>
      <c r="N48" s="937"/>
    </row>
    <row r="49">
      <c r="A49" s="937"/>
      <c r="B49" s="937" t="s">
        <v>2219</v>
      </c>
      <c r="C49" s="938">
        <v>67.0</v>
      </c>
      <c r="D49" s="939">
        <v>45695.975694444445</v>
      </c>
      <c r="E49" s="937">
        <v>2.2513845E7</v>
      </c>
      <c r="F49" s="937" t="s">
        <v>3382</v>
      </c>
      <c r="G49" s="938">
        <v>1925.0</v>
      </c>
      <c r="H49" s="938">
        <v>406.0</v>
      </c>
      <c r="I49" s="938" t="s">
        <v>3383</v>
      </c>
      <c r="J49" s="938" t="s">
        <v>3384</v>
      </c>
      <c r="K49" s="937" t="s">
        <v>2162</v>
      </c>
      <c r="L49" s="937" t="s">
        <v>2221</v>
      </c>
      <c r="M49" s="937"/>
      <c r="N49" s="937"/>
    </row>
    <row r="50">
      <c r="A50" s="937"/>
      <c r="B50" s="937" t="s">
        <v>3401</v>
      </c>
      <c r="C50" s="938">
        <v>75.0</v>
      </c>
      <c r="D50" s="939">
        <v>45695.99444444444</v>
      </c>
      <c r="E50" s="937">
        <v>1.12410624E8</v>
      </c>
      <c r="F50" s="937" t="s">
        <v>3395</v>
      </c>
      <c r="G50" s="938">
        <v>1926.0</v>
      </c>
      <c r="H50" s="938">
        <v>411.0</v>
      </c>
      <c r="I50" s="938" t="s">
        <v>3383</v>
      </c>
      <c r="J50" s="938" t="s">
        <v>3384</v>
      </c>
      <c r="K50" s="940"/>
      <c r="L50" s="937" t="s">
        <v>2223</v>
      </c>
      <c r="M50" s="937"/>
      <c r="N50" s="937"/>
    </row>
    <row r="51">
      <c r="A51" s="937"/>
      <c r="B51" s="937" t="s">
        <v>1518</v>
      </c>
      <c r="C51" s="938">
        <v>7.0</v>
      </c>
      <c r="D51" s="939">
        <v>45696.02222222222</v>
      </c>
      <c r="E51" s="937">
        <v>2.2513847E7</v>
      </c>
      <c r="F51" s="937" t="s">
        <v>3396</v>
      </c>
      <c r="G51" s="938">
        <v>1927.0</v>
      </c>
      <c r="H51" s="938">
        <v>405.0</v>
      </c>
      <c r="I51" s="938" t="s">
        <v>3383</v>
      </c>
      <c r="J51" s="938" t="s">
        <v>3393</v>
      </c>
      <c r="K51" s="940"/>
      <c r="L51" s="937" t="s">
        <v>2176</v>
      </c>
      <c r="M51" s="937"/>
      <c r="N51" s="937"/>
    </row>
    <row r="52">
      <c r="A52" s="937"/>
      <c r="B52" s="937" t="s">
        <v>1557</v>
      </c>
      <c r="C52" s="938">
        <v>74.0</v>
      </c>
      <c r="D52" s="939">
        <v>45697.06875</v>
      </c>
      <c r="E52" s="937">
        <v>3243321.0</v>
      </c>
      <c r="F52" s="937" t="s">
        <v>3382</v>
      </c>
      <c r="G52" s="938">
        <v>1928.0</v>
      </c>
      <c r="H52" s="938">
        <v>407.0</v>
      </c>
      <c r="I52" s="938" t="s">
        <v>3383</v>
      </c>
      <c r="J52" s="938" t="s">
        <v>3384</v>
      </c>
      <c r="K52" s="940"/>
      <c r="L52" s="937" t="s">
        <v>2172</v>
      </c>
      <c r="M52" s="937"/>
      <c r="N52" s="937"/>
    </row>
    <row r="53">
      <c r="A53" s="937"/>
      <c r="B53" s="937" t="s">
        <v>1623</v>
      </c>
      <c r="C53" s="938">
        <v>59.0</v>
      </c>
      <c r="D53" s="939">
        <v>45697.69236111111</v>
      </c>
      <c r="E53" s="937">
        <v>2.2513894E7</v>
      </c>
      <c r="F53" s="937" t="s">
        <v>3382</v>
      </c>
      <c r="G53" s="938">
        <v>1929.0</v>
      </c>
      <c r="H53" s="938">
        <v>434.0</v>
      </c>
      <c r="I53" s="938" t="s">
        <v>3383</v>
      </c>
      <c r="J53" s="938" t="s">
        <v>3384</v>
      </c>
      <c r="K53" s="940"/>
      <c r="L53" s="937" t="s">
        <v>2227</v>
      </c>
      <c r="M53" s="937"/>
      <c r="N53" s="937"/>
    </row>
    <row r="54">
      <c r="A54" s="937"/>
      <c r="B54" s="937" t="s">
        <v>1568</v>
      </c>
      <c r="C54" s="938">
        <v>13.0</v>
      </c>
      <c r="D54" s="939">
        <v>45697.88888888889</v>
      </c>
      <c r="E54" s="937">
        <v>2.2513901E7</v>
      </c>
      <c r="F54" s="937" t="s">
        <v>3382</v>
      </c>
      <c r="G54" s="938">
        <v>1930.0</v>
      </c>
      <c r="H54" s="938">
        <v>435.0</v>
      </c>
      <c r="I54" s="938" t="s">
        <v>3383</v>
      </c>
      <c r="J54" s="938" t="s">
        <v>3393</v>
      </c>
      <c r="K54" s="940"/>
      <c r="L54" s="937" t="s">
        <v>2212</v>
      </c>
      <c r="M54" s="937"/>
      <c r="N54" s="937"/>
    </row>
    <row r="55">
      <c r="A55" s="937"/>
      <c r="B55" s="937" t="s">
        <v>1584</v>
      </c>
      <c r="C55" s="938">
        <v>29.0</v>
      </c>
      <c r="D55" s="939">
        <v>45698.18263888889</v>
      </c>
      <c r="E55" s="937">
        <v>2.2513903E7</v>
      </c>
      <c r="F55" s="937" t="s">
        <v>3382</v>
      </c>
      <c r="G55" s="938">
        <v>1931.0</v>
      </c>
      <c r="H55" s="938">
        <v>401.0</v>
      </c>
      <c r="I55" s="938" t="s">
        <v>3383</v>
      </c>
      <c r="J55" s="938" t="s">
        <v>3388</v>
      </c>
      <c r="K55" s="940"/>
      <c r="L55" s="937" t="s">
        <v>2230</v>
      </c>
      <c r="M55" s="937"/>
      <c r="N55" s="937"/>
    </row>
    <row r="56">
      <c r="A56" s="937"/>
      <c r="B56" s="937" t="s">
        <v>1677</v>
      </c>
      <c r="C56" s="938">
        <v>67.0</v>
      </c>
      <c r="D56" s="939">
        <v>45698.42083333333</v>
      </c>
      <c r="E56" s="937">
        <v>2.2513914E7</v>
      </c>
      <c r="F56" s="937" t="s">
        <v>3382</v>
      </c>
      <c r="G56" s="938">
        <v>1932.0</v>
      </c>
      <c r="H56" s="938">
        <v>408.0</v>
      </c>
      <c r="I56" s="938" t="s">
        <v>3383</v>
      </c>
      <c r="J56" s="938" t="s">
        <v>3387</v>
      </c>
      <c r="K56" s="940"/>
      <c r="L56" s="937" t="s">
        <v>2232</v>
      </c>
      <c r="M56" s="937"/>
      <c r="N56" s="937"/>
    </row>
    <row r="57">
      <c r="A57" s="937"/>
      <c r="B57" s="937" t="s">
        <v>1573</v>
      </c>
      <c r="C57" s="938">
        <v>59.0</v>
      </c>
      <c r="D57" s="939">
        <v>45698.70277777778</v>
      </c>
      <c r="E57" s="937">
        <v>5244113.0</v>
      </c>
      <c r="F57" s="937" t="s">
        <v>3382</v>
      </c>
      <c r="G57" s="938">
        <v>1933.0</v>
      </c>
      <c r="H57" s="938">
        <v>401.0</v>
      </c>
      <c r="I57" s="938" t="s">
        <v>3383</v>
      </c>
      <c r="J57" s="938" t="s">
        <v>3384</v>
      </c>
      <c r="K57" s="937" t="s">
        <v>2223</v>
      </c>
      <c r="L57" s="937" t="s">
        <v>2153</v>
      </c>
      <c r="M57" s="937"/>
      <c r="N57" s="937"/>
    </row>
    <row r="58">
      <c r="A58" s="937"/>
      <c r="B58" s="937" t="s">
        <v>1629</v>
      </c>
      <c r="C58" s="938">
        <v>9.0</v>
      </c>
      <c r="D58" s="939">
        <v>45698.71111111111</v>
      </c>
      <c r="E58" s="937">
        <v>2.2513938E7</v>
      </c>
      <c r="F58" s="937" t="s">
        <v>3382</v>
      </c>
      <c r="G58" s="938">
        <v>1934.0</v>
      </c>
      <c r="H58" s="938">
        <v>431.0</v>
      </c>
      <c r="I58" s="938" t="s">
        <v>3383</v>
      </c>
      <c r="J58" s="938" t="s">
        <v>3393</v>
      </c>
      <c r="K58" s="940"/>
      <c r="L58" s="937" t="s">
        <v>2235</v>
      </c>
      <c r="M58" s="937"/>
      <c r="N58" s="937"/>
    </row>
    <row r="59">
      <c r="A59" s="937"/>
      <c r="B59" s="937" t="s">
        <v>1650</v>
      </c>
      <c r="C59" s="938">
        <v>5.0</v>
      </c>
      <c r="D59" s="939">
        <v>45698.82430555556</v>
      </c>
      <c r="E59" s="937">
        <v>2.2513937E7</v>
      </c>
      <c r="F59" s="937" t="s">
        <v>3382</v>
      </c>
      <c r="G59" s="938">
        <v>1935.0</v>
      </c>
      <c r="H59" s="938">
        <v>430.0</v>
      </c>
      <c r="I59" s="938" t="s">
        <v>3383</v>
      </c>
      <c r="J59" s="938" t="s">
        <v>3393</v>
      </c>
      <c r="K59" s="940"/>
      <c r="L59" s="937" t="s">
        <v>2237</v>
      </c>
      <c r="M59" s="937"/>
      <c r="N59" s="937"/>
    </row>
    <row r="60">
      <c r="A60" s="937"/>
      <c r="B60" s="937" t="s">
        <v>3402</v>
      </c>
      <c r="C60" s="938">
        <v>10.0</v>
      </c>
      <c r="D60" s="939">
        <v>45698.82777777778</v>
      </c>
      <c r="E60" s="937">
        <v>2.2513946E7</v>
      </c>
      <c r="F60" s="937" t="s">
        <v>3382</v>
      </c>
      <c r="G60" s="938">
        <v>1936.0</v>
      </c>
      <c r="H60" s="938">
        <v>440.0</v>
      </c>
      <c r="I60" s="938" t="s">
        <v>3383</v>
      </c>
      <c r="J60" s="938" t="s">
        <v>3393</v>
      </c>
      <c r="K60" s="940"/>
      <c r="L60" s="937" t="s">
        <v>2176</v>
      </c>
      <c r="M60" s="937"/>
      <c r="N60" s="937"/>
    </row>
    <row r="61">
      <c r="A61" s="937"/>
      <c r="B61" s="937" t="s">
        <v>1698</v>
      </c>
      <c r="C61" s="938">
        <v>23.0</v>
      </c>
      <c r="D61" s="939">
        <v>45698.84166666667</v>
      </c>
      <c r="E61" s="937">
        <v>2.2513949E7</v>
      </c>
      <c r="F61" s="937" t="s">
        <v>3382</v>
      </c>
      <c r="G61" s="938">
        <v>1937.0</v>
      </c>
      <c r="H61" s="938">
        <v>402.0</v>
      </c>
      <c r="I61" s="938" t="s">
        <v>3383</v>
      </c>
      <c r="J61" s="938" t="s">
        <v>3384</v>
      </c>
      <c r="K61" s="940"/>
      <c r="L61" s="937" t="s">
        <v>2204</v>
      </c>
      <c r="M61" s="937"/>
      <c r="N61" s="937"/>
    </row>
    <row r="62">
      <c r="A62" s="937"/>
      <c r="B62" s="937" t="s">
        <v>1725</v>
      </c>
      <c r="C62" s="938">
        <v>30.0</v>
      </c>
      <c r="D62" s="939">
        <v>45699.00277777778</v>
      </c>
      <c r="E62" s="937">
        <v>2.2513948E7</v>
      </c>
      <c r="F62" s="937" t="s">
        <v>3382</v>
      </c>
      <c r="G62" s="938">
        <v>1938.0</v>
      </c>
      <c r="H62" s="938">
        <v>407.0</v>
      </c>
      <c r="I62" s="938" t="s">
        <v>3383</v>
      </c>
      <c r="J62" s="938" t="s">
        <v>3384</v>
      </c>
      <c r="K62" s="937" t="s">
        <v>3403</v>
      </c>
      <c r="L62" s="937" t="s">
        <v>2221</v>
      </c>
      <c r="M62" s="937"/>
      <c r="N62" s="937"/>
    </row>
    <row r="63">
      <c r="A63" s="937"/>
      <c r="B63" s="937" t="s">
        <v>1754</v>
      </c>
      <c r="C63" s="938">
        <v>33.0</v>
      </c>
      <c r="D63" s="939">
        <v>45699.134722222225</v>
      </c>
      <c r="E63" s="937">
        <v>2.2513951E7</v>
      </c>
      <c r="F63" s="937" t="s">
        <v>3391</v>
      </c>
      <c r="G63" s="938">
        <v>1939.0</v>
      </c>
      <c r="H63" s="938">
        <v>401.0</v>
      </c>
      <c r="I63" s="938" t="s">
        <v>3383</v>
      </c>
      <c r="J63" s="938" t="s">
        <v>3387</v>
      </c>
      <c r="K63" s="940"/>
      <c r="L63" s="937" t="s">
        <v>2242</v>
      </c>
      <c r="M63" s="937"/>
      <c r="N63" s="937"/>
    </row>
    <row r="64">
      <c r="A64" s="937"/>
      <c r="B64" s="937" t="s">
        <v>1610</v>
      </c>
      <c r="C64" s="938">
        <v>6.0</v>
      </c>
      <c r="D64" s="939">
        <v>45699.42361111111</v>
      </c>
      <c r="E64" s="937">
        <v>1.2231446E7</v>
      </c>
      <c r="F64" s="937" t="s">
        <v>3382</v>
      </c>
      <c r="G64" s="938">
        <v>1940.0</v>
      </c>
      <c r="H64" s="938">
        <v>439.0</v>
      </c>
      <c r="I64" s="938" t="s">
        <v>3383</v>
      </c>
      <c r="J64" s="938" t="s">
        <v>3393</v>
      </c>
      <c r="K64" s="940"/>
      <c r="L64" s="937" t="s">
        <v>2244</v>
      </c>
      <c r="M64" s="937"/>
      <c r="N64" s="937"/>
    </row>
    <row r="65">
      <c r="A65" s="937"/>
      <c r="B65" s="937" t="s">
        <v>1657</v>
      </c>
      <c r="C65" s="938">
        <v>16.0</v>
      </c>
      <c r="D65" s="939">
        <v>45699.47361111111</v>
      </c>
      <c r="E65" s="937">
        <v>2.2513963E7</v>
      </c>
      <c r="F65" s="937" t="s">
        <v>3382</v>
      </c>
      <c r="G65" s="938">
        <v>1941.0</v>
      </c>
      <c r="H65" s="938">
        <v>411.0</v>
      </c>
      <c r="I65" s="938" t="s">
        <v>3383</v>
      </c>
      <c r="J65" s="938" t="s">
        <v>3393</v>
      </c>
      <c r="K65" s="940"/>
      <c r="L65" s="937" t="s">
        <v>2235</v>
      </c>
      <c r="M65" s="937"/>
      <c r="N65" s="937"/>
    </row>
    <row r="66">
      <c r="A66" s="937"/>
      <c r="B66" s="937" t="s">
        <v>1635</v>
      </c>
      <c r="C66" s="938">
        <v>2.0</v>
      </c>
      <c r="D66" s="939">
        <v>45699.479166666664</v>
      </c>
      <c r="E66" s="937">
        <v>3243050.0</v>
      </c>
      <c r="F66" s="937" t="s">
        <v>3382</v>
      </c>
      <c r="G66" s="938">
        <v>1942.0</v>
      </c>
      <c r="H66" s="938">
        <v>412.0</v>
      </c>
      <c r="I66" s="938" t="s">
        <v>3383</v>
      </c>
      <c r="J66" s="938" t="s">
        <v>3393</v>
      </c>
      <c r="K66" s="940"/>
      <c r="L66" s="937" t="s">
        <v>2247</v>
      </c>
      <c r="M66" s="937"/>
      <c r="N66" s="937"/>
    </row>
    <row r="67">
      <c r="A67" s="937"/>
      <c r="B67" s="937" t="s">
        <v>1722</v>
      </c>
      <c r="C67" s="938">
        <v>0.0</v>
      </c>
      <c r="D67" s="939">
        <v>45699.67986111111</v>
      </c>
      <c r="E67" s="937">
        <v>2.251388E7</v>
      </c>
      <c r="F67" s="937" t="s">
        <v>3382</v>
      </c>
      <c r="G67" s="938">
        <v>1943.0</v>
      </c>
      <c r="H67" s="938">
        <v>405.0</v>
      </c>
      <c r="I67" s="938" t="s">
        <v>3383</v>
      </c>
      <c r="J67" s="938" t="s">
        <v>3393</v>
      </c>
      <c r="K67" s="940"/>
      <c r="L67" s="937" t="s">
        <v>2160</v>
      </c>
      <c r="M67" s="937"/>
      <c r="N67" s="937"/>
    </row>
    <row r="68">
      <c r="A68" s="937"/>
      <c r="B68" s="937" t="s">
        <v>1671</v>
      </c>
      <c r="C68" s="938">
        <v>6.0</v>
      </c>
      <c r="D68" s="939">
        <v>45700.49652777778</v>
      </c>
      <c r="E68" s="937">
        <v>2.2514009E7</v>
      </c>
      <c r="F68" s="937" t="s">
        <v>3382</v>
      </c>
      <c r="G68" s="938">
        <v>1944.0</v>
      </c>
      <c r="H68" s="938">
        <v>409.0</v>
      </c>
      <c r="I68" s="938" t="s">
        <v>3383</v>
      </c>
      <c r="J68" s="938" t="s">
        <v>3393</v>
      </c>
      <c r="K68" s="940"/>
      <c r="L68" s="937" t="s">
        <v>2250</v>
      </c>
      <c r="M68" s="937"/>
      <c r="N68" s="937"/>
    </row>
    <row r="69">
      <c r="A69" s="937"/>
      <c r="B69" s="937" t="s">
        <v>2251</v>
      </c>
      <c r="C69" s="938">
        <v>1.0</v>
      </c>
      <c r="D69" s="939">
        <v>45700.575</v>
      </c>
      <c r="E69" s="937">
        <v>2.2514003E7</v>
      </c>
      <c r="F69" s="937" t="s">
        <v>3382</v>
      </c>
      <c r="G69" s="938">
        <v>1945.0</v>
      </c>
      <c r="H69" s="938">
        <v>435.0</v>
      </c>
      <c r="I69" s="938" t="s">
        <v>3383</v>
      </c>
      <c r="J69" s="938" t="s">
        <v>3393</v>
      </c>
      <c r="K69" s="940"/>
      <c r="L69" s="937" t="s">
        <v>2253</v>
      </c>
      <c r="M69" s="937"/>
      <c r="N69" s="937"/>
    </row>
    <row r="70">
      <c r="A70" s="937"/>
      <c r="B70" s="937" t="s">
        <v>1714</v>
      </c>
      <c r="C70" s="938">
        <v>24.0</v>
      </c>
      <c r="D70" s="939">
        <v>45700.72708333333</v>
      </c>
      <c r="E70" s="937">
        <v>2.2514026E7</v>
      </c>
      <c r="F70" s="937" t="s">
        <v>3382</v>
      </c>
      <c r="G70" s="938">
        <v>1946.0</v>
      </c>
      <c r="H70" s="938">
        <v>422.0</v>
      </c>
      <c r="I70" s="938" t="s">
        <v>3383</v>
      </c>
      <c r="J70" s="938" t="s">
        <v>3384</v>
      </c>
      <c r="K70" s="940"/>
      <c r="L70" s="937" t="s">
        <v>2255</v>
      </c>
      <c r="M70" s="937"/>
      <c r="N70" s="937"/>
    </row>
    <row r="71">
      <c r="A71" s="937"/>
      <c r="B71" s="937" t="s">
        <v>1669</v>
      </c>
      <c r="C71" s="938">
        <v>27.0</v>
      </c>
      <c r="D71" s="939">
        <v>45700.73888888889</v>
      </c>
      <c r="E71" s="937">
        <v>2.2514036E7</v>
      </c>
      <c r="F71" s="937" t="s">
        <v>3382</v>
      </c>
      <c r="G71" s="938">
        <v>1947.0</v>
      </c>
      <c r="H71" s="938">
        <v>414.0</v>
      </c>
      <c r="I71" s="938" t="s">
        <v>3383</v>
      </c>
      <c r="J71" s="938" t="s">
        <v>3384</v>
      </c>
      <c r="K71" s="940"/>
      <c r="L71" s="937" t="s">
        <v>2153</v>
      </c>
      <c r="M71" s="937"/>
      <c r="N71" s="937"/>
    </row>
    <row r="72">
      <c r="A72" s="937"/>
      <c r="B72" s="937" t="s">
        <v>1760</v>
      </c>
      <c r="C72" s="938">
        <v>80.0</v>
      </c>
      <c r="D72" s="939">
        <v>45700.77916666667</v>
      </c>
      <c r="E72" s="937">
        <v>7246518.0</v>
      </c>
      <c r="F72" s="937" t="s">
        <v>3382</v>
      </c>
      <c r="G72" s="938">
        <v>1948.0</v>
      </c>
      <c r="H72" s="938">
        <v>413.0</v>
      </c>
      <c r="I72" s="938" t="s">
        <v>3383</v>
      </c>
      <c r="J72" s="938" t="s">
        <v>3384</v>
      </c>
      <c r="K72" s="940"/>
      <c r="L72" s="937" t="s">
        <v>2179</v>
      </c>
      <c r="M72" s="937"/>
      <c r="N72" s="937"/>
    </row>
    <row r="73">
      <c r="A73" s="937"/>
      <c r="B73" s="937" t="s">
        <v>1324</v>
      </c>
      <c r="C73" s="938">
        <v>18.0</v>
      </c>
      <c r="D73" s="939">
        <v>45700.85277777778</v>
      </c>
      <c r="E73" s="937">
        <v>1.2513125E7</v>
      </c>
      <c r="F73" s="937" t="s">
        <v>3382</v>
      </c>
      <c r="G73" s="938">
        <v>1949.0</v>
      </c>
      <c r="H73" s="938">
        <v>408.0</v>
      </c>
      <c r="I73" s="938" t="s">
        <v>3383</v>
      </c>
      <c r="J73" s="938" t="s">
        <v>3384</v>
      </c>
      <c r="K73" s="937" t="s">
        <v>3390</v>
      </c>
      <c r="L73" s="937" t="s">
        <v>2170</v>
      </c>
      <c r="M73" s="937"/>
      <c r="N73" s="937"/>
    </row>
    <row r="74">
      <c r="A74" s="937"/>
      <c r="B74" s="937" t="s">
        <v>1707</v>
      </c>
      <c r="C74" s="938">
        <v>68.0</v>
      </c>
      <c r="D74" s="939">
        <v>45701.748611111114</v>
      </c>
      <c r="E74" s="937">
        <v>2.2514077E7</v>
      </c>
      <c r="F74" s="937" t="s">
        <v>3382</v>
      </c>
      <c r="G74" s="938">
        <v>1950.0</v>
      </c>
      <c r="H74" s="938">
        <v>410.0</v>
      </c>
      <c r="I74" s="938" t="s">
        <v>3383</v>
      </c>
      <c r="J74" s="938" t="s">
        <v>3387</v>
      </c>
      <c r="K74" s="940"/>
      <c r="L74" s="937" t="s">
        <v>2260</v>
      </c>
      <c r="M74" s="937"/>
      <c r="N74" s="937"/>
    </row>
    <row r="75">
      <c r="A75" s="937"/>
      <c r="B75" s="937" t="s">
        <v>2261</v>
      </c>
      <c r="C75" s="938">
        <v>18.0</v>
      </c>
      <c r="D75" s="939">
        <v>45701.77222222222</v>
      </c>
      <c r="E75" s="937">
        <v>2.251407E7</v>
      </c>
      <c r="F75" s="937" t="s">
        <v>3382</v>
      </c>
      <c r="G75" s="938">
        <v>1951.0</v>
      </c>
      <c r="H75" s="938">
        <v>402.0</v>
      </c>
      <c r="I75" s="938" t="s">
        <v>3383</v>
      </c>
      <c r="J75" s="938" t="s">
        <v>3393</v>
      </c>
      <c r="K75" s="940"/>
      <c r="L75" s="937" t="s">
        <v>2263</v>
      </c>
      <c r="M75" s="937"/>
      <c r="N75" s="937"/>
    </row>
    <row r="76">
      <c r="A76" s="937"/>
      <c r="B76" s="937" t="s">
        <v>2264</v>
      </c>
      <c r="C76" s="938">
        <v>16.0</v>
      </c>
      <c r="D76" s="939">
        <v>45701.7875</v>
      </c>
      <c r="E76" s="937">
        <v>2.2514072E7</v>
      </c>
      <c r="F76" s="937" t="s">
        <v>3382</v>
      </c>
      <c r="G76" s="938">
        <v>1952.0</v>
      </c>
      <c r="H76" s="938">
        <v>402.0</v>
      </c>
      <c r="I76" s="938" t="s">
        <v>3383</v>
      </c>
      <c r="J76" s="938" t="s">
        <v>3393</v>
      </c>
      <c r="K76" s="940"/>
      <c r="L76" s="937" t="s">
        <v>2266</v>
      </c>
      <c r="M76" s="937"/>
      <c r="N76" s="937"/>
    </row>
    <row r="77">
      <c r="A77" s="937"/>
      <c r="B77" s="937" t="s">
        <v>1685</v>
      </c>
      <c r="C77" s="938">
        <v>46.0</v>
      </c>
      <c r="D77" s="939">
        <v>45701.924305555556</v>
      </c>
      <c r="E77" s="937">
        <v>2.2514079E7</v>
      </c>
      <c r="F77" s="937" t="s">
        <v>3382</v>
      </c>
      <c r="G77" s="938">
        <v>1953.0</v>
      </c>
      <c r="H77" s="938">
        <v>412.0</v>
      </c>
      <c r="I77" s="938" t="s">
        <v>3383</v>
      </c>
      <c r="J77" s="938" t="s">
        <v>3388</v>
      </c>
      <c r="K77" s="940"/>
      <c r="L77" s="937" t="s">
        <v>2268</v>
      </c>
      <c r="M77" s="937"/>
      <c r="N77" s="937"/>
    </row>
    <row r="78">
      <c r="A78" s="937"/>
      <c r="B78" s="937" t="s">
        <v>3404</v>
      </c>
      <c r="C78" s="938">
        <v>27.0</v>
      </c>
      <c r="D78" s="939">
        <v>45702.57916666667</v>
      </c>
      <c r="E78" s="937">
        <v>2.2514098E7</v>
      </c>
      <c r="F78" s="937" t="s">
        <v>3382</v>
      </c>
      <c r="G78" s="938">
        <v>1954.0</v>
      </c>
      <c r="H78" s="938">
        <v>401.0</v>
      </c>
      <c r="I78" s="938" t="s">
        <v>3383</v>
      </c>
      <c r="J78" s="938" t="s">
        <v>3388</v>
      </c>
      <c r="K78" s="940"/>
      <c r="L78" s="937" t="s">
        <v>2270</v>
      </c>
      <c r="M78" s="937"/>
      <c r="N78" s="937"/>
    </row>
    <row r="79">
      <c r="A79" s="937"/>
      <c r="B79" s="937" t="s">
        <v>1702</v>
      </c>
      <c r="C79" s="938">
        <v>75.0</v>
      </c>
      <c r="D79" s="939">
        <v>45702.59097222222</v>
      </c>
      <c r="E79" s="937">
        <v>2.2514091E7</v>
      </c>
      <c r="F79" s="937" t="s">
        <v>3382</v>
      </c>
      <c r="G79" s="938">
        <v>1955.0</v>
      </c>
      <c r="H79" s="938">
        <v>406.0</v>
      </c>
      <c r="I79" s="938" t="s">
        <v>3383</v>
      </c>
      <c r="J79" s="938" t="s">
        <v>3384</v>
      </c>
      <c r="K79" s="940"/>
      <c r="L79" s="937" t="s">
        <v>2218</v>
      </c>
      <c r="M79" s="937"/>
      <c r="N79" s="937"/>
    </row>
    <row r="80">
      <c r="A80" s="937"/>
      <c r="B80" s="937" t="s">
        <v>1862</v>
      </c>
      <c r="C80" s="938">
        <v>72.0</v>
      </c>
      <c r="D80" s="939">
        <v>45702.740277777775</v>
      </c>
      <c r="E80" s="937">
        <v>1.22412047E8</v>
      </c>
      <c r="F80" s="937" t="s">
        <v>3382</v>
      </c>
      <c r="G80" s="938">
        <v>1956.0</v>
      </c>
      <c r="H80" s="938">
        <v>421.0</v>
      </c>
      <c r="I80" s="938" t="s">
        <v>3383</v>
      </c>
      <c r="J80" s="938" t="s">
        <v>3384</v>
      </c>
      <c r="K80" s="940"/>
      <c r="L80" s="937" t="s">
        <v>2273</v>
      </c>
      <c r="M80" s="937"/>
      <c r="N80" s="937"/>
    </row>
    <row r="81">
      <c r="A81" s="937"/>
      <c r="B81" s="937" t="s">
        <v>2605</v>
      </c>
      <c r="C81" s="938">
        <v>1.0</v>
      </c>
      <c r="D81" s="939">
        <v>45702.74166666667</v>
      </c>
      <c r="E81" s="937">
        <v>2.2514105E7</v>
      </c>
      <c r="F81" s="937" t="s">
        <v>3382</v>
      </c>
      <c r="G81" s="938">
        <v>1957.0</v>
      </c>
      <c r="H81" s="938">
        <v>411.0</v>
      </c>
      <c r="I81" s="938" t="s">
        <v>3383</v>
      </c>
      <c r="J81" s="938" t="s">
        <v>3393</v>
      </c>
      <c r="K81" s="940"/>
      <c r="L81" s="937" t="s">
        <v>2212</v>
      </c>
      <c r="M81" s="937"/>
      <c r="N81" s="937"/>
    </row>
    <row r="82">
      <c r="A82" s="937"/>
      <c r="B82" s="937" t="s">
        <v>1740</v>
      </c>
      <c r="C82" s="938">
        <v>0.0</v>
      </c>
      <c r="D82" s="939">
        <v>45702.941666666666</v>
      </c>
      <c r="E82" s="937">
        <v>2.2514109E7</v>
      </c>
      <c r="F82" s="937" t="s">
        <v>3382</v>
      </c>
      <c r="G82" s="938">
        <v>1958.0</v>
      </c>
      <c r="H82" s="941"/>
      <c r="I82" s="938" t="s">
        <v>3383</v>
      </c>
      <c r="J82" s="938" t="s">
        <v>3392</v>
      </c>
      <c r="K82" s="940"/>
      <c r="L82" s="937" t="s">
        <v>2160</v>
      </c>
      <c r="M82" s="937"/>
      <c r="N82" s="937"/>
    </row>
    <row r="83">
      <c r="A83" s="937"/>
      <c r="B83" s="937" t="s">
        <v>1796</v>
      </c>
      <c r="C83" s="938">
        <v>77.0</v>
      </c>
      <c r="D83" s="939">
        <v>45703.47152777778</v>
      </c>
      <c r="E83" s="937">
        <v>6245480.0</v>
      </c>
      <c r="F83" s="937" t="s">
        <v>3382</v>
      </c>
      <c r="G83" s="938">
        <v>1959.0</v>
      </c>
      <c r="H83" s="938">
        <v>419.0</v>
      </c>
      <c r="I83" s="938" t="s">
        <v>3383</v>
      </c>
      <c r="J83" s="938" t="s">
        <v>3384</v>
      </c>
      <c r="K83" s="940"/>
      <c r="L83" s="937" t="s">
        <v>2255</v>
      </c>
      <c r="M83" s="937"/>
      <c r="N83" s="937"/>
    </row>
    <row r="84">
      <c r="A84" s="937"/>
      <c r="B84" s="937" t="s">
        <v>2064</v>
      </c>
      <c r="C84" s="938">
        <v>63.0</v>
      </c>
      <c r="D84" s="939">
        <v>45703.55486111111</v>
      </c>
      <c r="E84" s="937">
        <v>2.251412E7</v>
      </c>
      <c r="F84" s="937" t="s">
        <v>3382</v>
      </c>
      <c r="G84" s="938">
        <v>1960.0</v>
      </c>
      <c r="H84" s="938">
        <v>401.0</v>
      </c>
      <c r="I84" s="938" t="s">
        <v>3383</v>
      </c>
      <c r="J84" s="938" t="s">
        <v>3384</v>
      </c>
      <c r="K84" s="940"/>
      <c r="L84" s="937" t="s">
        <v>2278</v>
      </c>
      <c r="M84" s="937"/>
      <c r="N84" s="937"/>
    </row>
    <row r="85">
      <c r="A85" s="937"/>
      <c r="B85" s="937" t="s">
        <v>1765</v>
      </c>
      <c r="C85" s="938">
        <v>17.0</v>
      </c>
      <c r="D85" s="939">
        <v>45704.00902777778</v>
      </c>
      <c r="E85" s="937">
        <v>2.2514148E7</v>
      </c>
      <c r="F85" s="937" t="s">
        <v>3382</v>
      </c>
      <c r="G85" s="938">
        <v>1961.0</v>
      </c>
      <c r="H85" s="938">
        <v>418.0</v>
      </c>
      <c r="I85" s="938" t="s">
        <v>3383</v>
      </c>
      <c r="J85" s="938" t="s">
        <v>3393</v>
      </c>
      <c r="K85" s="937" t="s">
        <v>3405</v>
      </c>
      <c r="L85" s="937" t="s">
        <v>2266</v>
      </c>
      <c r="M85" s="937"/>
      <c r="N85" s="937"/>
    </row>
    <row r="86">
      <c r="A86" s="937"/>
      <c r="B86" s="937" t="s">
        <v>1780</v>
      </c>
      <c r="C86" s="938">
        <v>9.0</v>
      </c>
      <c r="D86" s="939">
        <v>45704.665972222225</v>
      </c>
      <c r="E86" s="937">
        <v>2.2514083E7</v>
      </c>
      <c r="F86" s="937" t="s">
        <v>3382</v>
      </c>
      <c r="G86" s="938">
        <v>1962.0</v>
      </c>
      <c r="H86" s="938">
        <v>409.0</v>
      </c>
      <c r="I86" s="938" t="s">
        <v>3383</v>
      </c>
      <c r="J86" s="938" t="s">
        <v>3393</v>
      </c>
      <c r="K86" s="940"/>
      <c r="L86" s="937" t="s">
        <v>2281</v>
      </c>
      <c r="M86" s="937"/>
      <c r="N86" s="937"/>
    </row>
    <row r="87">
      <c r="A87" s="937"/>
      <c r="B87" s="937" t="s">
        <v>1791</v>
      </c>
      <c r="C87" s="938">
        <v>75.0</v>
      </c>
      <c r="D87" s="939">
        <v>45704.87569444445</v>
      </c>
      <c r="E87" s="937">
        <v>7246239.0</v>
      </c>
      <c r="F87" s="937" t="s">
        <v>3382</v>
      </c>
      <c r="G87" s="938">
        <v>1963.0</v>
      </c>
      <c r="H87" s="938">
        <v>410.0</v>
      </c>
      <c r="I87" s="938" t="s">
        <v>3383</v>
      </c>
      <c r="J87" s="938" t="s">
        <v>3384</v>
      </c>
      <c r="K87" s="940"/>
      <c r="L87" s="937" t="s">
        <v>2255</v>
      </c>
      <c r="M87" s="937"/>
      <c r="N87" s="937"/>
    </row>
    <row r="88">
      <c r="A88" s="937"/>
      <c r="B88" s="937" t="s">
        <v>1748</v>
      </c>
      <c r="C88" s="938">
        <v>51.0</v>
      </c>
      <c r="D88" s="939">
        <v>45704.94027777778</v>
      </c>
      <c r="E88" s="937">
        <v>2.2514161E7</v>
      </c>
      <c r="F88" s="937" t="s">
        <v>3382</v>
      </c>
      <c r="G88" s="938">
        <v>1964.0</v>
      </c>
      <c r="H88" s="938">
        <v>402.0</v>
      </c>
      <c r="I88" s="938" t="s">
        <v>3383</v>
      </c>
      <c r="J88" s="938" t="s">
        <v>3384</v>
      </c>
      <c r="K88" s="937" t="s">
        <v>2232</v>
      </c>
      <c r="L88" s="937" t="s">
        <v>2284</v>
      </c>
      <c r="M88" s="937"/>
      <c r="N88" s="937"/>
    </row>
    <row r="89">
      <c r="A89" s="937"/>
      <c r="B89" s="937" t="s">
        <v>3406</v>
      </c>
      <c r="C89" s="938">
        <v>68.0</v>
      </c>
      <c r="D89" s="939">
        <v>45705.714583333334</v>
      </c>
      <c r="E89" s="937">
        <v>2.2514199E7</v>
      </c>
      <c r="F89" s="937" t="s">
        <v>3382</v>
      </c>
      <c r="G89" s="938">
        <v>1965.0</v>
      </c>
      <c r="H89" s="938">
        <v>402.0</v>
      </c>
      <c r="I89" s="938" t="s">
        <v>3383</v>
      </c>
      <c r="J89" s="938" t="s">
        <v>3384</v>
      </c>
      <c r="K89" s="937" t="s">
        <v>3407</v>
      </c>
      <c r="L89" s="937" t="s">
        <v>2143</v>
      </c>
      <c r="M89" s="937"/>
      <c r="N89" s="937"/>
    </row>
    <row r="90">
      <c r="A90" s="937"/>
      <c r="B90" s="937" t="s">
        <v>1806</v>
      </c>
      <c r="C90" s="938">
        <v>27.0</v>
      </c>
      <c r="D90" s="939">
        <v>45705.90138888889</v>
      </c>
      <c r="E90" s="937">
        <v>2.2514207E7</v>
      </c>
      <c r="F90" s="937" t="s">
        <v>3382</v>
      </c>
      <c r="G90" s="938">
        <v>1966.0</v>
      </c>
      <c r="H90" s="938">
        <v>411.0</v>
      </c>
      <c r="I90" s="938" t="s">
        <v>3383</v>
      </c>
      <c r="J90" s="938" t="s">
        <v>3384</v>
      </c>
      <c r="K90" s="940"/>
      <c r="L90" s="937" t="s">
        <v>2179</v>
      </c>
      <c r="M90" s="937"/>
      <c r="N90" s="937"/>
    </row>
    <row r="91">
      <c r="A91" s="937"/>
      <c r="B91" s="937" t="s">
        <v>1810</v>
      </c>
      <c r="C91" s="938">
        <v>17.0</v>
      </c>
      <c r="D91" s="939">
        <v>45706.11388888889</v>
      </c>
      <c r="E91" s="937">
        <v>2.2514208E7</v>
      </c>
      <c r="F91" s="937" t="s">
        <v>3382</v>
      </c>
      <c r="G91" s="938">
        <v>1967.0</v>
      </c>
      <c r="H91" s="938">
        <v>407.0</v>
      </c>
      <c r="I91" s="938" t="s">
        <v>3383</v>
      </c>
      <c r="J91" s="938" t="s">
        <v>3393</v>
      </c>
      <c r="K91" s="940"/>
      <c r="L91" s="937" t="s">
        <v>2247</v>
      </c>
      <c r="M91" s="937"/>
      <c r="N91" s="937"/>
    </row>
    <row r="92">
      <c r="A92" s="937"/>
      <c r="B92" s="937" t="s">
        <v>1813</v>
      </c>
      <c r="C92" s="938">
        <v>2.0</v>
      </c>
      <c r="D92" s="939">
        <v>45706.17638888889</v>
      </c>
      <c r="E92" s="937">
        <v>1.1241066E8</v>
      </c>
      <c r="F92" s="937" t="s">
        <v>3382</v>
      </c>
      <c r="G92" s="938">
        <v>1968.0</v>
      </c>
      <c r="H92" s="938">
        <v>414.0</v>
      </c>
      <c r="I92" s="938" t="s">
        <v>3383</v>
      </c>
      <c r="J92" s="938" t="s">
        <v>3393</v>
      </c>
      <c r="K92" s="940"/>
      <c r="L92" s="937" t="s">
        <v>2176</v>
      </c>
      <c r="M92" s="937"/>
      <c r="N92" s="937"/>
    </row>
    <row r="93">
      <c r="A93" s="937"/>
      <c r="B93" s="937" t="s">
        <v>1774</v>
      </c>
      <c r="C93" s="938">
        <v>31.0</v>
      </c>
      <c r="D93" s="939">
        <v>45706.18125</v>
      </c>
      <c r="E93" s="937">
        <v>2.2514203E7</v>
      </c>
      <c r="F93" s="937" t="s">
        <v>3382</v>
      </c>
      <c r="G93" s="938">
        <v>1969.0</v>
      </c>
      <c r="H93" s="938">
        <v>401.0</v>
      </c>
      <c r="I93" s="938" t="s">
        <v>3383</v>
      </c>
      <c r="J93" s="938" t="s">
        <v>3387</v>
      </c>
      <c r="K93" s="940"/>
      <c r="L93" s="937" t="s">
        <v>2260</v>
      </c>
      <c r="M93" s="937"/>
      <c r="N93" s="937"/>
    </row>
    <row r="94">
      <c r="A94" s="937"/>
      <c r="B94" s="937" t="s">
        <v>1822</v>
      </c>
      <c r="C94" s="938">
        <v>81.0</v>
      </c>
      <c r="D94" s="939">
        <v>45706.59930555556</v>
      </c>
      <c r="E94" s="937">
        <v>2.2514227E7</v>
      </c>
      <c r="F94" s="937" t="s">
        <v>3382</v>
      </c>
      <c r="G94" s="938">
        <v>1970.0</v>
      </c>
      <c r="H94" s="938">
        <v>417.0</v>
      </c>
      <c r="I94" s="938" t="s">
        <v>3383</v>
      </c>
      <c r="J94" s="938" t="s">
        <v>3384</v>
      </c>
      <c r="K94" s="940"/>
      <c r="L94" s="937" t="s">
        <v>2214</v>
      </c>
      <c r="M94" s="937"/>
      <c r="N94" s="937"/>
    </row>
    <row r="95">
      <c r="A95" s="937"/>
      <c r="B95" s="937" t="s">
        <v>1816</v>
      </c>
      <c r="C95" s="938">
        <v>9.0</v>
      </c>
      <c r="D95" s="939">
        <v>45706.67986111111</v>
      </c>
      <c r="E95" s="937">
        <v>2.25142E7</v>
      </c>
      <c r="F95" s="937" t="s">
        <v>3382</v>
      </c>
      <c r="G95" s="938">
        <v>1971.0</v>
      </c>
      <c r="H95" s="938">
        <v>412.0</v>
      </c>
      <c r="I95" s="938" t="s">
        <v>3383</v>
      </c>
      <c r="J95" s="938" t="s">
        <v>3393</v>
      </c>
      <c r="K95" s="940"/>
      <c r="L95" s="937" t="s">
        <v>2292</v>
      </c>
      <c r="M95" s="937"/>
      <c r="N95" s="937"/>
    </row>
    <row r="96">
      <c r="A96" s="937"/>
      <c r="B96" s="937" t="s">
        <v>1835</v>
      </c>
      <c r="C96" s="938">
        <v>1.0</v>
      </c>
      <c r="D96" s="939">
        <v>45706.725694444445</v>
      </c>
      <c r="E96" s="937">
        <v>1241998.0</v>
      </c>
      <c r="F96" s="937" t="s">
        <v>3382</v>
      </c>
      <c r="G96" s="938">
        <v>1972.0</v>
      </c>
      <c r="H96" s="938">
        <v>415.0</v>
      </c>
      <c r="I96" s="938" t="s">
        <v>3383</v>
      </c>
      <c r="J96" s="938" t="s">
        <v>3393</v>
      </c>
      <c r="K96" s="940"/>
      <c r="L96" s="937" t="s">
        <v>2176</v>
      </c>
      <c r="M96" s="937"/>
      <c r="N96" s="937"/>
    </row>
    <row r="97">
      <c r="A97" s="937"/>
      <c r="B97" s="937" t="s">
        <v>1800</v>
      </c>
      <c r="C97" s="938">
        <v>49.0</v>
      </c>
      <c r="D97" s="939">
        <v>45706.83819444444</v>
      </c>
      <c r="E97" s="937">
        <v>1.22411653E8</v>
      </c>
      <c r="F97" s="937" t="s">
        <v>3382</v>
      </c>
      <c r="G97" s="938">
        <v>1973.0</v>
      </c>
      <c r="H97" s="938">
        <v>401.0</v>
      </c>
      <c r="I97" s="938" t="s">
        <v>3383</v>
      </c>
      <c r="J97" s="938" t="s">
        <v>3387</v>
      </c>
      <c r="K97" s="937" t="s">
        <v>3390</v>
      </c>
      <c r="L97" s="937" t="s">
        <v>2232</v>
      </c>
      <c r="M97" s="937"/>
      <c r="N97" s="937"/>
    </row>
    <row r="98">
      <c r="A98" s="937"/>
      <c r="B98" s="937" t="s">
        <v>1912</v>
      </c>
      <c r="C98" s="938">
        <v>0.0</v>
      </c>
      <c r="D98" s="939">
        <v>45706.93125</v>
      </c>
      <c r="E98" s="937">
        <v>2.2514241E7</v>
      </c>
      <c r="F98" s="937" t="s">
        <v>3391</v>
      </c>
      <c r="G98" s="938">
        <v>1974.0</v>
      </c>
      <c r="H98" s="938">
        <v>416.0</v>
      </c>
      <c r="I98" s="938" t="s">
        <v>3383</v>
      </c>
      <c r="J98" s="938" t="s">
        <v>3393</v>
      </c>
      <c r="K98" s="940"/>
      <c r="L98" s="937" t="s">
        <v>2202</v>
      </c>
      <c r="M98" s="937"/>
      <c r="N98" s="937"/>
    </row>
    <row r="99">
      <c r="A99" s="937"/>
      <c r="B99" s="937" t="s">
        <v>2296</v>
      </c>
      <c r="C99" s="938">
        <v>55.0</v>
      </c>
      <c r="D99" s="939">
        <v>45707.26388888889</v>
      </c>
      <c r="E99" s="937">
        <v>2.251424E7</v>
      </c>
      <c r="F99" s="937" t="s">
        <v>3382</v>
      </c>
      <c r="G99" s="938">
        <v>1975.0</v>
      </c>
      <c r="H99" s="938">
        <v>422.0</v>
      </c>
      <c r="I99" s="938" t="s">
        <v>3383</v>
      </c>
      <c r="J99" s="938" t="s">
        <v>3384</v>
      </c>
      <c r="K99" s="940"/>
      <c r="L99" s="937" t="s">
        <v>2278</v>
      </c>
      <c r="M99" s="937"/>
      <c r="N99" s="937"/>
    </row>
    <row r="100">
      <c r="A100" s="937"/>
      <c r="B100" s="937" t="s">
        <v>1841</v>
      </c>
      <c r="C100" s="938">
        <v>68.0</v>
      </c>
      <c r="D100" s="939">
        <v>45707.575</v>
      </c>
      <c r="E100" s="937">
        <v>2.2514248E7</v>
      </c>
      <c r="F100" s="937" t="s">
        <v>3382</v>
      </c>
      <c r="G100" s="938">
        <v>1976.0</v>
      </c>
      <c r="H100" s="938">
        <v>404.0</v>
      </c>
      <c r="I100" s="938" t="s">
        <v>3383</v>
      </c>
      <c r="J100" s="938" t="s">
        <v>3384</v>
      </c>
      <c r="K100" s="940"/>
      <c r="L100" s="937" t="s">
        <v>2299</v>
      </c>
      <c r="M100" s="937"/>
      <c r="N100" s="937"/>
    </row>
    <row r="101">
      <c r="A101" s="937"/>
      <c r="B101" s="937" t="s">
        <v>2300</v>
      </c>
      <c r="C101" s="938">
        <v>54.0</v>
      </c>
      <c r="D101" s="939">
        <v>45708.48819444444</v>
      </c>
      <c r="E101" s="937">
        <v>2.2514295E7</v>
      </c>
      <c r="F101" s="937" t="s">
        <v>3382</v>
      </c>
      <c r="G101" s="938">
        <v>1977.0</v>
      </c>
      <c r="H101" s="938">
        <v>413.0</v>
      </c>
      <c r="I101" s="938" t="s">
        <v>3383</v>
      </c>
      <c r="J101" s="938" t="s">
        <v>3387</v>
      </c>
      <c r="K101" s="940"/>
      <c r="L101" s="937" t="s">
        <v>2162</v>
      </c>
      <c r="M101" s="937"/>
      <c r="N101" s="937"/>
    </row>
    <row r="102">
      <c r="A102" s="937"/>
      <c r="B102" s="937" t="s">
        <v>1886</v>
      </c>
      <c r="C102" s="938">
        <v>10.0</v>
      </c>
      <c r="D102" s="939">
        <v>45708.572916666664</v>
      </c>
      <c r="E102" s="937">
        <v>2.25143E7</v>
      </c>
      <c r="F102" s="937" t="s">
        <v>3382</v>
      </c>
      <c r="G102" s="938">
        <v>1978.0</v>
      </c>
      <c r="H102" s="938">
        <v>406.0</v>
      </c>
      <c r="I102" s="938" t="s">
        <v>3383</v>
      </c>
      <c r="J102" s="938" t="s">
        <v>3393</v>
      </c>
      <c r="K102" s="940"/>
      <c r="L102" s="937" t="s">
        <v>2237</v>
      </c>
      <c r="M102" s="937"/>
      <c r="N102" s="937"/>
    </row>
    <row r="103">
      <c r="A103" s="937"/>
      <c r="B103" s="937" t="s">
        <v>1852</v>
      </c>
      <c r="C103" s="938">
        <v>34.0</v>
      </c>
      <c r="D103" s="939">
        <v>45708.6</v>
      </c>
      <c r="E103" s="937">
        <v>2.251431E7</v>
      </c>
      <c r="F103" s="937" t="s">
        <v>3382</v>
      </c>
      <c r="G103" s="938">
        <v>1979.0</v>
      </c>
      <c r="H103" s="938">
        <v>405.0</v>
      </c>
      <c r="I103" s="938" t="s">
        <v>3383</v>
      </c>
      <c r="J103" s="938" t="s">
        <v>3384</v>
      </c>
      <c r="K103" s="940"/>
      <c r="L103" s="937" t="s">
        <v>2255</v>
      </c>
      <c r="M103" s="937"/>
      <c r="N103" s="937"/>
    </row>
    <row r="104">
      <c r="A104" s="937"/>
      <c r="B104" s="937" t="s">
        <v>1945</v>
      </c>
      <c r="C104" s="938">
        <v>63.0</v>
      </c>
      <c r="D104" s="939">
        <v>45708.70763888889</v>
      </c>
      <c r="E104" s="937">
        <v>2.2514291E7</v>
      </c>
      <c r="F104" s="937" t="s">
        <v>3391</v>
      </c>
      <c r="G104" s="938">
        <v>1980.0</v>
      </c>
      <c r="H104" s="938">
        <v>423.0</v>
      </c>
      <c r="I104" s="938" t="s">
        <v>3383</v>
      </c>
      <c r="J104" s="938" t="s">
        <v>3384</v>
      </c>
      <c r="K104" s="940"/>
      <c r="L104" s="937" t="s">
        <v>2305</v>
      </c>
      <c r="M104" s="937"/>
      <c r="N104" s="937"/>
    </row>
    <row r="105">
      <c r="A105" s="937"/>
      <c r="B105" s="937" t="s">
        <v>2650</v>
      </c>
      <c r="C105" s="938">
        <v>1.0</v>
      </c>
      <c r="D105" s="939">
        <v>45708.745833333334</v>
      </c>
      <c r="E105" s="937">
        <v>2.2514301E7</v>
      </c>
      <c r="F105" s="937" t="s">
        <v>3382</v>
      </c>
      <c r="G105" s="938">
        <v>1981.0</v>
      </c>
      <c r="H105" s="938">
        <v>418.0</v>
      </c>
      <c r="I105" s="938" t="s">
        <v>3383</v>
      </c>
      <c r="J105" s="938" t="s">
        <v>3393</v>
      </c>
      <c r="K105" s="940"/>
      <c r="L105" s="937" t="s">
        <v>2183</v>
      </c>
      <c r="M105" s="937"/>
      <c r="N105" s="937"/>
    </row>
    <row r="106">
      <c r="A106" s="937"/>
      <c r="B106" s="937" t="s">
        <v>1880</v>
      </c>
      <c r="C106" s="938">
        <v>3.0</v>
      </c>
      <c r="D106" s="939">
        <v>45708.95277777778</v>
      </c>
      <c r="E106" s="937">
        <v>2.2514317E7</v>
      </c>
      <c r="F106" s="937" t="s">
        <v>3382</v>
      </c>
      <c r="G106" s="938">
        <v>1982.0</v>
      </c>
      <c r="H106" s="938">
        <v>440.0</v>
      </c>
      <c r="I106" s="938" t="s">
        <v>3383</v>
      </c>
      <c r="J106" s="938" t="s">
        <v>3393</v>
      </c>
      <c r="K106" s="940"/>
      <c r="L106" s="937" t="s">
        <v>2237</v>
      </c>
      <c r="M106" s="937"/>
      <c r="N106" s="937"/>
    </row>
    <row r="107">
      <c r="A107" s="937"/>
      <c r="B107" s="937" t="s">
        <v>1848</v>
      </c>
      <c r="C107" s="938">
        <v>75.0</v>
      </c>
      <c r="D107" s="939">
        <v>45708.95625</v>
      </c>
      <c r="E107" s="937">
        <v>2.251432E7</v>
      </c>
      <c r="F107" s="937" t="s">
        <v>3382</v>
      </c>
      <c r="G107" s="938">
        <v>1983.0</v>
      </c>
      <c r="H107" s="938">
        <v>409.0</v>
      </c>
      <c r="I107" s="938" t="s">
        <v>3383</v>
      </c>
      <c r="J107" s="938" t="s">
        <v>3384</v>
      </c>
      <c r="K107" s="940"/>
      <c r="L107" s="937" t="s">
        <v>2218</v>
      </c>
      <c r="M107" s="937"/>
      <c r="N107" s="937"/>
    </row>
    <row r="108">
      <c r="A108" s="937"/>
      <c r="B108" s="937" t="s">
        <v>1856</v>
      </c>
      <c r="C108" s="938">
        <v>2.0</v>
      </c>
      <c r="D108" s="939">
        <v>45709.48263888889</v>
      </c>
      <c r="E108" s="937">
        <v>2.2514328E7</v>
      </c>
      <c r="F108" s="937" t="s">
        <v>3382</v>
      </c>
      <c r="G108" s="938">
        <v>1984.0</v>
      </c>
      <c r="H108" s="938">
        <v>439.0</v>
      </c>
      <c r="I108" s="938" t="s">
        <v>3383</v>
      </c>
      <c r="J108" s="938" t="s">
        <v>3393</v>
      </c>
      <c r="K108" s="940"/>
      <c r="L108" s="937" t="s">
        <v>2216</v>
      </c>
      <c r="M108" s="937"/>
      <c r="N108" s="937"/>
    </row>
    <row r="109">
      <c r="A109" s="937"/>
      <c r="B109" s="937" t="s">
        <v>2310</v>
      </c>
      <c r="C109" s="938">
        <v>42.0</v>
      </c>
      <c r="D109" s="939">
        <v>45709.736805555556</v>
      </c>
      <c r="E109" s="937">
        <v>2.2514337E7</v>
      </c>
      <c r="F109" s="937" t="s">
        <v>3382</v>
      </c>
      <c r="G109" s="938">
        <v>1985.0</v>
      </c>
      <c r="H109" s="938">
        <v>407.0</v>
      </c>
      <c r="I109" s="938" t="s">
        <v>3383</v>
      </c>
      <c r="J109" s="938" t="s">
        <v>3384</v>
      </c>
      <c r="K109" s="940"/>
      <c r="L109" s="937" t="s">
        <v>2223</v>
      </c>
      <c r="M109" s="937"/>
      <c r="N109" s="937"/>
    </row>
    <row r="110">
      <c r="A110" s="937"/>
      <c r="B110" s="937" t="s">
        <v>1981</v>
      </c>
      <c r="C110" s="938">
        <v>28.0</v>
      </c>
      <c r="D110" s="939">
        <v>45709.771527777775</v>
      </c>
      <c r="E110" s="937">
        <v>2.2514345E7</v>
      </c>
      <c r="F110" s="937" t="s">
        <v>3382</v>
      </c>
      <c r="G110" s="938">
        <v>1986.0</v>
      </c>
      <c r="H110" s="938">
        <v>438.0</v>
      </c>
      <c r="I110" s="938" t="s">
        <v>3383</v>
      </c>
      <c r="J110" s="938" t="s">
        <v>3384</v>
      </c>
      <c r="K110" s="940"/>
      <c r="L110" s="937" t="s">
        <v>2221</v>
      </c>
      <c r="M110" s="937"/>
      <c r="N110" s="937"/>
    </row>
    <row r="111">
      <c r="A111" s="937"/>
      <c r="B111" s="937" t="s">
        <v>1951</v>
      </c>
      <c r="C111" s="938">
        <v>5.0</v>
      </c>
      <c r="D111" s="939">
        <v>45709.964583333334</v>
      </c>
      <c r="E111" s="937">
        <v>2.2514353E7</v>
      </c>
      <c r="F111" s="937" t="s">
        <v>3382</v>
      </c>
      <c r="G111" s="938">
        <v>1987.0</v>
      </c>
      <c r="H111" s="938">
        <v>402.0</v>
      </c>
      <c r="I111" s="938" t="s">
        <v>3383</v>
      </c>
      <c r="J111" s="938" t="s">
        <v>3393</v>
      </c>
      <c r="K111" s="940"/>
      <c r="L111" s="937" t="s">
        <v>2253</v>
      </c>
      <c r="M111" s="937"/>
      <c r="N111" s="937"/>
    </row>
    <row r="112">
      <c r="A112" s="937"/>
      <c r="B112" s="937" t="s">
        <v>1956</v>
      </c>
      <c r="C112" s="938">
        <v>10.0</v>
      </c>
      <c r="D112" s="939">
        <v>45709.96944444445</v>
      </c>
      <c r="E112" s="937">
        <v>2.2514354E7</v>
      </c>
      <c r="F112" s="937" t="s">
        <v>3382</v>
      </c>
      <c r="G112" s="938">
        <v>1988.0</v>
      </c>
      <c r="H112" s="938">
        <v>402.0</v>
      </c>
      <c r="I112" s="938" t="s">
        <v>3383</v>
      </c>
      <c r="J112" s="938" t="s">
        <v>3393</v>
      </c>
      <c r="K112" s="940"/>
      <c r="L112" s="937" t="s">
        <v>2253</v>
      </c>
      <c r="M112" s="937"/>
      <c r="N112" s="937"/>
    </row>
    <row r="113">
      <c r="A113" s="937"/>
      <c r="B113" s="937" t="s">
        <v>1892</v>
      </c>
      <c r="C113" s="938">
        <v>7.0</v>
      </c>
      <c r="D113" s="939">
        <v>45710.04861111111</v>
      </c>
      <c r="E113" s="937">
        <v>2.2514355E7</v>
      </c>
      <c r="F113" s="937" t="s">
        <v>3382</v>
      </c>
      <c r="G113" s="938">
        <v>1989.0</v>
      </c>
      <c r="H113" s="938">
        <v>435.0</v>
      </c>
      <c r="I113" s="938" t="s">
        <v>3383</v>
      </c>
      <c r="J113" s="938" t="s">
        <v>3393</v>
      </c>
      <c r="K113" s="940"/>
      <c r="L113" s="937" t="s">
        <v>2176</v>
      </c>
      <c r="M113" s="937"/>
      <c r="N113" s="937"/>
    </row>
    <row r="114">
      <c r="A114" s="937"/>
      <c r="B114" s="937" t="s">
        <v>1970</v>
      </c>
      <c r="C114" s="938">
        <v>51.0</v>
      </c>
      <c r="D114" s="939">
        <v>45710.373611111114</v>
      </c>
      <c r="E114" s="937">
        <v>1.12410839E8</v>
      </c>
      <c r="F114" s="937" t="s">
        <v>3382</v>
      </c>
      <c r="G114" s="938">
        <v>1990.0</v>
      </c>
      <c r="H114" s="938">
        <v>427.0</v>
      </c>
      <c r="I114" s="938" t="s">
        <v>3383</v>
      </c>
      <c r="J114" s="938" t="s">
        <v>3387</v>
      </c>
      <c r="K114" s="940"/>
      <c r="L114" s="937" t="s">
        <v>2162</v>
      </c>
      <c r="M114" s="937"/>
      <c r="N114" s="937"/>
    </row>
    <row r="115">
      <c r="A115" s="937"/>
      <c r="B115" s="937" t="s">
        <v>2049</v>
      </c>
      <c r="C115" s="938">
        <v>28.0</v>
      </c>
      <c r="D115" s="939">
        <v>45710.575</v>
      </c>
      <c r="E115" s="937">
        <v>2.2514367E7</v>
      </c>
      <c r="F115" s="937" t="s">
        <v>3382</v>
      </c>
      <c r="G115" s="938">
        <v>1991.0</v>
      </c>
      <c r="H115" s="938">
        <v>425.0</v>
      </c>
      <c r="I115" s="938" t="s">
        <v>3383</v>
      </c>
      <c r="J115" s="938" t="s">
        <v>3384</v>
      </c>
      <c r="K115" s="940"/>
      <c r="L115" s="937" t="s">
        <v>2317</v>
      </c>
      <c r="M115" s="937"/>
      <c r="N115" s="937"/>
    </row>
    <row r="116">
      <c r="A116" s="937"/>
      <c r="B116" s="937" t="s">
        <v>2004</v>
      </c>
      <c r="C116" s="938">
        <v>13.0</v>
      </c>
      <c r="D116" s="939">
        <v>45710.62569444445</v>
      </c>
      <c r="E116" s="937">
        <v>2.2514374E7</v>
      </c>
      <c r="F116" s="937" t="s">
        <v>3382</v>
      </c>
      <c r="G116" s="938">
        <v>1992.0</v>
      </c>
      <c r="H116" s="938">
        <v>436.0</v>
      </c>
      <c r="I116" s="938" t="s">
        <v>3383</v>
      </c>
      <c r="J116" s="938" t="s">
        <v>3393</v>
      </c>
      <c r="K116" s="940"/>
      <c r="L116" s="937" t="s">
        <v>2250</v>
      </c>
      <c r="M116" s="937"/>
      <c r="N116" s="937"/>
    </row>
    <row r="117">
      <c r="A117" s="937"/>
      <c r="B117" s="937" t="s">
        <v>2684</v>
      </c>
      <c r="C117" s="938">
        <v>57.0</v>
      </c>
      <c r="D117" s="939">
        <v>45710.91527777778</v>
      </c>
      <c r="E117" s="937">
        <v>2.2514153E7</v>
      </c>
      <c r="F117" s="937" t="s">
        <v>3382</v>
      </c>
      <c r="G117" s="938">
        <v>1993.0</v>
      </c>
      <c r="H117" s="938">
        <v>434.0</v>
      </c>
      <c r="I117" s="938" t="s">
        <v>3383</v>
      </c>
      <c r="J117" s="938" t="s">
        <v>3384</v>
      </c>
      <c r="K117" s="940"/>
      <c r="L117" s="937" t="s">
        <v>2223</v>
      </c>
      <c r="M117" s="937"/>
      <c r="N117" s="937"/>
    </row>
    <row r="118">
      <c r="A118" s="937"/>
      <c r="B118" s="937" t="s">
        <v>1936</v>
      </c>
      <c r="C118" s="938">
        <v>23.0</v>
      </c>
      <c r="D118" s="939">
        <v>45710.93680555555</v>
      </c>
      <c r="E118" s="937">
        <v>2.2513967E7</v>
      </c>
      <c r="F118" s="937" t="s">
        <v>3382</v>
      </c>
      <c r="G118" s="938">
        <v>1994.0</v>
      </c>
      <c r="H118" s="938">
        <v>401.0</v>
      </c>
      <c r="I118" s="938" t="s">
        <v>3383</v>
      </c>
      <c r="J118" s="938" t="s">
        <v>3384</v>
      </c>
      <c r="K118" s="940"/>
      <c r="L118" s="937" t="s">
        <v>2278</v>
      </c>
      <c r="M118" s="937"/>
      <c r="N118" s="937"/>
    </row>
    <row r="119">
      <c r="A119" s="937"/>
      <c r="B119" s="937" t="s">
        <v>2321</v>
      </c>
      <c r="C119" s="938">
        <v>45.0</v>
      </c>
      <c r="D119" s="939">
        <v>45711.13055555556</v>
      </c>
      <c r="E119" s="937">
        <v>2.2514384E7</v>
      </c>
      <c r="F119" s="937" t="s">
        <v>3382</v>
      </c>
      <c r="G119" s="938">
        <v>1995.0</v>
      </c>
      <c r="H119" s="938">
        <v>439.0</v>
      </c>
      <c r="I119" s="938" t="s">
        <v>3383</v>
      </c>
      <c r="J119" s="938" t="s">
        <v>3384</v>
      </c>
      <c r="K119" s="937" t="s">
        <v>3408</v>
      </c>
      <c r="L119" s="937" t="s">
        <v>2164</v>
      </c>
      <c r="M119" s="937"/>
      <c r="N119" s="937"/>
    </row>
    <row r="120">
      <c r="A120" s="937"/>
      <c r="B120" s="937" t="s">
        <v>1964</v>
      </c>
      <c r="C120" s="938">
        <v>88.0</v>
      </c>
      <c r="D120" s="939">
        <v>45711.191666666666</v>
      </c>
      <c r="E120" s="937">
        <v>2.2514385E7</v>
      </c>
      <c r="F120" s="937" t="s">
        <v>3382</v>
      </c>
      <c r="G120" s="938">
        <v>1996.0</v>
      </c>
      <c r="H120" s="938">
        <v>433.0</v>
      </c>
      <c r="I120" s="938" t="s">
        <v>3383</v>
      </c>
      <c r="J120" s="938" t="s">
        <v>3384</v>
      </c>
      <c r="K120" s="940"/>
      <c r="L120" s="937" t="s">
        <v>2179</v>
      </c>
      <c r="M120" s="937"/>
      <c r="N120" s="937"/>
    </row>
    <row r="121">
      <c r="A121" s="937"/>
      <c r="B121" s="937" t="s">
        <v>2070</v>
      </c>
      <c r="C121" s="938">
        <v>76.0</v>
      </c>
      <c r="D121" s="939">
        <v>45711.73611111111</v>
      </c>
      <c r="E121" s="937">
        <v>2.2514391E7</v>
      </c>
      <c r="F121" s="937" t="s">
        <v>3391</v>
      </c>
      <c r="G121" s="938">
        <v>1997.0</v>
      </c>
      <c r="H121" s="938" t="s">
        <v>2740</v>
      </c>
      <c r="I121" s="938" t="s">
        <v>3383</v>
      </c>
      <c r="J121" s="938" t="s">
        <v>3384</v>
      </c>
      <c r="K121" s="940"/>
      <c r="L121" s="937" t="s">
        <v>2179</v>
      </c>
      <c r="M121" s="937"/>
      <c r="N121" s="937"/>
    </row>
    <row r="122">
      <c r="A122" s="937"/>
      <c r="B122" s="937" t="s">
        <v>2038</v>
      </c>
      <c r="C122" s="938">
        <v>6.0</v>
      </c>
      <c r="D122" s="939">
        <v>45711.85555555556</v>
      </c>
      <c r="E122" s="937">
        <v>2.2514399E7</v>
      </c>
      <c r="F122" s="937" t="s">
        <v>3382</v>
      </c>
      <c r="G122" s="938">
        <v>1998.0</v>
      </c>
      <c r="H122" s="938">
        <v>426.0</v>
      </c>
      <c r="I122" s="938" t="s">
        <v>3383</v>
      </c>
      <c r="J122" s="938" t="s">
        <v>3393</v>
      </c>
      <c r="K122" s="940"/>
      <c r="L122" s="937" t="s">
        <v>2185</v>
      </c>
      <c r="M122" s="937"/>
      <c r="N122" s="937"/>
    </row>
    <row r="123">
      <c r="A123" s="937"/>
      <c r="B123" s="937" t="s">
        <v>1376</v>
      </c>
      <c r="C123" s="938">
        <v>39.0</v>
      </c>
      <c r="D123" s="939">
        <v>45712.044444444444</v>
      </c>
      <c r="E123" s="937">
        <v>9248762.0</v>
      </c>
      <c r="F123" s="937" t="s">
        <v>3395</v>
      </c>
      <c r="G123" s="938">
        <v>1999.0</v>
      </c>
      <c r="H123" s="938">
        <v>404.0</v>
      </c>
      <c r="I123" s="938" t="s">
        <v>3383</v>
      </c>
      <c r="J123" s="938" t="s">
        <v>3384</v>
      </c>
      <c r="K123" s="937" t="s">
        <v>2193</v>
      </c>
      <c r="L123" s="937" t="s">
        <v>2164</v>
      </c>
      <c r="M123" s="937"/>
      <c r="N123" s="937"/>
    </row>
    <row r="124">
      <c r="A124" s="937"/>
      <c r="B124" s="937" t="s">
        <v>3409</v>
      </c>
      <c r="C124" s="938">
        <v>47.0</v>
      </c>
      <c r="D124" s="939">
        <v>45712.361805555556</v>
      </c>
      <c r="E124" s="937">
        <v>1.2513026E7</v>
      </c>
      <c r="F124" s="937" t="s">
        <v>3382</v>
      </c>
      <c r="G124" s="938">
        <v>2000.0</v>
      </c>
      <c r="H124" s="938">
        <v>405.0</v>
      </c>
      <c r="I124" s="938" t="s">
        <v>3383</v>
      </c>
      <c r="J124" s="938" t="s">
        <v>3384</v>
      </c>
      <c r="K124" s="937" t="s">
        <v>2187</v>
      </c>
      <c r="L124" s="937" t="s">
        <v>2327</v>
      </c>
      <c r="M124" s="937"/>
      <c r="N124" s="937"/>
    </row>
    <row r="125">
      <c r="A125" s="937"/>
      <c r="B125" s="937" t="s">
        <v>2328</v>
      </c>
      <c r="C125" s="938">
        <v>0.0</v>
      </c>
      <c r="D125" s="939">
        <v>45712.61736111111</v>
      </c>
      <c r="E125" s="937">
        <v>2.2514429E7</v>
      </c>
      <c r="F125" s="937" t="s">
        <v>3382</v>
      </c>
      <c r="G125" s="938">
        <v>2001.0</v>
      </c>
      <c r="H125" s="938">
        <v>409.0</v>
      </c>
      <c r="I125" s="938" t="s">
        <v>3383</v>
      </c>
      <c r="J125" s="938" t="s">
        <v>3393</v>
      </c>
      <c r="K125" s="940"/>
      <c r="L125" s="937" t="s">
        <v>2176</v>
      </c>
      <c r="M125" s="937"/>
      <c r="N125" s="937"/>
    </row>
    <row r="126">
      <c r="A126" s="937"/>
      <c r="B126" s="937" t="s">
        <v>2017</v>
      </c>
      <c r="C126" s="938">
        <v>37.0</v>
      </c>
      <c r="D126" s="939">
        <v>45712.635416666664</v>
      </c>
      <c r="E126" s="937">
        <v>2.2514184E7</v>
      </c>
      <c r="F126" s="937" t="s">
        <v>3382</v>
      </c>
      <c r="G126" s="938">
        <v>2002.0</v>
      </c>
      <c r="H126" s="938">
        <v>443.0</v>
      </c>
      <c r="I126" s="938" t="s">
        <v>3383</v>
      </c>
      <c r="J126" s="938" t="s">
        <v>3388</v>
      </c>
      <c r="K126" s="940"/>
      <c r="L126" s="937" t="s">
        <v>2155</v>
      </c>
      <c r="M126" s="937"/>
      <c r="N126" s="937"/>
    </row>
    <row r="127">
      <c r="A127" s="937"/>
      <c r="B127" s="937" t="s">
        <v>2060</v>
      </c>
      <c r="C127" s="938">
        <v>3.0</v>
      </c>
      <c r="D127" s="939">
        <v>45712.65069444444</v>
      </c>
      <c r="E127" s="937">
        <v>2.2514412E7</v>
      </c>
      <c r="F127" s="937" t="s">
        <v>3382</v>
      </c>
      <c r="G127" s="938">
        <v>2003.0</v>
      </c>
      <c r="H127" s="938">
        <v>432.0</v>
      </c>
      <c r="I127" s="938" t="s">
        <v>3383</v>
      </c>
      <c r="J127" s="938" t="s">
        <v>3393</v>
      </c>
      <c r="K127" s="940"/>
      <c r="L127" s="937" t="s">
        <v>2247</v>
      </c>
      <c r="M127" s="937"/>
      <c r="N127" s="937"/>
    </row>
    <row r="128">
      <c r="A128" s="937"/>
      <c r="B128" s="937" t="s">
        <v>1958</v>
      </c>
      <c r="C128" s="938">
        <v>72.0</v>
      </c>
      <c r="D128" s="939">
        <v>45712.77916666667</v>
      </c>
      <c r="E128" s="937">
        <v>7246218.0</v>
      </c>
      <c r="F128" s="937" t="s">
        <v>3395</v>
      </c>
      <c r="G128" s="938">
        <v>2004.0</v>
      </c>
      <c r="H128" s="938">
        <v>401.0</v>
      </c>
      <c r="I128" s="938" t="s">
        <v>3383</v>
      </c>
      <c r="J128" s="938" t="s">
        <v>3384</v>
      </c>
      <c r="K128" s="940"/>
      <c r="L128" s="937" t="s">
        <v>2214</v>
      </c>
      <c r="M128" s="937"/>
      <c r="N128" s="937"/>
    </row>
    <row r="129">
      <c r="A129" s="937"/>
      <c r="B129" s="937" t="s">
        <v>2098</v>
      </c>
      <c r="C129" s="938">
        <v>48.0</v>
      </c>
      <c r="D129" s="939">
        <v>45712.799305555556</v>
      </c>
      <c r="E129" s="937">
        <v>2.2514445E7</v>
      </c>
      <c r="F129" s="937" t="s">
        <v>3382</v>
      </c>
      <c r="G129" s="938">
        <v>2005.0</v>
      </c>
      <c r="H129" s="938">
        <v>435.0</v>
      </c>
      <c r="I129" s="938" t="s">
        <v>3383</v>
      </c>
      <c r="J129" s="938" t="s">
        <v>3384</v>
      </c>
      <c r="K129" s="940"/>
      <c r="L129" s="937" t="s">
        <v>2179</v>
      </c>
      <c r="M129" s="937"/>
      <c r="N129" s="937"/>
    </row>
    <row r="130">
      <c r="A130" s="937"/>
      <c r="B130" s="937" t="s">
        <v>2105</v>
      </c>
      <c r="C130" s="938">
        <v>59.0</v>
      </c>
      <c r="D130" s="939">
        <v>45712.819444444445</v>
      </c>
      <c r="E130" s="937">
        <v>2.2514446E7</v>
      </c>
      <c r="F130" s="937" t="s">
        <v>3382</v>
      </c>
      <c r="G130" s="938">
        <v>2006.0</v>
      </c>
      <c r="H130" s="938">
        <v>407.0</v>
      </c>
      <c r="I130" s="938" t="s">
        <v>3383</v>
      </c>
      <c r="J130" s="938" t="s">
        <v>3384</v>
      </c>
      <c r="K130" s="940"/>
      <c r="L130" s="937" t="s">
        <v>2179</v>
      </c>
      <c r="M130" s="937"/>
      <c r="N130" s="937"/>
    </row>
    <row r="131">
      <c r="A131" s="937"/>
      <c r="B131" s="937" t="s">
        <v>2081</v>
      </c>
      <c r="C131" s="938">
        <v>1.0</v>
      </c>
      <c r="D131" s="939">
        <v>45712.84444444445</v>
      </c>
      <c r="E131" s="937">
        <v>2.2514441E7</v>
      </c>
      <c r="F131" s="937" t="s">
        <v>3391</v>
      </c>
      <c r="G131" s="938">
        <v>2007.0</v>
      </c>
      <c r="H131" s="938">
        <v>431.0</v>
      </c>
      <c r="I131" s="938" t="s">
        <v>3383</v>
      </c>
      <c r="J131" s="938" t="s">
        <v>3393</v>
      </c>
      <c r="K131" s="940"/>
      <c r="L131" s="937" t="s">
        <v>2336</v>
      </c>
      <c r="M131" s="937"/>
      <c r="N131" s="937"/>
    </row>
    <row r="132">
      <c r="A132" s="937"/>
      <c r="B132" s="937" t="s">
        <v>2337</v>
      </c>
      <c r="C132" s="938">
        <v>1.0</v>
      </c>
      <c r="D132" s="939">
        <v>45712.98819444444</v>
      </c>
      <c r="E132" s="937">
        <v>2.2514447E7</v>
      </c>
      <c r="F132" s="937" t="s">
        <v>3382</v>
      </c>
      <c r="G132" s="938">
        <v>2008.0</v>
      </c>
      <c r="H132" s="938">
        <v>440.0</v>
      </c>
      <c r="I132" s="938" t="s">
        <v>3383</v>
      </c>
      <c r="J132" s="938" t="s">
        <v>3393</v>
      </c>
      <c r="K132" s="940"/>
      <c r="L132" s="937" t="s">
        <v>2339</v>
      </c>
      <c r="M132" s="937"/>
      <c r="N132" s="937"/>
    </row>
    <row r="133">
      <c r="A133" s="937"/>
      <c r="B133" s="937" t="s">
        <v>2340</v>
      </c>
      <c r="C133" s="938">
        <v>5.0</v>
      </c>
      <c r="D133" s="939">
        <v>45712.993055555555</v>
      </c>
      <c r="E133" s="937">
        <v>7246250.0</v>
      </c>
      <c r="F133" s="937" t="s">
        <v>3382</v>
      </c>
      <c r="G133" s="938">
        <v>2009.0</v>
      </c>
      <c r="H133" s="938">
        <v>410.0</v>
      </c>
      <c r="I133" s="938" t="s">
        <v>3383</v>
      </c>
      <c r="J133" s="938" t="s">
        <v>3393</v>
      </c>
      <c r="K133" s="940"/>
      <c r="L133" s="937" t="s">
        <v>2160</v>
      </c>
      <c r="M133" s="937"/>
      <c r="N133" s="937"/>
    </row>
    <row r="134">
      <c r="A134" s="937"/>
      <c r="B134" s="937" t="s">
        <v>3410</v>
      </c>
      <c r="C134" s="938">
        <v>0.0</v>
      </c>
      <c r="D134" s="939">
        <v>45713.356944444444</v>
      </c>
      <c r="E134" s="937">
        <v>2.2514459E7</v>
      </c>
      <c r="F134" s="937" t="s">
        <v>3382</v>
      </c>
      <c r="G134" s="938">
        <v>2010.0</v>
      </c>
      <c r="H134" s="941"/>
      <c r="I134" s="938" t="s">
        <v>3383</v>
      </c>
      <c r="J134" s="938" t="s">
        <v>3392</v>
      </c>
      <c r="K134" s="940"/>
      <c r="L134" s="937" t="s">
        <v>2244</v>
      </c>
      <c r="M134" s="937"/>
      <c r="N134" s="937"/>
    </row>
    <row r="135">
      <c r="A135" s="937"/>
      <c r="B135" s="937" t="s">
        <v>2044</v>
      </c>
      <c r="C135" s="938">
        <v>2.0</v>
      </c>
      <c r="D135" s="939">
        <v>45713.39444444444</v>
      </c>
      <c r="E135" s="937">
        <v>2.2514457E7</v>
      </c>
      <c r="F135" s="937" t="s">
        <v>3382</v>
      </c>
      <c r="G135" s="938">
        <v>2011.0</v>
      </c>
      <c r="H135" s="938">
        <v>430.0</v>
      </c>
      <c r="I135" s="938" t="s">
        <v>3383</v>
      </c>
      <c r="J135" s="938" t="s">
        <v>3393</v>
      </c>
      <c r="K135" s="940"/>
      <c r="L135" s="937" t="s">
        <v>2344</v>
      </c>
      <c r="M135" s="937"/>
      <c r="N135" s="937"/>
    </row>
    <row r="136">
      <c r="A136" s="937"/>
      <c r="B136" s="937" t="s">
        <v>3411</v>
      </c>
      <c r="C136" s="938">
        <v>27.0</v>
      </c>
      <c r="D136" s="939">
        <v>45713.669444444444</v>
      </c>
      <c r="E136" s="937">
        <v>2242515.0</v>
      </c>
      <c r="F136" s="937" t="s">
        <v>3391</v>
      </c>
      <c r="G136" s="938">
        <v>2012.0</v>
      </c>
      <c r="H136" s="938">
        <v>411.0</v>
      </c>
      <c r="I136" s="938" t="s">
        <v>3383</v>
      </c>
      <c r="J136" s="938" t="s">
        <v>3384</v>
      </c>
      <c r="K136" s="940"/>
      <c r="L136" s="937" t="s">
        <v>2255</v>
      </c>
      <c r="M136" s="937"/>
      <c r="N136" s="937"/>
    </row>
    <row r="137">
      <c r="A137" s="937"/>
      <c r="B137" s="937" t="s">
        <v>1988</v>
      </c>
      <c r="C137" s="938">
        <v>31.0</v>
      </c>
      <c r="D137" s="939">
        <v>45713.775</v>
      </c>
      <c r="E137" s="937">
        <v>1.22412311E8</v>
      </c>
      <c r="F137" s="937" t="s">
        <v>3382</v>
      </c>
      <c r="G137" s="938">
        <v>2013.0</v>
      </c>
      <c r="H137" s="938">
        <v>440.0</v>
      </c>
      <c r="I137" s="938" t="s">
        <v>3383</v>
      </c>
      <c r="J137" s="938" t="s">
        <v>3387</v>
      </c>
      <c r="K137" s="940"/>
      <c r="L137" s="937" t="s">
        <v>2162</v>
      </c>
      <c r="M137" s="937"/>
      <c r="N137" s="937"/>
    </row>
    <row r="138">
      <c r="A138" s="937"/>
      <c r="B138" s="937" t="s">
        <v>2346</v>
      </c>
      <c r="C138" s="938">
        <v>53.0</v>
      </c>
      <c r="D138" s="939">
        <v>45713.77847222222</v>
      </c>
      <c r="E138" s="937">
        <v>2.251448E7</v>
      </c>
      <c r="F138" s="937" t="s">
        <v>3382</v>
      </c>
      <c r="G138" s="938">
        <v>2014.0</v>
      </c>
      <c r="H138" s="938">
        <v>434.0</v>
      </c>
      <c r="I138" s="938" t="s">
        <v>3383</v>
      </c>
      <c r="J138" s="938" t="s">
        <v>3384</v>
      </c>
      <c r="K138" s="937" t="s">
        <v>3390</v>
      </c>
      <c r="L138" s="937" t="s">
        <v>2179</v>
      </c>
      <c r="M138" s="937"/>
      <c r="N138" s="937"/>
    </row>
    <row r="139">
      <c r="A139" s="937"/>
      <c r="B139" s="937" t="s">
        <v>2033</v>
      </c>
      <c r="C139" s="938">
        <v>17.0</v>
      </c>
      <c r="D139" s="939">
        <v>45713.888194444444</v>
      </c>
      <c r="E139" s="937">
        <v>2.2514485E7</v>
      </c>
      <c r="F139" s="937" t="s">
        <v>3382</v>
      </c>
      <c r="G139" s="938">
        <v>2015.0</v>
      </c>
      <c r="H139" s="938">
        <v>412.0</v>
      </c>
      <c r="I139" s="938" t="s">
        <v>3383</v>
      </c>
      <c r="J139" s="938" t="s">
        <v>3393</v>
      </c>
      <c r="K139" s="940"/>
      <c r="L139" s="937" t="s">
        <v>2189</v>
      </c>
      <c r="M139" s="937"/>
      <c r="N139" s="937"/>
    </row>
    <row r="140">
      <c r="A140" s="937"/>
      <c r="B140" s="937" t="s">
        <v>2349</v>
      </c>
      <c r="C140" s="938">
        <v>12.0</v>
      </c>
      <c r="D140" s="939">
        <v>45714.05069444444</v>
      </c>
      <c r="E140" s="937">
        <v>2.2514493E7</v>
      </c>
      <c r="F140" s="937" t="s">
        <v>3382</v>
      </c>
      <c r="G140" s="938">
        <v>2016.0</v>
      </c>
      <c r="H140" s="938">
        <v>401.0</v>
      </c>
      <c r="I140" s="938" t="s">
        <v>3383</v>
      </c>
      <c r="J140" s="938" t="s">
        <v>3393</v>
      </c>
      <c r="K140" s="940"/>
      <c r="L140" s="937" t="s">
        <v>2160</v>
      </c>
      <c r="M140" s="937"/>
      <c r="N140" s="937"/>
    </row>
    <row r="141">
      <c r="A141" s="937"/>
      <c r="B141" s="937" t="s">
        <v>3412</v>
      </c>
      <c r="C141" s="938">
        <v>0.0</v>
      </c>
      <c r="D141" s="939">
        <v>45714.72083333333</v>
      </c>
      <c r="E141" s="937">
        <v>2.2514528E7</v>
      </c>
      <c r="F141" s="937" t="s">
        <v>3395</v>
      </c>
      <c r="G141" s="938">
        <v>2017.0</v>
      </c>
      <c r="H141" s="938">
        <v>414.0</v>
      </c>
      <c r="I141" s="938" t="s">
        <v>3383</v>
      </c>
      <c r="J141" s="938" t="s">
        <v>3393</v>
      </c>
      <c r="K141" s="940"/>
      <c r="L141" s="937" t="s">
        <v>2176</v>
      </c>
      <c r="M141" s="937"/>
      <c r="N141" s="937"/>
    </row>
    <row r="142">
      <c r="A142" s="937"/>
      <c r="B142" s="937" t="s">
        <v>2352</v>
      </c>
      <c r="C142" s="938">
        <v>40.0</v>
      </c>
      <c r="D142" s="939">
        <v>45714.78055555555</v>
      </c>
      <c r="E142" s="937">
        <v>1.2512794E7</v>
      </c>
      <c r="F142" s="937" t="s">
        <v>3382</v>
      </c>
      <c r="G142" s="938">
        <v>2018.0</v>
      </c>
      <c r="H142" s="938">
        <v>437.0</v>
      </c>
      <c r="I142" s="938" t="s">
        <v>3383</v>
      </c>
      <c r="J142" s="938" t="s">
        <v>3388</v>
      </c>
      <c r="K142" s="937" t="s">
        <v>2187</v>
      </c>
      <c r="L142" s="937" t="s">
        <v>2270</v>
      </c>
      <c r="M142" s="937"/>
      <c r="N142" s="937"/>
    </row>
    <row r="143">
      <c r="A143" s="937"/>
      <c r="B143" s="937" t="s">
        <v>2354</v>
      </c>
      <c r="C143" s="938">
        <v>86.0</v>
      </c>
      <c r="D143" s="939">
        <v>45714.81180555555</v>
      </c>
      <c r="E143" s="937">
        <v>2.2514519E7</v>
      </c>
      <c r="F143" s="937" t="s">
        <v>3382</v>
      </c>
      <c r="G143" s="938">
        <v>2019.0</v>
      </c>
      <c r="H143" s="938" t="s">
        <v>3385</v>
      </c>
      <c r="I143" s="938" t="s">
        <v>3383</v>
      </c>
      <c r="J143" s="938" t="s">
        <v>3384</v>
      </c>
      <c r="K143" s="940"/>
      <c r="L143" s="937" t="s">
        <v>2255</v>
      </c>
      <c r="M143" s="937"/>
      <c r="N143" s="937"/>
    </row>
    <row r="144">
      <c r="A144" s="937"/>
      <c r="B144" s="937" t="s">
        <v>2087</v>
      </c>
      <c r="C144" s="938">
        <v>12.0</v>
      </c>
      <c r="D144" s="939">
        <v>45714.89097222222</v>
      </c>
      <c r="E144" s="937">
        <v>2.2514515E7</v>
      </c>
      <c r="F144" s="937" t="s">
        <v>3395</v>
      </c>
      <c r="G144" s="938">
        <v>2020.0</v>
      </c>
      <c r="H144" s="938">
        <v>413.0</v>
      </c>
      <c r="I144" s="938" t="s">
        <v>3383</v>
      </c>
      <c r="J144" s="938" t="s">
        <v>3393</v>
      </c>
      <c r="K144" s="940"/>
      <c r="L144" s="937" t="s">
        <v>2357</v>
      </c>
      <c r="M144" s="937"/>
      <c r="N144" s="937"/>
    </row>
    <row r="145">
      <c r="A145" s="937"/>
      <c r="B145" s="937" t="s">
        <v>2358</v>
      </c>
      <c r="C145" s="938">
        <v>56.0</v>
      </c>
      <c r="D145" s="939">
        <v>45715.21666666667</v>
      </c>
      <c r="E145" s="937">
        <v>2.2514535E7</v>
      </c>
      <c r="F145" s="937" t="s">
        <v>3382</v>
      </c>
      <c r="G145" s="938">
        <v>2021.0</v>
      </c>
      <c r="H145" s="938">
        <v>432.0</v>
      </c>
      <c r="I145" s="938" t="s">
        <v>3383</v>
      </c>
      <c r="J145" s="938" t="s">
        <v>3384</v>
      </c>
      <c r="K145" s="937" t="s">
        <v>2181</v>
      </c>
      <c r="L145" s="937" t="s">
        <v>2360</v>
      </c>
      <c r="M145" s="937"/>
      <c r="N145" s="937"/>
    </row>
    <row r="146">
      <c r="A146" s="937"/>
      <c r="B146" s="937" t="s">
        <v>2361</v>
      </c>
      <c r="C146" s="938">
        <v>80.0</v>
      </c>
      <c r="D146" s="939">
        <v>45715.51111111111</v>
      </c>
      <c r="E146" s="937">
        <v>2.2514548E7</v>
      </c>
      <c r="F146" s="937" t="s">
        <v>3382</v>
      </c>
      <c r="G146" s="938">
        <v>2022.0</v>
      </c>
      <c r="H146" s="938">
        <v>404.0</v>
      </c>
      <c r="I146" s="938" t="s">
        <v>3383</v>
      </c>
      <c r="J146" s="938" t="s">
        <v>3384</v>
      </c>
      <c r="K146" s="940"/>
      <c r="L146" s="937" t="s">
        <v>2255</v>
      </c>
      <c r="M146" s="937"/>
      <c r="N146" s="937"/>
    </row>
    <row r="147">
      <c r="A147" s="937"/>
      <c r="B147" s="937" t="s">
        <v>2363</v>
      </c>
      <c r="C147" s="938">
        <v>62.0</v>
      </c>
      <c r="D147" s="939">
        <v>45715.606944444444</v>
      </c>
      <c r="E147" s="937">
        <v>2.2514564E7</v>
      </c>
      <c r="F147" s="937" t="s">
        <v>3382</v>
      </c>
      <c r="G147" s="938">
        <v>2023.0</v>
      </c>
      <c r="H147" s="938">
        <v>402.0</v>
      </c>
      <c r="I147" s="938" t="s">
        <v>3383</v>
      </c>
      <c r="J147" s="938" t="s">
        <v>3384</v>
      </c>
      <c r="K147" s="937" t="s">
        <v>2162</v>
      </c>
      <c r="L147" s="937" t="s">
        <v>2204</v>
      </c>
      <c r="M147" s="937"/>
      <c r="N147" s="937"/>
    </row>
    <row r="148">
      <c r="A148" s="937"/>
      <c r="B148" s="937" t="s">
        <v>2365</v>
      </c>
      <c r="C148" s="938">
        <v>70.0</v>
      </c>
      <c r="D148" s="939">
        <v>45715.86111111111</v>
      </c>
      <c r="E148" s="937">
        <v>2.2514579E7</v>
      </c>
      <c r="F148" s="937" t="s">
        <v>3382</v>
      </c>
      <c r="G148" s="938">
        <v>2024.0</v>
      </c>
      <c r="H148" s="938">
        <v>433.0</v>
      </c>
      <c r="I148" s="938" t="s">
        <v>3383</v>
      </c>
      <c r="J148" s="938" t="s">
        <v>3384</v>
      </c>
      <c r="K148" s="940"/>
      <c r="L148" s="937" t="s">
        <v>2227</v>
      </c>
      <c r="M148" s="937"/>
      <c r="N148" s="937"/>
    </row>
    <row r="149">
      <c r="A149" s="937"/>
      <c r="B149" s="937" t="s">
        <v>2367</v>
      </c>
      <c r="C149" s="938">
        <v>1.0</v>
      </c>
      <c r="D149" s="939">
        <v>45715.95416666667</v>
      </c>
      <c r="E149" s="937">
        <v>1242088.0</v>
      </c>
      <c r="F149" s="937" t="s">
        <v>3382</v>
      </c>
      <c r="G149" s="938">
        <v>2025.0</v>
      </c>
      <c r="H149" s="938">
        <v>436.0</v>
      </c>
      <c r="I149" s="938" t="s">
        <v>3383</v>
      </c>
      <c r="J149" s="938" t="s">
        <v>3393</v>
      </c>
      <c r="K149" s="940"/>
      <c r="L149" s="937" t="s">
        <v>2189</v>
      </c>
      <c r="M149" s="937"/>
      <c r="N149" s="937"/>
    </row>
    <row r="150">
      <c r="A150" s="937"/>
      <c r="B150" s="937" t="s">
        <v>2369</v>
      </c>
      <c r="C150" s="938">
        <v>22.0</v>
      </c>
      <c r="D150" s="939">
        <v>45716.49097222222</v>
      </c>
      <c r="E150" s="937">
        <v>2.2514586E7</v>
      </c>
      <c r="F150" s="937" t="s">
        <v>3382</v>
      </c>
      <c r="G150" s="938">
        <v>2026.0</v>
      </c>
      <c r="H150" s="938">
        <v>430.0</v>
      </c>
      <c r="I150" s="938" t="s">
        <v>3383</v>
      </c>
      <c r="J150" s="938" t="s">
        <v>3384</v>
      </c>
      <c r="K150" s="940"/>
      <c r="L150" s="937" t="s">
        <v>2371</v>
      </c>
      <c r="M150" s="937"/>
      <c r="N150" s="937"/>
    </row>
    <row r="151">
      <c r="A151" s="937"/>
      <c r="B151" s="937" t="s">
        <v>2372</v>
      </c>
      <c r="C151" s="938">
        <v>26.0</v>
      </c>
      <c r="D151" s="939">
        <v>45716.56458333333</v>
      </c>
      <c r="E151" s="937">
        <v>2.2514609E7</v>
      </c>
      <c r="F151" s="937" t="s">
        <v>3382</v>
      </c>
      <c r="G151" s="938">
        <v>2027.0</v>
      </c>
      <c r="H151" s="938">
        <v>402.0</v>
      </c>
      <c r="I151" s="938" t="s">
        <v>3383</v>
      </c>
      <c r="J151" s="938" t="s">
        <v>3384</v>
      </c>
      <c r="K151" s="940"/>
      <c r="L151" s="937" t="s">
        <v>2179</v>
      </c>
      <c r="M151" s="937"/>
      <c r="N151" s="937"/>
    </row>
    <row r="152">
      <c r="A152" s="937"/>
      <c r="B152" s="937" t="s">
        <v>2374</v>
      </c>
      <c r="C152" s="938">
        <v>29.0</v>
      </c>
      <c r="D152" s="939">
        <v>45716.60833333333</v>
      </c>
      <c r="E152" s="937">
        <v>2.2514613E7</v>
      </c>
      <c r="F152" s="937" t="s">
        <v>3382</v>
      </c>
      <c r="G152" s="938">
        <v>2028.0</v>
      </c>
      <c r="H152" s="938">
        <v>401.0</v>
      </c>
      <c r="I152" s="938" t="s">
        <v>3383</v>
      </c>
      <c r="J152" s="938" t="s">
        <v>3387</v>
      </c>
      <c r="K152" s="940"/>
      <c r="L152" s="937" t="s">
        <v>2162</v>
      </c>
      <c r="M152" s="937"/>
      <c r="N152" s="937"/>
    </row>
    <row r="153">
      <c r="A153" s="937"/>
      <c r="B153" s="937" t="s">
        <v>2376</v>
      </c>
      <c r="C153" s="938">
        <v>54.0</v>
      </c>
      <c r="D153" s="939">
        <v>45716.629166666666</v>
      </c>
      <c r="E153" s="937">
        <v>2.2514592E7</v>
      </c>
      <c r="F153" s="937" t="s">
        <v>3382</v>
      </c>
      <c r="G153" s="938">
        <v>2029.0</v>
      </c>
      <c r="H153" s="938">
        <v>426.0</v>
      </c>
      <c r="I153" s="938" t="s">
        <v>3383</v>
      </c>
      <c r="J153" s="938" t="s">
        <v>3384</v>
      </c>
      <c r="K153" s="940"/>
      <c r="L153" s="937" t="s">
        <v>2181</v>
      </c>
      <c r="M153" s="937"/>
      <c r="N153" s="937"/>
    </row>
    <row r="154">
      <c r="A154" s="937"/>
      <c r="B154" s="937" t="s">
        <v>2378</v>
      </c>
      <c r="C154" s="938">
        <v>28.0</v>
      </c>
      <c r="D154" s="939">
        <v>45716.72361111111</v>
      </c>
      <c r="E154" s="937">
        <v>2.2514598E7</v>
      </c>
      <c r="F154" s="937" t="s">
        <v>3382</v>
      </c>
      <c r="G154" s="938">
        <v>2030.0</v>
      </c>
      <c r="H154" s="938">
        <v>405.0</v>
      </c>
      <c r="I154" s="938" t="s">
        <v>3383</v>
      </c>
      <c r="J154" s="938" t="s">
        <v>3384</v>
      </c>
      <c r="K154" s="940"/>
      <c r="L154" s="937" t="s">
        <v>2179</v>
      </c>
      <c r="M154" s="937"/>
      <c r="N154" s="937"/>
    </row>
    <row r="155">
      <c r="A155" s="937"/>
      <c r="B155" s="937" t="s">
        <v>2380</v>
      </c>
      <c r="C155" s="938">
        <v>8.0</v>
      </c>
      <c r="D155" s="939">
        <v>45716.97777777778</v>
      </c>
      <c r="E155" s="937">
        <v>2.2514512E7</v>
      </c>
      <c r="F155" s="937" t="s">
        <v>3382</v>
      </c>
      <c r="G155" s="938">
        <v>2031.0</v>
      </c>
      <c r="H155" s="938">
        <v>435.0</v>
      </c>
      <c r="I155" s="938" t="s">
        <v>3383</v>
      </c>
      <c r="J155" s="938" t="s">
        <v>3393</v>
      </c>
      <c r="K155" s="940"/>
      <c r="L155" s="937" t="s">
        <v>2176</v>
      </c>
      <c r="M155" s="937"/>
      <c r="N155" s="937"/>
    </row>
    <row r="156">
      <c r="A156" s="688"/>
      <c r="B156" s="688"/>
      <c r="C156" s="688"/>
      <c r="D156" s="688"/>
      <c r="E156" s="688"/>
      <c r="F156" s="688"/>
      <c r="G156" s="688"/>
      <c r="H156" s="688"/>
      <c r="I156" s="688"/>
      <c r="J156" s="688"/>
      <c r="K156" s="688"/>
      <c r="L156" s="688"/>
      <c r="M156" s="688"/>
      <c r="N156" s="688"/>
      <c r="O156" s="688"/>
    </row>
  </sheetData>
  <mergeCells count="6">
    <mergeCell ref="B2:E2"/>
    <mergeCell ref="L2:N2"/>
    <mergeCell ref="B3:E3"/>
    <mergeCell ref="L3:N3"/>
    <mergeCell ref="B5:E5"/>
    <mergeCell ref="L7:M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88"/>
    <col customWidth="1" min="2" max="2" width="15.88"/>
    <col customWidth="1" min="3" max="3" width="18.75"/>
    <col customWidth="1" min="4" max="4" width="43.63"/>
  </cols>
  <sheetData>
    <row r="1">
      <c r="A1" s="942" t="s">
        <v>2128</v>
      </c>
      <c r="B1" s="943" t="s">
        <v>2</v>
      </c>
      <c r="C1" s="944" t="s">
        <v>3</v>
      </c>
      <c r="D1" s="945" t="s">
        <v>5</v>
      </c>
    </row>
    <row r="2">
      <c r="A2" s="946">
        <v>1.0</v>
      </c>
      <c r="B2" s="947">
        <v>45657.0</v>
      </c>
      <c r="C2" s="948">
        <v>45659.0</v>
      </c>
      <c r="D2" s="949" t="s">
        <v>53</v>
      </c>
    </row>
    <row r="3">
      <c r="A3" s="946">
        <v>2.0</v>
      </c>
      <c r="B3" s="947">
        <v>45658.0</v>
      </c>
      <c r="C3" s="948">
        <v>45659.0</v>
      </c>
      <c r="D3" s="949" t="s">
        <v>73</v>
      </c>
    </row>
    <row r="4">
      <c r="A4" s="946">
        <v>3.0</v>
      </c>
      <c r="B4" s="947">
        <v>45652.0</v>
      </c>
      <c r="C4" s="948">
        <v>45660.0</v>
      </c>
      <c r="D4" s="949" t="s">
        <v>86</v>
      </c>
    </row>
    <row r="5">
      <c r="A5" s="946">
        <v>4.0</v>
      </c>
      <c r="B5" s="947">
        <v>45628.0</v>
      </c>
      <c r="C5" s="948">
        <v>45660.0</v>
      </c>
      <c r="D5" s="949" t="s">
        <v>96</v>
      </c>
    </row>
    <row r="6">
      <c r="A6" s="946">
        <v>5.0</v>
      </c>
      <c r="B6" s="947">
        <v>45659.0</v>
      </c>
      <c r="C6" s="948">
        <v>45661.0</v>
      </c>
      <c r="D6" s="949" t="s">
        <v>106</v>
      </c>
    </row>
    <row r="7">
      <c r="A7" s="946">
        <v>6.0</v>
      </c>
      <c r="B7" s="947">
        <v>45659.0</v>
      </c>
      <c r="C7" s="948">
        <v>45661.0</v>
      </c>
      <c r="D7" s="949" t="s">
        <v>119</v>
      </c>
    </row>
    <row r="8">
      <c r="A8" s="946">
        <v>7.0</v>
      </c>
      <c r="B8" s="947">
        <v>45659.0</v>
      </c>
      <c r="C8" s="948">
        <v>45661.0</v>
      </c>
      <c r="D8" s="949" t="s">
        <v>128</v>
      </c>
    </row>
    <row r="9">
      <c r="A9" s="946">
        <v>8.0</v>
      </c>
      <c r="B9" s="947">
        <v>45658.0</v>
      </c>
      <c r="C9" s="948">
        <v>45662.0</v>
      </c>
      <c r="D9" s="949" t="s">
        <v>137</v>
      </c>
    </row>
    <row r="10">
      <c r="A10" s="946">
        <v>9.0</v>
      </c>
      <c r="B10" s="947">
        <v>45661.0</v>
      </c>
      <c r="C10" s="948">
        <v>45662.0</v>
      </c>
      <c r="D10" s="949" t="s">
        <v>142</v>
      </c>
    </row>
    <row r="11">
      <c r="A11" s="946">
        <v>10.0</v>
      </c>
      <c r="B11" s="947">
        <v>45661.0</v>
      </c>
      <c r="C11" s="948">
        <v>45663.0</v>
      </c>
      <c r="D11" s="949" t="s">
        <v>153</v>
      </c>
    </row>
    <row r="12">
      <c r="A12" s="946">
        <v>11.0</v>
      </c>
      <c r="B12" s="947">
        <v>45661.0</v>
      </c>
      <c r="C12" s="948">
        <v>45663.0</v>
      </c>
      <c r="D12" s="949" t="s">
        <v>160</v>
      </c>
    </row>
    <row r="13">
      <c r="A13" s="946">
        <v>12.0</v>
      </c>
      <c r="B13" s="947">
        <v>45657.0</v>
      </c>
      <c r="C13" s="948">
        <v>45663.0</v>
      </c>
      <c r="D13" s="949" t="s">
        <v>171</v>
      </c>
    </row>
    <row r="14">
      <c r="A14" s="946">
        <v>13.0</v>
      </c>
      <c r="B14" s="947">
        <v>45661.0</v>
      </c>
      <c r="C14" s="948">
        <v>45664.0</v>
      </c>
      <c r="D14" s="949" t="s">
        <v>182</v>
      </c>
    </row>
    <row r="15">
      <c r="A15" s="946">
        <v>14.0</v>
      </c>
      <c r="B15" s="947">
        <v>45660.0</v>
      </c>
      <c r="C15" s="948">
        <v>45664.0</v>
      </c>
      <c r="D15" s="949" t="s">
        <v>191</v>
      </c>
    </row>
    <row r="16">
      <c r="A16" s="946">
        <v>15.0</v>
      </c>
      <c r="B16" s="947">
        <v>45661.0</v>
      </c>
      <c r="C16" s="948">
        <v>45664.0</v>
      </c>
      <c r="D16" s="949" t="s">
        <v>198</v>
      </c>
    </row>
    <row r="17">
      <c r="A17" s="946">
        <v>16.0</v>
      </c>
      <c r="B17" s="947">
        <v>45656.0</v>
      </c>
      <c r="C17" s="948">
        <v>45664.0</v>
      </c>
      <c r="D17" s="949" t="s">
        <v>205</v>
      </c>
    </row>
    <row r="18">
      <c r="A18" s="946">
        <v>17.0</v>
      </c>
      <c r="B18" s="947">
        <v>45657.0</v>
      </c>
      <c r="C18" s="948">
        <v>45664.0</v>
      </c>
      <c r="D18" s="949" t="s">
        <v>217</v>
      </c>
    </row>
    <row r="19">
      <c r="A19" s="946">
        <v>18.0</v>
      </c>
      <c r="B19" s="947">
        <v>45661.0</v>
      </c>
      <c r="C19" s="948">
        <v>45664.0</v>
      </c>
      <c r="D19" s="949" t="s">
        <v>224</v>
      </c>
    </row>
    <row r="20">
      <c r="A20" s="946">
        <v>19.0</v>
      </c>
      <c r="B20" s="947">
        <v>45653.0</v>
      </c>
      <c r="C20" s="948">
        <v>45664.0</v>
      </c>
      <c r="D20" s="949" t="s">
        <v>240</v>
      </c>
    </row>
    <row r="21">
      <c r="A21" s="946">
        <v>20.0</v>
      </c>
      <c r="B21" s="947">
        <v>45661.0</v>
      </c>
      <c r="C21" s="948">
        <v>45664.0</v>
      </c>
      <c r="D21" s="949" t="s">
        <v>3413</v>
      </c>
    </row>
    <row r="22">
      <c r="A22" s="946">
        <v>21.0</v>
      </c>
      <c r="B22" s="947">
        <v>45662.0</v>
      </c>
      <c r="C22" s="948">
        <v>45665.0</v>
      </c>
      <c r="D22" s="949" t="s">
        <v>262</v>
      </c>
    </row>
    <row r="23">
      <c r="A23" s="946">
        <v>22.0</v>
      </c>
      <c r="B23" s="947">
        <v>45663.0</v>
      </c>
      <c r="C23" s="948">
        <v>45665.0</v>
      </c>
      <c r="D23" s="949" t="s">
        <v>272</v>
      </c>
    </row>
    <row r="24">
      <c r="A24" s="946">
        <v>23.0</v>
      </c>
      <c r="B24" s="947">
        <v>45663.0</v>
      </c>
      <c r="C24" s="948">
        <v>45665.0</v>
      </c>
      <c r="D24" s="949" t="s">
        <v>279</v>
      </c>
    </row>
    <row r="25">
      <c r="A25" s="946">
        <v>24.0</v>
      </c>
      <c r="B25" s="947">
        <v>45661.0</v>
      </c>
      <c r="C25" s="948">
        <v>45665.0</v>
      </c>
      <c r="D25" s="949" t="s">
        <v>287</v>
      </c>
    </row>
    <row r="26">
      <c r="A26" s="946">
        <v>25.0</v>
      </c>
      <c r="B26" s="950">
        <v>45662.0</v>
      </c>
      <c r="C26" s="951">
        <v>45666.0</v>
      </c>
      <c r="D26" s="949" t="s">
        <v>295</v>
      </c>
    </row>
    <row r="27">
      <c r="A27" s="946">
        <v>26.0</v>
      </c>
      <c r="B27" s="950">
        <v>45663.0</v>
      </c>
      <c r="C27" s="951">
        <v>45666.0</v>
      </c>
      <c r="D27" s="949" t="s">
        <v>299</v>
      </c>
    </row>
    <row r="28">
      <c r="A28" s="946">
        <v>27.0</v>
      </c>
      <c r="B28" s="950">
        <v>45664.0</v>
      </c>
      <c r="C28" s="951">
        <v>45666.0</v>
      </c>
      <c r="D28" s="949" t="s">
        <v>306</v>
      </c>
    </row>
    <row r="29">
      <c r="A29" s="946">
        <v>28.0</v>
      </c>
      <c r="B29" s="950">
        <v>45664.0</v>
      </c>
      <c r="C29" s="951">
        <v>45666.0</v>
      </c>
      <c r="D29" s="949" t="s">
        <v>314</v>
      </c>
    </row>
    <row r="30">
      <c r="A30" s="946">
        <v>29.0</v>
      </c>
      <c r="B30" s="947">
        <v>45664.0</v>
      </c>
      <c r="C30" s="948">
        <v>45666.0</v>
      </c>
      <c r="D30" s="949" t="s">
        <v>321</v>
      </c>
    </row>
    <row r="31">
      <c r="A31" s="946">
        <v>30.0</v>
      </c>
      <c r="B31" s="947">
        <v>45663.0</v>
      </c>
      <c r="C31" s="952">
        <v>45666.0</v>
      </c>
      <c r="D31" s="949" t="s">
        <v>330</v>
      </c>
    </row>
    <row r="32">
      <c r="A32" s="946">
        <v>31.0</v>
      </c>
      <c r="B32" s="947">
        <v>45664.0</v>
      </c>
      <c r="C32" s="948">
        <v>45666.0</v>
      </c>
      <c r="D32" s="949" t="s">
        <v>338</v>
      </c>
    </row>
    <row r="33">
      <c r="A33" s="946">
        <v>32.0</v>
      </c>
      <c r="B33" s="947">
        <v>45663.0</v>
      </c>
      <c r="C33" s="948">
        <v>45666.0</v>
      </c>
      <c r="D33" s="949" t="s">
        <v>348</v>
      </c>
    </row>
    <row r="34">
      <c r="A34" s="946">
        <v>33.0</v>
      </c>
      <c r="B34" s="947">
        <v>45663.0</v>
      </c>
      <c r="C34" s="948">
        <v>45667.0</v>
      </c>
      <c r="D34" s="949" t="s">
        <v>357</v>
      </c>
    </row>
    <row r="35">
      <c r="A35" s="946">
        <v>34.0</v>
      </c>
      <c r="B35" s="947">
        <v>45665.0</v>
      </c>
      <c r="C35" s="948">
        <v>45667.0</v>
      </c>
      <c r="D35" s="949" t="s">
        <v>364</v>
      </c>
    </row>
    <row r="36">
      <c r="A36" s="946">
        <v>35.0</v>
      </c>
      <c r="B36" s="947">
        <v>45664.0</v>
      </c>
      <c r="C36" s="948">
        <v>45667.0</v>
      </c>
      <c r="D36" s="949" t="s">
        <v>372</v>
      </c>
    </row>
    <row r="37">
      <c r="A37" s="946">
        <v>36.0</v>
      </c>
      <c r="B37" s="947">
        <v>45663.0</v>
      </c>
      <c r="C37" s="948">
        <v>45667.0</v>
      </c>
      <c r="D37" s="949" t="s">
        <v>381</v>
      </c>
    </row>
    <row r="38">
      <c r="A38" s="946">
        <v>37.0</v>
      </c>
      <c r="B38" s="947">
        <v>45664.0</v>
      </c>
      <c r="C38" s="948">
        <v>45667.0</v>
      </c>
      <c r="D38" s="949" t="s">
        <v>389</v>
      </c>
    </row>
    <row r="39">
      <c r="A39" s="946">
        <v>38.0</v>
      </c>
      <c r="B39" s="947">
        <v>45663.0</v>
      </c>
      <c r="C39" s="948">
        <v>45667.0</v>
      </c>
      <c r="D39" s="949" t="s">
        <v>397</v>
      </c>
    </row>
    <row r="40">
      <c r="A40" s="946">
        <v>39.0</v>
      </c>
      <c r="B40" s="947">
        <v>45666.0</v>
      </c>
      <c r="C40" s="948">
        <v>45668.0</v>
      </c>
      <c r="D40" s="949" t="s">
        <v>407</v>
      </c>
    </row>
    <row r="41">
      <c r="A41" s="946">
        <v>40.0</v>
      </c>
      <c r="B41" s="947">
        <v>45665.0</v>
      </c>
      <c r="C41" s="948">
        <v>45668.0</v>
      </c>
      <c r="D41" s="949" t="s">
        <v>415</v>
      </c>
    </row>
    <row r="42">
      <c r="A42" s="946">
        <v>41.0</v>
      </c>
      <c r="B42" s="947">
        <v>45662.0</v>
      </c>
      <c r="C42" s="948">
        <v>45668.0</v>
      </c>
      <c r="D42" s="949" t="s">
        <v>423</v>
      </c>
    </row>
    <row r="43">
      <c r="A43" s="946">
        <v>42.0</v>
      </c>
      <c r="B43" s="947">
        <v>45663.0</v>
      </c>
      <c r="C43" s="948">
        <v>45668.0</v>
      </c>
      <c r="D43" s="949" t="s">
        <v>431</v>
      </c>
    </row>
    <row r="44">
      <c r="A44" s="946">
        <v>43.0</v>
      </c>
      <c r="B44" s="947">
        <v>45668.0</v>
      </c>
      <c r="C44" s="948">
        <v>45668.0</v>
      </c>
      <c r="D44" s="949" t="s">
        <v>440</v>
      </c>
    </row>
    <row r="45">
      <c r="A45" s="946">
        <v>44.0</v>
      </c>
      <c r="B45" s="947">
        <v>45664.0</v>
      </c>
      <c r="C45" s="948">
        <v>45669.0</v>
      </c>
      <c r="D45" s="949" t="s">
        <v>447</v>
      </c>
    </row>
    <row r="46">
      <c r="A46" s="946">
        <v>45.0</v>
      </c>
      <c r="B46" s="947">
        <v>45667.0</v>
      </c>
      <c r="C46" s="948">
        <v>45669.0</v>
      </c>
      <c r="D46" s="949" t="s">
        <v>454</v>
      </c>
    </row>
    <row r="47">
      <c r="A47" s="946">
        <v>46.0</v>
      </c>
      <c r="B47" s="947">
        <v>45666.0</v>
      </c>
      <c r="C47" s="948">
        <v>45669.0</v>
      </c>
      <c r="D47" s="949" t="s">
        <v>464</v>
      </c>
    </row>
    <row r="48">
      <c r="A48" s="946">
        <v>47.0</v>
      </c>
      <c r="B48" s="947">
        <v>45667.0</v>
      </c>
      <c r="C48" s="948">
        <v>45669.0</v>
      </c>
      <c r="D48" s="949" t="s">
        <v>474</v>
      </c>
    </row>
    <row r="49">
      <c r="A49" s="946">
        <v>48.0</v>
      </c>
      <c r="B49" s="947">
        <v>45664.0</v>
      </c>
      <c r="C49" s="948">
        <v>45669.0</v>
      </c>
      <c r="D49" s="949" t="s">
        <v>483</v>
      </c>
    </row>
    <row r="50">
      <c r="A50" s="946">
        <v>49.0</v>
      </c>
      <c r="B50" s="947">
        <v>45665.0</v>
      </c>
      <c r="C50" s="948">
        <v>45669.0</v>
      </c>
      <c r="D50" s="949" t="s">
        <v>491</v>
      </c>
    </row>
    <row r="51">
      <c r="A51" s="946">
        <v>50.0</v>
      </c>
      <c r="B51" s="947">
        <v>45667.0</v>
      </c>
      <c r="C51" s="948">
        <v>45669.0</v>
      </c>
      <c r="D51" s="949" t="s">
        <v>501</v>
      </c>
    </row>
    <row r="52">
      <c r="A52" s="946">
        <v>51.0</v>
      </c>
      <c r="B52" s="947">
        <v>45667.0</v>
      </c>
      <c r="C52" s="948">
        <v>45669.0</v>
      </c>
      <c r="D52" s="949" t="s">
        <v>505</v>
      </c>
    </row>
    <row r="53">
      <c r="A53" s="946">
        <v>52.0</v>
      </c>
      <c r="B53" s="947">
        <v>45667.0</v>
      </c>
      <c r="C53" s="948">
        <v>45669.0</v>
      </c>
      <c r="D53" s="949" t="s">
        <v>514</v>
      </c>
    </row>
    <row r="54">
      <c r="A54" s="946">
        <v>53.0</v>
      </c>
      <c r="B54" s="947">
        <v>45663.0</v>
      </c>
      <c r="C54" s="948">
        <v>45669.0</v>
      </c>
      <c r="D54" s="949" t="s">
        <v>523</v>
      </c>
    </row>
    <row r="55">
      <c r="A55" s="946">
        <v>54.0</v>
      </c>
      <c r="B55" s="947">
        <v>45667.0</v>
      </c>
      <c r="C55" s="948">
        <v>45670.0</v>
      </c>
      <c r="D55" s="949" t="s">
        <v>531</v>
      </c>
    </row>
    <row r="56">
      <c r="A56" s="946">
        <v>55.0</v>
      </c>
      <c r="B56" s="947">
        <v>45668.0</v>
      </c>
      <c r="C56" s="948">
        <v>45670.0</v>
      </c>
      <c r="D56" s="949" t="s">
        <v>540</v>
      </c>
    </row>
    <row r="57">
      <c r="A57" s="946">
        <v>56.0</v>
      </c>
      <c r="B57" s="947">
        <v>45668.0</v>
      </c>
      <c r="C57" s="948">
        <v>45670.0</v>
      </c>
      <c r="D57" s="949" t="s">
        <v>548</v>
      </c>
    </row>
    <row r="58">
      <c r="A58" s="946">
        <v>57.0</v>
      </c>
      <c r="B58" s="947">
        <v>45668.0</v>
      </c>
      <c r="C58" s="948">
        <v>45670.0</v>
      </c>
      <c r="D58" s="949" t="s">
        <v>553</v>
      </c>
    </row>
    <row r="59">
      <c r="A59" s="946">
        <v>58.0</v>
      </c>
      <c r="B59" s="947">
        <v>45665.0</v>
      </c>
      <c r="C59" s="948">
        <v>45670.0</v>
      </c>
      <c r="D59" s="949" t="s">
        <v>560</v>
      </c>
    </row>
    <row r="60">
      <c r="A60" s="946">
        <v>59.0</v>
      </c>
      <c r="B60" s="947">
        <v>45669.0</v>
      </c>
      <c r="C60" s="948">
        <v>45671.0</v>
      </c>
      <c r="D60" s="949" t="s">
        <v>568</v>
      </c>
    </row>
    <row r="61">
      <c r="A61" s="946">
        <v>60.0</v>
      </c>
      <c r="B61" s="947">
        <v>45667.0</v>
      </c>
      <c r="C61" s="948">
        <v>45671.0</v>
      </c>
      <c r="D61" s="949" t="s">
        <v>575</v>
      </c>
    </row>
    <row r="62">
      <c r="A62" s="946">
        <v>61.0</v>
      </c>
      <c r="B62" s="947">
        <v>45667.0</v>
      </c>
      <c r="C62" s="948">
        <v>45671.0</v>
      </c>
      <c r="D62" s="949" t="s">
        <v>583</v>
      </c>
    </row>
    <row r="63">
      <c r="A63" s="946">
        <v>62.0</v>
      </c>
      <c r="B63" s="947">
        <v>45668.0</v>
      </c>
      <c r="C63" s="948">
        <v>45671.0</v>
      </c>
      <c r="D63" s="949" t="s">
        <v>591</v>
      </c>
    </row>
    <row r="64">
      <c r="A64" s="946">
        <v>63.0</v>
      </c>
      <c r="B64" s="947">
        <v>45302.0</v>
      </c>
      <c r="C64" s="948">
        <v>45671.0</v>
      </c>
      <c r="D64" s="949" t="s">
        <v>3414</v>
      </c>
    </row>
    <row r="65">
      <c r="A65" s="946">
        <v>64.0</v>
      </c>
      <c r="B65" s="947">
        <v>45669.0</v>
      </c>
      <c r="C65" s="948">
        <v>45671.0</v>
      </c>
      <c r="D65" s="949" t="s">
        <v>609</v>
      </c>
    </row>
    <row r="66">
      <c r="A66" s="946">
        <v>65.0</v>
      </c>
      <c r="B66" s="947">
        <v>45671.0</v>
      </c>
      <c r="C66" s="948">
        <v>45671.0</v>
      </c>
      <c r="D66" s="949" t="s">
        <v>616</v>
      </c>
    </row>
    <row r="67">
      <c r="A67" s="946">
        <v>66.0</v>
      </c>
      <c r="B67" s="947">
        <v>45670.0</v>
      </c>
      <c r="C67" s="948">
        <v>45671.0</v>
      </c>
      <c r="D67" s="949" t="s">
        <v>624</v>
      </c>
    </row>
    <row r="68">
      <c r="A68" s="946">
        <v>67.0</v>
      </c>
      <c r="B68" s="947">
        <v>45664.0</v>
      </c>
      <c r="C68" s="948">
        <v>45671.0</v>
      </c>
      <c r="D68" s="949" t="s">
        <v>632</v>
      </c>
    </row>
    <row r="69">
      <c r="A69" s="946">
        <v>68.0</v>
      </c>
      <c r="B69" s="947">
        <v>45668.0</v>
      </c>
      <c r="C69" s="948">
        <v>45671.0</v>
      </c>
      <c r="D69" s="949" t="s">
        <v>639</v>
      </c>
    </row>
    <row r="70">
      <c r="A70" s="946">
        <v>69.0</v>
      </c>
      <c r="B70" s="947">
        <v>45670.0</v>
      </c>
      <c r="C70" s="948">
        <v>45671.0</v>
      </c>
      <c r="D70" s="949" t="s">
        <v>646</v>
      </c>
    </row>
    <row r="71">
      <c r="A71" s="946">
        <v>70.0</v>
      </c>
      <c r="B71" s="947">
        <v>45664.0</v>
      </c>
      <c r="C71" s="948">
        <v>45671.0</v>
      </c>
      <c r="D71" s="949" t="s">
        <v>655</v>
      </c>
    </row>
    <row r="72">
      <c r="A72" s="946">
        <v>71.0</v>
      </c>
      <c r="B72" s="947">
        <v>45670.0</v>
      </c>
      <c r="C72" s="948">
        <v>45672.0</v>
      </c>
      <c r="D72" s="949" t="s">
        <v>663</v>
      </c>
    </row>
    <row r="73">
      <c r="A73" s="946">
        <v>72.0</v>
      </c>
      <c r="B73" s="947">
        <v>45665.0</v>
      </c>
      <c r="C73" s="952">
        <v>45672.0</v>
      </c>
      <c r="D73" s="949" t="s">
        <v>672</v>
      </c>
    </row>
    <row r="74">
      <c r="A74" s="946">
        <v>73.0</v>
      </c>
      <c r="B74" s="947">
        <v>45671.0</v>
      </c>
      <c r="C74" s="952">
        <v>45672.0</v>
      </c>
      <c r="D74" s="949" t="s">
        <v>679</v>
      </c>
    </row>
    <row r="75">
      <c r="A75" s="946">
        <v>74.0</v>
      </c>
      <c r="B75" s="947">
        <v>45671.0</v>
      </c>
      <c r="C75" s="948">
        <v>45672.0</v>
      </c>
      <c r="D75" s="949" t="s">
        <v>688</v>
      </c>
    </row>
    <row r="76">
      <c r="A76" s="946">
        <v>75.0</v>
      </c>
      <c r="B76" s="947">
        <v>45666.0</v>
      </c>
      <c r="C76" s="948">
        <v>45672.0</v>
      </c>
      <c r="D76" s="949" t="s">
        <v>695</v>
      </c>
    </row>
    <row r="77">
      <c r="A77" s="946">
        <v>76.0</v>
      </c>
      <c r="B77" s="947">
        <v>45667.0</v>
      </c>
      <c r="C77" s="948">
        <v>45672.0</v>
      </c>
      <c r="D77" s="949" t="s">
        <v>704</v>
      </c>
    </row>
    <row r="78">
      <c r="A78" s="946">
        <v>77.0</v>
      </c>
      <c r="B78" s="947">
        <v>45672.0</v>
      </c>
      <c r="C78" s="948">
        <v>45672.0</v>
      </c>
      <c r="D78" s="949" t="s">
        <v>710</v>
      </c>
    </row>
    <row r="79">
      <c r="A79" s="946">
        <v>78.0</v>
      </c>
      <c r="B79" s="947">
        <v>45672.0</v>
      </c>
      <c r="C79" s="948">
        <v>45672.0</v>
      </c>
      <c r="D79" s="949" t="s">
        <v>716</v>
      </c>
    </row>
    <row r="80">
      <c r="A80" s="946">
        <v>79.0</v>
      </c>
      <c r="B80" s="947">
        <v>45667.0</v>
      </c>
      <c r="C80" s="948">
        <v>45672.0</v>
      </c>
      <c r="D80" s="949" t="s">
        <v>723</v>
      </c>
    </row>
    <row r="81">
      <c r="A81" s="953"/>
      <c r="B81" s="953"/>
      <c r="C81" s="953"/>
      <c r="D81" s="954"/>
    </row>
    <row r="82">
      <c r="A82" s="953"/>
      <c r="B82" s="953"/>
      <c r="C82" s="953"/>
      <c r="D82" s="954"/>
    </row>
    <row r="83">
      <c r="A83" s="953"/>
      <c r="B83" s="953"/>
      <c r="C83" s="953"/>
      <c r="D83" s="954"/>
    </row>
    <row r="84">
      <c r="A84" s="953"/>
      <c r="B84" s="953"/>
      <c r="C84" s="953"/>
      <c r="D84" s="954"/>
    </row>
    <row r="85">
      <c r="A85" s="953"/>
      <c r="B85" s="953"/>
      <c r="C85" s="953"/>
      <c r="D85" s="954"/>
    </row>
    <row r="86">
      <c r="A86" s="953"/>
      <c r="B86" s="953"/>
      <c r="C86" s="953"/>
      <c r="D86" s="954"/>
    </row>
    <row r="87">
      <c r="A87" s="953"/>
      <c r="B87" s="953"/>
      <c r="C87" s="953"/>
      <c r="D87" s="954"/>
    </row>
    <row r="88">
      <c r="A88" s="953"/>
      <c r="B88" s="953"/>
      <c r="C88" s="953"/>
      <c r="D88" s="954"/>
    </row>
    <row r="89">
      <c r="A89" s="953"/>
      <c r="B89" s="953"/>
      <c r="C89" s="953"/>
      <c r="D89" s="954"/>
    </row>
    <row r="90">
      <c r="A90" s="953"/>
      <c r="B90" s="953"/>
      <c r="C90" s="953"/>
      <c r="D90" s="954"/>
    </row>
    <row r="91">
      <c r="A91" s="953"/>
      <c r="B91" s="953"/>
      <c r="C91" s="953"/>
      <c r="D91" s="954"/>
    </row>
    <row r="92">
      <c r="A92" s="953"/>
      <c r="B92" s="953"/>
      <c r="C92" s="953"/>
      <c r="D92" s="954"/>
    </row>
    <row r="93">
      <c r="A93" s="953"/>
      <c r="B93" s="953"/>
      <c r="C93" s="953"/>
      <c r="D93" s="954"/>
    </row>
    <row r="94">
      <c r="A94" s="953"/>
      <c r="B94" s="953"/>
      <c r="C94" s="953"/>
      <c r="D94" s="954"/>
    </row>
    <row r="95">
      <c r="A95" s="953"/>
      <c r="B95" s="953"/>
      <c r="C95" s="953"/>
      <c r="D95" s="954"/>
    </row>
    <row r="96">
      <c r="A96" s="953"/>
      <c r="B96" s="953"/>
      <c r="C96" s="953"/>
      <c r="D96" s="954"/>
    </row>
    <row r="97">
      <c r="A97" s="953"/>
      <c r="B97" s="953"/>
      <c r="C97" s="953"/>
      <c r="D97" s="954"/>
    </row>
    <row r="98">
      <c r="A98" s="953"/>
      <c r="B98" s="953"/>
      <c r="C98" s="953"/>
      <c r="D98" s="954"/>
    </row>
    <row r="99">
      <c r="A99" s="953"/>
      <c r="B99" s="953"/>
      <c r="C99" s="953"/>
      <c r="D99" s="954"/>
    </row>
    <row r="100">
      <c r="A100" s="953"/>
      <c r="B100" s="953"/>
      <c r="C100" s="953"/>
      <c r="D100" s="954"/>
    </row>
    <row r="101">
      <c r="A101" s="953"/>
      <c r="B101" s="953"/>
      <c r="C101" s="953"/>
      <c r="D101" s="954"/>
    </row>
    <row r="102">
      <c r="A102" s="953"/>
      <c r="B102" s="953"/>
      <c r="C102" s="953"/>
      <c r="D102" s="954"/>
    </row>
    <row r="103">
      <c r="A103" s="953"/>
      <c r="B103" s="953"/>
      <c r="C103" s="953"/>
      <c r="D103" s="954"/>
    </row>
    <row r="104">
      <c r="A104" s="953"/>
      <c r="B104" s="953"/>
      <c r="C104" s="953"/>
      <c r="D104" s="954"/>
    </row>
    <row r="105">
      <c r="A105" s="953"/>
      <c r="B105" s="953"/>
      <c r="C105" s="953"/>
      <c r="D105" s="954"/>
    </row>
    <row r="106">
      <c r="A106" s="953"/>
      <c r="B106" s="953"/>
      <c r="C106" s="953"/>
      <c r="D106" s="954"/>
    </row>
    <row r="107">
      <c r="A107" s="953"/>
      <c r="B107" s="953"/>
      <c r="C107" s="953"/>
      <c r="D107" s="954"/>
    </row>
    <row r="108">
      <c r="A108" s="953"/>
      <c r="B108" s="953"/>
      <c r="C108" s="953"/>
      <c r="D108" s="954"/>
    </row>
    <row r="109">
      <c r="A109" s="953"/>
      <c r="B109" s="953"/>
      <c r="C109" s="953"/>
      <c r="D109" s="954"/>
    </row>
    <row r="110">
      <c r="A110" s="953"/>
      <c r="B110" s="953"/>
      <c r="C110" s="953"/>
      <c r="D110" s="954"/>
    </row>
    <row r="111">
      <c r="A111" s="953"/>
      <c r="B111" s="953"/>
      <c r="C111" s="953"/>
      <c r="D111" s="954"/>
    </row>
    <row r="112">
      <c r="A112" s="953"/>
      <c r="B112" s="953"/>
      <c r="C112" s="953"/>
      <c r="D112" s="954"/>
    </row>
    <row r="113">
      <c r="A113" s="953"/>
      <c r="B113" s="953"/>
      <c r="C113" s="953"/>
      <c r="D113" s="954"/>
    </row>
    <row r="114">
      <c r="A114" s="953"/>
      <c r="B114" s="953"/>
      <c r="C114" s="953"/>
      <c r="D114" s="954"/>
    </row>
    <row r="115">
      <c r="A115" s="953"/>
      <c r="B115" s="953"/>
      <c r="C115" s="953"/>
      <c r="D115" s="954"/>
    </row>
    <row r="116">
      <c r="A116" s="953"/>
      <c r="B116" s="953"/>
      <c r="C116" s="953"/>
      <c r="D116" s="954"/>
    </row>
    <row r="117">
      <c r="A117" s="953"/>
      <c r="B117" s="953"/>
      <c r="C117" s="953"/>
      <c r="D117" s="954"/>
    </row>
    <row r="118">
      <c r="A118" s="953"/>
      <c r="B118" s="953"/>
      <c r="C118" s="953"/>
      <c r="D118" s="954"/>
    </row>
    <row r="119">
      <c r="A119" s="953"/>
      <c r="B119" s="953"/>
      <c r="C119" s="953"/>
      <c r="D119" s="954"/>
    </row>
    <row r="120">
      <c r="A120" s="953"/>
      <c r="B120" s="953"/>
      <c r="C120" s="953"/>
      <c r="D120" s="954"/>
    </row>
    <row r="121">
      <c r="A121" s="953"/>
      <c r="B121" s="953"/>
      <c r="C121" s="953"/>
      <c r="D121" s="954"/>
    </row>
    <row r="122">
      <c r="A122" s="953"/>
      <c r="B122" s="953"/>
      <c r="C122" s="953"/>
      <c r="D122" s="954"/>
    </row>
    <row r="123">
      <c r="A123" s="953"/>
      <c r="B123" s="953"/>
      <c r="C123" s="953"/>
      <c r="D123" s="954"/>
    </row>
    <row r="124">
      <c r="A124" s="953"/>
      <c r="B124" s="953"/>
      <c r="C124" s="953"/>
      <c r="D124" s="954"/>
    </row>
    <row r="125">
      <c r="A125" s="953"/>
      <c r="B125" s="953"/>
      <c r="C125" s="953"/>
      <c r="D125" s="954"/>
    </row>
    <row r="126">
      <c r="A126" s="953"/>
      <c r="B126" s="953"/>
      <c r="C126" s="953"/>
      <c r="D126" s="954"/>
    </row>
    <row r="127">
      <c r="A127" s="953"/>
      <c r="B127" s="953"/>
      <c r="C127" s="953"/>
      <c r="D127" s="954"/>
    </row>
    <row r="128">
      <c r="A128" s="953"/>
      <c r="B128" s="953"/>
      <c r="C128" s="953"/>
      <c r="D128" s="954"/>
    </row>
    <row r="129">
      <c r="A129" s="953"/>
      <c r="B129" s="953"/>
      <c r="C129" s="953"/>
      <c r="D129" s="954"/>
    </row>
    <row r="130">
      <c r="A130" s="953"/>
      <c r="B130" s="953"/>
      <c r="C130" s="953"/>
      <c r="D130" s="954"/>
    </row>
    <row r="131">
      <c r="A131" s="953"/>
      <c r="B131" s="953"/>
      <c r="C131" s="953"/>
      <c r="D131" s="954"/>
    </row>
    <row r="132">
      <c r="A132" s="953"/>
      <c r="B132" s="953"/>
      <c r="C132" s="953"/>
      <c r="D132" s="954"/>
    </row>
    <row r="133">
      <c r="A133" s="953"/>
      <c r="B133" s="953"/>
      <c r="C133" s="953"/>
      <c r="D133" s="954"/>
    </row>
    <row r="134">
      <c r="A134" s="953"/>
      <c r="B134" s="953"/>
      <c r="C134" s="953"/>
      <c r="D134" s="954"/>
    </row>
    <row r="135">
      <c r="A135" s="953"/>
      <c r="B135" s="953"/>
      <c r="C135" s="953"/>
      <c r="D135" s="954"/>
    </row>
    <row r="136">
      <c r="A136" s="953"/>
      <c r="B136" s="953"/>
      <c r="C136" s="953"/>
      <c r="D136" s="954"/>
    </row>
    <row r="137">
      <c r="A137" s="953"/>
      <c r="B137" s="953"/>
      <c r="C137" s="953"/>
      <c r="D137" s="954"/>
    </row>
    <row r="138">
      <c r="A138" s="953"/>
      <c r="B138" s="953"/>
      <c r="C138" s="953"/>
      <c r="D138" s="954"/>
    </row>
    <row r="139">
      <c r="A139" s="953"/>
      <c r="B139" s="953"/>
      <c r="C139" s="953"/>
      <c r="D139" s="954"/>
    </row>
    <row r="140">
      <c r="A140" s="953"/>
      <c r="B140" s="953"/>
      <c r="C140" s="953"/>
      <c r="D140" s="954"/>
    </row>
    <row r="141">
      <c r="A141" s="953"/>
      <c r="B141" s="953"/>
      <c r="C141" s="953"/>
      <c r="D141" s="954"/>
    </row>
    <row r="142">
      <c r="A142" s="953"/>
      <c r="B142" s="953"/>
      <c r="C142" s="953"/>
      <c r="D142" s="954"/>
    </row>
    <row r="143">
      <c r="A143" s="953"/>
      <c r="B143" s="953"/>
      <c r="C143" s="953"/>
      <c r="D143" s="954"/>
    </row>
    <row r="144">
      <c r="A144" s="953"/>
      <c r="B144" s="953"/>
      <c r="C144" s="953"/>
      <c r="D144" s="954"/>
    </row>
    <row r="145">
      <c r="A145" s="953"/>
      <c r="B145" s="953"/>
      <c r="C145" s="953"/>
      <c r="D145" s="954"/>
    </row>
    <row r="146">
      <c r="A146" s="953"/>
      <c r="B146" s="953"/>
      <c r="C146" s="953"/>
      <c r="D146" s="954"/>
    </row>
    <row r="147">
      <c r="A147" s="953"/>
      <c r="B147" s="953"/>
      <c r="C147" s="953"/>
      <c r="D147" s="954"/>
    </row>
    <row r="148">
      <c r="A148" s="953"/>
      <c r="B148" s="953"/>
      <c r="C148" s="953"/>
      <c r="D148" s="954"/>
    </row>
    <row r="149">
      <c r="A149" s="953"/>
      <c r="B149" s="953"/>
      <c r="C149" s="953"/>
      <c r="D149" s="954"/>
    </row>
    <row r="150">
      <c r="A150" s="953"/>
      <c r="B150" s="953"/>
      <c r="C150" s="953"/>
      <c r="D150" s="954"/>
    </row>
    <row r="151">
      <c r="A151" s="953"/>
      <c r="B151" s="953"/>
      <c r="C151" s="953"/>
      <c r="D151" s="954"/>
    </row>
    <row r="152">
      <c r="A152" s="953"/>
      <c r="B152" s="953"/>
      <c r="C152" s="953"/>
      <c r="D152" s="954"/>
    </row>
    <row r="153">
      <c r="A153" s="953"/>
      <c r="B153" s="953"/>
      <c r="C153" s="953"/>
      <c r="D153" s="954"/>
    </row>
    <row r="154">
      <c r="A154" s="953"/>
      <c r="B154" s="953"/>
      <c r="C154" s="953"/>
      <c r="D154" s="954"/>
    </row>
    <row r="155">
      <c r="A155" s="953"/>
      <c r="B155" s="953"/>
      <c r="C155" s="953"/>
      <c r="D155" s="954"/>
    </row>
    <row r="156">
      <c r="A156" s="953"/>
      <c r="B156" s="953"/>
      <c r="C156" s="953"/>
      <c r="D156" s="954"/>
    </row>
    <row r="157">
      <c r="A157" s="953"/>
      <c r="B157" s="953"/>
      <c r="C157" s="953"/>
      <c r="D157" s="954"/>
    </row>
    <row r="158">
      <c r="A158" s="953"/>
      <c r="B158" s="953"/>
      <c r="C158" s="953"/>
      <c r="D158" s="954"/>
    </row>
    <row r="159">
      <c r="A159" s="953"/>
      <c r="B159" s="953"/>
      <c r="C159" s="953"/>
      <c r="D159" s="954"/>
    </row>
    <row r="160">
      <c r="A160" s="953"/>
      <c r="B160" s="953"/>
      <c r="C160" s="953"/>
      <c r="D160" s="954"/>
    </row>
    <row r="161">
      <c r="A161" s="953"/>
      <c r="B161" s="953"/>
      <c r="C161" s="953"/>
      <c r="D161" s="954"/>
    </row>
    <row r="162">
      <c r="A162" s="953"/>
      <c r="B162" s="953"/>
      <c r="C162" s="953"/>
      <c r="D162" s="954"/>
    </row>
    <row r="163">
      <c r="A163" s="953"/>
      <c r="B163" s="953"/>
      <c r="C163" s="953"/>
      <c r="D163" s="954"/>
    </row>
    <row r="164">
      <c r="A164" s="953"/>
      <c r="B164" s="953"/>
      <c r="C164" s="953"/>
      <c r="D164" s="954"/>
    </row>
    <row r="165">
      <c r="A165" s="953"/>
      <c r="B165" s="953"/>
      <c r="C165" s="953"/>
      <c r="D165" s="954"/>
    </row>
    <row r="166">
      <c r="A166" s="953"/>
      <c r="B166" s="953"/>
      <c r="C166" s="953"/>
      <c r="D166" s="954"/>
    </row>
    <row r="167">
      <c r="A167" s="953"/>
      <c r="B167" s="953"/>
      <c r="C167" s="953"/>
      <c r="D167" s="954"/>
    </row>
    <row r="168">
      <c r="A168" s="953"/>
      <c r="B168" s="953"/>
      <c r="C168" s="953"/>
      <c r="D168" s="954"/>
    </row>
    <row r="169">
      <c r="A169" s="953"/>
      <c r="B169" s="953"/>
      <c r="C169" s="953"/>
      <c r="D169" s="954"/>
    </row>
    <row r="170">
      <c r="A170" s="953"/>
      <c r="B170" s="953"/>
      <c r="C170" s="953"/>
      <c r="D170" s="954"/>
    </row>
    <row r="171">
      <c r="A171" s="953"/>
      <c r="B171" s="953"/>
      <c r="C171" s="953"/>
      <c r="D171" s="954"/>
    </row>
    <row r="172">
      <c r="A172" s="953"/>
      <c r="B172" s="953"/>
      <c r="C172" s="953"/>
      <c r="D172" s="954"/>
    </row>
    <row r="173">
      <c r="A173" s="953"/>
      <c r="B173" s="953"/>
      <c r="C173" s="953"/>
      <c r="D173" s="954"/>
    </row>
    <row r="174">
      <c r="A174" s="953"/>
      <c r="B174" s="953"/>
      <c r="C174" s="953"/>
      <c r="D174" s="954"/>
    </row>
    <row r="175">
      <c r="A175" s="953"/>
      <c r="B175" s="953"/>
      <c r="C175" s="953"/>
      <c r="D175" s="954"/>
    </row>
    <row r="176">
      <c r="A176" s="953"/>
      <c r="B176" s="953"/>
      <c r="C176" s="953"/>
      <c r="D176" s="954"/>
    </row>
    <row r="177">
      <c r="A177" s="953"/>
      <c r="B177" s="953"/>
      <c r="C177" s="953"/>
      <c r="D177" s="954"/>
    </row>
    <row r="178">
      <c r="A178" s="953"/>
      <c r="B178" s="953"/>
      <c r="C178" s="953"/>
      <c r="D178" s="954"/>
    </row>
    <row r="179">
      <c r="A179" s="953"/>
      <c r="B179" s="953"/>
      <c r="C179" s="953"/>
      <c r="D179" s="954"/>
    </row>
    <row r="180">
      <c r="A180" s="953"/>
      <c r="B180" s="953"/>
      <c r="C180" s="953"/>
      <c r="D180" s="954"/>
    </row>
    <row r="181">
      <c r="A181" s="953"/>
      <c r="B181" s="953"/>
      <c r="C181" s="953"/>
      <c r="D181" s="954"/>
    </row>
    <row r="182">
      <c r="A182" s="953"/>
      <c r="B182" s="953"/>
      <c r="C182" s="953"/>
      <c r="D182" s="954"/>
    </row>
    <row r="183">
      <c r="A183" s="953"/>
      <c r="B183" s="953"/>
      <c r="C183" s="953"/>
      <c r="D183" s="954"/>
    </row>
    <row r="184">
      <c r="A184" s="953"/>
      <c r="B184" s="953"/>
      <c r="C184" s="953"/>
      <c r="D184" s="954"/>
    </row>
    <row r="185">
      <c r="A185" s="953"/>
      <c r="B185" s="953"/>
      <c r="C185" s="953"/>
      <c r="D185" s="954"/>
    </row>
    <row r="186">
      <c r="A186" s="953"/>
      <c r="B186" s="953"/>
      <c r="C186" s="953"/>
      <c r="D186" s="954"/>
    </row>
    <row r="187">
      <c r="A187" s="953"/>
      <c r="B187" s="953"/>
      <c r="C187" s="953"/>
      <c r="D187" s="954"/>
    </row>
    <row r="188">
      <c r="A188" s="953"/>
      <c r="B188" s="953"/>
      <c r="C188" s="953"/>
      <c r="D188" s="954"/>
    </row>
    <row r="189">
      <c r="A189" s="953"/>
      <c r="B189" s="953"/>
      <c r="C189" s="953"/>
      <c r="D189" s="954"/>
    </row>
    <row r="190">
      <c r="A190" s="953"/>
      <c r="B190" s="953"/>
      <c r="C190" s="953"/>
      <c r="D190" s="954"/>
    </row>
    <row r="191">
      <c r="A191" s="953"/>
      <c r="B191" s="953"/>
      <c r="C191" s="953"/>
      <c r="D191" s="954"/>
    </row>
    <row r="192">
      <c r="A192" s="953"/>
      <c r="B192" s="953"/>
      <c r="C192" s="953"/>
      <c r="D192" s="954"/>
    </row>
    <row r="193">
      <c r="A193" s="953"/>
      <c r="B193" s="953"/>
      <c r="C193" s="953"/>
      <c r="D193" s="954"/>
    </row>
    <row r="194">
      <c r="A194" s="953"/>
      <c r="B194" s="953"/>
      <c r="C194" s="953"/>
      <c r="D194" s="954"/>
    </row>
    <row r="195">
      <c r="A195" s="953"/>
      <c r="B195" s="953"/>
      <c r="C195" s="953"/>
      <c r="D195" s="954"/>
    </row>
    <row r="196">
      <c r="A196" s="953"/>
      <c r="B196" s="953"/>
      <c r="C196" s="953"/>
      <c r="D196" s="954"/>
    </row>
    <row r="197">
      <c r="A197" s="953"/>
      <c r="B197" s="953"/>
      <c r="C197" s="953"/>
      <c r="D197" s="954"/>
    </row>
    <row r="198">
      <c r="A198" s="953"/>
      <c r="B198" s="953"/>
      <c r="C198" s="953"/>
      <c r="D198" s="954"/>
    </row>
    <row r="199">
      <c r="A199" s="953"/>
      <c r="B199" s="953"/>
      <c r="C199" s="953"/>
      <c r="D199" s="954"/>
    </row>
    <row r="200">
      <c r="A200" s="953"/>
      <c r="B200" s="953"/>
      <c r="C200" s="953"/>
      <c r="D200" s="954"/>
    </row>
    <row r="201">
      <c r="A201" s="953"/>
      <c r="B201" s="953"/>
      <c r="C201" s="953"/>
      <c r="D201" s="954"/>
    </row>
    <row r="202">
      <c r="A202" s="953"/>
      <c r="B202" s="953"/>
      <c r="C202" s="953"/>
      <c r="D202" s="954"/>
    </row>
    <row r="203">
      <c r="A203" s="953"/>
      <c r="B203" s="953"/>
      <c r="C203" s="953"/>
      <c r="D203" s="954"/>
    </row>
    <row r="204">
      <c r="A204" s="953"/>
      <c r="B204" s="953"/>
      <c r="C204" s="953"/>
      <c r="D204" s="954"/>
    </row>
    <row r="205">
      <c r="A205" s="953"/>
      <c r="B205" s="953"/>
      <c r="C205" s="953"/>
      <c r="D205" s="954"/>
    </row>
    <row r="206">
      <c r="A206" s="953"/>
      <c r="B206" s="953"/>
      <c r="C206" s="953"/>
      <c r="D206" s="954"/>
    </row>
    <row r="207">
      <c r="A207" s="953"/>
      <c r="B207" s="953"/>
      <c r="C207" s="953"/>
      <c r="D207" s="954"/>
    </row>
    <row r="208">
      <c r="A208" s="953"/>
      <c r="B208" s="953"/>
      <c r="C208" s="953"/>
      <c r="D208" s="954"/>
    </row>
    <row r="209">
      <c r="A209" s="953"/>
      <c r="B209" s="953"/>
      <c r="C209" s="953"/>
      <c r="D209" s="954"/>
    </row>
    <row r="210">
      <c r="A210" s="953"/>
      <c r="B210" s="953"/>
      <c r="C210" s="953"/>
      <c r="D210" s="954"/>
    </row>
    <row r="211">
      <c r="A211" s="953"/>
      <c r="B211" s="953"/>
      <c r="C211" s="953"/>
      <c r="D211" s="954"/>
    </row>
    <row r="212">
      <c r="A212" s="953"/>
      <c r="B212" s="953"/>
      <c r="C212" s="953"/>
      <c r="D212" s="954"/>
    </row>
    <row r="213">
      <c r="A213" s="953"/>
      <c r="B213" s="953"/>
      <c r="C213" s="953"/>
      <c r="D213" s="954"/>
    </row>
    <row r="214">
      <c r="A214" s="953"/>
      <c r="B214" s="953"/>
      <c r="C214" s="953"/>
      <c r="D214" s="954"/>
    </row>
    <row r="215">
      <c r="A215" s="953"/>
      <c r="B215" s="953"/>
      <c r="C215" s="953"/>
      <c r="D215" s="954"/>
    </row>
    <row r="216">
      <c r="A216" s="953"/>
      <c r="B216" s="953"/>
      <c r="C216" s="953"/>
      <c r="D216" s="954"/>
    </row>
    <row r="217">
      <c r="A217" s="953"/>
      <c r="B217" s="953"/>
      <c r="C217" s="953"/>
      <c r="D217" s="954"/>
    </row>
    <row r="218">
      <c r="A218" s="953"/>
      <c r="B218" s="953"/>
      <c r="C218" s="953"/>
      <c r="D218" s="954"/>
    </row>
    <row r="219">
      <c r="A219" s="953"/>
      <c r="B219" s="953"/>
      <c r="C219" s="953"/>
      <c r="D219" s="954"/>
    </row>
    <row r="220">
      <c r="A220" s="953"/>
      <c r="B220" s="953"/>
      <c r="C220" s="953"/>
      <c r="D220" s="954"/>
    </row>
    <row r="221">
      <c r="A221" s="953"/>
      <c r="B221" s="953"/>
      <c r="C221" s="953"/>
      <c r="D221" s="954"/>
    </row>
    <row r="222">
      <c r="A222" s="953"/>
      <c r="B222" s="953"/>
      <c r="C222" s="953"/>
      <c r="D222" s="954"/>
    </row>
    <row r="223">
      <c r="A223" s="953"/>
      <c r="B223" s="953"/>
      <c r="C223" s="953"/>
      <c r="D223" s="954"/>
    </row>
    <row r="224">
      <c r="A224" s="953"/>
      <c r="B224" s="953"/>
      <c r="C224" s="953"/>
      <c r="D224" s="954"/>
    </row>
    <row r="225">
      <c r="A225" s="953"/>
      <c r="B225" s="953"/>
      <c r="C225" s="953"/>
      <c r="D225" s="954"/>
    </row>
    <row r="226">
      <c r="A226" s="953"/>
      <c r="B226" s="953"/>
      <c r="C226" s="953"/>
      <c r="D226" s="954"/>
    </row>
    <row r="227">
      <c r="A227" s="953"/>
      <c r="B227" s="953"/>
      <c r="C227" s="953"/>
      <c r="D227" s="954"/>
    </row>
    <row r="228">
      <c r="A228" s="953"/>
      <c r="B228" s="953"/>
      <c r="C228" s="953"/>
      <c r="D228" s="954"/>
    </row>
    <row r="229">
      <c r="A229" s="953"/>
      <c r="B229" s="953"/>
      <c r="C229" s="953"/>
      <c r="D229" s="954"/>
    </row>
    <row r="230">
      <c r="A230" s="953"/>
      <c r="B230" s="953"/>
      <c r="C230" s="953"/>
      <c r="D230" s="954"/>
    </row>
    <row r="231">
      <c r="A231" s="953"/>
      <c r="B231" s="953"/>
      <c r="C231" s="953"/>
      <c r="D231" s="954"/>
    </row>
    <row r="232">
      <c r="A232" s="953"/>
      <c r="B232" s="953"/>
      <c r="C232" s="953"/>
      <c r="D232" s="954"/>
    </row>
    <row r="233">
      <c r="A233" s="953"/>
      <c r="B233" s="953"/>
      <c r="C233" s="953"/>
      <c r="D233" s="954"/>
    </row>
    <row r="234">
      <c r="A234" s="953"/>
      <c r="B234" s="953"/>
      <c r="C234" s="953"/>
      <c r="D234" s="954"/>
    </row>
    <row r="235">
      <c r="A235" s="953"/>
      <c r="B235" s="953"/>
      <c r="C235" s="953"/>
      <c r="D235" s="954"/>
    </row>
    <row r="236">
      <c r="A236" s="953"/>
      <c r="B236" s="953"/>
      <c r="C236" s="953"/>
      <c r="D236" s="954"/>
    </row>
    <row r="237">
      <c r="A237" s="953"/>
      <c r="B237" s="953"/>
      <c r="C237" s="953"/>
      <c r="D237" s="954"/>
    </row>
    <row r="238">
      <c r="A238" s="953"/>
      <c r="B238" s="953"/>
      <c r="C238" s="953"/>
      <c r="D238" s="954"/>
    </row>
    <row r="239">
      <c r="A239" s="953"/>
      <c r="B239" s="953"/>
      <c r="C239" s="953"/>
      <c r="D239" s="954"/>
    </row>
    <row r="240">
      <c r="A240" s="953"/>
      <c r="B240" s="953"/>
      <c r="C240" s="953"/>
      <c r="D240" s="954"/>
    </row>
    <row r="241">
      <c r="A241" s="953"/>
      <c r="B241" s="953"/>
      <c r="C241" s="953"/>
      <c r="D241" s="954"/>
    </row>
    <row r="242">
      <c r="A242" s="953"/>
      <c r="B242" s="953"/>
      <c r="C242" s="953"/>
      <c r="D242" s="954"/>
    </row>
    <row r="243">
      <c r="A243" s="953"/>
      <c r="B243" s="953"/>
      <c r="C243" s="953"/>
      <c r="D243" s="954"/>
    </row>
    <row r="244">
      <c r="A244" s="953"/>
      <c r="B244" s="953"/>
      <c r="C244" s="953"/>
      <c r="D244" s="954"/>
    </row>
    <row r="245">
      <c r="A245" s="953"/>
      <c r="B245" s="953"/>
      <c r="C245" s="953"/>
      <c r="D245" s="954"/>
    </row>
    <row r="246">
      <c r="A246" s="953"/>
      <c r="B246" s="953"/>
      <c r="C246" s="953"/>
      <c r="D246" s="954"/>
    </row>
    <row r="247">
      <c r="A247" s="953"/>
      <c r="B247" s="953"/>
      <c r="C247" s="953"/>
      <c r="D247" s="954"/>
    </row>
    <row r="248">
      <c r="A248" s="953"/>
      <c r="B248" s="953"/>
      <c r="C248" s="953"/>
      <c r="D248" s="954"/>
    </row>
    <row r="249">
      <c r="A249" s="953"/>
      <c r="B249" s="953"/>
      <c r="C249" s="953"/>
      <c r="D249" s="954"/>
    </row>
    <row r="250">
      <c r="A250" s="953"/>
      <c r="B250" s="953"/>
      <c r="C250" s="953"/>
      <c r="D250" s="954"/>
    </row>
    <row r="251">
      <c r="A251" s="953"/>
      <c r="B251" s="953"/>
      <c r="C251" s="953"/>
      <c r="D251" s="954"/>
    </row>
    <row r="252">
      <c r="A252" s="953"/>
      <c r="B252" s="953"/>
      <c r="C252" s="953"/>
      <c r="D252" s="954"/>
    </row>
    <row r="253">
      <c r="A253" s="953"/>
      <c r="B253" s="953"/>
      <c r="C253" s="953"/>
      <c r="D253" s="954"/>
    </row>
    <row r="254">
      <c r="A254" s="953"/>
      <c r="B254" s="953"/>
      <c r="C254" s="953"/>
      <c r="D254" s="954"/>
    </row>
    <row r="255">
      <c r="A255" s="953"/>
      <c r="B255" s="953"/>
      <c r="C255" s="953"/>
      <c r="D255" s="954"/>
    </row>
    <row r="256">
      <c r="A256" s="953"/>
      <c r="B256" s="953"/>
      <c r="C256" s="953"/>
      <c r="D256" s="954"/>
    </row>
    <row r="257">
      <c r="A257" s="953"/>
      <c r="B257" s="953"/>
      <c r="C257" s="953"/>
      <c r="D257" s="954"/>
    </row>
    <row r="258">
      <c r="A258" s="953"/>
      <c r="B258" s="953"/>
      <c r="C258" s="953"/>
      <c r="D258" s="954"/>
    </row>
    <row r="259">
      <c r="A259" s="953"/>
      <c r="B259" s="953"/>
      <c r="C259" s="953"/>
      <c r="D259" s="954"/>
    </row>
    <row r="260">
      <c r="A260" s="953"/>
      <c r="B260" s="953"/>
      <c r="C260" s="953"/>
      <c r="D260" s="954"/>
    </row>
    <row r="261">
      <c r="A261" s="953"/>
      <c r="B261" s="953"/>
      <c r="C261" s="953"/>
      <c r="D261" s="954"/>
    </row>
    <row r="262">
      <c r="A262" s="953"/>
      <c r="B262" s="953"/>
      <c r="C262" s="953"/>
      <c r="D262" s="954"/>
    </row>
    <row r="263">
      <c r="A263" s="953"/>
      <c r="B263" s="953"/>
      <c r="C263" s="953"/>
      <c r="D263" s="954"/>
    </row>
    <row r="264">
      <c r="A264" s="953"/>
      <c r="B264" s="953"/>
      <c r="C264" s="953"/>
      <c r="D264" s="954"/>
    </row>
    <row r="265">
      <c r="A265" s="953"/>
      <c r="B265" s="953"/>
      <c r="C265" s="953"/>
      <c r="D265" s="954"/>
    </row>
    <row r="266">
      <c r="A266" s="953"/>
      <c r="B266" s="953"/>
      <c r="C266" s="953"/>
      <c r="D266" s="954"/>
    </row>
    <row r="267">
      <c r="A267" s="953"/>
      <c r="B267" s="953"/>
      <c r="C267" s="953"/>
      <c r="D267" s="954"/>
    </row>
    <row r="268">
      <c r="A268" s="953"/>
      <c r="B268" s="953"/>
      <c r="C268" s="953"/>
      <c r="D268" s="954"/>
    </row>
    <row r="269">
      <c r="A269" s="953"/>
      <c r="B269" s="953"/>
      <c r="C269" s="953"/>
      <c r="D269" s="954"/>
    </row>
    <row r="270">
      <c r="A270" s="953"/>
      <c r="B270" s="953"/>
      <c r="C270" s="953"/>
      <c r="D270" s="954"/>
    </row>
    <row r="271">
      <c r="A271" s="953"/>
      <c r="B271" s="953"/>
      <c r="C271" s="953"/>
      <c r="D271" s="954"/>
    </row>
    <row r="272">
      <c r="A272" s="953"/>
      <c r="B272" s="953"/>
      <c r="C272" s="953"/>
      <c r="D272" s="954"/>
    </row>
    <row r="273">
      <c r="A273" s="953"/>
      <c r="B273" s="953"/>
      <c r="C273" s="953"/>
      <c r="D273" s="954"/>
    </row>
    <row r="274">
      <c r="A274" s="953"/>
      <c r="B274" s="953"/>
      <c r="C274" s="953"/>
      <c r="D274" s="954"/>
    </row>
    <row r="275">
      <c r="A275" s="953"/>
      <c r="B275" s="953"/>
      <c r="C275" s="953"/>
      <c r="D275" s="954"/>
    </row>
    <row r="276">
      <c r="A276" s="953"/>
      <c r="B276" s="953"/>
      <c r="C276" s="953"/>
      <c r="D276" s="954"/>
    </row>
    <row r="277">
      <c r="A277" s="953"/>
      <c r="B277" s="953"/>
      <c r="C277" s="953"/>
      <c r="D277" s="954"/>
    </row>
    <row r="278">
      <c r="A278" s="953"/>
      <c r="B278" s="953"/>
      <c r="C278" s="953"/>
      <c r="D278" s="954"/>
    </row>
    <row r="279">
      <c r="A279" s="953"/>
      <c r="B279" s="953"/>
      <c r="C279" s="953"/>
      <c r="D279" s="954"/>
    </row>
    <row r="280">
      <c r="A280" s="953"/>
      <c r="B280" s="953"/>
      <c r="C280" s="953"/>
      <c r="D280" s="954"/>
    </row>
    <row r="281">
      <c r="A281" s="953"/>
      <c r="B281" s="953"/>
      <c r="C281" s="953"/>
      <c r="D281" s="954"/>
    </row>
    <row r="282">
      <c r="A282" s="953"/>
      <c r="B282" s="953"/>
      <c r="C282" s="953"/>
      <c r="D282" s="954"/>
    </row>
    <row r="283">
      <c r="A283" s="953"/>
      <c r="B283" s="953"/>
      <c r="C283" s="953"/>
      <c r="D283" s="954"/>
    </row>
    <row r="284">
      <c r="A284" s="953"/>
      <c r="B284" s="953"/>
      <c r="C284" s="953"/>
      <c r="D284" s="954"/>
    </row>
    <row r="285">
      <c r="A285" s="953"/>
      <c r="B285" s="953"/>
      <c r="C285" s="953"/>
      <c r="D285" s="954"/>
    </row>
    <row r="286">
      <c r="A286" s="953"/>
      <c r="B286" s="953"/>
      <c r="C286" s="953"/>
      <c r="D286" s="954"/>
    </row>
    <row r="287">
      <c r="A287" s="953"/>
      <c r="B287" s="953"/>
      <c r="C287" s="953"/>
      <c r="D287" s="954"/>
    </row>
    <row r="288">
      <c r="A288" s="953"/>
      <c r="B288" s="953"/>
      <c r="C288" s="953"/>
      <c r="D288" s="954"/>
    </row>
    <row r="289">
      <c r="A289" s="953"/>
      <c r="B289" s="953"/>
      <c r="C289" s="953"/>
      <c r="D289" s="954"/>
    </row>
    <row r="290">
      <c r="A290" s="953"/>
      <c r="B290" s="953"/>
      <c r="C290" s="953"/>
      <c r="D290" s="954"/>
    </row>
    <row r="291">
      <c r="A291" s="953"/>
      <c r="B291" s="953"/>
      <c r="C291" s="953"/>
      <c r="D291" s="954"/>
    </row>
    <row r="292">
      <c r="A292" s="953"/>
      <c r="B292" s="953"/>
      <c r="C292" s="953"/>
      <c r="D292" s="954"/>
    </row>
    <row r="293">
      <c r="A293" s="953"/>
      <c r="B293" s="953"/>
      <c r="C293" s="953"/>
      <c r="D293" s="954"/>
    </row>
    <row r="294">
      <c r="A294" s="953"/>
      <c r="B294" s="953"/>
      <c r="C294" s="953"/>
      <c r="D294" s="954"/>
    </row>
    <row r="295">
      <c r="A295" s="953"/>
      <c r="B295" s="953"/>
      <c r="C295" s="953"/>
      <c r="D295" s="954"/>
    </row>
    <row r="296">
      <c r="A296" s="953"/>
      <c r="B296" s="953"/>
      <c r="C296" s="953"/>
      <c r="D296" s="954"/>
    </row>
    <row r="297">
      <c r="A297" s="953"/>
      <c r="B297" s="953"/>
      <c r="C297" s="953"/>
      <c r="D297" s="954"/>
    </row>
    <row r="298">
      <c r="A298" s="953"/>
      <c r="B298" s="953"/>
      <c r="C298" s="953"/>
      <c r="D298" s="954"/>
    </row>
    <row r="299">
      <c r="A299" s="953"/>
      <c r="B299" s="953"/>
      <c r="C299" s="953"/>
      <c r="D299" s="954"/>
    </row>
    <row r="300">
      <c r="A300" s="953"/>
      <c r="B300" s="953"/>
      <c r="C300" s="953"/>
      <c r="D300" s="954"/>
    </row>
    <row r="301">
      <c r="A301" s="953"/>
      <c r="B301" s="953"/>
      <c r="C301" s="953"/>
      <c r="D301" s="954"/>
    </row>
    <row r="302">
      <c r="A302" s="953"/>
      <c r="B302" s="953"/>
      <c r="C302" s="953"/>
      <c r="D302" s="954"/>
    </row>
    <row r="303">
      <c r="A303" s="953"/>
      <c r="B303" s="953"/>
      <c r="C303" s="953"/>
      <c r="D303" s="954"/>
    </row>
    <row r="304">
      <c r="A304" s="953"/>
      <c r="B304" s="953"/>
      <c r="C304" s="953"/>
      <c r="D304" s="954"/>
    </row>
    <row r="305">
      <c r="A305" s="953"/>
      <c r="B305" s="953"/>
      <c r="C305" s="953"/>
      <c r="D305" s="954"/>
    </row>
    <row r="306">
      <c r="A306" s="953"/>
      <c r="B306" s="953"/>
      <c r="C306" s="953"/>
      <c r="D306" s="954"/>
    </row>
    <row r="307">
      <c r="A307" s="953"/>
      <c r="B307" s="953"/>
      <c r="C307" s="953"/>
      <c r="D307" s="954"/>
    </row>
    <row r="308">
      <c r="A308" s="953"/>
      <c r="B308" s="953"/>
      <c r="C308" s="953"/>
      <c r="D308" s="954"/>
    </row>
    <row r="309">
      <c r="A309" s="953"/>
      <c r="B309" s="953"/>
      <c r="C309" s="953"/>
      <c r="D309" s="954"/>
    </row>
    <row r="310">
      <c r="A310" s="953"/>
      <c r="B310" s="953"/>
      <c r="C310" s="953"/>
      <c r="D310" s="954"/>
    </row>
    <row r="311">
      <c r="A311" s="953"/>
      <c r="B311" s="953"/>
      <c r="C311" s="953"/>
      <c r="D311" s="954"/>
    </row>
    <row r="312">
      <c r="A312" s="953"/>
      <c r="B312" s="953"/>
      <c r="C312" s="953"/>
      <c r="D312" s="954"/>
    </row>
    <row r="313">
      <c r="A313" s="953"/>
      <c r="B313" s="953"/>
      <c r="C313" s="953"/>
      <c r="D313" s="954"/>
    </row>
    <row r="314">
      <c r="A314" s="953"/>
      <c r="B314" s="953"/>
      <c r="C314" s="953"/>
      <c r="D314" s="954"/>
    </row>
    <row r="315">
      <c r="A315" s="953"/>
      <c r="B315" s="953"/>
      <c r="C315" s="953"/>
      <c r="D315" s="954"/>
    </row>
    <row r="316">
      <c r="A316" s="953"/>
      <c r="B316" s="953"/>
      <c r="C316" s="953"/>
      <c r="D316" s="954"/>
    </row>
    <row r="317">
      <c r="A317" s="953"/>
      <c r="B317" s="953"/>
      <c r="C317" s="953"/>
      <c r="D317" s="954"/>
    </row>
    <row r="318">
      <c r="A318" s="953"/>
      <c r="B318" s="953"/>
      <c r="C318" s="953"/>
      <c r="D318" s="954"/>
    </row>
    <row r="319">
      <c r="A319" s="953"/>
      <c r="B319" s="953"/>
      <c r="C319" s="953"/>
      <c r="D319" s="954"/>
    </row>
    <row r="320">
      <c r="A320" s="953"/>
      <c r="B320" s="953"/>
      <c r="C320" s="953"/>
      <c r="D320" s="954"/>
    </row>
    <row r="321">
      <c r="A321" s="953"/>
      <c r="B321" s="953"/>
      <c r="C321" s="953"/>
      <c r="D321" s="954"/>
    </row>
    <row r="322">
      <c r="A322" s="953"/>
      <c r="B322" s="953"/>
      <c r="C322" s="953"/>
      <c r="D322" s="954"/>
    </row>
    <row r="323">
      <c r="A323" s="953"/>
      <c r="B323" s="953"/>
      <c r="C323" s="953"/>
      <c r="D323" s="954"/>
    </row>
    <row r="324">
      <c r="A324" s="953"/>
      <c r="B324" s="953"/>
      <c r="C324" s="953"/>
      <c r="D324" s="954"/>
    </row>
    <row r="325">
      <c r="A325" s="953"/>
      <c r="B325" s="953"/>
      <c r="C325" s="953"/>
      <c r="D325" s="954"/>
    </row>
    <row r="326">
      <c r="A326" s="953"/>
      <c r="B326" s="953"/>
      <c r="C326" s="953"/>
      <c r="D326" s="954"/>
    </row>
    <row r="327">
      <c r="A327" s="953"/>
      <c r="B327" s="953"/>
      <c r="C327" s="953"/>
      <c r="D327" s="954"/>
    </row>
    <row r="328">
      <c r="A328" s="953"/>
      <c r="B328" s="953"/>
      <c r="C328" s="953"/>
      <c r="D328" s="954"/>
    </row>
    <row r="329">
      <c r="A329" s="953"/>
      <c r="B329" s="953"/>
      <c r="C329" s="953"/>
      <c r="D329" s="954"/>
    </row>
    <row r="330">
      <c r="A330" s="953"/>
      <c r="B330" s="953"/>
      <c r="C330" s="953"/>
      <c r="D330" s="954"/>
    </row>
    <row r="331">
      <c r="A331" s="953"/>
      <c r="B331" s="953"/>
      <c r="C331" s="953"/>
      <c r="D331" s="954"/>
    </row>
    <row r="332">
      <c r="A332" s="953"/>
      <c r="B332" s="953"/>
      <c r="C332" s="953"/>
      <c r="D332" s="954"/>
    </row>
    <row r="333">
      <c r="A333" s="953"/>
      <c r="B333" s="953"/>
      <c r="C333" s="953"/>
      <c r="D333" s="954"/>
    </row>
    <row r="334">
      <c r="A334" s="953"/>
      <c r="B334" s="953"/>
      <c r="C334" s="953"/>
      <c r="D334" s="954"/>
    </row>
    <row r="335">
      <c r="A335" s="953"/>
      <c r="B335" s="953"/>
      <c r="C335" s="953"/>
      <c r="D335" s="954"/>
    </row>
    <row r="336">
      <c r="A336" s="953"/>
      <c r="B336" s="953"/>
      <c r="C336" s="953"/>
      <c r="D336" s="954"/>
    </row>
    <row r="337">
      <c r="A337" s="953"/>
      <c r="B337" s="953"/>
      <c r="C337" s="953"/>
      <c r="D337" s="954"/>
    </row>
    <row r="338">
      <c r="A338" s="953"/>
      <c r="B338" s="953"/>
      <c r="C338" s="953"/>
      <c r="D338" s="954"/>
    </row>
    <row r="339">
      <c r="A339" s="953"/>
      <c r="B339" s="953"/>
      <c r="C339" s="953"/>
      <c r="D339" s="954"/>
    </row>
    <row r="340">
      <c r="A340" s="953"/>
      <c r="B340" s="953"/>
      <c r="C340" s="953"/>
      <c r="D340" s="954"/>
    </row>
    <row r="341">
      <c r="A341" s="953"/>
      <c r="B341" s="953"/>
      <c r="C341" s="953"/>
      <c r="D341" s="954"/>
    </row>
    <row r="342">
      <c r="A342" s="953"/>
      <c r="B342" s="953"/>
      <c r="C342" s="953"/>
      <c r="D342" s="954"/>
    </row>
    <row r="343">
      <c r="A343" s="953"/>
      <c r="B343" s="953"/>
      <c r="C343" s="953"/>
      <c r="D343" s="954"/>
    </row>
    <row r="344">
      <c r="A344" s="953"/>
      <c r="B344" s="953"/>
      <c r="C344" s="953"/>
      <c r="D344" s="954"/>
    </row>
    <row r="345">
      <c r="A345" s="953"/>
      <c r="B345" s="953"/>
      <c r="C345" s="953"/>
      <c r="D345" s="954"/>
    </row>
    <row r="346">
      <c r="A346" s="953"/>
      <c r="B346" s="953"/>
      <c r="C346" s="953"/>
      <c r="D346" s="954"/>
    </row>
    <row r="347">
      <c r="A347" s="953"/>
      <c r="B347" s="953"/>
      <c r="C347" s="953"/>
      <c r="D347" s="954"/>
    </row>
    <row r="348">
      <c r="A348" s="953"/>
      <c r="B348" s="953"/>
      <c r="C348" s="953"/>
      <c r="D348" s="954"/>
    </row>
    <row r="349">
      <c r="A349" s="953"/>
      <c r="B349" s="953"/>
      <c r="C349" s="953"/>
      <c r="D349" s="954"/>
    </row>
    <row r="350">
      <c r="A350" s="953"/>
      <c r="B350" s="953"/>
      <c r="C350" s="953"/>
      <c r="D350" s="954"/>
    </row>
    <row r="351">
      <c r="A351" s="953"/>
      <c r="B351" s="953"/>
      <c r="C351" s="953"/>
      <c r="D351" s="954"/>
    </row>
    <row r="352">
      <c r="A352" s="953"/>
      <c r="B352" s="953"/>
      <c r="C352" s="953"/>
      <c r="D352" s="954"/>
    </row>
    <row r="353">
      <c r="A353" s="953"/>
      <c r="B353" s="953"/>
      <c r="C353" s="953"/>
      <c r="D353" s="954"/>
    </row>
    <row r="354">
      <c r="A354" s="953"/>
      <c r="B354" s="953"/>
      <c r="C354" s="953"/>
      <c r="D354" s="954"/>
    </row>
    <row r="355">
      <c r="A355" s="953"/>
      <c r="B355" s="953"/>
      <c r="C355" s="953"/>
      <c r="D355" s="954"/>
    </row>
    <row r="356">
      <c r="A356" s="953"/>
      <c r="B356" s="953"/>
      <c r="C356" s="953"/>
      <c r="D356" s="954"/>
    </row>
    <row r="357">
      <c r="A357" s="953"/>
      <c r="B357" s="953"/>
      <c r="C357" s="953"/>
      <c r="D357" s="954"/>
    </row>
    <row r="358">
      <c r="A358" s="953"/>
      <c r="B358" s="953"/>
      <c r="C358" s="953"/>
      <c r="D358" s="954"/>
    </row>
    <row r="359">
      <c r="A359" s="953"/>
      <c r="B359" s="953"/>
      <c r="C359" s="953"/>
      <c r="D359" s="954"/>
    </row>
    <row r="360">
      <c r="A360" s="953"/>
      <c r="B360" s="953"/>
      <c r="C360" s="953"/>
      <c r="D360" s="954"/>
    </row>
    <row r="361">
      <c r="A361" s="953"/>
      <c r="B361" s="953"/>
      <c r="C361" s="953"/>
      <c r="D361" s="954"/>
    </row>
    <row r="362">
      <c r="A362" s="953"/>
      <c r="B362" s="953"/>
      <c r="C362" s="953"/>
      <c r="D362" s="954"/>
    </row>
    <row r="363">
      <c r="A363" s="953"/>
      <c r="B363" s="953"/>
      <c r="C363" s="953"/>
      <c r="D363" s="954"/>
    </row>
    <row r="364">
      <c r="A364" s="953"/>
      <c r="B364" s="953"/>
      <c r="C364" s="953"/>
      <c r="D364" s="954"/>
    </row>
    <row r="365">
      <c r="A365" s="953"/>
      <c r="B365" s="953"/>
      <c r="C365" s="953"/>
      <c r="D365" s="954"/>
    </row>
    <row r="366">
      <c r="A366" s="953"/>
      <c r="B366" s="953"/>
      <c r="C366" s="953"/>
      <c r="D366" s="954"/>
    </row>
    <row r="367">
      <c r="A367" s="953"/>
      <c r="B367" s="953"/>
      <c r="C367" s="953"/>
      <c r="D367" s="954"/>
    </row>
    <row r="368">
      <c r="A368" s="953"/>
      <c r="B368" s="953"/>
      <c r="C368" s="953"/>
      <c r="D368" s="954"/>
    </row>
    <row r="369">
      <c r="A369" s="953"/>
      <c r="B369" s="953"/>
      <c r="C369" s="953"/>
      <c r="D369" s="954"/>
    </row>
    <row r="370">
      <c r="A370" s="953"/>
      <c r="B370" s="953"/>
      <c r="C370" s="953"/>
      <c r="D370" s="954"/>
    </row>
    <row r="371">
      <c r="A371" s="953"/>
      <c r="B371" s="953"/>
      <c r="C371" s="953"/>
      <c r="D371" s="954"/>
    </row>
    <row r="372">
      <c r="A372" s="953"/>
      <c r="B372" s="953"/>
      <c r="C372" s="953"/>
      <c r="D372" s="954"/>
    </row>
    <row r="373">
      <c r="A373" s="953"/>
      <c r="B373" s="953"/>
      <c r="C373" s="953"/>
      <c r="D373" s="954"/>
    </row>
    <row r="374">
      <c r="A374" s="953"/>
      <c r="B374" s="953"/>
      <c r="C374" s="953"/>
      <c r="D374" s="954"/>
    </row>
    <row r="375">
      <c r="A375" s="953"/>
      <c r="B375" s="953"/>
      <c r="C375" s="953"/>
      <c r="D375" s="954"/>
    </row>
    <row r="376">
      <c r="A376" s="953"/>
      <c r="B376" s="953"/>
      <c r="C376" s="953"/>
      <c r="D376" s="954"/>
    </row>
    <row r="377">
      <c r="A377" s="953"/>
      <c r="B377" s="953"/>
      <c r="C377" s="953"/>
      <c r="D377" s="954"/>
    </row>
    <row r="378">
      <c r="A378" s="953"/>
      <c r="B378" s="953"/>
      <c r="C378" s="953"/>
      <c r="D378" s="954"/>
    </row>
    <row r="379">
      <c r="A379" s="953"/>
      <c r="B379" s="953"/>
      <c r="C379" s="953"/>
      <c r="D379" s="954"/>
    </row>
    <row r="380">
      <c r="A380" s="953"/>
      <c r="B380" s="953"/>
      <c r="C380" s="953"/>
      <c r="D380" s="954"/>
    </row>
    <row r="381">
      <c r="A381" s="953"/>
      <c r="B381" s="953"/>
      <c r="C381" s="953"/>
      <c r="D381" s="954"/>
    </row>
    <row r="382">
      <c r="A382" s="953"/>
      <c r="B382" s="953"/>
      <c r="C382" s="953"/>
      <c r="D382" s="954"/>
    </row>
    <row r="383">
      <c r="A383" s="953"/>
      <c r="B383" s="953"/>
      <c r="C383" s="953"/>
      <c r="D383" s="954"/>
    </row>
    <row r="384">
      <c r="A384" s="953"/>
      <c r="B384" s="953"/>
      <c r="C384" s="953"/>
      <c r="D384" s="954"/>
    </row>
    <row r="385">
      <c r="A385" s="953"/>
      <c r="B385" s="953"/>
      <c r="C385" s="953"/>
      <c r="D385" s="954"/>
    </row>
    <row r="386">
      <c r="A386" s="953"/>
      <c r="B386" s="953"/>
      <c r="C386" s="953"/>
      <c r="D386" s="954"/>
    </row>
    <row r="387">
      <c r="A387" s="953"/>
      <c r="B387" s="953"/>
      <c r="C387" s="953"/>
      <c r="D387" s="954"/>
    </row>
    <row r="388">
      <c r="A388" s="953"/>
      <c r="B388" s="953"/>
      <c r="C388" s="953"/>
      <c r="D388" s="954"/>
    </row>
    <row r="389">
      <c r="A389" s="953"/>
      <c r="B389" s="953"/>
      <c r="C389" s="953"/>
      <c r="D389" s="954"/>
    </row>
    <row r="390">
      <c r="A390" s="953"/>
      <c r="B390" s="953"/>
      <c r="C390" s="953"/>
      <c r="D390" s="954"/>
    </row>
    <row r="391">
      <c r="A391" s="953"/>
      <c r="B391" s="953"/>
      <c r="C391" s="953"/>
      <c r="D391" s="954"/>
    </row>
    <row r="392">
      <c r="A392" s="953"/>
      <c r="B392" s="953"/>
      <c r="C392" s="953"/>
      <c r="D392" s="954"/>
    </row>
    <row r="393">
      <c r="A393" s="953"/>
      <c r="B393" s="953"/>
      <c r="C393" s="953"/>
      <c r="D393" s="954"/>
    </row>
    <row r="394">
      <c r="A394" s="953"/>
      <c r="B394" s="953"/>
      <c r="C394" s="953"/>
      <c r="D394" s="954"/>
    </row>
    <row r="395">
      <c r="A395" s="953"/>
      <c r="B395" s="953"/>
      <c r="C395" s="953"/>
      <c r="D395" s="954"/>
    </row>
    <row r="396">
      <c r="A396" s="953"/>
      <c r="B396" s="953"/>
      <c r="C396" s="953"/>
      <c r="D396" s="954"/>
    </row>
    <row r="397">
      <c r="A397" s="953"/>
      <c r="B397" s="953"/>
      <c r="C397" s="953"/>
      <c r="D397" s="954"/>
    </row>
    <row r="398">
      <c r="A398" s="953"/>
      <c r="B398" s="953"/>
      <c r="C398" s="953"/>
      <c r="D398" s="954"/>
    </row>
    <row r="399">
      <c r="A399" s="953"/>
      <c r="B399" s="953"/>
      <c r="C399" s="953"/>
      <c r="D399" s="954"/>
    </row>
    <row r="400">
      <c r="A400" s="953"/>
      <c r="B400" s="953"/>
      <c r="C400" s="953"/>
      <c r="D400" s="954"/>
    </row>
    <row r="401">
      <c r="A401" s="953"/>
      <c r="B401" s="953"/>
      <c r="C401" s="953"/>
      <c r="D401" s="954"/>
    </row>
    <row r="402">
      <c r="A402" s="953"/>
      <c r="B402" s="953"/>
      <c r="C402" s="953"/>
      <c r="D402" s="954"/>
    </row>
    <row r="403">
      <c r="A403" s="953"/>
      <c r="B403" s="953"/>
      <c r="C403" s="953"/>
      <c r="D403" s="954"/>
    </row>
    <row r="404">
      <c r="A404" s="953"/>
      <c r="B404" s="953"/>
      <c r="C404" s="953"/>
      <c r="D404" s="954"/>
    </row>
    <row r="405">
      <c r="A405" s="953"/>
      <c r="B405" s="953"/>
      <c r="C405" s="953"/>
      <c r="D405" s="954"/>
    </row>
    <row r="406">
      <c r="A406" s="953"/>
      <c r="B406" s="953"/>
      <c r="C406" s="953"/>
      <c r="D406" s="954"/>
    </row>
    <row r="407">
      <c r="A407" s="953"/>
      <c r="B407" s="953"/>
      <c r="C407" s="953"/>
      <c r="D407" s="954"/>
    </row>
    <row r="408">
      <c r="A408" s="953"/>
      <c r="B408" s="953"/>
      <c r="C408" s="953"/>
      <c r="D408" s="954"/>
    </row>
    <row r="409">
      <c r="A409" s="953"/>
      <c r="B409" s="953"/>
      <c r="C409" s="953"/>
      <c r="D409" s="954"/>
    </row>
    <row r="410">
      <c r="A410" s="953"/>
      <c r="B410" s="953"/>
      <c r="C410" s="953"/>
      <c r="D410" s="954"/>
    </row>
    <row r="411">
      <c r="A411" s="953"/>
      <c r="B411" s="953"/>
      <c r="C411" s="953"/>
      <c r="D411" s="954"/>
    </row>
    <row r="412">
      <c r="A412" s="953"/>
      <c r="B412" s="953"/>
      <c r="C412" s="953"/>
      <c r="D412" s="954"/>
    </row>
    <row r="413">
      <c r="A413" s="953"/>
      <c r="B413" s="953"/>
      <c r="C413" s="953"/>
      <c r="D413" s="954"/>
    </row>
    <row r="414">
      <c r="A414" s="953"/>
      <c r="B414" s="953"/>
      <c r="C414" s="953"/>
      <c r="D414" s="954"/>
    </row>
    <row r="415">
      <c r="A415" s="953"/>
      <c r="B415" s="953"/>
      <c r="C415" s="953"/>
      <c r="D415" s="954"/>
    </row>
    <row r="416">
      <c r="A416" s="953"/>
      <c r="B416" s="953"/>
      <c r="C416" s="953"/>
      <c r="D416" s="954"/>
    </row>
    <row r="417">
      <c r="A417" s="953"/>
      <c r="B417" s="953"/>
      <c r="C417" s="953"/>
      <c r="D417" s="954"/>
    </row>
    <row r="418">
      <c r="A418" s="953"/>
      <c r="B418" s="953"/>
      <c r="C418" s="953"/>
      <c r="D418" s="954"/>
    </row>
    <row r="419">
      <c r="A419" s="953"/>
      <c r="B419" s="953"/>
      <c r="C419" s="953"/>
      <c r="D419" s="954"/>
    </row>
    <row r="420">
      <c r="A420" s="953"/>
      <c r="B420" s="953"/>
      <c r="C420" s="953"/>
      <c r="D420" s="954"/>
    </row>
    <row r="421">
      <c r="A421" s="953"/>
      <c r="B421" s="953"/>
      <c r="C421" s="953"/>
      <c r="D421" s="954"/>
    </row>
    <row r="422">
      <c r="A422" s="953"/>
      <c r="B422" s="953"/>
      <c r="C422" s="953"/>
      <c r="D422" s="954"/>
    </row>
    <row r="423">
      <c r="A423" s="953"/>
      <c r="B423" s="953"/>
      <c r="C423" s="953"/>
      <c r="D423" s="954"/>
    </row>
    <row r="424">
      <c r="A424" s="953"/>
      <c r="B424" s="953"/>
      <c r="C424" s="953"/>
      <c r="D424" s="954"/>
    </row>
    <row r="425">
      <c r="A425" s="953"/>
      <c r="B425" s="953"/>
      <c r="C425" s="953"/>
      <c r="D425" s="954"/>
    </row>
    <row r="426">
      <c r="A426" s="953"/>
      <c r="B426" s="953"/>
      <c r="C426" s="953"/>
      <c r="D426" s="954"/>
    </row>
    <row r="427">
      <c r="A427" s="953"/>
      <c r="B427" s="953"/>
      <c r="C427" s="953"/>
      <c r="D427" s="954"/>
    </row>
    <row r="428">
      <c r="A428" s="953"/>
      <c r="B428" s="953"/>
      <c r="C428" s="953"/>
      <c r="D428" s="954"/>
    </row>
    <row r="429">
      <c r="A429" s="953"/>
      <c r="B429" s="953"/>
      <c r="C429" s="953"/>
      <c r="D429" s="954"/>
    </row>
    <row r="430">
      <c r="A430" s="953"/>
      <c r="B430" s="953"/>
      <c r="C430" s="953"/>
      <c r="D430" s="954"/>
    </row>
    <row r="431">
      <c r="A431" s="953"/>
      <c r="B431" s="953"/>
      <c r="C431" s="953"/>
      <c r="D431" s="954"/>
    </row>
    <row r="432">
      <c r="A432" s="953"/>
      <c r="B432" s="953"/>
      <c r="C432" s="953"/>
      <c r="D432" s="954"/>
    </row>
    <row r="433">
      <c r="A433" s="953"/>
      <c r="B433" s="953"/>
      <c r="C433" s="953"/>
      <c r="D433" s="954"/>
    </row>
    <row r="434">
      <c r="A434" s="953"/>
      <c r="B434" s="953"/>
      <c r="C434" s="953"/>
      <c r="D434" s="954"/>
    </row>
    <row r="435">
      <c r="A435" s="953"/>
      <c r="B435" s="953"/>
      <c r="C435" s="953"/>
      <c r="D435" s="954"/>
    </row>
    <row r="436">
      <c r="A436" s="953"/>
      <c r="B436" s="953"/>
      <c r="C436" s="953"/>
      <c r="D436" s="954"/>
    </row>
    <row r="437">
      <c r="A437" s="953"/>
      <c r="B437" s="953"/>
      <c r="C437" s="953"/>
      <c r="D437" s="954"/>
    </row>
    <row r="438">
      <c r="A438" s="953"/>
      <c r="B438" s="953"/>
      <c r="C438" s="953"/>
      <c r="D438" s="954"/>
    </row>
    <row r="439">
      <c r="A439" s="953"/>
      <c r="B439" s="953"/>
      <c r="C439" s="953"/>
      <c r="D439" s="954"/>
    </row>
    <row r="440">
      <c r="A440" s="953"/>
      <c r="B440" s="953"/>
      <c r="C440" s="953"/>
      <c r="D440" s="954"/>
    </row>
    <row r="441">
      <c r="A441" s="953"/>
      <c r="B441" s="953"/>
      <c r="C441" s="953"/>
      <c r="D441" s="954"/>
    </row>
    <row r="442">
      <c r="A442" s="953"/>
      <c r="B442" s="953"/>
      <c r="C442" s="953"/>
      <c r="D442" s="954"/>
    </row>
    <row r="443">
      <c r="A443" s="953"/>
      <c r="B443" s="953"/>
      <c r="C443" s="953"/>
      <c r="D443" s="954"/>
    </row>
    <row r="444">
      <c r="A444" s="953"/>
      <c r="B444" s="953"/>
      <c r="C444" s="953"/>
      <c r="D444" s="954"/>
    </row>
    <row r="445">
      <c r="A445" s="953"/>
      <c r="B445" s="953"/>
      <c r="C445" s="953"/>
      <c r="D445" s="954"/>
    </row>
    <row r="446">
      <c r="A446" s="953"/>
      <c r="B446" s="953"/>
      <c r="C446" s="953"/>
      <c r="D446" s="954"/>
    </row>
    <row r="447">
      <c r="A447" s="953"/>
      <c r="B447" s="953"/>
      <c r="C447" s="953"/>
      <c r="D447" s="954"/>
    </row>
    <row r="448">
      <c r="A448" s="953"/>
      <c r="B448" s="953"/>
      <c r="C448" s="953"/>
      <c r="D448" s="954"/>
    </row>
    <row r="449">
      <c r="A449" s="953"/>
      <c r="B449" s="953"/>
      <c r="C449" s="953"/>
      <c r="D449" s="954"/>
    </row>
    <row r="450">
      <c r="A450" s="953"/>
      <c r="B450" s="953"/>
      <c r="C450" s="953"/>
      <c r="D450" s="954"/>
    </row>
    <row r="451">
      <c r="A451" s="953"/>
      <c r="B451" s="953"/>
      <c r="C451" s="953"/>
      <c r="D451" s="954"/>
    </row>
    <row r="452">
      <c r="A452" s="953"/>
      <c r="B452" s="953"/>
      <c r="C452" s="953"/>
      <c r="D452" s="954"/>
    </row>
    <row r="453">
      <c r="A453" s="953"/>
      <c r="B453" s="953"/>
      <c r="C453" s="953"/>
      <c r="D453" s="954"/>
    </row>
    <row r="454">
      <c r="A454" s="953"/>
      <c r="B454" s="953"/>
      <c r="C454" s="953"/>
      <c r="D454" s="954"/>
    </row>
    <row r="455">
      <c r="A455" s="953"/>
      <c r="B455" s="953"/>
      <c r="C455" s="953"/>
      <c r="D455" s="954"/>
    </row>
    <row r="456">
      <c r="A456" s="953"/>
      <c r="B456" s="953"/>
      <c r="C456" s="953"/>
      <c r="D456" s="954"/>
    </row>
    <row r="457">
      <c r="A457" s="953"/>
      <c r="B457" s="953"/>
      <c r="C457" s="953"/>
      <c r="D457" s="954"/>
    </row>
    <row r="458">
      <c r="A458" s="953"/>
      <c r="B458" s="953"/>
      <c r="C458" s="953"/>
      <c r="D458" s="954"/>
    </row>
    <row r="459">
      <c r="A459" s="953"/>
      <c r="B459" s="953"/>
      <c r="C459" s="953"/>
      <c r="D459" s="954"/>
    </row>
    <row r="460">
      <c r="A460" s="953"/>
      <c r="B460" s="953"/>
      <c r="C460" s="953"/>
      <c r="D460" s="954"/>
    </row>
    <row r="461">
      <c r="A461" s="953"/>
      <c r="B461" s="953"/>
      <c r="C461" s="953"/>
      <c r="D461" s="954"/>
    </row>
    <row r="462">
      <c r="A462" s="953"/>
      <c r="B462" s="953"/>
      <c r="C462" s="953"/>
      <c r="D462" s="954"/>
    </row>
    <row r="463">
      <c r="A463" s="953"/>
      <c r="B463" s="953"/>
      <c r="C463" s="953"/>
      <c r="D463" s="954"/>
    </row>
    <row r="464">
      <c r="A464" s="953"/>
      <c r="B464" s="953"/>
      <c r="C464" s="953"/>
      <c r="D464" s="954"/>
    </row>
    <row r="465">
      <c r="A465" s="953"/>
      <c r="B465" s="953"/>
      <c r="C465" s="953"/>
      <c r="D465" s="954"/>
    </row>
    <row r="466">
      <c r="A466" s="953"/>
      <c r="B466" s="953"/>
      <c r="C466" s="953"/>
      <c r="D466" s="954"/>
    </row>
    <row r="467">
      <c r="A467" s="953"/>
      <c r="B467" s="953"/>
      <c r="C467" s="953"/>
      <c r="D467" s="954"/>
    </row>
    <row r="468">
      <c r="A468" s="953"/>
      <c r="B468" s="953"/>
      <c r="C468" s="953"/>
      <c r="D468" s="954"/>
    </row>
    <row r="469">
      <c r="A469" s="953"/>
      <c r="B469" s="953"/>
      <c r="C469" s="953"/>
      <c r="D469" s="954"/>
    </row>
    <row r="470">
      <c r="A470" s="953"/>
      <c r="B470" s="953"/>
      <c r="C470" s="953"/>
      <c r="D470" s="954"/>
    </row>
    <row r="471">
      <c r="A471" s="953"/>
      <c r="B471" s="953"/>
      <c r="C471" s="953"/>
      <c r="D471" s="954"/>
    </row>
    <row r="472">
      <c r="A472" s="953"/>
      <c r="B472" s="953"/>
      <c r="C472" s="953"/>
      <c r="D472" s="954"/>
    </row>
    <row r="473">
      <c r="A473" s="953"/>
      <c r="B473" s="953"/>
      <c r="C473" s="953"/>
      <c r="D473" s="954"/>
    </row>
    <row r="474">
      <c r="A474" s="953"/>
      <c r="B474" s="953"/>
      <c r="C474" s="953"/>
      <c r="D474" s="954"/>
    </row>
    <row r="475">
      <c r="A475" s="953"/>
      <c r="B475" s="953"/>
      <c r="C475" s="953"/>
      <c r="D475" s="954"/>
    </row>
    <row r="476">
      <c r="A476" s="953"/>
      <c r="B476" s="953"/>
      <c r="C476" s="953"/>
      <c r="D476" s="954"/>
    </row>
    <row r="477">
      <c r="A477" s="953"/>
      <c r="B477" s="953"/>
      <c r="C477" s="953"/>
      <c r="D477" s="954"/>
    </row>
    <row r="478">
      <c r="A478" s="953"/>
      <c r="B478" s="953"/>
      <c r="C478" s="953"/>
      <c r="D478" s="954"/>
    </row>
    <row r="479">
      <c r="A479" s="953"/>
      <c r="B479" s="953"/>
      <c r="C479" s="953"/>
      <c r="D479" s="954"/>
    </row>
    <row r="480">
      <c r="A480" s="953"/>
      <c r="B480" s="953"/>
      <c r="C480" s="953"/>
      <c r="D480" s="954"/>
    </row>
    <row r="481">
      <c r="A481" s="953"/>
      <c r="B481" s="953"/>
      <c r="C481" s="953"/>
      <c r="D481" s="954"/>
    </row>
    <row r="482">
      <c r="A482" s="953"/>
      <c r="B482" s="953"/>
      <c r="C482" s="953"/>
      <c r="D482" s="954"/>
    </row>
    <row r="483">
      <c r="A483" s="953"/>
      <c r="B483" s="953"/>
      <c r="C483" s="953"/>
      <c r="D483" s="954"/>
    </row>
    <row r="484">
      <c r="A484" s="953"/>
      <c r="B484" s="953"/>
      <c r="C484" s="953"/>
      <c r="D484" s="954"/>
    </row>
    <row r="485">
      <c r="A485" s="953"/>
      <c r="B485" s="953"/>
      <c r="C485" s="953"/>
      <c r="D485" s="954"/>
    </row>
    <row r="486">
      <c r="A486" s="953"/>
      <c r="B486" s="953"/>
      <c r="C486" s="953"/>
      <c r="D486" s="954"/>
    </row>
    <row r="487">
      <c r="A487" s="953"/>
      <c r="B487" s="953"/>
      <c r="C487" s="953"/>
      <c r="D487" s="954"/>
    </row>
    <row r="488">
      <c r="A488" s="953"/>
      <c r="B488" s="953"/>
      <c r="C488" s="953"/>
      <c r="D488" s="954"/>
    </row>
    <row r="489">
      <c r="A489" s="953"/>
      <c r="B489" s="953"/>
      <c r="C489" s="953"/>
      <c r="D489" s="954"/>
    </row>
    <row r="490">
      <c r="A490" s="953"/>
      <c r="B490" s="953"/>
      <c r="C490" s="953"/>
      <c r="D490" s="954"/>
    </row>
    <row r="491">
      <c r="A491" s="953"/>
      <c r="B491" s="953"/>
      <c r="C491" s="953"/>
      <c r="D491" s="954"/>
    </row>
    <row r="492">
      <c r="A492" s="953"/>
      <c r="B492" s="953"/>
      <c r="C492" s="953"/>
      <c r="D492" s="954"/>
    </row>
    <row r="493">
      <c r="A493" s="953"/>
      <c r="B493" s="953"/>
      <c r="C493" s="953"/>
      <c r="D493" s="954"/>
    </row>
    <row r="494">
      <c r="A494" s="953"/>
      <c r="B494" s="953"/>
      <c r="C494" s="953"/>
      <c r="D494" s="954"/>
    </row>
    <row r="495">
      <c r="A495" s="953"/>
      <c r="B495" s="953"/>
      <c r="C495" s="953"/>
      <c r="D495" s="954"/>
    </row>
    <row r="496">
      <c r="A496" s="953"/>
      <c r="B496" s="953"/>
      <c r="C496" s="953"/>
      <c r="D496" s="954"/>
    </row>
    <row r="497">
      <c r="A497" s="953"/>
      <c r="B497" s="953"/>
      <c r="C497" s="953"/>
      <c r="D497" s="954"/>
    </row>
    <row r="498">
      <c r="A498" s="953"/>
      <c r="B498" s="953"/>
      <c r="C498" s="953"/>
      <c r="D498" s="954"/>
    </row>
    <row r="499">
      <c r="A499" s="953"/>
      <c r="B499" s="953"/>
      <c r="C499" s="953"/>
      <c r="D499" s="954"/>
    </row>
    <row r="500">
      <c r="A500" s="953"/>
      <c r="B500" s="953"/>
      <c r="C500" s="953"/>
      <c r="D500" s="954"/>
    </row>
    <row r="501">
      <c r="A501" s="953"/>
      <c r="B501" s="953"/>
      <c r="C501" s="953"/>
      <c r="D501" s="954"/>
    </row>
    <row r="502">
      <c r="A502" s="953"/>
      <c r="B502" s="953"/>
      <c r="C502" s="953"/>
      <c r="D502" s="954"/>
    </row>
    <row r="503">
      <c r="A503" s="953"/>
      <c r="B503" s="953"/>
      <c r="C503" s="953"/>
      <c r="D503" s="954"/>
    </row>
    <row r="504">
      <c r="A504" s="953"/>
      <c r="B504" s="953"/>
      <c r="C504" s="953"/>
      <c r="D504" s="954"/>
    </row>
    <row r="505">
      <c r="A505" s="953"/>
      <c r="B505" s="953"/>
      <c r="C505" s="953"/>
      <c r="D505" s="954"/>
    </row>
    <row r="506">
      <c r="A506" s="953"/>
      <c r="B506" s="953"/>
      <c r="C506" s="953"/>
      <c r="D506" s="954"/>
    </row>
    <row r="507">
      <c r="A507" s="953"/>
      <c r="B507" s="953"/>
      <c r="C507" s="953"/>
      <c r="D507" s="954"/>
    </row>
    <row r="508">
      <c r="A508" s="953"/>
      <c r="B508" s="953"/>
      <c r="C508" s="953"/>
      <c r="D508" s="954"/>
    </row>
    <row r="509">
      <c r="A509" s="953"/>
      <c r="B509" s="953"/>
      <c r="C509" s="953"/>
      <c r="D509" s="954"/>
    </row>
    <row r="510">
      <c r="A510" s="953"/>
      <c r="B510" s="953"/>
      <c r="C510" s="953"/>
      <c r="D510" s="954"/>
    </row>
    <row r="511">
      <c r="A511" s="953"/>
      <c r="B511" s="953"/>
      <c r="C511" s="953"/>
      <c r="D511" s="954"/>
    </row>
    <row r="512">
      <c r="A512" s="953"/>
      <c r="B512" s="953"/>
      <c r="C512" s="953"/>
      <c r="D512" s="954"/>
    </row>
    <row r="513">
      <c r="A513" s="953"/>
      <c r="B513" s="953"/>
      <c r="C513" s="953"/>
      <c r="D513" s="954"/>
    </row>
    <row r="514">
      <c r="A514" s="953"/>
      <c r="B514" s="953"/>
      <c r="C514" s="953"/>
      <c r="D514" s="954"/>
    </row>
    <row r="515">
      <c r="A515" s="953"/>
      <c r="B515" s="953"/>
      <c r="C515" s="953"/>
      <c r="D515" s="954"/>
    </row>
    <row r="516">
      <c r="A516" s="953"/>
      <c r="B516" s="953"/>
      <c r="C516" s="953"/>
      <c r="D516" s="954"/>
    </row>
    <row r="517">
      <c r="A517" s="953"/>
      <c r="B517" s="953"/>
      <c r="C517" s="953"/>
      <c r="D517" s="954"/>
    </row>
    <row r="518">
      <c r="A518" s="953"/>
      <c r="B518" s="953"/>
      <c r="C518" s="953"/>
      <c r="D518" s="954"/>
    </row>
    <row r="519">
      <c r="A519" s="953"/>
      <c r="B519" s="953"/>
      <c r="C519" s="953"/>
      <c r="D519" s="954"/>
    </row>
    <row r="520">
      <c r="A520" s="953"/>
      <c r="B520" s="953"/>
      <c r="C520" s="953"/>
      <c r="D520" s="954"/>
    </row>
    <row r="521">
      <c r="A521" s="953"/>
      <c r="B521" s="953"/>
      <c r="C521" s="953"/>
      <c r="D521" s="954"/>
    </row>
    <row r="522">
      <c r="A522" s="953"/>
      <c r="B522" s="953"/>
      <c r="C522" s="953"/>
      <c r="D522" s="954"/>
    </row>
    <row r="523">
      <c r="A523" s="953"/>
      <c r="B523" s="953"/>
      <c r="C523" s="953"/>
      <c r="D523" s="954"/>
    </row>
    <row r="524">
      <c r="A524" s="953"/>
      <c r="B524" s="953"/>
      <c r="C524" s="953"/>
      <c r="D524" s="954"/>
    </row>
    <row r="525">
      <c r="A525" s="953"/>
      <c r="B525" s="953"/>
      <c r="C525" s="953"/>
      <c r="D525" s="954"/>
    </row>
    <row r="526">
      <c r="A526" s="953"/>
      <c r="B526" s="953"/>
      <c r="C526" s="953"/>
      <c r="D526" s="954"/>
    </row>
    <row r="527">
      <c r="A527" s="953"/>
      <c r="B527" s="953"/>
      <c r="C527" s="953"/>
      <c r="D527" s="954"/>
    </row>
    <row r="528">
      <c r="A528" s="953"/>
      <c r="B528" s="953"/>
      <c r="C528" s="953"/>
      <c r="D528" s="954"/>
    </row>
    <row r="529">
      <c r="A529" s="953"/>
      <c r="B529" s="953"/>
      <c r="C529" s="953"/>
      <c r="D529" s="954"/>
    </row>
    <row r="530">
      <c r="A530" s="953"/>
      <c r="B530" s="953"/>
      <c r="C530" s="953"/>
      <c r="D530" s="954"/>
    </row>
    <row r="531">
      <c r="A531" s="953"/>
      <c r="B531" s="953"/>
      <c r="C531" s="953"/>
      <c r="D531" s="954"/>
    </row>
    <row r="532">
      <c r="A532" s="953"/>
      <c r="B532" s="953"/>
      <c r="C532" s="953"/>
      <c r="D532" s="954"/>
    </row>
    <row r="533">
      <c r="A533" s="953"/>
      <c r="B533" s="953"/>
      <c r="C533" s="953"/>
      <c r="D533" s="954"/>
    </row>
    <row r="534">
      <c r="A534" s="953"/>
      <c r="B534" s="953"/>
      <c r="C534" s="953"/>
      <c r="D534" s="954"/>
    </row>
    <row r="535">
      <c r="A535" s="953"/>
      <c r="B535" s="953"/>
      <c r="C535" s="953"/>
      <c r="D535" s="954"/>
    </row>
    <row r="536">
      <c r="A536" s="953"/>
      <c r="B536" s="953"/>
      <c r="C536" s="953"/>
      <c r="D536" s="954"/>
    </row>
    <row r="537">
      <c r="A537" s="953"/>
      <c r="B537" s="953"/>
      <c r="C537" s="953"/>
      <c r="D537" s="954"/>
    </row>
    <row r="538">
      <c r="A538" s="953"/>
      <c r="B538" s="953"/>
      <c r="C538" s="953"/>
      <c r="D538" s="954"/>
    </row>
    <row r="539">
      <c r="A539" s="953"/>
      <c r="B539" s="953"/>
      <c r="C539" s="953"/>
      <c r="D539" s="954"/>
    </row>
    <row r="540">
      <c r="A540" s="953"/>
      <c r="B540" s="953"/>
      <c r="C540" s="953"/>
      <c r="D540" s="954"/>
    </row>
    <row r="541">
      <c r="A541" s="953"/>
      <c r="B541" s="953"/>
      <c r="C541" s="953"/>
      <c r="D541" s="954"/>
    </row>
    <row r="542">
      <c r="A542" s="953"/>
      <c r="B542" s="953"/>
      <c r="C542" s="953"/>
      <c r="D542" s="954"/>
    </row>
    <row r="543">
      <c r="A543" s="953"/>
      <c r="B543" s="953"/>
      <c r="C543" s="953"/>
      <c r="D543" s="954"/>
    </row>
    <row r="544">
      <c r="A544" s="953"/>
      <c r="B544" s="953"/>
      <c r="C544" s="953"/>
      <c r="D544" s="954"/>
    </row>
    <row r="545">
      <c r="A545" s="953"/>
      <c r="B545" s="953"/>
      <c r="C545" s="953"/>
      <c r="D545" s="954"/>
    </row>
    <row r="546">
      <c r="A546" s="953"/>
      <c r="B546" s="953"/>
      <c r="C546" s="953"/>
      <c r="D546" s="954"/>
    </row>
    <row r="547">
      <c r="A547" s="953"/>
      <c r="B547" s="953"/>
      <c r="C547" s="953"/>
      <c r="D547" s="954"/>
    </row>
    <row r="548">
      <c r="A548" s="953"/>
      <c r="B548" s="953"/>
      <c r="C548" s="953"/>
      <c r="D548" s="954"/>
    </row>
    <row r="549">
      <c r="A549" s="953"/>
      <c r="B549" s="953"/>
      <c r="C549" s="953"/>
      <c r="D549" s="954"/>
    </row>
    <row r="550">
      <c r="A550" s="953"/>
      <c r="B550" s="953"/>
      <c r="C550" s="953"/>
      <c r="D550" s="954"/>
    </row>
    <row r="551">
      <c r="A551" s="953"/>
      <c r="B551" s="953"/>
      <c r="C551" s="953"/>
      <c r="D551" s="954"/>
    </row>
    <row r="552">
      <c r="A552" s="953"/>
      <c r="B552" s="953"/>
      <c r="C552" s="953"/>
      <c r="D552" s="954"/>
    </row>
    <row r="553">
      <c r="A553" s="953"/>
      <c r="B553" s="953"/>
      <c r="C553" s="953"/>
      <c r="D553" s="954"/>
    </row>
    <row r="554">
      <c r="A554" s="953"/>
      <c r="B554" s="953"/>
      <c r="C554" s="953"/>
      <c r="D554" s="954"/>
    </row>
    <row r="555">
      <c r="A555" s="953"/>
      <c r="B555" s="953"/>
      <c r="C555" s="953"/>
      <c r="D555" s="954"/>
    </row>
    <row r="556">
      <c r="A556" s="953"/>
      <c r="B556" s="953"/>
      <c r="C556" s="953"/>
      <c r="D556" s="954"/>
    </row>
    <row r="557">
      <c r="A557" s="953"/>
      <c r="B557" s="953"/>
      <c r="C557" s="953"/>
      <c r="D557" s="954"/>
    </row>
    <row r="558">
      <c r="A558" s="953"/>
      <c r="B558" s="953"/>
      <c r="C558" s="953"/>
      <c r="D558" s="954"/>
    </row>
    <row r="559">
      <c r="A559" s="953"/>
      <c r="B559" s="953"/>
      <c r="C559" s="953"/>
      <c r="D559" s="954"/>
    </row>
    <row r="560">
      <c r="A560" s="953"/>
      <c r="B560" s="953"/>
      <c r="C560" s="953"/>
      <c r="D560" s="954"/>
    </row>
    <row r="561">
      <c r="A561" s="953"/>
      <c r="B561" s="953"/>
      <c r="C561" s="953"/>
      <c r="D561" s="954"/>
    </row>
    <row r="562">
      <c r="A562" s="953"/>
      <c r="B562" s="953"/>
      <c r="C562" s="953"/>
      <c r="D562" s="954"/>
    </row>
    <row r="563">
      <c r="A563" s="953"/>
      <c r="B563" s="953"/>
      <c r="C563" s="953"/>
      <c r="D563" s="954"/>
    </row>
    <row r="564">
      <c r="A564" s="953"/>
      <c r="B564" s="953"/>
      <c r="C564" s="953"/>
      <c r="D564" s="954"/>
    </row>
    <row r="565">
      <c r="A565" s="953"/>
      <c r="B565" s="953"/>
      <c r="C565" s="953"/>
      <c r="D565" s="954"/>
    </row>
    <row r="566">
      <c r="A566" s="953"/>
      <c r="B566" s="953"/>
      <c r="C566" s="953"/>
      <c r="D566" s="954"/>
    </row>
    <row r="567">
      <c r="A567" s="953"/>
      <c r="B567" s="953"/>
      <c r="C567" s="953"/>
      <c r="D567" s="954"/>
    </row>
    <row r="568">
      <c r="A568" s="953"/>
      <c r="B568" s="953"/>
      <c r="C568" s="953"/>
      <c r="D568" s="954"/>
    </row>
    <row r="569">
      <c r="A569" s="953"/>
      <c r="B569" s="953"/>
      <c r="C569" s="953"/>
      <c r="D569" s="954"/>
    </row>
    <row r="570">
      <c r="A570" s="953"/>
      <c r="B570" s="953"/>
      <c r="C570" s="953"/>
      <c r="D570" s="954"/>
    </row>
    <row r="571">
      <c r="A571" s="953"/>
      <c r="B571" s="953"/>
      <c r="C571" s="953"/>
      <c r="D571" s="954"/>
    </row>
    <row r="572">
      <c r="A572" s="953"/>
      <c r="B572" s="953"/>
      <c r="C572" s="953"/>
      <c r="D572" s="954"/>
    </row>
    <row r="573">
      <c r="A573" s="953"/>
      <c r="B573" s="953"/>
      <c r="C573" s="953"/>
      <c r="D573" s="954"/>
    </row>
    <row r="574">
      <c r="A574" s="953"/>
      <c r="B574" s="953"/>
      <c r="C574" s="953"/>
      <c r="D574" s="954"/>
    </row>
    <row r="575">
      <c r="A575" s="953"/>
      <c r="B575" s="953"/>
      <c r="C575" s="953"/>
      <c r="D575" s="954"/>
    </row>
    <row r="576">
      <c r="A576" s="953"/>
      <c r="B576" s="953"/>
      <c r="C576" s="953"/>
      <c r="D576" s="954"/>
    </row>
    <row r="577">
      <c r="A577" s="953"/>
      <c r="B577" s="953"/>
      <c r="C577" s="953"/>
      <c r="D577" s="954"/>
    </row>
    <row r="578">
      <c r="A578" s="953"/>
      <c r="B578" s="953"/>
      <c r="C578" s="953"/>
      <c r="D578" s="954"/>
    </row>
    <row r="579">
      <c r="A579" s="953"/>
      <c r="B579" s="953"/>
      <c r="C579" s="953"/>
      <c r="D579" s="954"/>
    </row>
    <row r="580">
      <c r="A580" s="953"/>
      <c r="B580" s="953"/>
      <c r="C580" s="953"/>
      <c r="D580" s="954"/>
    </row>
    <row r="581">
      <c r="A581" s="953"/>
      <c r="B581" s="953"/>
      <c r="C581" s="953"/>
      <c r="D581" s="954"/>
    </row>
    <row r="582">
      <c r="A582" s="953"/>
      <c r="B582" s="953"/>
      <c r="C582" s="953"/>
      <c r="D582" s="954"/>
    </row>
    <row r="583">
      <c r="A583" s="953"/>
      <c r="B583" s="953"/>
      <c r="C583" s="953"/>
      <c r="D583" s="954"/>
    </row>
    <row r="584">
      <c r="A584" s="953"/>
      <c r="B584" s="953"/>
      <c r="C584" s="953"/>
      <c r="D584" s="954"/>
    </row>
    <row r="585">
      <c r="A585" s="953"/>
      <c r="B585" s="953"/>
      <c r="C585" s="953"/>
      <c r="D585" s="954"/>
    </row>
    <row r="586">
      <c r="A586" s="953"/>
      <c r="B586" s="953"/>
      <c r="C586" s="953"/>
      <c r="D586" s="954"/>
    </row>
    <row r="587">
      <c r="A587" s="953"/>
      <c r="B587" s="953"/>
      <c r="C587" s="953"/>
      <c r="D587" s="954"/>
    </row>
    <row r="588">
      <c r="A588" s="953"/>
      <c r="B588" s="953"/>
      <c r="C588" s="953"/>
      <c r="D588" s="954"/>
    </row>
    <row r="589">
      <c r="A589" s="953"/>
      <c r="B589" s="953"/>
      <c r="C589" s="953"/>
      <c r="D589" s="954"/>
    </row>
    <row r="590">
      <c r="A590" s="953"/>
      <c r="B590" s="953"/>
      <c r="C590" s="953"/>
      <c r="D590" s="954"/>
    </row>
    <row r="591">
      <c r="A591" s="953"/>
      <c r="B591" s="953"/>
      <c r="C591" s="953"/>
      <c r="D591" s="954"/>
    </row>
    <row r="592">
      <c r="A592" s="953"/>
      <c r="B592" s="953"/>
      <c r="C592" s="953"/>
      <c r="D592" s="954"/>
    </row>
    <row r="593">
      <c r="A593" s="953"/>
      <c r="B593" s="953"/>
      <c r="C593" s="953"/>
      <c r="D593" s="954"/>
    </row>
    <row r="594">
      <c r="A594" s="953"/>
      <c r="B594" s="953"/>
      <c r="C594" s="953"/>
      <c r="D594" s="954"/>
    </row>
    <row r="595">
      <c r="A595" s="953"/>
      <c r="B595" s="953"/>
      <c r="C595" s="953"/>
      <c r="D595" s="954"/>
    </row>
    <row r="596">
      <c r="A596" s="953"/>
      <c r="B596" s="953"/>
      <c r="C596" s="953"/>
      <c r="D596" s="954"/>
    </row>
    <row r="597">
      <c r="A597" s="953"/>
      <c r="B597" s="953"/>
      <c r="C597" s="953"/>
      <c r="D597" s="954"/>
    </row>
    <row r="598">
      <c r="A598" s="953"/>
      <c r="B598" s="953"/>
      <c r="C598" s="953"/>
      <c r="D598" s="954"/>
    </row>
    <row r="599">
      <c r="A599" s="953"/>
      <c r="B599" s="953"/>
      <c r="C599" s="953"/>
      <c r="D599" s="954"/>
    </row>
    <row r="600">
      <c r="A600" s="953"/>
      <c r="B600" s="953"/>
      <c r="C600" s="953"/>
      <c r="D600" s="954"/>
    </row>
    <row r="601">
      <c r="A601" s="953"/>
      <c r="B601" s="953"/>
      <c r="C601" s="953"/>
      <c r="D601" s="954"/>
    </row>
    <row r="602">
      <c r="A602" s="953"/>
      <c r="B602" s="953"/>
      <c r="C602" s="953"/>
      <c r="D602" s="954"/>
    </row>
    <row r="603">
      <c r="A603" s="953"/>
      <c r="B603" s="953"/>
      <c r="C603" s="953"/>
      <c r="D603" s="954"/>
    </row>
    <row r="604">
      <c r="A604" s="953"/>
      <c r="B604" s="953"/>
      <c r="C604" s="953"/>
      <c r="D604" s="954"/>
    </row>
    <row r="605">
      <c r="A605" s="953"/>
      <c r="B605" s="953"/>
      <c r="C605" s="953"/>
      <c r="D605" s="954"/>
    </row>
    <row r="606">
      <c r="A606" s="953"/>
      <c r="B606" s="953"/>
      <c r="C606" s="953"/>
      <c r="D606" s="954"/>
    </row>
    <row r="607">
      <c r="A607" s="953"/>
      <c r="B607" s="953"/>
      <c r="C607" s="953"/>
      <c r="D607" s="954"/>
    </row>
    <row r="608">
      <c r="A608" s="953"/>
      <c r="B608" s="953"/>
      <c r="C608" s="953"/>
      <c r="D608" s="954"/>
    </row>
    <row r="609">
      <c r="A609" s="953"/>
      <c r="B609" s="953"/>
      <c r="C609" s="953"/>
      <c r="D609" s="954"/>
    </row>
    <row r="610">
      <c r="A610" s="953"/>
      <c r="B610" s="953"/>
      <c r="C610" s="953"/>
      <c r="D610" s="954"/>
    </row>
    <row r="611">
      <c r="A611" s="953"/>
      <c r="B611" s="953"/>
      <c r="C611" s="953"/>
      <c r="D611" s="954"/>
    </row>
    <row r="612">
      <c r="A612" s="953"/>
      <c r="B612" s="953"/>
      <c r="C612" s="953"/>
      <c r="D612" s="954"/>
    </row>
    <row r="613">
      <c r="A613" s="953"/>
      <c r="B613" s="953"/>
      <c r="C613" s="953"/>
      <c r="D613" s="954"/>
    </row>
    <row r="614">
      <c r="A614" s="953"/>
      <c r="B614" s="953"/>
      <c r="C614" s="953"/>
      <c r="D614" s="954"/>
    </row>
    <row r="615">
      <c r="A615" s="953"/>
      <c r="B615" s="953"/>
      <c r="C615" s="953"/>
      <c r="D615" s="954"/>
    </row>
    <row r="616">
      <c r="A616" s="953"/>
      <c r="B616" s="953"/>
      <c r="C616" s="953"/>
      <c r="D616" s="954"/>
    </row>
    <row r="617">
      <c r="A617" s="953"/>
      <c r="B617" s="953"/>
      <c r="C617" s="953"/>
      <c r="D617" s="954"/>
    </row>
    <row r="618">
      <c r="A618" s="953"/>
      <c r="B618" s="953"/>
      <c r="C618" s="953"/>
      <c r="D618" s="954"/>
    </row>
    <row r="619">
      <c r="A619" s="953"/>
      <c r="B619" s="953"/>
      <c r="C619" s="953"/>
      <c r="D619" s="954"/>
    </row>
    <row r="620">
      <c r="A620" s="953"/>
      <c r="B620" s="953"/>
      <c r="C620" s="953"/>
      <c r="D620" s="954"/>
    </row>
    <row r="621">
      <c r="A621" s="953"/>
      <c r="B621" s="953"/>
      <c r="C621" s="953"/>
      <c r="D621" s="954"/>
    </row>
    <row r="622">
      <c r="A622" s="953"/>
      <c r="B622" s="953"/>
      <c r="C622" s="953"/>
      <c r="D622" s="954"/>
    </row>
    <row r="623">
      <c r="A623" s="953"/>
      <c r="B623" s="953"/>
      <c r="C623" s="953"/>
      <c r="D623" s="954"/>
    </row>
    <row r="624">
      <c r="A624" s="953"/>
      <c r="B624" s="953"/>
      <c r="C624" s="953"/>
      <c r="D624" s="954"/>
    </row>
    <row r="625">
      <c r="A625" s="953"/>
      <c r="B625" s="953"/>
      <c r="C625" s="953"/>
      <c r="D625" s="954"/>
    </row>
    <row r="626">
      <c r="A626" s="953"/>
      <c r="B626" s="953"/>
      <c r="C626" s="953"/>
      <c r="D626" s="954"/>
    </row>
    <row r="627">
      <c r="A627" s="953"/>
      <c r="B627" s="953"/>
      <c r="C627" s="953"/>
      <c r="D627" s="954"/>
    </row>
    <row r="628">
      <c r="A628" s="953"/>
      <c r="B628" s="953"/>
      <c r="C628" s="953"/>
      <c r="D628" s="954"/>
    </row>
    <row r="629">
      <c r="A629" s="953"/>
      <c r="B629" s="953"/>
      <c r="C629" s="953"/>
      <c r="D629" s="954"/>
    </row>
    <row r="630">
      <c r="A630" s="953"/>
      <c r="B630" s="953"/>
      <c r="C630" s="953"/>
      <c r="D630" s="954"/>
    </row>
    <row r="631">
      <c r="A631" s="953"/>
      <c r="B631" s="953"/>
      <c r="C631" s="953"/>
      <c r="D631" s="954"/>
    </row>
    <row r="632">
      <c r="A632" s="953"/>
      <c r="B632" s="953"/>
      <c r="C632" s="953"/>
      <c r="D632" s="954"/>
    </row>
    <row r="633">
      <c r="A633" s="953"/>
      <c r="B633" s="953"/>
      <c r="C633" s="953"/>
      <c r="D633" s="954"/>
    </row>
    <row r="634">
      <c r="A634" s="953"/>
      <c r="B634" s="953"/>
      <c r="C634" s="953"/>
      <c r="D634" s="954"/>
    </row>
    <row r="635">
      <c r="A635" s="953"/>
      <c r="B635" s="953"/>
      <c r="C635" s="953"/>
      <c r="D635" s="954"/>
    </row>
    <row r="636">
      <c r="A636" s="953"/>
      <c r="B636" s="953"/>
      <c r="C636" s="953"/>
      <c r="D636" s="954"/>
    </row>
    <row r="637">
      <c r="A637" s="953"/>
      <c r="B637" s="953"/>
      <c r="C637" s="953"/>
      <c r="D637" s="954"/>
    </row>
    <row r="638">
      <c r="A638" s="953"/>
      <c r="B638" s="953"/>
      <c r="C638" s="953"/>
      <c r="D638" s="954"/>
    </row>
    <row r="639">
      <c r="A639" s="953"/>
      <c r="B639" s="953"/>
      <c r="C639" s="953"/>
      <c r="D639" s="954"/>
    </row>
    <row r="640">
      <c r="A640" s="953"/>
      <c r="B640" s="953"/>
      <c r="C640" s="953"/>
      <c r="D640" s="954"/>
    </row>
    <row r="641">
      <c r="A641" s="953"/>
      <c r="B641" s="953"/>
      <c r="C641" s="953"/>
      <c r="D641" s="954"/>
    </row>
    <row r="642">
      <c r="A642" s="953"/>
      <c r="B642" s="953"/>
      <c r="C642" s="953"/>
      <c r="D642" s="954"/>
    </row>
    <row r="643">
      <c r="A643" s="953"/>
      <c r="B643" s="953"/>
      <c r="C643" s="953"/>
      <c r="D643" s="954"/>
    </row>
    <row r="644">
      <c r="A644" s="953"/>
      <c r="B644" s="953"/>
      <c r="C644" s="953"/>
      <c r="D644" s="954"/>
    </row>
    <row r="645">
      <c r="A645" s="953"/>
      <c r="B645" s="953"/>
      <c r="C645" s="953"/>
      <c r="D645" s="954"/>
    </row>
    <row r="646">
      <c r="A646" s="953"/>
      <c r="B646" s="953"/>
      <c r="C646" s="953"/>
      <c r="D646" s="954"/>
    </row>
    <row r="647">
      <c r="A647" s="953"/>
      <c r="B647" s="953"/>
      <c r="C647" s="953"/>
      <c r="D647" s="954"/>
    </row>
    <row r="648">
      <c r="A648" s="953"/>
      <c r="B648" s="953"/>
      <c r="C648" s="953"/>
      <c r="D648" s="954"/>
    </row>
    <row r="649">
      <c r="A649" s="953"/>
      <c r="B649" s="953"/>
      <c r="C649" s="953"/>
      <c r="D649" s="954"/>
    </row>
    <row r="650">
      <c r="A650" s="953"/>
      <c r="B650" s="953"/>
      <c r="C650" s="953"/>
      <c r="D650" s="954"/>
    </row>
    <row r="651">
      <c r="A651" s="953"/>
      <c r="B651" s="953"/>
      <c r="C651" s="953"/>
      <c r="D651" s="954"/>
    </row>
    <row r="652">
      <c r="A652" s="953"/>
      <c r="B652" s="953"/>
      <c r="C652" s="953"/>
      <c r="D652" s="954"/>
    </row>
    <row r="653">
      <c r="A653" s="953"/>
      <c r="B653" s="953"/>
      <c r="C653" s="953"/>
      <c r="D653" s="954"/>
    </row>
    <row r="654">
      <c r="A654" s="953"/>
      <c r="B654" s="953"/>
      <c r="C654" s="953"/>
      <c r="D654" s="954"/>
    </row>
    <row r="655">
      <c r="A655" s="953"/>
      <c r="B655" s="953"/>
      <c r="C655" s="953"/>
      <c r="D655" s="954"/>
    </row>
    <row r="656">
      <c r="A656" s="953"/>
      <c r="B656" s="953"/>
      <c r="C656" s="953"/>
      <c r="D656" s="954"/>
    </row>
    <row r="657">
      <c r="A657" s="953"/>
      <c r="B657" s="953"/>
      <c r="C657" s="953"/>
      <c r="D657" s="954"/>
    </row>
    <row r="658">
      <c r="A658" s="953"/>
      <c r="B658" s="953"/>
      <c r="C658" s="953"/>
      <c r="D658" s="954"/>
    </row>
    <row r="659">
      <c r="A659" s="953"/>
      <c r="B659" s="953"/>
      <c r="C659" s="953"/>
      <c r="D659" s="954"/>
    </row>
    <row r="660">
      <c r="A660" s="953"/>
      <c r="B660" s="953"/>
      <c r="C660" s="953"/>
      <c r="D660" s="954"/>
    </row>
    <row r="661">
      <c r="A661" s="953"/>
      <c r="B661" s="953"/>
      <c r="C661" s="953"/>
      <c r="D661" s="954"/>
    </row>
    <row r="662">
      <c r="A662" s="953"/>
      <c r="B662" s="953"/>
      <c r="C662" s="953"/>
      <c r="D662" s="954"/>
    </row>
    <row r="663">
      <c r="A663" s="953"/>
      <c r="B663" s="953"/>
      <c r="C663" s="953"/>
      <c r="D663" s="954"/>
    </row>
    <row r="664">
      <c r="A664" s="953"/>
      <c r="B664" s="953"/>
      <c r="C664" s="953"/>
      <c r="D664" s="954"/>
    </row>
    <row r="665">
      <c r="A665" s="953"/>
      <c r="B665" s="953"/>
      <c r="C665" s="953"/>
      <c r="D665" s="954"/>
    </row>
    <row r="666">
      <c r="A666" s="953"/>
      <c r="B666" s="953"/>
      <c r="C666" s="953"/>
      <c r="D666" s="954"/>
    </row>
    <row r="667">
      <c r="A667" s="953"/>
      <c r="B667" s="953"/>
      <c r="C667" s="953"/>
      <c r="D667" s="954"/>
    </row>
    <row r="668">
      <c r="A668" s="953"/>
      <c r="B668" s="953"/>
      <c r="C668" s="953"/>
      <c r="D668" s="954"/>
    </row>
    <row r="669">
      <c r="A669" s="953"/>
      <c r="B669" s="953"/>
      <c r="C669" s="953"/>
      <c r="D669" s="954"/>
    </row>
    <row r="670">
      <c r="A670" s="953"/>
      <c r="B670" s="953"/>
      <c r="C670" s="953"/>
      <c r="D670" s="954"/>
    </row>
    <row r="671">
      <c r="A671" s="953"/>
      <c r="B671" s="953"/>
      <c r="C671" s="953"/>
      <c r="D671" s="954"/>
    </row>
    <row r="672">
      <c r="A672" s="953"/>
      <c r="B672" s="953"/>
      <c r="C672" s="953"/>
      <c r="D672" s="954"/>
    </row>
    <row r="673">
      <c r="A673" s="953"/>
      <c r="B673" s="953"/>
      <c r="C673" s="953"/>
      <c r="D673" s="954"/>
    </row>
    <row r="674">
      <c r="A674" s="953"/>
      <c r="B674" s="953"/>
      <c r="C674" s="953"/>
      <c r="D674" s="954"/>
    </row>
    <row r="675">
      <c r="A675" s="953"/>
      <c r="B675" s="953"/>
      <c r="C675" s="953"/>
      <c r="D675" s="954"/>
    </row>
    <row r="676">
      <c r="A676" s="953"/>
      <c r="B676" s="953"/>
      <c r="C676" s="953"/>
      <c r="D676" s="954"/>
    </row>
    <row r="677">
      <c r="A677" s="953"/>
      <c r="B677" s="953"/>
      <c r="C677" s="953"/>
      <c r="D677" s="954"/>
    </row>
    <row r="678">
      <c r="A678" s="953"/>
      <c r="B678" s="953"/>
      <c r="C678" s="953"/>
      <c r="D678" s="954"/>
    </row>
    <row r="679">
      <c r="A679" s="953"/>
      <c r="B679" s="953"/>
      <c r="C679" s="953"/>
      <c r="D679" s="954"/>
    </row>
    <row r="680">
      <c r="A680" s="953"/>
      <c r="B680" s="953"/>
      <c r="C680" s="953"/>
      <c r="D680" s="954"/>
    </row>
    <row r="681">
      <c r="A681" s="953"/>
      <c r="B681" s="953"/>
      <c r="C681" s="953"/>
      <c r="D681" s="954"/>
    </row>
    <row r="682">
      <c r="A682" s="953"/>
      <c r="B682" s="953"/>
      <c r="C682" s="953"/>
      <c r="D682" s="954"/>
    </row>
    <row r="683">
      <c r="A683" s="953"/>
      <c r="B683" s="953"/>
      <c r="C683" s="953"/>
      <c r="D683" s="954"/>
    </row>
    <row r="684">
      <c r="A684" s="953"/>
      <c r="B684" s="953"/>
      <c r="C684" s="953"/>
      <c r="D684" s="954"/>
    </row>
    <row r="685">
      <c r="A685" s="953"/>
      <c r="B685" s="953"/>
      <c r="C685" s="953"/>
      <c r="D685" s="954"/>
    </row>
    <row r="686">
      <c r="A686" s="953"/>
      <c r="B686" s="953"/>
      <c r="C686" s="953"/>
      <c r="D686" s="954"/>
    </row>
    <row r="687">
      <c r="A687" s="953"/>
      <c r="B687" s="953"/>
      <c r="C687" s="953"/>
      <c r="D687" s="954"/>
    </row>
    <row r="688">
      <c r="A688" s="953"/>
      <c r="B688" s="953"/>
      <c r="C688" s="953"/>
      <c r="D688" s="954"/>
    </row>
    <row r="689">
      <c r="A689" s="953"/>
      <c r="B689" s="953"/>
      <c r="C689" s="953"/>
      <c r="D689" s="954"/>
    </row>
    <row r="690">
      <c r="A690" s="953"/>
      <c r="B690" s="953"/>
      <c r="C690" s="953"/>
      <c r="D690" s="954"/>
    </row>
    <row r="691">
      <c r="A691" s="953"/>
      <c r="B691" s="953"/>
      <c r="C691" s="953"/>
      <c r="D691" s="954"/>
    </row>
    <row r="692">
      <c r="A692" s="953"/>
      <c r="B692" s="953"/>
      <c r="C692" s="953"/>
      <c r="D692" s="954"/>
    </row>
    <row r="693">
      <c r="A693" s="953"/>
      <c r="B693" s="953"/>
      <c r="C693" s="953"/>
      <c r="D693" s="954"/>
    </row>
    <row r="694">
      <c r="A694" s="953"/>
      <c r="B694" s="953"/>
      <c r="C694" s="953"/>
      <c r="D694" s="954"/>
    </row>
    <row r="695">
      <c r="A695" s="953"/>
      <c r="B695" s="953"/>
      <c r="C695" s="953"/>
      <c r="D695" s="954"/>
    </row>
    <row r="696">
      <c r="A696" s="953"/>
      <c r="B696" s="953"/>
      <c r="C696" s="953"/>
      <c r="D696" s="954"/>
    </row>
    <row r="697">
      <c r="A697" s="953"/>
      <c r="B697" s="953"/>
      <c r="C697" s="953"/>
      <c r="D697" s="954"/>
    </row>
    <row r="698">
      <c r="A698" s="953"/>
      <c r="B698" s="953"/>
      <c r="C698" s="953"/>
      <c r="D698" s="954"/>
    </row>
    <row r="699">
      <c r="A699" s="953"/>
      <c r="B699" s="953"/>
      <c r="C699" s="953"/>
      <c r="D699" s="954"/>
    </row>
    <row r="700">
      <c r="A700" s="953"/>
      <c r="B700" s="953"/>
      <c r="C700" s="953"/>
      <c r="D700" s="954"/>
    </row>
    <row r="701">
      <c r="A701" s="953"/>
      <c r="B701" s="953"/>
      <c r="C701" s="953"/>
      <c r="D701" s="954"/>
    </row>
    <row r="702">
      <c r="A702" s="953"/>
      <c r="B702" s="953"/>
      <c r="C702" s="953"/>
      <c r="D702" s="954"/>
    </row>
    <row r="703">
      <c r="A703" s="953"/>
      <c r="B703" s="953"/>
      <c r="C703" s="953"/>
      <c r="D703" s="954"/>
    </row>
    <row r="704">
      <c r="A704" s="953"/>
      <c r="B704" s="953"/>
      <c r="C704" s="953"/>
      <c r="D704" s="954"/>
    </row>
    <row r="705">
      <c r="A705" s="953"/>
      <c r="B705" s="953"/>
      <c r="C705" s="953"/>
      <c r="D705" s="954"/>
    </row>
    <row r="706">
      <c r="A706" s="953"/>
      <c r="B706" s="953"/>
      <c r="C706" s="953"/>
      <c r="D706" s="954"/>
    </row>
    <row r="707">
      <c r="A707" s="953"/>
      <c r="B707" s="953"/>
      <c r="C707" s="953"/>
      <c r="D707" s="954"/>
    </row>
    <row r="708">
      <c r="A708" s="953"/>
      <c r="B708" s="953"/>
      <c r="C708" s="953"/>
      <c r="D708" s="954"/>
    </row>
    <row r="709">
      <c r="A709" s="953"/>
      <c r="B709" s="953"/>
      <c r="C709" s="953"/>
      <c r="D709" s="954"/>
    </row>
    <row r="710">
      <c r="A710" s="953"/>
      <c r="B710" s="953"/>
      <c r="C710" s="953"/>
      <c r="D710" s="954"/>
    </row>
    <row r="711">
      <c r="A711" s="953"/>
      <c r="B711" s="953"/>
      <c r="C711" s="953"/>
      <c r="D711" s="954"/>
    </row>
    <row r="712">
      <c r="A712" s="953"/>
      <c r="B712" s="953"/>
      <c r="C712" s="953"/>
      <c r="D712" s="954"/>
    </row>
    <row r="713">
      <c r="A713" s="953"/>
      <c r="B713" s="953"/>
      <c r="C713" s="953"/>
      <c r="D713" s="954"/>
    </row>
    <row r="714">
      <c r="A714" s="953"/>
      <c r="B714" s="953"/>
      <c r="C714" s="953"/>
      <c r="D714" s="954"/>
    </row>
    <row r="715">
      <c r="A715" s="953"/>
      <c r="B715" s="953"/>
      <c r="C715" s="953"/>
      <c r="D715" s="954"/>
    </row>
    <row r="716">
      <c r="A716" s="953"/>
      <c r="B716" s="953"/>
      <c r="C716" s="953"/>
      <c r="D716" s="954"/>
    </row>
    <row r="717">
      <c r="A717" s="953"/>
      <c r="B717" s="953"/>
      <c r="C717" s="953"/>
      <c r="D717" s="954"/>
    </row>
    <row r="718">
      <c r="A718" s="953"/>
      <c r="B718" s="953"/>
      <c r="C718" s="953"/>
      <c r="D718" s="954"/>
    </row>
    <row r="719">
      <c r="A719" s="953"/>
      <c r="B719" s="953"/>
      <c r="C719" s="953"/>
      <c r="D719" s="954"/>
    </row>
    <row r="720">
      <c r="A720" s="953"/>
      <c r="B720" s="953"/>
      <c r="C720" s="953"/>
      <c r="D720" s="954"/>
    </row>
    <row r="721">
      <c r="A721" s="953"/>
      <c r="B721" s="953"/>
      <c r="C721" s="953"/>
      <c r="D721" s="954"/>
    </row>
    <row r="722">
      <c r="A722" s="953"/>
      <c r="B722" s="953"/>
      <c r="C722" s="953"/>
      <c r="D722" s="954"/>
    </row>
    <row r="723">
      <c r="A723" s="953"/>
      <c r="B723" s="953"/>
      <c r="C723" s="953"/>
      <c r="D723" s="954"/>
    </row>
    <row r="724">
      <c r="A724" s="953"/>
      <c r="B724" s="953"/>
      <c r="C724" s="953"/>
      <c r="D724" s="954"/>
    </row>
    <row r="725">
      <c r="A725" s="953"/>
      <c r="B725" s="953"/>
      <c r="C725" s="953"/>
      <c r="D725" s="954"/>
    </row>
    <row r="726">
      <c r="A726" s="953"/>
      <c r="B726" s="953"/>
      <c r="C726" s="953"/>
      <c r="D726" s="954"/>
    </row>
    <row r="727">
      <c r="A727" s="953"/>
      <c r="B727" s="953"/>
      <c r="C727" s="953"/>
      <c r="D727" s="954"/>
    </row>
    <row r="728">
      <c r="A728" s="953"/>
      <c r="B728" s="953"/>
      <c r="C728" s="953"/>
      <c r="D728" s="954"/>
    </row>
    <row r="729">
      <c r="A729" s="953"/>
      <c r="B729" s="953"/>
      <c r="C729" s="953"/>
      <c r="D729" s="954"/>
    </row>
    <row r="730">
      <c r="A730" s="953"/>
      <c r="B730" s="953"/>
      <c r="C730" s="953"/>
      <c r="D730" s="954"/>
    </row>
    <row r="731">
      <c r="A731" s="953"/>
      <c r="B731" s="953"/>
      <c r="C731" s="953"/>
      <c r="D731" s="954"/>
    </row>
    <row r="732">
      <c r="A732" s="953"/>
      <c r="B732" s="953"/>
      <c r="C732" s="953"/>
      <c r="D732" s="954"/>
    </row>
    <row r="733">
      <c r="A733" s="953"/>
      <c r="B733" s="953"/>
      <c r="C733" s="953"/>
      <c r="D733" s="954"/>
    </row>
    <row r="734">
      <c r="A734" s="953"/>
      <c r="B734" s="953"/>
      <c r="C734" s="953"/>
      <c r="D734" s="954"/>
    </row>
    <row r="735">
      <c r="A735" s="953"/>
      <c r="B735" s="953"/>
      <c r="C735" s="953"/>
      <c r="D735" s="954"/>
    </row>
    <row r="736">
      <c r="A736" s="953"/>
      <c r="B736" s="953"/>
      <c r="C736" s="953"/>
      <c r="D736" s="954"/>
    </row>
    <row r="737">
      <c r="A737" s="953"/>
      <c r="B737" s="953"/>
      <c r="C737" s="953"/>
      <c r="D737" s="954"/>
    </row>
    <row r="738">
      <c r="A738" s="953"/>
      <c r="B738" s="953"/>
      <c r="C738" s="953"/>
      <c r="D738" s="954"/>
    </row>
    <row r="739">
      <c r="A739" s="953"/>
      <c r="B739" s="953"/>
      <c r="C739" s="953"/>
      <c r="D739" s="954"/>
    </row>
    <row r="740">
      <c r="A740" s="953"/>
      <c r="B740" s="953"/>
      <c r="C740" s="953"/>
      <c r="D740" s="954"/>
    </row>
    <row r="741">
      <c r="A741" s="953"/>
      <c r="B741" s="953"/>
      <c r="C741" s="953"/>
      <c r="D741" s="954"/>
    </row>
    <row r="742">
      <c r="A742" s="953"/>
      <c r="B742" s="953"/>
      <c r="C742" s="953"/>
      <c r="D742" s="954"/>
    </row>
    <row r="743">
      <c r="A743" s="953"/>
      <c r="B743" s="953"/>
      <c r="C743" s="953"/>
      <c r="D743" s="954"/>
    </row>
    <row r="744">
      <c r="A744" s="953"/>
      <c r="B744" s="953"/>
      <c r="C744" s="953"/>
      <c r="D744" s="954"/>
    </row>
    <row r="745">
      <c r="A745" s="953"/>
      <c r="B745" s="953"/>
      <c r="C745" s="953"/>
      <c r="D745" s="954"/>
    </row>
    <row r="746">
      <c r="A746" s="953"/>
      <c r="B746" s="953"/>
      <c r="C746" s="953"/>
      <c r="D746" s="954"/>
    </row>
    <row r="747">
      <c r="A747" s="953"/>
      <c r="B747" s="953"/>
      <c r="C747" s="953"/>
      <c r="D747" s="954"/>
    </row>
    <row r="748">
      <c r="A748" s="953"/>
      <c r="B748" s="953"/>
      <c r="C748" s="953"/>
      <c r="D748" s="954"/>
    </row>
    <row r="749">
      <c r="A749" s="953"/>
      <c r="B749" s="953"/>
      <c r="C749" s="953"/>
      <c r="D749" s="954"/>
    </row>
    <row r="750">
      <c r="A750" s="953"/>
      <c r="B750" s="953"/>
      <c r="C750" s="953"/>
      <c r="D750" s="954"/>
    </row>
    <row r="751">
      <c r="A751" s="953"/>
      <c r="B751" s="953"/>
      <c r="C751" s="953"/>
      <c r="D751" s="954"/>
    </row>
    <row r="752">
      <c r="A752" s="953"/>
      <c r="B752" s="953"/>
      <c r="C752" s="953"/>
      <c r="D752" s="954"/>
    </row>
    <row r="753">
      <c r="A753" s="953"/>
      <c r="B753" s="953"/>
      <c r="C753" s="953"/>
      <c r="D753" s="954"/>
    </row>
    <row r="754">
      <c r="A754" s="953"/>
      <c r="B754" s="953"/>
      <c r="C754" s="953"/>
      <c r="D754" s="954"/>
    </row>
    <row r="755">
      <c r="A755" s="953"/>
      <c r="B755" s="953"/>
      <c r="C755" s="953"/>
      <c r="D755" s="954"/>
    </row>
    <row r="756">
      <c r="A756" s="953"/>
      <c r="B756" s="953"/>
      <c r="C756" s="953"/>
      <c r="D756" s="954"/>
    </row>
    <row r="757">
      <c r="A757" s="953"/>
      <c r="B757" s="953"/>
      <c r="C757" s="953"/>
      <c r="D757" s="954"/>
    </row>
    <row r="758">
      <c r="A758" s="953"/>
      <c r="B758" s="953"/>
      <c r="C758" s="953"/>
      <c r="D758" s="954"/>
    </row>
    <row r="759">
      <c r="A759" s="953"/>
      <c r="B759" s="953"/>
      <c r="C759" s="953"/>
      <c r="D759" s="954"/>
    </row>
    <row r="760">
      <c r="A760" s="953"/>
      <c r="B760" s="953"/>
      <c r="C760" s="953"/>
      <c r="D760" s="954"/>
    </row>
    <row r="761">
      <c r="A761" s="953"/>
      <c r="B761" s="953"/>
      <c r="C761" s="953"/>
      <c r="D761" s="954"/>
    </row>
    <row r="762">
      <c r="A762" s="953"/>
      <c r="B762" s="953"/>
      <c r="C762" s="953"/>
      <c r="D762" s="954"/>
    </row>
    <row r="763">
      <c r="A763" s="953"/>
      <c r="B763" s="953"/>
      <c r="C763" s="953"/>
      <c r="D763" s="954"/>
    </row>
    <row r="764">
      <c r="A764" s="953"/>
      <c r="B764" s="953"/>
      <c r="C764" s="953"/>
      <c r="D764" s="954"/>
    </row>
    <row r="765">
      <c r="A765" s="953"/>
      <c r="B765" s="953"/>
      <c r="C765" s="953"/>
      <c r="D765" s="954"/>
    </row>
    <row r="766">
      <c r="A766" s="953"/>
      <c r="B766" s="953"/>
      <c r="C766" s="953"/>
      <c r="D766" s="954"/>
    </row>
    <row r="767">
      <c r="A767" s="953"/>
      <c r="B767" s="953"/>
      <c r="C767" s="953"/>
      <c r="D767" s="954"/>
    </row>
    <row r="768">
      <c r="A768" s="953"/>
      <c r="B768" s="953"/>
      <c r="C768" s="953"/>
      <c r="D768" s="954"/>
    </row>
    <row r="769">
      <c r="A769" s="953"/>
      <c r="B769" s="953"/>
      <c r="C769" s="953"/>
      <c r="D769" s="954"/>
    </row>
    <row r="770">
      <c r="A770" s="953"/>
      <c r="B770" s="953"/>
      <c r="C770" s="953"/>
      <c r="D770" s="954"/>
    </row>
    <row r="771">
      <c r="A771" s="953"/>
      <c r="B771" s="953"/>
      <c r="C771" s="953"/>
      <c r="D771" s="954"/>
    </row>
    <row r="772">
      <c r="A772" s="953"/>
      <c r="B772" s="953"/>
      <c r="C772" s="953"/>
      <c r="D772" s="954"/>
    </row>
    <row r="773">
      <c r="A773" s="953"/>
      <c r="B773" s="953"/>
      <c r="C773" s="953"/>
      <c r="D773" s="954"/>
    </row>
    <row r="774">
      <c r="A774" s="953"/>
      <c r="B774" s="953"/>
      <c r="C774" s="953"/>
      <c r="D774" s="954"/>
    </row>
    <row r="775">
      <c r="A775" s="953"/>
      <c r="B775" s="953"/>
      <c r="C775" s="953"/>
      <c r="D775" s="954"/>
    </row>
    <row r="776">
      <c r="A776" s="953"/>
      <c r="B776" s="953"/>
      <c r="C776" s="953"/>
      <c r="D776" s="954"/>
    </row>
    <row r="777">
      <c r="A777" s="953"/>
      <c r="B777" s="953"/>
      <c r="C777" s="953"/>
      <c r="D777" s="954"/>
    </row>
    <row r="778">
      <c r="A778" s="953"/>
      <c r="B778" s="953"/>
      <c r="C778" s="953"/>
      <c r="D778" s="954"/>
    </row>
    <row r="779">
      <c r="A779" s="953"/>
      <c r="B779" s="953"/>
      <c r="C779" s="953"/>
      <c r="D779" s="954"/>
    </row>
    <row r="780">
      <c r="A780" s="953"/>
      <c r="B780" s="953"/>
      <c r="C780" s="953"/>
      <c r="D780" s="954"/>
    </row>
    <row r="781">
      <c r="A781" s="953"/>
      <c r="B781" s="953"/>
      <c r="C781" s="953"/>
      <c r="D781" s="954"/>
    </row>
    <row r="782">
      <c r="A782" s="953"/>
      <c r="B782" s="953"/>
      <c r="C782" s="953"/>
      <c r="D782" s="954"/>
    </row>
    <row r="783">
      <c r="A783" s="953"/>
      <c r="B783" s="953"/>
      <c r="C783" s="953"/>
      <c r="D783" s="954"/>
    </row>
    <row r="784">
      <c r="A784" s="953"/>
      <c r="B784" s="953"/>
      <c r="C784" s="953"/>
      <c r="D784" s="954"/>
    </row>
    <row r="785">
      <c r="A785" s="953"/>
      <c r="B785" s="953"/>
      <c r="C785" s="953"/>
      <c r="D785" s="954"/>
    </row>
    <row r="786">
      <c r="A786" s="953"/>
      <c r="B786" s="953"/>
      <c r="C786" s="953"/>
      <c r="D786" s="954"/>
    </row>
    <row r="787">
      <c r="A787" s="953"/>
      <c r="B787" s="953"/>
      <c r="C787" s="953"/>
      <c r="D787" s="954"/>
    </row>
    <row r="788">
      <c r="A788" s="953"/>
      <c r="B788" s="953"/>
      <c r="C788" s="953"/>
      <c r="D788" s="954"/>
    </row>
    <row r="789">
      <c r="A789" s="953"/>
      <c r="B789" s="953"/>
      <c r="C789" s="953"/>
      <c r="D789" s="954"/>
    </row>
    <row r="790">
      <c r="A790" s="953"/>
      <c r="B790" s="953"/>
      <c r="C790" s="953"/>
      <c r="D790" s="954"/>
    </row>
    <row r="791">
      <c r="A791" s="953"/>
      <c r="B791" s="953"/>
      <c r="C791" s="953"/>
      <c r="D791" s="954"/>
    </row>
    <row r="792">
      <c r="A792" s="953"/>
      <c r="B792" s="953"/>
      <c r="C792" s="953"/>
      <c r="D792" s="954"/>
    </row>
    <row r="793">
      <c r="A793" s="953"/>
      <c r="B793" s="953"/>
      <c r="C793" s="953"/>
      <c r="D793" s="954"/>
    </row>
    <row r="794">
      <c r="A794" s="953"/>
      <c r="B794" s="953"/>
      <c r="C794" s="953"/>
      <c r="D794" s="954"/>
    </row>
    <row r="795">
      <c r="A795" s="953"/>
      <c r="B795" s="953"/>
      <c r="C795" s="953"/>
      <c r="D795" s="954"/>
    </row>
    <row r="796">
      <c r="A796" s="953"/>
      <c r="B796" s="953"/>
      <c r="C796" s="953"/>
      <c r="D796" s="954"/>
    </row>
    <row r="797">
      <c r="A797" s="953"/>
      <c r="B797" s="953"/>
      <c r="C797" s="953"/>
      <c r="D797" s="954"/>
    </row>
    <row r="798">
      <c r="A798" s="953"/>
      <c r="B798" s="953"/>
      <c r="C798" s="953"/>
      <c r="D798" s="954"/>
    </row>
    <row r="799">
      <c r="A799" s="953"/>
      <c r="B799" s="953"/>
      <c r="C799" s="953"/>
      <c r="D799" s="954"/>
    </row>
    <row r="800">
      <c r="A800" s="953"/>
      <c r="B800" s="953"/>
      <c r="C800" s="953"/>
      <c r="D800" s="954"/>
    </row>
    <row r="801">
      <c r="A801" s="953"/>
      <c r="B801" s="953"/>
      <c r="C801" s="953"/>
      <c r="D801" s="954"/>
    </row>
    <row r="802">
      <c r="A802" s="953"/>
      <c r="B802" s="953"/>
      <c r="C802" s="953"/>
      <c r="D802" s="954"/>
    </row>
    <row r="803">
      <c r="A803" s="953"/>
      <c r="B803" s="953"/>
      <c r="C803" s="953"/>
      <c r="D803" s="954"/>
    </row>
    <row r="804">
      <c r="A804" s="953"/>
      <c r="B804" s="953"/>
      <c r="C804" s="953"/>
      <c r="D804" s="954"/>
    </row>
    <row r="805">
      <c r="A805" s="953"/>
      <c r="B805" s="953"/>
      <c r="C805" s="953"/>
      <c r="D805" s="954"/>
    </row>
    <row r="806">
      <c r="A806" s="953"/>
      <c r="B806" s="953"/>
      <c r="C806" s="953"/>
      <c r="D806" s="954"/>
    </row>
    <row r="807">
      <c r="A807" s="953"/>
      <c r="B807" s="953"/>
      <c r="C807" s="953"/>
      <c r="D807" s="954"/>
    </row>
    <row r="808">
      <c r="A808" s="953"/>
      <c r="B808" s="953"/>
      <c r="C808" s="953"/>
      <c r="D808" s="954"/>
    </row>
    <row r="809">
      <c r="A809" s="953"/>
      <c r="B809" s="953"/>
      <c r="C809" s="953"/>
      <c r="D809" s="954"/>
    </row>
    <row r="810">
      <c r="A810" s="953"/>
      <c r="B810" s="953"/>
      <c r="C810" s="953"/>
      <c r="D810" s="954"/>
    </row>
    <row r="811">
      <c r="A811" s="953"/>
      <c r="B811" s="953"/>
      <c r="C811" s="953"/>
      <c r="D811" s="954"/>
    </row>
    <row r="812">
      <c r="A812" s="953"/>
      <c r="B812" s="953"/>
      <c r="C812" s="953"/>
      <c r="D812" s="954"/>
    </row>
    <row r="813">
      <c r="A813" s="953"/>
      <c r="B813" s="953"/>
      <c r="C813" s="953"/>
      <c r="D813" s="954"/>
    </row>
    <row r="814">
      <c r="A814" s="953"/>
      <c r="B814" s="953"/>
      <c r="C814" s="953"/>
      <c r="D814" s="954"/>
    </row>
    <row r="815">
      <c r="A815" s="953"/>
      <c r="B815" s="953"/>
      <c r="C815" s="953"/>
      <c r="D815" s="954"/>
    </row>
    <row r="816">
      <c r="A816" s="953"/>
      <c r="B816" s="953"/>
      <c r="C816" s="953"/>
      <c r="D816" s="954"/>
    </row>
    <row r="817">
      <c r="A817" s="953"/>
      <c r="B817" s="953"/>
      <c r="C817" s="953"/>
      <c r="D817" s="954"/>
    </row>
    <row r="818">
      <c r="A818" s="953"/>
      <c r="B818" s="953"/>
      <c r="C818" s="953"/>
      <c r="D818" s="954"/>
    </row>
    <row r="819">
      <c r="A819" s="953"/>
      <c r="B819" s="953"/>
      <c r="C819" s="953"/>
      <c r="D819" s="954"/>
    </row>
    <row r="820">
      <c r="A820" s="953"/>
      <c r="B820" s="953"/>
      <c r="C820" s="953"/>
      <c r="D820" s="954"/>
    </row>
    <row r="821">
      <c r="A821" s="953"/>
      <c r="B821" s="953"/>
      <c r="C821" s="953"/>
      <c r="D821" s="954"/>
    </row>
    <row r="822">
      <c r="A822" s="953"/>
      <c r="B822" s="953"/>
      <c r="C822" s="953"/>
      <c r="D822" s="954"/>
    </row>
    <row r="823">
      <c r="A823" s="953"/>
      <c r="B823" s="953"/>
      <c r="C823" s="953"/>
      <c r="D823" s="954"/>
    </row>
    <row r="824">
      <c r="A824" s="953"/>
      <c r="B824" s="953"/>
      <c r="C824" s="953"/>
      <c r="D824" s="954"/>
    </row>
    <row r="825">
      <c r="A825" s="953"/>
      <c r="B825" s="953"/>
      <c r="C825" s="953"/>
      <c r="D825" s="954"/>
    </row>
    <row r="826">
      <c r="A826" s="953"/>
      <c r="B826" s="953"/>
      <c r="C826" s="953"/>
      <c r="D826" s="954"/>
    </row>
    <row r="827">
      <c r="A827" s="953"/>
      <c r="B827" s="953"/>
      <c r="C827" s="953"/>
      <c r="D827" s="954"/>
    </row>
    <row r="828">
      <c r="A828" s="953"/>
      <c r="B828" s="953"/>
      <c r="C828" s="953"/>
      <c r="D828" s="954"/>
    </row>
    <row r="829">
      <c r="A829" s="953"/>
      <c r="B829" s="953"/>
      <c r="C829" s="953"/>
      <c r="D829" s="954"/>
    </row>
    <row r="830">
      <c r="A830" s="953"/>
      <c r="B830" s="953"/>
      <c r="C830" s="953"/>
      <c r="D830" s="954"/>
    </row>
    <row r="831">
      <c r="A831" s="953"/>
      <c r="B831" s="953"/>
      <c r="C831" s="953"/>
      <c r="D831" s="954"/>
    </row>
    <row r="832">
      <c r="A832" s="953"/>
      <c r="B832" s="953"/>
      <c r="C832" s="953"/>
      <c r="D832" s="954"/>
    </row>
    <row r="833">
      <c r="A833" s="953"/>
      <c r="B833" s="953"/>
      <c r="C833" s="953"/>
      <c r="D833" s="954"/>
    </row>
    <row r="834">
      <c r="A834" s="953"/>
      <c r="B834" s="953"/>
      <c r="C834" s="953"/>
      <c r="D834" s="954"/>
    </row>
    <row r="835">
      <c r="A835" s="953"/>
      <c r="B835" s="953"/>
      <c r="C835" s="953"/>
      <c r="D835" s="954"/>
    </row>
    <row r="836">
      <c r="A836" s="953"/>
      <c r="B836" s="953"/>
      <c r="C836" s="953"/>
      <c r="D836" s="954"/>
    </row>
    <row r="837">
      <c r="A837" s="953"/>
      <c r="B837" s="953"/>
      <c r="C837" s="953"/>
      <c r="D837" s="954"/>
    </row>
    <row r="838">
      <c r="A838" s="953"/>
      <c r="B838" s="953"/>
      <c r="C838" s="953"/>
      <c r="D838" s="954"/>
    </row>
    <row r="839">
      <c r="A839" s="953"/>
      <c r="B839" s="953"/>
      <c r="C839" s="953"/>
      <c r="D839" s="954"/>
    </row>
    <row r="840">
      <c r="A840" s="953"/>
      <c r="B840" s="953"/>
      <c r="C840" s="953"/>
      <c r="D840" s="954"/>
    </row>
    <row r="841">
      <c r="A841" s="953"/>
      <c r="B841" s="953"/>
      <c r="C841" s="953"/>
      <c r="D841" s="954"/>
    </row>
    <row r="842">
      <c r="A842" s="953"/>
      <c r="B842" s="953"/>
      <c r="C842" s="953"/>
      <c r="D842" s="954"/>
    </row>
    <row r="843">
      <c r="A843" s="953"/>
      <c r="B843" s="953"/>
      <c r="C843" s="953"/>
      <c r="D843" s="954"/>
    </row>
    <row r="844">
      <c r="A844" s="953"/>
      <c r="B844" s="953"/>
      <c r="C844" s="953"/>
      <c r="D844" s="954"/>
    </row>
    <row r="845">
      <c r="A845" s="953"/>
      <c r="B845" s="953"/>
      <c r="C845" s="953"/>
      <c r="D845" s="954"/>
    </row>
    <row r="846">
      <c r="A846" s="953"/>
      <c r="B846" s="953"/>
      <c r="C846" s="953"/>
      <c r="D846" s="954"/>
    </row>
    <row r="847">
      <c r="A847" s="953"/>
      <c r="B847" s="953"/>
      <c r="C847" s="953"/>
      <c r="D847" s="954"/>
    </row>
    <row r="848">
      <c r="A848" s="953"/>
      <c r="B848" s="953"/>
      <c r="C848" s="953"/>
      <c r="D848" s="954"/>
    </row>
    <row r="849">
      <c r="A849" s="953"/>
      <c r="B849" s="953"/>
      <c r="C849" s="953"/>
      <c r="D849" s="954"/>
    </row>
    <row r="850">
      <c r="A850" s="953"/>
      <c r="B850" s="953"/>
      <c r="C850" s="953"/>
      <c r="D850" s="954"/>
    </row>
    <row r="851">
      <c r="A851" s="953"/>
      <c r="B851" s="953"/>
      <c r="C851" s="953"/>
      <c r="D851" s="954"/>
    </row>
    <row r="852">
      <c r="A852" s="953"/>
      <c r="B852" s="953"/>
      <c r="C852" s="953"/>
      <c r="D852" s="954"/>
    </row>
    <row r="853">
      <c r="A853" s="953"/>
      <c r="B853" s="953"/>
      <c r="C853" s="953"/>
      <c r="D853" s="954"/>
    </row>
    <row r="854">
      <c r="A854" s="953"/>
      <c r="B854" s="953"/>
      <c r="C854" s="953"/>
      <c r="D854" s="954"/>
    </row>
    <row r="855">
      <c r="A855" s="953"/>
      <c r="B855" s="953"/>
      <c r="C855" s="953"/>
      <c r="D855" s="954"/>
    </row>
    <row r="856">
      <c r="A856" s="953"/>
      <c r="B856" s="953"/>
      <c r="C856" s="953"/>
      <c r="D856" s="954"/>
    </row>
    <row r="857">
      <c r="A857" s="953"/>
      <c r="B857" s="953"/>
      <c r="C857" s="953"/>
      <c r="D857" s="954"/>
    </row>
    <row r="858">
      <c r="A858" s="953"/>
      <c r="B858" s="953"/>
      <c r="C858" s="953"/>
      <c r="D858" s="954"/>
    </row>
    <row r="859">
      <c r="A859" s="953"/>
      <c r="B859" s="953"/>
      <c r="C859" s="953"/>
      <c r="D859" s="954"/>
    </row>
    <row r="860">
      <c r="A860" s="953"/>
      <c r="B860" s="953"/>
      <c r="C860" s="953"/>
      <c r="D860" s="954"/>
    </row>
    <row r="861">
      <c r="A861" s="953"/>
      <c r="B861" s="953"/>
      <c r="C861" s="953"/>
      <c r="D861" s="954"/>
    </row>
    <row r="862">
      <c r="A862" s="953"/>
      <c r="B862" s="953"/>
      <c r="C862" s="953"/>
      <c r="D862" s="954"/>
    </row>
    <row r="863">
      <c r="A863" s="953"/>
      <c r="B863" s="953"/>
      <c r="C863" s="953"/>
      <c r="D863" s="954"/>
    </row>
    <row r="864">
      <c r="A864" s="953"/>
      <c r="B864" s="953"/>
      <c r="C864" s="953"/>
      <c r="D864" s="954"/>
    </row>
    <row r="865">
      <c r="A865" s="953"/>
      <c r="B865" s="953"/>
      <c r="C865" s="953"/>
      <c r="D865" s="954"/>
    </row>
    <row r="866">
      <c r="A866" s="953"/>
      <c r="B866" s="953"/>
      <c r="C866" s="953"/>
      <c r="D866" s="954"/>
    </row>
    <row r="867">
      <c r="A867" s="953"/>
      <c r="B867" s="953"/>
      <c r="C867" s="953"/>
      <c r="D867" s="954"/>
    </row>
    <row r="868">
      <c r="A868" s="953"/>
      <c r="B868" s="953"/>
      <c r="C868" s="953"/>
      <c r="D868" s="954"/>
    </row>
    <row r="869">
      <c r="A869" s="953"/>
      <c r="B869" s="953"/>
      <c r="C869" s="953"/>
      <c r="D869" s="954"/>
    </row>
    <row r="870">
      <c r="A870" s="953"/>
      <c r="B870" s="953"/>
      <c r="C870" s="953"/>
      <c r="D870" s="954"/>
    </row>
    <row r="871">
      <c r="A871" s="953"/>
      <c r="B871" s="953"/>
      <c r="C871" s="953"/>
      <c r="D871" s="954"/>
    </row>
    <row r="872">
      <c r="A872" s="953"/>
      <c r="B872" s="953"/>
      <c r="C872" s="953"/>
      <c r="D872" s="954"/>
    </row>
    <row r="873">
      <c r="A873" s="953"/>
      <c r="B873" s="953"/>
      <c r="C873" s="953"/>
      <c r="D873" s="954"/>
    </row>
    <row r="874">
      <c r="A874" s="953"/>
      <c r="B874" s="953"/>
      <c r="C874" s="953"/>
      <c r="D874" s="954"/>
    </row>
    <row r="875">
      <c r="A875" s="953"/>
      <c r="B875" s="953"/>
      <c r="C875" s="953"/>
      <c r="D875" s="954"/>
    </row>
    <row r="876">
      <c r="A876" s="953"/>
      <c r="B876" s="953"/>
      <c r="C876" s="953"/>
      <c r="D876" s="954"/>
    </row>
    <row r="877">
      <c r="A877" s="953"/>
      <c r="B877" s="953"/>
      <c r="C877" s="953"/>
      <c r="D877" s="954"/>
    </row>
    <row r="878">
      <c r="A878" s="953"/>
      <c r="B878" s="953"/>
      <c r="C878" s="953"/>
      <c r="D878" s="954"/>
    </row>
    <row r="879">
      <c r="A879" s="953"/>
      <c r="B879" s="953"/>
      <c r="C879" s="953"/>
      <c r="D879" s="954"/>
    </row>
    <row r="880">
      <c r="A880" s="953"/>
      <c r="B880" s="953"/>
      <c r="C880" s="953"/>
      <c r="D880" s="954"/>
    </row>
    <row r="881">
      <c r="A881" s="953"/>
      <c r="B881" s="953"/>
      <c r="C881" s="953"/>
      <c r="D881" s="954"/>
    </row>
    <row r="882">
      <c r="A882" s="953"/>
      <c r="B882" s="953"/>
      <c r="C882" s="953"/>
      <c r="D882" s="954"/>
    </row>
    <row r="883">
      <c r="A883" s="953"/>
      <c r="B883" s="953"/>
      <c r="C883" s="953"/>
      <c r="D883" s="954"/>
    </row>
    <row r="884">
      <c r="A884" s="953"/>
      <c r="B884" s="953"/>
      <c r="C884" s="953"/>
      <c r="D884" s="954"/>
    </row>
    <row r="885">
      <c r="A885" s="953"/>
      <c r="B885" s="953"/>
      <c r="C885" s="953"/>
      <c r="D885" s="954"/>
    </row>
    <row r="886">
      <c r="A886" s="953"/>
      <c r="B886" s="953"/>
      <c r="C886" s="953"/>
      <c r="D886" s="954"/>
    </row>
    <row r="887">
      <c r="A887" s="953"/>
      <c r="B887" s="953"/>
      <c r="C887" s="953"/>
      <c r="D887" s="954"/>
    </row>
    <row r="888">
      <c r="A888" s="953"/>
      <c r="B888" s="953"/>
      <c r="C888" s="953"/>
      <c r="D888" s="954"/>
    </row>
    <row r="889">
      <c r="A889" s="953"/>
      <c r="B889" s="953"/>
      <c r="C889" s="953"/>
      <c r="D889" s="954"/>
    </row>
    <row r="890">
      <c r="A890" s="953"/>
      <c r="B890" s="953"/>
      <c r="C890" s="953"/>
      <c r="D890" s="954"/>
    </row>
    <row r="891">
      <c r="A891" s="953"/>
      <c r="B891" s="953"/>
      <c r="C891" s="953"/>
      <c r="D891" s="954"/>
    </row>
    <row r="892">
      <c r="A892" s="953"/>
      <c r="B892" s="953"/>
      <c r="C892" s="953"/>
      <c r="D892" s="954"/>
    </row>
    <row r="893">
      <c r="A893" s="953"/>
      <c r="B893" s="953"/>
      <c r="C893" s="953"/>
      <c r="D893" s="954"/>
    </row>
    <row r="894">
      <c r="A894" s="953"/>
      <c r="B894" s="953"/>
      <c r="C894" s="953"/>
      <c r="D894" s="954"/>
    </row>
    <row r="895">
      <c r="A895" s="953"/>
      <c r="B895" s="953"/>
      <c r="C895" s="953"/>
      <c r="D895" s="954"/>
    </row>
    <row r="896">
      <c r="A896" s="953"/>
      <c r="B896" s="953"/>
      <c r="C896" s="953"/>
      <c r="D896" s="954"/>
    </row>
    <row r="897">
      <c r="A897" s="953"/>
      <c r="B897" s="953"/>
      <c r="C897" s="953"/>
      <c r="D897" s="954"/>
    </row>
    <row r="898">
      <c r="A898" s="953"/>
      <c r="B898" s="953"/>
      <c r="C898" s="953"/>
      <c r="D898" s="954"/>
    </row>
    <row r="899">
      <c r="A899" s="953"/>
      <c r="B899" s="953"/>
      <c r="C899" s="953"/>
      <c r="D899" s="954"/>
    </row>
    <row r="900">
      <c r="A900" s="953"/>
      <c r="B900" s="953"/>
      <c r="C900" s="953"/>
      <c r="D900" s="954"/>
    </row>
    <row r="901">
      <c r="A901" s="953"/>
      <c r="B901" s="953"/>
      <c r="C901" s="953"/>
      <c r="D901" s="954"/>
    </row>
    <row r="902">
      <c r="A902" s="953"/>
      <c r="B902" s="953"/>
      <c r="C902" s="953"/>
      <c r="D902" s="954"/>
    </row>
    <row r="903">
      <c r="A903" s="953"/>
      <c r="B903" s="953"/>
      <c r="C903" s="953"/>
      <c r="D903" s="954"/>
    </row>
    <row r="904">
      <c r="A904" s="953"/>
      <c r="B904" s="953"/>
      <c r="C904" s="953"/>
      <c r="D904" s="954"/>
    </row>
    <row r="905">
      <c r="A905" s="953"/>
      <c r="B905" s="953"/>
      <c r="C905" s="953"/>
      <c r="D905" s="954"/>
    </row>
    <row r="906">
      <c r="A906" s="953"/>
      <c r="B906" s="953"/>
      <c r="C906" s="953"/>
      <c r="D906" s="954"/>
    </row>
    <row r="907">
      <c r="A907" s="953"/>
      <c r="B907" s="953"/>
      <c r="C907" s="953"/>
      <c r="D907" s="954"/>
    </row>
    <row r="908">
      <c r="A908" s="953"/>
      <c r="B908" s="953"/>
      <c r="C908" s="953"/>
      <c r="D908" s="954"/>
    </row>
    <row r="909">
      <c r="A909" s="953"/>
      <c r="B909" s="953"/>
      <c r="C909" s="953"/>
      <c r="D909" s="954"/>
    </row>
    <row r="910">
      <c r="A910" s="953"/>
      <c r="B910" s="953"/>
      <c r="C910" s="953"/>
      <c r="D910" s="954"/>
    </row>
    <row r="911">
      <c r="A911" s="953"/>
      <c r="B911" s="953"/>
      <c r="C911" s="953"/>
      <c r="D911" s="954"/>
    </row>
    <row r="912">
      <c r="A912" s="953"/>
      <c r="B912" s="953"/>
      <c r="C912" s="953"/>
      <c r="D912" s="954"/>
    </row>
    <row r="913">
      <c r="A913" s="953"/>
      <c r="B913" s="953"/>
      <c r="C913" s="953"/>
      <c r="D913" s="954"/>
    </row>
    <row r="914">
      <c r="A914" s="953"/>
      <c r="B914" s="953"/>
      <c r="C914" s="953"/>
      <c r="D914" s="954"/>
    </row>
    <row r="915">
      <c r="A915" s="953"/>
      <c r="B915" s="953"/>
      <c r="C915" s="953"/>
      <c r="D915" s="954"/>
    </row>
    <row r="916">
      <c r="A916" s="953"/>
      <c r="B916" s="953"/>
      <c r="C916" s="953"/>
      <c r="D916" s="954"/>
    </row>
    <row r="917">
      <c r="A917" s="953"/>
      <c r="B917" s="953"/>
      <c r="C917" s="953"/>
      <c r="D917" s="954"/>
    </row>
    <row r="918">
      <c r="A918" s="953"/>
      <c r="B918" s="953"/>
      <c r="C918" s="953"/>
      <c r="D918" s="954"/>
    </row>
    <row r="919">
      <c r="A919" s="953"/>
      <c r="B919" s="953"/>
      <c r="C919" s="953"/>
      <c r="D919" s="954"/>
    </row>
    <row r="920">
      <c r="A920" s="953"/>
      <c r="B920" s="953"/>
      <c r="C920" s="953"/>
      <c r="D920" s="954"/>
    </row>
    <row r="921">
      <c r="A921" s="953"/>
      <c r="B921" s="953"/>
      <c r="C921" s="953"/>
      <c r="D921" s="954"/>
    </row>
    <row r="922">
      <c r="A922" s="953"/>
      <c r="B922" s="953"/>
      <c r="C922" s="953"/>
      <c r="D922" s="954"/>
    </row>
    <row r="923">
      <c r="A923" s="953"/>
      <c r="B923" s="953"/>
      <c r="C923" s="953"/>
      <c r="D923" s="954"/>
    </row>
    <row r="924">
      <c r="A924" s="953"/>
      <c r="B924" s="953"/>
      <c r="C924" s="953"/>
      <c r="D924" s="954"/>
    </row>
    <row r="925">
      <c r="A925" s="953"/>
      <c r="B925" s="953"/>
      <c r="C925" s="953"/>
      <c r="D925" s="954"/>
    </row>
    <row r="926">
      <c r="A926" s="953"/>
      <c r="B926" s="953"/>
      <c r="C926" s="953"/>
      <c r="D926" s="954"/>
    </row>
    <row r="927">
      <c r="A927" s="953"/>
      <c r="B927" s="953"/>
      <c r="C927" s="953"/>
      <c r="D927" s="954"/>
    </row>
    <row r="928">
      <c r="A928" s="953"/>
      <c r="B928" s="953"/>
      <c r="C928" s="953"/>
      <c r="D928" s="954"/>
    </row>
    <row r="929">
      <c r="A929" s="953"/>
      <c r="B929" s="953"/>
      <c r="C929" s="953"/>
      <c r="D929" s="954"/>
    </row>
    <row r="930">
      <c r="A930" s="953"/>
      <c r="B930" s="953"/>
      <c r="C930" s="953"/>
      <c r="D930" s="954"/>
    </row>
    <row r="931">
      <c r="A931" s="953"/>
      <c r="B931" s="953"/>
      <c r="C931" s="953"/>
      <c r="D931" s="954"/>
    </row>
    <row r="932">
      <c r="A932" s="953"/>
      <c r="B932" s="953"/>
      <c r="C932" s="953"/>
      <c r="D932" s="954"/>
    </row>
    <row r="933">
      <c r="A933" s="953"/>
      <c r="B933" s="953"/>
      <c r="C933" s="953"/>
      <c r="D933" s="954"/>
    </row>
    <row r="934">
      <c r="A934" s="953"/>
      <c r="B934" s="953"/>
      <c r="C934" s="953"/>
      <c r="D934" s="954"/>
    </row>
    <row r="935">
      <c r="A935" s="953"/>
      <c r="B935" s="953"/>
      <c r="C935" s="953"/>
      <c r="D935" s="954"/>
    </row>
    <row r="936">
      <c r="A936" s="953"/>
      <c r="B936" s="953"/>
      <c r="C936" s="953"/>
      <c r="D936" s="954"/>
    </row>
    <row r="937">
      <c r="A937" s="953"/>
      <c r="B937" s="953"/>
      <c r="C937" s="953"/>
      <c r="D937" s="954"/>
    </row>
    <row r="938">
      <c r="A938" s="953"/>
      <c r="B938" s="953"/>
      <c r="C938" s="953"/>
      <c r="D938" s="954"/>
    </row>
    <row r="939">
      <c r="A939" s="953"/>
      <c r="B939" s="953"/>
      <c r="C939" s="953"/>
      <c r="D939" s="954"/>
    </row>
    <row r="940">
      <c r="A940" s="953"/>
      <c r="B940" s="953"/>
      <c r="C940" s="953"/>
      <c r="D940" s="954"/>
    </row>
    <row r="941">
      <c r="A941" s="953"/>
      <c r="B941" s="953"/>
      <c r="C941" s="953"/>
      <c r="D941" s="954"/>
    </row>
    <row r="942">
      <c r="A942" s="953"/>
      <c r="B942" s="953"/>
      <c r="C942" s="953"/>
      <c r="D942" s="954"/>
    </row>
    <row r="943">
      <c r="A943" s="953"/>
      <c r="B943" s="953"/>
      <c r="C943" s="953"/>
      <c r="D943" s="954"/>
    </row>
    <row r="944">
      <c r="A944" s="953"/>
      <c r="B944" s="953"/>
      <c r="C944" s="953"/>
      <c r="D944" s="954"/>
    </row>
    <row r="945">
      <c r="A945" s="953"/>
      <c r="B945" s="953"/>
      <c r="C945" s="953"/>
      <c r="D945" s="954"/>
    </row>
    <row r="946">
      <c r="A946" s="953"/>
      <c r="B946" s="953"/>
      <c r="C946" s="953"/>
      <c r="D946" s="954"/>
    </row>
    <row r="947">
      <c r="A947" s="953"/>
      <c r="B947" s="953"/>
      <c r="C947" s="953"/>
      <c r="D947" s="954"/>
    </row>
    <row r="948">
      <c r="A948" s="953"/>
      <c r="B948" s="953"/>
      <c r="C948" s="953"/>
      <c r="D948" s="954"/>
    </row>
    <row r="949">
      <c r="A949" s="953"/>
      <c r="B949" s="953"/>
      <c r="C949" s="953"/>
      <c r="D949" s="954"/>
    </row>
    <row r="950">
      <c r="A950" s="953"/>
      <c r="B950" s="953"/>
      <c r="C950" s="953"/>
      <c r="D950" s="954"/>
    </row>
    <row r="951">
      <c r="A951" s="953"/>
      <c r="B951" s="953"/>
      <c r="C951" s="953"/>
      <c r="D951" s="954"/>
    </row>
    <row r="952">
      <c r="A952" s="953"/>
      <c r="B952" s="953"/>
      <c r="C952" s="953"/>
      <c r="D952" s="954"/>
    </row>
    <row r="953">
      <c r="A953" s="953"/>
      <c r="B953" s="953"/>
      <c r="C953" s="953"/>
      <c r="D953" s="954"/>
    </row>
    <row r="954">
      <c r="A954" s="953"/>
      <c r="B954" s="953"/>
      <c r="C954" s="953"/>
      <c r="D954" s="954"/>
    </row>
    <row r="955">
      <c r="A955" s="953"/>
      <c r="B955" s="953"/>
      <c r="C955" s="953"/>
      <c r="D955" s="954"/>
    </row>
    <row r="956">
      <c r="A956" s="953"/>
      <c r="B956" s="953"/>
      <c r="C956" s="953"/>
      <c r="D956" s="954"/>
    </row>
    <row r="957">
      <c r="A957" s="953"/>
      <c r="B957" s="953"/>
      <c r="C957" s="953"/>
      <c r="D957" s="954"/>
    </row>
    <row r="958">
      <c r="A958" s="953"/>
      <c r="B958" s="953"/>
      <c r="C958" s="953"/>
      <c r="D958" s="954"/>
    </row>
    <row r="959">
      <c r="A959" s="953"/>
      <c r="B959" s="953"/>
      <c r="C959" s="953"/>
      <c r="D959" s="954"/>
    </row>
    <row r="960">
      <c r="A960" s="953"/>
      <c r="B960" s="953"/>
      <c r="C960" s="953"/>
      <c r="D960" s="954"/>
    </row>
    <row r="961">
      <c r="A961" s="953"/>
      <c r="B961" s="953"/>
      <c r="C961" s="953"/>
      <c r="D961" s="954"/>
    </row>
    <row r="962">
      <c r="A962" s="953"/>
      <c r="B962" s="953"/>
      <c r="C962" s="953"/>
      <c r="D962" s="954"/>
    </row>
    <row r="963">
      <c r="A963" s="953"/>
      <c r="B963" s="953"/>
      <c r="C963" s="953"/>
      <c r="D963" s="954"/>
    </row>
    <row r="964">
      <c r="A964" s="953"/>
      <c r="B964" s="953"/>
      <c r="C964" s="953"/>
      <c r="D964" s="954"/>
    </row>
    <row r="965">
      <c r="A965" s="953"/>
      <c r="B965" s="953"/>
      <c r="C965" s="953"/>
      <c r="D965" s="954"/>
    </row>
    <row r="966">
      <c r="A966" s="953"/>
      <c r="B966" s="953"/>
      <c r="C966" s="953"/>
      <c r="D966" s="954"/>
    </row>
    <row r="967">
      <c r="A967" s="953"/>
      <c r="B967" s="953"/>
      <c r="C967" s="953"/>
      <c r="D967" s="954"/>
    </row>
    <row r="968">
      <c r="A968" s="953"/>
      <c r="B968" s="953"/>
      <c r="C968" s="953"/>
      <c r="D968" s="954"/>
    </row>
    <row r="969">
      <c r="A969" s="953"/>
      <c r="B969" s="953"/>
      <c r="C969" s="953"/>
      <c r="D969" s="954"/>
    </row>
    <row r="970">
      <c r="A970" s="953"/>
      <c r="B970" s="953"/>
      <c r="C970" s="953"/>
      <c r="D970" s="954"/>
    </row>
    <row r="971">
      <c r="A971" s="953"/>
      <c r="B971" s="953"/>
      <c r="C971" s="953"/>
      <c r="D971" s="954"/>
    </row>
    <row r="972">
      <c r="A972" s="953"/>
      <c r="B972" s="953"/>
      <c r="C972" s="953"/>
      <c r="D972" s="954"/>
    </row>
    <row r="973">
      <c r="A973" s="953"/>
      <c r="B973" s="953"/>
      <c r="C973" s="953"/>
      <c r="D973" s="954"/>
    </row>
    <row r="974">
      <c r="A974" s="953"/>
      <c r="B974" s="953"/>
      <c r="C974" s="953"/>
      <c r="D974" s="954"/>
    </row>
    <row r="975">
      <c r="A975" s="953"/>
      <c r="B975" s="953"/>
      <c r="C975" s="953"/>
      <c r="D975" s="954"/>
    </row>
    <row r="976">
      <c r="A976" s="953"/>
      <c r="B976" s="953"/>
      <c r="C976" s="953"/>
      <c r="D976" s="954"/>
    </row>
    <row r="977">
      <c r="A977" s="953"/>
      <c r="B977" s="953"/>
      <c r="C977" s="953"/>
      <c r="D977" s="954"/>
    </row>
    <row r="978">
      <c r="A978" s="953"/>
      <c r="B978" s="953"/>
      <c r="C978" s="953"/>
      <c r="D978" s="954"/>
    </row>
    <row r="979">
      <c r="A979" s="953"/>
      <c r="B979" s="953"/>
      <c r="C979" s="953"/>
      <c r="D979" s="954"/>
    </row>
    <row r="980">
      <c r="A980" s="953"/>
      <c r="B980" s="953"/>
      <c r="C980" s="953"/>
      <c r="D980" s="954"/>
    </row>
    <row r="981">
      <c r="A981" s="953"/>
      <c r="B981" s="953"/>
      <c r="C981" s="953"/>
      <c r="D981" s="954"/>
    </row>
    <row r="982">
      <c r="A982" s="953"/>
      <c r="B982" s="953"/>
      <c r="C982" s="953"/>
      <c r="D982" s="954"/>
    </row>
    <row r="983">
      <c r="A983" s="953"/>
      <c r="B983" s="953"/>
      <c r="C983" s="953"/>
      <c r="D983" s="954"/>
    </row>
    <row r="984">
      <c r="A984" s="953"/>
      <c r="B984" s="953"/>
      <c r="C984" s="953"/>
      <c r="D984" s="954"/>
    </row>
    <row r="985">
      <c r="A985" s="953"/>
      <c r="B985" s="953"/>
      <c r="C985" s="953"/>
      <c r="D985" s="954"/>
    </row>
    <row r="986">
      <c r="A986" s="953"/>
      <c r="B986" s="953"/>
      <c r="C986" s="953"/>
      <c r="D986" s="954"/>
    </row>
    <row r="987">
      <c r="A987" s="953"/>
      <c r="B987" s="953"/>
      <c r="C987" s="953"/>
      <c r="D987" s="954"/>
    </row>
    <row r="988">
      <c r="A988" s="953"/>
      <c r="B988" s="953"/>
      <c r="C988" s="953"/>
      <c r="D988" s="954"/>
    </row>
    <row r="989">
      <c r="A989" s="953"/>
      <c r="B989" s="953"/>
      <c r="C989" s="953"/>
      <c r="D989" s="954"/>
    </row>
    <row r="990">
      <c r="A990" s="953"/>
      <c r="B990" s="953"/>
      <c r="C990" s="953"/>
      <c r="D990" s="954"/>
    </row>
    <row r="991">
      <c r="A991" s="953"/>
      <c r="B991" s="953"/>
      <c r="C991" s="953"/>
      <c r="D991" s="954"/>
    </row>
    <row r="992">
      <c r="A992" s="953"/>
      <c r="B992" s="953"/>
      <c r="C992" s="953"/>
      <c r="D992" s="954"/>
    </row>
    <row r="993">
      <c r="A993" s="953"/>
      <c r="B993" s="953"/>
      <c r="C993" s="953"/>
      <c r="D993" s="954"/>
    </row>
    <row r="994">
      <c r="A994" s="953"/>
      <c r="B994" s="953"/>
      <c r="C994" s="953"/>
      <c r="D994" s="954"/>
    </row>
    <row r="995">
      <c r="A995" s="953"/>
      <c r="B995" s="953"/>
      <c r="C995" s="953"/>
      <c r="D995" s="954"/>
    </row>
    <row r="996">
      <c r="A996" s="953"/>
      <c r="B996" s="953"/>
      <c r="C996" s="953"/>
      <c r="D996" s="954"/>
    </row>
    <row r="997">
      <c r="A997" s="953"/>
      <c r="B997" s="953"/>
      <c r="C997" s="953"/>
      <c r="D997" s="954"/>
    </row>
    <row r="998">
      <c r="A998" s="953"/>
      <c r="B998" s="953"/>
      <c r="C998" s="953"/>
      <c r="D998" s="954"/>
    </row>
  </sheetData>
  <printOptions gridLines="1" horizontalCentered="1"/>
  <pageMargins bottom="0.75" footer="0.0" header="0.0" left="0.7" right="0.7" top="0.75"/>
  <pageSetup fitToHeight="0" paperSize="9" cellComments="atEnd" orientation="portrait"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3.75"/>
    <col customWidth="1" min="9" max="9" width="41.63"/>
    <col customWidth="1" min="10" max="10" width="37.5"/>
  </cols>
  <sheetData>
    <row r="1">
      <c r="A1" s="694" t="s">
        <v>2124</v>
      </c>
      <c r="F1" s="688"/>
      <c r="G1" s="688"/>
      <c r="H1" s="688"/>
      <c r="I1" s="688"/>
      <c r="J1" s="688"/>
    </row>
    <row r="2">
      <c r="A2" s="688"/>
      <c r="B2" s="688"/>
      <c r="C2" s="688"/>
      <c r="D2" s="688"/>
      <c r="E2" s="688"/>
      <c r="F2" s="688"/>
      <c r="G2" s="688"/>
      <c r="H2" s="688"/>
      <c r="I2" s="688"/>
      <c r="J2" s="688"/>
    </row>
    <row r="3">
      <c r="A3" s="696" t="s">
        <v>3415</v>
      </c>
      <c r="F3" s="688"/>
      <c r="G3" s="688"/>
      <c r="H3" s="688"/>
      <c r="I3" s="688"/>
      <c r="J3" s="688"/>
    </row>
    <row r="4">
      <c r="A4" s="955"/>
      <c r="B4" s="698" t="s">
        <v>2129</v>
      </c>
      <c r="C4" s="698" t="s">
        <v>2130</v>
      </c>
      <c r="D4" s="698" t="s">
        <v>2131</v>
      </c>
      <c r="E4" s="698" t="s">
        <v>2132</v>
      </c>
      <c r="F4" s="698" t="s">
        <v>2133</v>
      </c>
      <c r="G4" s="698" t="s">
        <v>2134</v>
      </c>
      <c r="H4" s="698" t="s">
        <v>2135</v>
      </c>
      <c r="I4" s="698" t="s">
        <v>2136</v>
      </c>
      <c r="J4" s="698" t="s">
        <v>2137</v>
      </c>
    </row>
    <row r="5">
      <c r="A5" s="956"/>
      <c r="B5" s="956"/>
      <c r="C5" s="956"/>
      <c r="D5" s="956"/>
      <c r="E5" s="956"/>
      <c r="F5" s="956"/>
      <c r="G5" s="956"/>
      <c r="H5" s="956"/>
      <c r="I5" s="956"/>
      <c r="J5" s="956"/>
    </row>
    <row r="6">
      <c r="A6" s="696">
        <v>1.0</v>
      </c>
      <c r="B6" s="696">
        <v>10983.0</v>
      </c>
      <c r="C6" s="696">
        <v>1725.0</v>
      </c>
      <c r="D6" s="696" t="s">
        <v>73</v>
      </c>
      <c r="E6" s="696" t="s">
        <v>2140</v>
      </c>
      <c r="F6" s="696" t="s">
        <v>2149</v>
      </c>
      <c r="G6" s="696">
        <v>59.0</v>
      </c>
      <c r="H6" s="703">
        <v>45658.0</v>
      </c>
      <c r="I6" s="696" t="s">
        <v>3416</v>
      </c>
      <c r="J6" s="696" t="s">
        <v>2242</v>
      </c>
      <c r="K6" s="704" t="str">
        <f t="array" ref="K6">xlookup(D6,JANUARY!F:F,JANUARY!M:M)</f>
        <v>INFORMAL ECONOMY- INFORMAL SECTOR</v>
      </c>
    </row>
    <row r="7">
      <c r="A7" s="696">
        <v>2.0</v>
      </c>
      <c r="B7" s="696">
        <v>10986.0</v>
      </c>
      <c r="C7" s="696">
        <v>1726.0</v>
      </c>
      <c r="D7" s="696" t="s">
        <v>137</v>
      </c>
      <c r="E7" s="696" t="s">
        <v>2140</v>
      </c>
      <c r="F7" s="696" t="s">
        <v>2141</v>
      </c>
      <c r="G7" s="696">
        <v>56.0</v>
      </c>
      <c r="H7" s="703">
        <v>45658.0</v>
      </c>
      <c r="I7" s="696" t="s">
        <v>3417</v>
      </c>
      <c r="J7" s="696" t="s">
        <v>2223</v>
      </c>
      <c r="K7" s="704" t="str">
        <f t="array" ref="K7">xlookup(D7,JANUARY!F:F,JANUARY!M:M)</f>
        <v>INFORMAL ECONOMY- INFORMAL SECTOR</v>
      </c>
    </row>
    <row r="8">
      <c r="A8" s="696">
        <v>3.0</v>
      </c>
      <c r="B8" s="696">
        <v>3596.0</v>
      </c>
      <c r="C8" s="696">
        <v>1727.0</v>
      </c>
      <c r="D8" s="696" t="s">
        <v>3418</v>
      </c>
      <c r="E8" s="696" t="s">
        <v>2146</v>
      </c>
      <c r="F8" s="696" t="s">
        <v>2141</v>
      </c>
      <c r="G8" s="696">
        <v>67.0</v>
      </c>
      <c r="H8" s="703">
        <v>45659.0</v>
      </c>
      <c r="I8" s="696" t="s">
        <v>3419</v>
      </c>
      <c r="J8" s="696" t="s">
        <v>3420</v>
      </c>
      <c r="K8" s="704" t="str">
        <f t="array" ref="K8">xlookup(D8,JANUARY!F:F,JANUARY!M:M)</f>
        <v>#N/A</v>
      </c>
    </row>
    <row r="9">
      <c r="A9" s="696">
        <v>4.0</v>
      </c>
      <c r="B9" s="696">
        <v>11006.0</v>
      </c>
      <c r="C9" s="696">
        <v>1728.0</v>
      </c>
      <c r="D9" s="696" t="s">
        <v>106</v>
      </c>
      <c r="E9" s="696" t="s">
        <v>2140</v>
      </c>
      <c r="F9" s="696" t="s">
        <v>2149</v>
      </c>
      <c r="G9" s="696">
        <v>20.0</v>
      </c>
      <c r="H9" s="703">
        <v>45659.0</v>
      </c>
      <c r="I9" s="696" t="s">
        <v>3421</v>
      </c>
      <c r="J9" s="696" t="s">
        <v>3400</v>
      </c>
      <c r="K9" s="704" t="str">
        <f t="array" ref="K9">xlookup(D9,JANUARY!F:F,JANUARY!M:M)</f>
        <v>FORMAL-PRIVATE</v>
      </c>
    </row>
    <row r="10">
      <c r="A10" s="696">
        <v>5.0</v>
      </c>
      <c r="B10" s="696">
        <v>6957.0</v>
      </c>
      <c r="C10" s="696">
        <v>1729.0</v>
      </c>
      <c r="D10" s="696" t="s">
        <v>128</v>
      </c>
      <c r="E10" s="696" t="s">
        <v>2146</v>
      </c>
      <c r="F10" s="696" t="s">
        <v>2141</v>
      </c>
      <c r="G10" s="696">
        <v>1.0</v>
      </c>
      <c r="H10" s="703">
        <v>45659.0</v>
      </c>
      <c r="I10" s="696" t="s">
        <v>3422</v>
      </c>
      <c r="J10" s="696" t="s">
        <v>2250</v>
      </c>
      <c r="K10" s="704" t="str">
        <f t="array" ref="K10">xlookup(D10,JANUARY!F:F,JANUARY!M:M)</f>
        <v>FORMAL-PRIVATE</v>
      </c>
    </row>
    <row r="11">
      <c r="A11" s="696">
        <v>6.0</v>
      </c>
      <c r="B11" s="696">
        <v>11025.0</v>
      </c>
      <c r="C11" s="696">
        <v>1730.0</v>
      </c>
      <c r="D11" s="696" t="s">
        <v>191</v>
      </c>
      <c r="E11" s="696" t="s">
        <v>2146</v>
      </c>
      <c r="F11" s="696" t="s">
        <v>2149</v>
      </c>
      <c r="G11" s="696">
        <v>1.0</v>
      </c>
      <c r="H11" s="703">
        <v>45660.0</v>
      </c>
      <c r="I11" s="696" t="s">
        <v>3423</v>
      </c>
      <c r="J11" s="696" t="s">
        <v>2250</v>
      </c>
      <c r="K11" s="704" t="str">
        <f t="array" ref="K11">xlookup(D11,JANUARY!F:F,JANUARY!M:M)</f>
        <v>FORMAL-PRIVATE</v>
      </c>
    </row>
    <row r="12">
      <c r="A12" s="696">
        <v>7.0</v>
      </c>
      <c r="B12" s="696">
        <v>11033.0</v>
      </c>
      <c r="C12" s="696">
        <v>1731.0</v>
      </c>
      <c r="D12" s="696" t="s">
        <v>287</v>
      </c>
      <c r="E12" s="696" t="s">
        <v>2140</v>
      </c>
      <c r="F12" s="696" t="s">
        <v>2149</v>
      </c>
      <c r="G12" s="696">
        <v>4.0</v>
      </c>
      <c r="H12" s="703">
        <v>45661.0</v>
      </c>
      <c r="I12" s="696" t="s">
        <v>3424</v>
      </c>
      <c r="J12" s="696" t="s">
        <v>2216</v>
      </c>
      <c r="K12" s="704" t="str">
        <f t="array" ref="K12">xlookup(D12,JANUARY!F:F,JANUARY!M:M)</f>
        <v>FORMAL-PRIVATE</v>
      </c>
    </row>
    <row r="13">
      <c r="A13" s="696">
        <v>8.0</v>
      </c>
      <c r="B13" s="696">
        <v>10004.0</v>
      </c>
      <c r="C13" s="696">
        <v>1732.0</v>
      </c>
      <c r="D13" s="696" t="s">
        <v>142</v>
      </c>
      <c r="E13" s="696" t="s">
        <v>2146</v>
      </c>
      <c r="F13" s="696" t="s">
        <v>2141</v>
      </c>
      <c r="G13" s="696">
        <v>35.0</v>
      </c>
      <c r="H13" s="703">
        <v>45661.0</v>
      </c>
      <c r="I13" s="696" t="s">
        <v>3425</v>
      </c>
      <c r="J13" s="696" t="s">
        <v>2268</v>
      </c>
      <c r="K13" s="704" t="str">
        <f t="array" ref="K13">xlookup(D13,JANUARY!F:F,JANUARY!M:M)</f>
        <v>FORMAL-PRIVATE</v>
      </c>
    </row>
    <row r="14">
      <c r="A14" s="696">
        <v>9.0</v>
      </c>
      <c r="B14" s="696">
        <v>5178.0</v>
      </c>
      <c r="C14" s="696">
        <v>1733.0</v>
      </c>
      <c r="D14" s="696" t="s">
        <v>224</v>
      </c>
      <c r="E14" s="696" t="s">
        <v>2146</v>
      </c>
      <c r="F14" s="696" t="s">
        <v>2141</v>
      </c>
      <c r="G14" s="696">
        <v>39.0</v>
      </c>
      <c r="H14" s="703">
        <v>45661.0</v>
      </c>
      <c r="I14" s="696" t="s">
        <v>3426</v>
      </c>
      <c r="J14" s="696" t="s">
        <v>3427</v>
      </c>
      <c r="K14" s="704" t="str">
        <f t="array" ref="K14">xlookup(D14,JANUARY!F:F,JANUARY!M:M)</f>
        <v>SELF EARNING INDIVIDUAL</v>
      </c>
    </row>
    <row r="15">
      <c r="A15" s="696">
        <v>10.0</v>
      </c>
      <c r="B15" s="696">
        <v>11052.0</v>
      </c>
      <c r="C15" s="696">
        <v>1734.0</v>
      </c>
      <c r="D15" s="696" t="s">
        <v>3428</v>
      </c>
      <c r="E15" s="696" t="s">
        <v>2146</v>
      </c>
      <c r="F15" s="696" t="s">
        <v>2149</v>
      </c>
      <c r="G15" s="696">
        <v>0.0</v>
      </c>
      <c r="H15" s="703">
        <v>45661.0</v>
      </c>
      <c r="I15" s="696" t="s">
        <v>3429</v>
      </c>
      <c r="J15" s="696" t="s">
        <v>2212</v>
      </c>
      <c r="K15" s="704" t="str">
        <f t="array" ref="K15">xlookup(D15,JANUARY!F:F,JANUARY!M:M)</f>
        <v>#N/A</v>
      </c>
    </row>
    <row r="16">
      <c r="A16" s="696">
        <v>11.0</v>
      </c>
      <c r="B16" s="696">
        <v>10892.0</v>
      </c>
      <c r="C16" s="696">
        <v>1735.0</v>
      </c>
      <c r="D16" s="696" t="s">
        <v>160</v>
      </c>
      <c r="E16" s="696" t="s">
        <v>2146</v>
      </c>
      <c r="F16" s="696" t="s">
        <v>2149</v>
      </c>
      <c r="G16" s="696">
        <v>7.0</v>
      </c>
      <c r="H16" s="703">
        <v>45661.0</v>
      </c>
      <c r="I16" s="696" t="s">
        <v>3430</v>
      </c>
      <c r="J16" s="696" t="s">
        <v>2212</v>
      </c>
      <c r="K16" s="704" t="str">
        <f t="array" ref="K16">xlookup(D16,JANUARY!F:F,JANUARY!M:M)</f>
        <v>FORMAL-GOVERNMENT</v>
      </c>
    </row>
    <row r="17">
      <c r="A17" s="696">
        <v>12.0</v>
      </c>
      <c r="B17" s="696">
        <v>11048.0</v>
      </c>
      <c r="C17" s="696">
        <v>1736.0</v>
      </c>
      <c r="D17" s="696" t="s">
        <v>153</v>
      </c>
      <c r="E17" s="696" t="s">
        <v>2140</v>
      </c>
      <c r="F17" s="696" t="s">
        <v>2141</v>
      </c>
      <c r="G17" s="696">
        <v>63.0</v>
      </c>
      <c r="H17" s="703">
        <v>45661.0</v>
      </c>
      <c r="I17" s="696" t="s">
        <v>3431</v>
      </c>
      <c r="J17" s="696" t="s">
        <v>2193</v>
      </c>
      <c r="K17" s="704" t="str">
        <f t="array" ref="K17">xlookup(D17,JANUARY!F:F,JANUARY!M:M)</f>
        <v>SENIOR CITIZEN</v>
      </c>
    </row>
    <row r="18">
      <c r="A18" s="696">
        <v>13.0</v>
      </c>
      <c r="B18" s="696">
        <v>11055.0</v>
      </c>
      <c r="C18" s="696">
        <v>1737.0</v>
      </c>
      <c r="D18" s="696" t="s">
        <v>198</v>
      </c>
      <c r="E18" s="696" t="s">
        <v>2140</v>
      </c>
      <c r="F18" s="696" t="s">
        <v>2149</v>
      </c>
      <c r="G18" s="696">
        <v>8.0</v>
      </c>
      <c r="H18" s="703">
        <v>45661.0</v>
      </c>
      <c r="I18" s="696" t="s">
        <v>3432</v>
      </c>
      <c r="J18" s="696" t="s">
        <v>3433</v>
      </c>
      <c r="K18" s="704" t="str">
        <f t="array" ref="K18">xlookup(D18,JANUARY!F:F,JANUARY!M:M)</f>
        <v>FORMAL-PRIVATE</v>
      </c>
    </row>
    <row r="19">
      <c r="A19" s="696">
        <v>14.0</v>
      </c>
      <c r="B19" s="696">
        <v>11056.0</v>
      </c>
      <c r="C19" s="696">
        <v>1738.0</v>
      </c>
      <c r="D19" s="696" t="s">
        <v>182</v>
      </c>
      <c r="E19" s="696" t="s">
        <v>2146</v>
      </c>
      <c r="F19" s="696" t="s">
        <v>2149</v>
      </c>
      <c r="G19" s="696">
        <v>1.0</v>
      </c>
      <c r="H19" s="703">
        <v>45661.0</v>
      </c>
      <c r="I19" s="696" t="s">
        <v>3434</v>
      </c>
      <c r="J19" s="696" t="s">
        <v>2160</v>
      </c>
      <c r="K19" s="704" t="str">
        <f t="array" ref="K19">xlookup(D19,JANUARY!F:F,JANUARY!M:M)</f>
        <v>FORMAL-PRIVATE</v>
      </c>
    </row>
    <row r="20">
      <c r="A20" s="696">
        <v>15.0</v>
      </c>
      <c r="B20" s="696">
        <v>11063.0</v>
      </c>
      <c r="C20" s="696">
        <v>1739.0</v>
      </c>
      <c r="D20" s="696" t="s">
        <v>423</v>
      </c>
      <c r="E20" s="696" t="s">
        <v>2146</v>
      </c>
      <c r="F20" s="696" t="s">
        <v>2149</v>
      </c>
      <c r="G20" s="696">
        <v>11.0</v>
      </c>
      <c r="H20" s="703">
        <v>45662.0</v>
      </c>
      <c r="I20" s="696" t="s">
        <v>3435</v>
      </c>
      <c r="J20" s="696" t="s">
        <v>2183</v>
      </c>
      <c r="K20" s="704" t="str">
        <f t="array" ref="K20">xlookup(D20,JANUARY!F:F,JANUARY!M:M)</f>
        <v>INDIGENT</v>
      </c>
    </row>
    <row r="21">
      <c r="A21" s="696">
        <v>16.0</v>
      </c>
      <c r="B21" s="696">
        <v>11066.0</v>
      </c>
      <c r="C21" s="696">
        <v>1740.0</v>
      </c>
      <c r="D21" s="696" t="s">
        <v>295</v>
      </c>
      <c r="E21" s="696" t="s">
        <v>2140</v>
      </c>
      <c r="F21" s="696" t="s">
        <v>2149</v>
      </c>
      <c r="G21" s="696">
        <v>23.0</v>
      </c>
      <c r="H21" s="703">
        <v>45662.0</v>
      </c>
      <c r="I21" s="696" t="s">
        <v>3436</v>
      </c>
      <c r="J21" s="696" t="s">
        <v>2145</v>
      </c>
      <c r="K21" s="704" t="str">
        <f t="array" ref="K21">xlookup(D21,JANUARY!F:F,JANUARY!M:M)</f>
        <v>INFORMAL ECONOMY- INFORMAL SECTOR</v>
      </c>
    </row>
    <row r="22">
      <c r="A22" s="696">
        <v>17.0</v>
      </c>
      <c r="B22" s="696">
        <v>11069.0</v>
      </c>
      <c r="C22" s="696">
        <v>1741.0</v>
      </c>
      <c r="D22" s="696" t="s">
        <v>262</v>
      </c>
      <c r="E22" s="696" t="s">
        <v>2146</v>
      </c>
      <c r="F22" s="696" t="s">
        <v>2149</v>
      </c>
      <c r="G22" s="696">
        <v>26.0</v>
      </c>
      <c r="H22" s="703">
        <v>45662.0</v>
      </c>
      <c r="I22" s="696" t="s">
        <v>3437</v>
      </c>
      <c r="J22" s="696" t="s">
        <v>2179</v>
      </c>
      <c r="K22" s="704" t="str">
        <f t="array" ref="K22">xlookup(D22,JANUARY!F:F,JANUARY!M:M)</f>
        <v>FORMAL-PRIVATE</v>
      </c>
    </row>
    <row r="23">
      <c r="A23" s="696">
        <v>18.0</v>
      </c>
      <c r="B23" s="696">
        <v>11077.0</v>
      </c>
      <c r="C23" s="696">
        <v>1742.0</v>
      </c>
      <c r="D23" s="696" t="s">
        <v>348</v>
      </c>
      <c r="E23" s="696" t="s">
        <v>2140</v>
      </c>
      <c r="F23" s="696" t="s">
        <v>2149</v>
      </c>
      <c r="G23" s="696">
        <v>14.0</v>
      </c>
      <c r="H23" s="703">
        <v>45663.0</v>
      </c>
      <c r="I23" s="696" t="s">
        <v>3438</v>
      </c>
      <c r="J23" s="696" t="s">
        <v>3439</v>
      </c>
      <c r="K23" s="704" t="str">
        <f t="array" ref="K23">xlookup(D23,JANUARY!F:F,JANUARY!M:M)</f>
        <v>SELF EARNING INDIVIDUAL</v>
      </c>
    </row>
    <row r="24">
      <c r="A24" s="696">
        <v>19.0</v>
      </c>
      <c r="B24" s="696">
        <v>7288.0</v>
      </c>
      <c r="C24" s="696">
        <v>1743.0</v>
      </c>
      <c r="D24" s="696" t="s">
        <v>523</v>
      </c>
      <c r="E24" s="696" t="s">
        <v>2146</v>
      </c>
      <c r="F24" s="696" t="s">
        <v>2149</v>
      </c>
      <c r="G24" s="696">
        <v>57.0</v>
      </c>
      <c r="H24" s="703">
        <v>45663.0</v>
      </c>
      <c r="I24" s="696" t="s">
        <v>3440</v>
      </c>
      <c r="J24" s="696" t="s">
        <v>2179</v>
      </c>
      <c r="K24" s="704" t="str">
        <f t="array" ref="K24">xlookup(D24,JANUARY!F:F,JANUARY!M:M)</f>
        <v>SENIOR CITIZEN</v>
      </c>
    </row>
    <row r="25">
      <c r="A25" s="696">
        <v>20.0</v>
      </c>
      <c r="B25" s="696">
        <v>11081.0</v>
      </c>
      <c r="C25" s="696">
        <v>1744.0</v>
      </c>
      <c r="D25" s="696" t="s">
        <v>381</v>
      </c>
      <c r="E25" s="696" t="s">
        <v>2140</v>
      </c>
      <c r="F25" s="696" t="s">
        <v>2141</v>
      </c>
      <c r="G25" s="696">
        <v>29.0</v>
      </c>
      <c r="H25" s="703">
        <v>45663.0</v>
      </c>
      <c r="I25" s="696" t="s">
        <v>3441</v>
      </c>
      <c r="J25" s="696" t="s">
        <v>2153</v>
      </c>
      <c r="K25" s="704" t="str">
        <f t="array" ref="K25">xlookup(D25,JANUARY!F:F,JANUARY!M:M)</f>
        <v>FORMAL-PRIVATE</v>
      </c>
    </row>
    <row r="26">
      <c r="A26" s="696">
        <v>21.0</v>
      </c>
      <c r="B26" s="696">
        <v>11086.0</v>
      </c>
      <c r="C26" s="696">
        <v>1745.0</v>
      </c>
      <c r="D26" s="696" t="s">
        <v>431</v>
      </c>
      <c r="E26" s="696" t="s">
        <v>2140</v>
      </c>
      <c r="F26" s="696" t="s">
        <v>2149</v>
      </c>
      <c r="G26" s="696">
        <v>54.0</v>
      </c>
      <c r="H26" s="703">
        <v>45663.0</v>
      </c>
      <c r="I26" s="696" t="s">
        <v>3442</v>
      </c>
      <c r="J26" s="696" t="s">
        <v>2181</v>
      </c>
      <c r="K26" s="704" t="str">
        <f t="array" ref="K26">xlookup(D26,JANUARY!F:F,JANUARY!M:M)</f>
        <v>FORMAL-GOVERNMENT</v>
      </c>
    </row>
    <row r="27">
      <c r="A27" s="696">
        <v>22.0</v>
      </c>
      <c r="B27" s="696">
        <v>11088.0</v>
      </c>
      <c r="C27" s="696">
        <v>1746.0</v>
      </c>
      <c r="D27" s="696" t="s">
        <v>279</v>
      </c>
      <c r="E27" s="696" t="s">
        <v>2146</v>
      </c>
      <c r="F27" s="696" t="s">
        <v>2141</v>
      </c>
      <c r="G27" s="696">
        <v>58.0</v>
      </c>
      <c r="H27" s="703">
        <v>45663.0</v>
      </c>
      <c r="I27" s="696" t="s">
        <v>3443</v>
      </c>
      <c r="J27" s="696" t="s">
        <v>2162</v>
      </c>
      <c r="K27" s="704" t="str">
        <f t="array" ref="K27">xlookup(D27,JANUARY!F:F,JANUARY!M:M)</f>
        <v>SELF EARNING INDIVIDUAL</v>
      </c>
    </row>
    <row r="28">
      <c r="A28" s="696">
        <v>23.0</v>
      </c>
      <c r="B28" s="696">
        <v>11100.0</v>
      </c>
      <c r="C28" s="696">
        <v>1747.0</v>
      </c>
      <c r="D28" s="696" t="s">
        <v>3444</v>
      </c>
      <c r="E28" s="696" t="s">
        <v>2146</v>
      </c>
      <c r="F28" s="696" t="s">
        <v>2149</v>
      </c>
      <c r="G28" s="696">
        <v>75.0</v>
      </c>
      <c r="H28" s="703">
        <v>45663.0</v>
      </c>
      <c r="I28" s="696" t="s">
        <v>3445</v>
      </c>
      <c r="J28" s="696" t="s">
        <v>2170</v>
      </c>
      <c r="K28" s="704" t="str">
        <f t="array" ref="K28">xlookup(D28,JANUARY!F:F,JANUARY!M:M)</f>
        <v>#N/A</v>
      </c>
    </row>
    <row r="29">
      <c r="A29" s="696">
        <v>24.0</v>
      </c>
      <c r="B29" s="696">
        <v>11116.0</v>
      </c>
      <c r="C29" s="696">
        <v>1748.0</v>
      </c>
      <c r="D29" s="696" t="s">
        <v>299</v>
      </c>
      <c r="E29" s="696" t="s">
        <v>2146</v>
      </c>
      <c r="F29" s="696" t="s">
        <v>2149</v>
      </c>
      <c r="G29" s="696">
        <v>17.0</v>
      </c>
      <c r="H29" s="703">
        <v>45663.0</v>
      </c>
      <c r="I29" s="696" t="s">
        <v>3446</v>
      </c>
      <c r="J29" s="696" t="s">
        <v>2216</v>
      </c>
      <c r="K29" s="704" t="str">
        <f t="array" ref="K29">xlookup(D29,JANUARY!F:F,JANUARY!M:M)</f>
        <v>FORMAL-GOVERNMENT</v>
      </c>
    </row>
    <row r="30">
      <c r="A30" s="696">
        <v>25.0</v>
      </c>
      <c r="B30" s="696">
        <v>8920.0</v>
      </c>
      <c r="C30" s="696">
        <v>1749.0</v>
      </c>
      <c r="D30" s="696" t="s">
        <v>272</v>
      </c>
      <c r="E30" s="696" t="s">
        <v>2140</v>
      </c>
      <c r="F30" s="696" t="s">
        <v>2141</v>
      </c>
      <c r="G30" s="696">
        <v>39.0</v>
      </c>
      <c r="H30" s="703">
        <v>45663.0</v>
      </c>
      <c r="I30" s="696" t="s">
        <v>3447</v>
      </c>
      <c r="J30" s="696" t="s">
        <v>3448</v>
      </c>
      <c r="K30" s="704" t="str">
        <f t="array" ref="K30">xlookup(D30,JANUARY!F:F,JANUARY!M:M)</f>
        <v>FORMAL-PRIVATE</v>
      </c>
    </row>
    <row r="31">
      <c r="A31" s="696">
        <v>26.0</v>
      </c>
      <c r="B31" s="696">
        <v>11113.0</v>
      </c>
      <c r="C31" s="696">
        <v>1750.0</v>
      </c>
      <c r="D31" s="696" t="s">
        <v>357</v>
      </c>
      <c r="E31" s="696" t="s">
        <v>2140</v>
      </c>
      <c r="F31" s="696" t="s">
        <v>2149</v>
      </c>
      <c r="G31" s="696">
        <v>27.0</v>
      </c>
      <c r="H31" s="703">
        <v>45663.0</v>
      </c>
      <c r="I31" s="696" t="s">
        <v>3449</v>
      </c>
      <c r="J31" s="696" t="s">
        <v>2221</v>
      </c>
      <c r="K31" s="704" t="str">
        <f t="array" ref="K31">xlookup(D31,JANUARY!F:F,JANUARY!M:M)</f>
        <v>SELF EARNING INDIVIDUAL</v>
      </c>
    </row>
    <row r="32">
      <c r="A32" s="696">
        <v>27.0</v>
      </c>
      <c r="B32" s="696">
        <v>11118.0</v>
      </c>
      <c r="C32" s="696">
        <v>1751.0</v>
      </c>
      <c r="D32" s="696" t="s">
        <v>330</v>
      </c>
      <c r="E32" s="696" t="s">
        <v>2140</v>
      </c>
      <c r="F32" s="696" t="s">
        <v>2141</v>
      </c>
      <c r="G32" s="696">
        <v>9.0</v>
      </c>
      <c r="H32" s="703">
        <v>45663.0</v>
      </c>
      <c r="I32" s="696" t="s">
        <v>3450</v>
      </c>
      <c r="J32" s="696" t="s">
        <v>2189</v>
      </c>
      <c r="K32" s="704" t="str">
        <f t="array" ref="K32">xlookup(D32,JANUARY!F:F,JANUARY!M:M)</f>
        <v>SELF EARNING INDIVIDUAL</v>
      </c>
    </row>
    <row r="33">
      <c r="A33" s="696">
        <v>28.0</v>
      </c>
      <c r="B33" s="696">
        <v>11117.0</v>
      </c>
      <c r="C33" s="696">
        <v>1752.0</v>
      </c>
      <c r="D33" s="696" t="s">
        <v>3451</v>
      </c>
      <c r="E33" s="696" t="s">
        <v>2140</v>
      </c>
      <c r="F33" s="696" t="s">
        <v>2141</v>
      </c>
      <c r="G33" s="696">
        <v>63.0</v>
      </c>
      <c r="H33" s="703">
        <v>45664.0</v>
      </c>
      <c r="I33" s="696" t="s">
        <v>3452</v>
      </c>
      <c r="J33" s="696" t="s">
        <v>2327</v>
      </c>
      <c r="K33" s="704" t="str">
        <f t="array" ref="K33">xlookup(D33,JANUARY!F:F,JANUARY!M:M)</f>
        <v>#N/A</v>
      </c>
    </row>
    <row r="34">
      <c r="A34" s="696">
        <v>29.0</v>
      </c>
      <c r="B34" s="696">
        <v>11124.0</v>
      </c>
      <c r="C34" s="696">
        <v>1753.0</v>
      </c>
      <c r="D34" s="696" t="s">
        <v>338</v>
      </c>
      <c r="E34" s="696" t="s">
        <v>2146</v>
      </c>
      <c r="F34" s="696" t="s">
        <v>2141</v>
      </c>
      <c r="G34" s="696">
        <v>53.0</v>
      </c>
      <c r="H34" s="703">
        <v>45664.0</v>
      </c>
      <c r="I34" s="696" t="s">
        <v>3453</v>
      </c>
      <c r="J34" s="696" t="s">
        <v>3454</v>
      </c>
      <c r="K34" s="704" t="str">
        <f t="array" ref="K34">xlookup(D34,JANUARY!F:F,JANUARY!M:M)</f>
        <v>SELF EARNING INDIVIDUAL</v>
      </c>
    </row>
    <row r="35">
      <c r="A35" s="696">
        <v>30.0</v>
      </c>
      <c r="B35" s="696">
        <v>8310.0</v>
      </c>
      <c r="C35" s="696">
        <v>1754.0</v>
      </c>
      <c r="D35" s="696" t="s">
        <v>3455</v>
      </c>
      <c r="E35" s="696" t="s">
        <v>2146</v>
      </c>
      <c r="F35" s="696" t="s">
        <v>2149</v>
      </c>
      <c r="G35" s="696">
        <v>0.0</v>
      </c>
      <c r="H35" s="703">
        <v>45664.0</v>
      </c>
      <c r="I35" s="696" t="s">
        <v>3456</v>
      </c>
      <c r="J35" s="696" t="s">
        <v>2212</v>
      </c>
      <c r="K35" s="704" t="str">
        <f t="array" ref="K35">xlookup(D35,JANUARY!F:F,JANUARY!M:M)</f>
        <v>#N/A</v>
      </c>
    </row>
    <row r="36">
      <c r="A36" s="696">
        <v>31.0</v>
      </c>
      <c r="B36" s="696">
        <v>11119.0</v>
      </c>
      <c r="C36" s="696">
        <v>1755.0</v>
      </c>
      <c r="D36" s="696" t="s">
        <v>483</v>
      </c>
      <c r="E36" s="696" t="s">
        <v>2140</v>
      </c>
      <c r="F36" s="696" t="s">
        <v>2149</v>
      </c>
      <c r="G36" s="696">
        <v>46.0</v>
      </c>
      <c r="H36" s="703">
        <v>45664.0</v>
      </c>
      <c r="I36" s="696" t="s">
        <v>3457</v>
      </c>
      <c r="J36" s="696" t="s">
        <v>2179</v>
      </c>
      <c r="K36" s="704" t="str">
        <f t="array" ref="K36">xlookup(D36,JANUARY!F:F,JANUARY!M:M)</f>
        <v>FORMAL-PRIVATE</v>
      </c>
    </row>
    <row r="37">
      <c r="A37" s="696">
        <v>32.0</v>
      </c>
      <c r="B37" s="696">
        <v>11141.0</v>
      </c>
      <c r="C37" s="696">
        <v>1756.0</v>
      </c>
      <c r="D37" s="696" t="s">
        <v>321</v>
      </c>
      <c r="E37" s="696" t="s">
        <v>2146</v>
      </c>
      <c r="F37" s="696" t="s">
        <v>2141</v>
      </c>
      <c r="G37" s="696">
        <v>28.0</v>
      </c>
      <c r="H37" s="703">
        <v>45664.0</v>
      </c>
      <c r="I37" s="696" t="s">
        <v>3458</v>
      </c>
      <c r="J37" s="696" t="s">
        <v>2268</v>
      </c>
      <c r="K37" s="704" t="str">
        <f t="array" ref="K37">xlookup(D37,JANUARY!F:F,JANUARY!M:M)</f>
        <v>FORMAL-PRIVATE</v>
      </c>
    </row>
    <row r="38">
      <c r="A38" s="696">
        <v>33.0</v>
      </c>
      <c r="B38" s="696">
        <v>11144.0</v>
      </c>
      <c r="C38" s="696">
        <v>1757.0</v>
      </c>
      <c r="D38" s="696" t="s">
        <v>632</v>
      </c>
      <c r="E38" s="696" t="s">
        <v>2140</v>
      </c>
      <c r="F38" s="696" t="s">
        <v>2149</v>
      </c>
      <c r="G38" s="696">
        <v>48.0</v>
      </c>
      <c r="H38" s="703">
        <v>45664.0</v>
      </c>
      <c r="I38" s="696" t="s">
        <v>3459</v>
      </c>
      <c r="J38" s="696" t="s">
        <v>2187</v>
      </c>
      <c r="K38" s="704" t="str">
        <f t="array" ref="K38">xlookup(D38,JANUARY!F:F,JANUARY!M:M)</f>
        <v>FORMAL-PRIVATE</v>
      </c>
    </row>
    <row r="39">
      <c r="A39" s="696">
        <v>34.0</v>
      </c>
      <c r="B39" s="696">
        <v>11148.0</v>
      </c>
      <c r="C39" s="696">
        <v>1758.0</v>
      </c>
      <c r="D39" s="696" t="s">
        <v>655</v>
      </c>
      <c r="E39" s="696" t="s">
        <v>2140</v>
      </c>
      <c r="F39" s="696" t="s">
        <v>2141</v>
      </c>
      <c r="G39" s="696">
        <v>9.0</v>
      </c>
      <c r="H39" s="703">
        <v>45664.0</v>
      </c>
      <c r="I39" s="696" t="s">
        <v>3460</v>
      </c>
      <c r="J39" s="696" t="s">
        <v>2292</v>
      </c>
      <c r="K39" s="704" t="str">
        <f t="array" ref="K39">xlookup(D39,JANUARY!F:F,JANUARY!M:M)</f>
        <v>FORMAL-PRIVATE</v>
      </c>
    </row>
    <row r="40">
      <c r="A40" s="696">
        <v>35.0</v>
      </c>
      <c r="B40" s="696">
        <v>10823.0</v>
      </c>
      <c r="C40" s="696">
        <v>1759.0</v>
      </c>
      <c r="D40" s="696" t="s">
        <v>447</v>
      </c>
      <c r="E40" s="696" t="s">
        <v>2146</v>
      </c>
      <c r="F40" s="696" t="s">
        <v>2149</v>
      </c>
      <c r="G40" s="696">
        <v>53.0</v>
      </c>
      <c r="H40" s="703">
        <v>45664.0</v>
      </c>
      <c r="I40" s="696" t="s">
        <v>3461</v>
      </c>
      <c r="J40" s="696" t="s">
        <v>2179</v>
      </c>
      <c r="K40" s="704" t="str">
        <f t="array" ref="K40">xlookup(D40,JANUARY!F:F,JANUARY!M:M)</f>
        <v>FORMAL-PRIVATE</v>
      </c>
    </row>
    <row r="41">
      <c r="A41" s="696">
        <v>36.0</v>
      </c>
      <c r="B41" s="696">
        <v>9904.0</v>
      </c>
      <c r="C41" s="696">
        <v>1760.0</v>
      </c>
      <c r="D41" s="696" t="s">
        <v>314</v>
      </c>
      <c r="E41" s="696" t="s">
        <v>2140</v>
      </c>
      <c r="F41" s="696" t="s">
        <v>2141</v>
      </c>
      <c r="G41" s="696">
        <v>31.0</v>
      </c>
      <c r="H41" s="703">
        <v>45664.0</v>
      </c>
      <c r="I41" s="696" t="s">
        <v>3462</v>
      </c>
      <c r="J41" s="696" t="s">
        <v>2230</v>
      </c>
      <c r="K41" s="704" t="str">
        <f t="array" ref="K41">xlookup(D41,JANUARY!F:F,JANUARY!M:M)</f>
        <v>FORMAL-PRIVATE</v>
      </c>
    </row>
    <row r="42">
      <c r="A42" s="696">
        <v>37.0</v>
      </c>
      <c r="B42" s="696">
        <v>11152.0</v>
      </c>
      <c r="C42" s="696">
        <v>1761.0</v>
      </c>
      <c r="D42" s="696" t="s">
        <v>364</v>
      </c>
      <c r="E42" s="696" t="s">
        <v>2140</v>
      </c>
      <c r="F42" s="696" t="s">
        <v>2141</v>
      </c>
      <c r="G42" s="696">
        <v>29.0</v>
      </c>
      <c r="H42" s="703">
        <v>45665.0</v>
      </c>
      <c r="I42" s="696" t="s">
        <v>3463</v>
      </c>
      <c r="J42" s="696" t="s">
        <v>3464</v>
      </c>
      <c r="K42" s="704" t="str">
        <f t="array" ref="K42">xlookup(D42,JANUARY!F:F,JANUARY!M:M)</f>
        <v>FORMAL-PRIVATE</v>
      </c>
    </row>
    <row r="43">
      <c r="A43" s="696">
        <v>38.0</v>
      </c>
      <c r="B43" s="696">
        <v>10711.0</v>
      </c>
      <c r="C43" s="696">
        <v>1762.0</v>
      </c>
      <c r="D43" s="696" t="s">
        <v>672</v>
      </c>
      <c r="E43" s="696" t="s">
        <v>2146</v>
      </c>
      <c r="F43" s="696" t="s">
        <v>2149</v>
      </c>
      <c r="G43" s="696">
        <v>56.0</v>
      </c>
      <c r="H43" s="703">
        <v>45665.0</v>
      </c>
      <c r="I43" s="696" t="s">
        <v>3465</v>
      </c>
      <c r="J43" s="696" t="s">
        <v>2153</v>
      </c>
      <c r="K43" s="704" t="str">
        <f t="array" ref="K43">xlookup(D43,JANUARY!F:F,JANUARY!M:M)</f>
        <v>INFORMAL ECONOMY- INFORMAL SECTOR</v>
      </c>
    </row>
    <row r="44">
      <c r="A44" s="696">
        <v>39.0</v>
      </c>
      <c r="B44" s="696">
        <v>11175.0</v>
      </c>
      <c r="C44" s="696">
        <v>1763.0</v>
      </c>
      <c r="D44" s="696" t="s">
        <v>491</v>
      </c>
      <c r="E44" s="696" t="s">
        <v>2146</v>
      </c>
      <c r="F44" s="696" t="s">
        <v>2141</v>
      </c>
      <c r="G44" s="696">
        <v>62.0</v>
      </c>
      <c r="H44" s="703">
        <v>45665.0</v>
      </c>
      <c r="I44" s="696" t="s">
        <v>3466</v>
      </c>
      <c r="J44" s="696" t="s">
        <v>2172</v>
      </c>
      <c r="K44" s="704" t="str">
        <f t="array" ref="K44">xlookup(D44,JANUARY!F:F,JANUARY!M:M)</f>
        <v>SENIOR CITIZEN</v>
      </c>
    </row>
    <row r="45">
      <c r="A45" s="696">
        <v>40.0</v>
      </c>
      <c r="B45" s="696">
        <v>11172.0</v>
      </c>
      <c r="C45" s="696">
        <v>1764.0</v>
      </c>
      <c r="D45" s="696" t="s">
        <v>3467</v>
      </c>
      <c r="E45" s="696" t="s">
        <v>2140</v>
      </c>
      <c r="F45" s="696" t="s">
        <v>2141</v>
      </c>
      <c r="G45" s="696">
        <v>41.0</v>
      </c>
      <c r="H45" s="703">
        <v>45665.0</v>
      </c>
      <c r="I45" s="696" t="s">
        <v>3468</v>
      </c>
      <c r="J45" s="696" t="s">
        <v>2371</v>
      </c>
      <c r="K45" s="704" t="str">
        <f t="array" ref="K45">xlookup(D45,JANUARY!F:F,JANUARY!M:M)</f>
        <v>#N/A</v>
      </c>
    </row>
    <row r="46">
      <c r="A46" s="696">
        <v>41.0</v>
      </c>
      <c r="B46" s="696">
        <v>11179.0</v>
      </c>
      <c r="C46" s="696">
        <v>1765.0</v>
      </c>
      <c r="D46" s="696" t="s">
        <v>560</v>
      </c>
      <c r="E46" s="696" t="s">
        <v>2140</v>
      </c>
      <c r="F46" s="696" t="s">
        <v>2149</v>
      </c>
      <c r="G46" s="696">
        <v>86.0</v>
      </c>
      <c r="H46" s="703">
        <v>45665.0</v>
      </c>
      <c r="I46" s="696" t="s">
        <v>3469</v>
      </c>
      <c r="J46" s="696" t="s">
        <v>2360</v>
      </c>
      <c r="K46" s="704" t="str">
        <f t="array" ref="K46">xlookup(D46,JANUARY!F:F,JANUARY!M:M)</f>
        <v>LIFETIME MEMBER</v>
      </c>
    </row>
    <row r="47">
      <c r="A47" s="696">
        <v>42.0</v>
      </c>
      <c r="B47" s="696">
        <v>11187.0</v>
      </c>
      <c r="C47" s="696">
        <v>1766.0</v>
      </c>
      <c r="D47" s="696" t="s">
        <v>464</v>
      </c>
      <c r="E47" s="696" t="s">
        <v>2140</v>
      </c>
      <c r="F47" s="696" t="s">
        <v>2149</v>
      </c>
      <c r="G47" s="696">
        <v>5.0</v>
      </c>
      <c r="H47" s="703">
        <v>45666.0</v>
      </c>
      <c r="I47" s="696" t="s">
        <v>3470</v>
      </c>
      <c r="J47" s="696" t="s">
        <v>3471</v>
      </c>
      <c r="K47" s="704" t="str">
        <f t="array" ref="K47">xlookup(D47,JANUARY!F:F,JANUARY!M:M)</f>
        <v>FORMAL-PRIVATE</v>
      </c>
    </row>
    <row r="48">
      <c r="A48" s="696">
        <v>43.0</v>
      </c>
      <c r="B48" s="696">
        <v>10084.0</v>
      </c>
      <c r="C48" s="696">
        <v>1767.0</v>
      </c>
      <c r="D48" s="696" t="s">
        <v>3472</v>
      </c>
      <c r="E48" s="696" t="s">
        <v>2146</v>
      </c>
      <c r="F48" s="696" t="s">
        <v>2141</v>
      </c>
      <c r="G48" s="696">
        <v>51.0</v>
      </c>
      <c r="H48" s="703">
        <v>45666.0</v>
      </c>
      <c r="I48" s="696" t="s">
        <v>3473</v>
      </c>
      <c r="J48" s="696" t="s">
        <v>2179</v>
      </c>
      <c r="K48" s="704" t="str">
        <f t="array" ref="K48">xlookup(D48,JANUARY!F:F,JANUARY!M:M)</f>
        <v>#N/A</v>
      </c>
    </row>
    <row r="49">
      <c r="A49" s="696">
        <v>44.0</v>
      </c>
      <c r="B49" s="696">
        <v>11185.0</v>
      </c>
      <c r="C49" s="696">
        <v>1768.0</v>
      </c>
      <c r="D49" s="696" t="s">
        <v>407</v>
      </c>
      <c r="E49" s="696" t="s">
        <v>2140</v>
      </c>
      <c r="F49" s="696" t="s">
        <v>2141</v>
      </c>
      <c r="G49" s="696">
        <v>27.0</v>
      </c>
      <c r="H49" s="703">
        <v>45666.0</v>
      </c>
      <c r="I49" s="696" t="s">
        <v>3474</v>
      </c>
      <c r="J49" s="696" t="s">
        <v>3475</v>
      </c>
      <c r="K49" s="704" t="str">
        <f t="array" ref="K49">xlookup(D49,JANUARY!F:F,JANUARY!M:M)</f>
        <v>FORMAL-PRIVATE</v>
      </c>
    </row>
    <row r="50">
      <c r="A50" s="696">
        <v>45.0</v>
      </c>
      <c r="B50" s="696">
        <v>11188.0</v>
      </c>
      <c r="C50" s="696">
        <v>1769.0</v>
      </c>
      <c r="D50" s="696" t="s">
        <v>695</v>
      </c>
      <c r="E50" s="696" t="s">
        <v>2146</v>
      </c>
      <c r="F50" s="696" t="s">
        <v>2149</v>
      </c>
      <c r="G50" s="696">
        <v>52.0</v>
      </c>
      <c r="H50" s="703">
        <v>45666.0</v>
      </c>
      <c r="I50" s="696" t="s">
        <v>3476</v>
      </c>
      <c r="J50" s="696" t="s">
        <v>2284</v>
      </c>
      <c r="K50" s="704" t="str">
        <f t="array" ref="K50">xlookup(D50,JANUARY!F:F,JANUARY!M:M)</f>
        <v>FORMAL-PRIVATE</v>
      </c>
    </row>
    <row r="51">
      <c r="A51" s="696">
        <v>46.0</v>
      </c>
      <c r="B51" s="696">
        <v>11199.0</v>
      </c>
      <c r="C51" s="696">
        <v>1770.0</v>
      </c>
      <c r="D51" s="696" t="s">
        <v>3477</v>
      </c>
      <c r="E51" s="696" t="s">
        <v>2140</v>
      </c>
      <c r="F51" s="696" t="s">
        <v>2141</v>
      </c>
      <c r="G51" s="696">
        <v>78.0</v>
      </c>
      <c r="H51" s="703">
        <v>45666.0</v>
      </c>
      <c r="I51" s="696" t="s">
        <v>3478</v>
      </c>
      <c r="J51" s="696" t="s">
        <v>3479</v>
      </c>
      <c r="K51" s="704" t="str">
        <f t="array" ref="K51">xlookup(D51,JANUARY!F:F,JANUARY!M:M)</f>
        <v>#N/A</v>
      </c>
    </row>
    <row r="52">
      <c r="A52" s="696">
        <v>47.0</v>
      </c>
      <c r="B52" s="696">
        <v>11214.0</v>
      </c>
      <c r="C52" s="696">
        <v>1771.0</v>
      </c>
      <c r="D52" s="696" t="s">
        <v>3480</v>
      </c>
      <c r="E52" s="696" t="s">
        <v>2146</v>
      </c>
      <c r="F52" s="696" t="s">
        <v>2149</v>
      </c>
      <c r="G52" s="696">
        <v>4.0</v>
      </c>
      <c r="H52" s="703">
        <v>45666.0</v>
      </c>
      <c r="I52" s="696" t="s">
        <v>3481</v>
      </c>
      <c r="J52" s="696" t="s">
        <v>2195</v>
      </c>
      <c r="K52" s="704" t="str">
        <f t="array" ref="K52">xlookup(D52,JANUARY!F:F,JANUARY!M:M)</f>
        <v>#N/A</v>
      </c>
    </row>
    <row r="53">
      <c r="A53" s="696">
        <v>48.0</v>
      </c>
      <c r="B53" s="696">
        <v>9618.0</v>
      </c>
      <c r="C53" s="696">
        <v>1772.0</v>
      </c>
      <c r="D53" s="696" t="s">
        <v>3482</v>
      </c>
      <c r="E53" s="696" t="s">
        <v>2140</v>
      </c>
      <c r="F53" s="696" t="s">
        <v>2141</v>
      </c>
      <c r="G53" s="696">
        <v>34.0</v>
      </c>
      <c r="H53" s="703">
        <v>45666.0</v>
      </c>
      <c r="I53" s="696" t="s">
        <v>3483</v>
      </c>
      <c r="J53" s="696" t="s">
        <v>2371</v>
      </c>
      <c r="K53" s="704" t="str">
        <f t="array" ref="K53">xlookup(D53,JANUARY!F:F,JANUARY!M:M)</f>
        <v>#N/A</v>
      </c>
    </row>
    <row r="54">
      <c r="A54" s="696">
        <v>49.0</v>
      </c>
      <c r="B54" s="696">
        <v>11217.0</v>
      </c>
      <c r="C54" s="696">
        <v>1773.0</v>
      </c>
      <c r="D54" s="696" t="s">
        <v>501</v>
      </c>
      <c r="E54" s="696" t="s">
        <v>2146</v>
      </c>
      <c r="F54" s="696" t="s">
        <v>2141</v>
      </c>
      <c r="G54" s="696">
        <v>28.0</v>
      </c>
      <c r="H54" s="703">
        <v>45667.0</v>
      </c>
      <c r="I54" s="696" t="s">
        <v>3484</v>
      </c>
      <c r="J54" s="696" t="s">
        <v>2193</v>
      </c>
      <c r="K54" s="704" t="str">
        <f t="array" ref="K54">xlookup(D54,JANUARY!F:F,JANUARY!M:M)</f>
        <v>FORMAL-PRIVATE</v>
      </c>
    </row>
    <row r="55">
      <c r="A55" s="696">
        <v>50.0</v>
      </c>
      <c r="B55" s="696">
        <v>5016.0</v>
      </c>
      <c r="C55" s="696">
        <v>1774.0</v>
      </c>
      <c r="D55" s="696" t="s">
        <v>771</v>
      </c>
      <c r="E55" s="696" t="s">
        <v>2146</v>
      </c>
      <c r="F55" s="696" t="s">
        <v>2149</v>
      </c>
      <c r="G55" s="696">
        <v>48.0</v>
      </c>
      <c r="H55" s="703">
        <v>45667.0</v>
      </c>
      <c r="I55" s="696" t="s">
        <v>3485</v>
      </c>
      <c r="J55" s="696" t="s">
        <v>3486</v>
      </c>
      <c r="K55" s="704" t="str">
        <f t="array" ref="K55">xlookup(D55,JANUARY!F:F,JANUARY!M:M)</f>
        <v>FORMAL-PRIVATE</v>
      </c>
    </row>
    <row r="56">
      <c r="A56" s="696">
        <v>51.0</v>
      </c>
      <c r="B56" s="696">
        <v>11215.0</v>
      </c>
      <c r="C56" s="696">
        <v>1775.0</v>
      </c>
      <c r="D56" s="696" t="s">
        <v>704</v>
      </c>
      <c r="E56" s="696" t="s">
        <v>2140</v>
      </c>
      <c r="F56" s="696" t="s">
        <v>2141</v>
      </c>
      <c r="G56" s="696">
        <v>72.0</v>
      </c>
      <c r="H56" s="703">
        <v>45667.0</v>
      </c>
      <c r="I56" s="696" t="s">
        <v>3487</v>
      </c>
      <c r="J56" s="696" t="s">
        <v>2148</v>
      </c>
      <c r="K56" s="704" t="str">
        <f t="array" ref="K56">xlookup(D56,JANUARY!F:F,JANUARY!M:M)</f>
        <v>SENIOR CITIZEN</v>
      </c>
    </row>
    <row r="57">
      <c r="A57" s="696">
        <v>52.0</v>
      </c>
      <c r="B57" s="696">
        <v>9711.0</v>
      </c>
      <c r="C57" s="696">
        <v>1776.0</v>
      </c>
      <c r="D57" s="696" t="s">
        <v>723</v>
      </c>
      <c r="E57" s="696" t="s">
        <v>2146</v>
      </c>
      <c r="F57" s="696" t="s">
        <v>2149</v>
      </c>
      <c r="G57" s="696">
        <v>3.0</v>
      </c>
      <c r="H57" s="703">
        <v>45667.0</v>
      </c>
      <c r="I57" s="696" t="s">
        <v>3488</v>
      </c>
      <c r="J57" s="696" t="s">
        <v>2176</v>
      </c>
      <c r="K57" s="704" t="str">
        <f t="array" ref="K57">xlookup(D57,JANUARY!F:F,JANUARY!M:M)</f>
        <v>FORMAL-PRIVATE</v>
      </c>
    </row>
    <row r="58">
      <c r="A58" s="696">
        <v>53.0</v>
      </c>
      <c r="B58" s="696">
        <v>11220.0</v>
      </c>
      <c r="C58" s="696">
        <v>1777.0</v>
      </c>
      <c r="D58" s="696" t="s">
        <v>3489</v>
      </c>
      <c r="E58" s="696" t="s">
        <v>2140</v>
      </c>
      <c r="F58" s="696" t="s">
        <v>2149</v>
      </c>
      <c r="G58" s="696">
        <v>3.0</v>
      </c>
      <c r="H58" s="703">
        <v>45667.0</v>
      </c>
      <c r="I58" s="696" t="s">
        <v>3490</v>
      </c>
      <c r="J58" s="696" t="s">
        <v>3491</v>
      </c>
      <c r="K58" s="704" t="str">
        <f t="array" ref="K58">xlookup(D58,JANUARY!F:F,JANUARY!M:M)</f>
        <v>#N/A</v>
      </c>
    </row>
    <row r="59">
      <c r="A59" s="696">
        <v>54.0</v>
      </c>
      <c r="B59" s="696">
        <v>11232.0</v>
      </c>
      <c r="C59" s="696">
        <v>1778.0</v>
      </c>
      <c r="D59" s="696" t="s">
        <v>3492</v>
      </c>
      <c r="E59" s="696" t="s">
        <v>2140</v>
      </c>
      <c r="F59" s="696" t="s">
        <v>2149</v>
      </c>
      <c r="G59" s="696">
        <v>18.0</v>
      </c>
      <c r="H59" s="703">
        <v>45667.0</v>
      </c>
      <c r="I59" s="696" t="s">
        <v>3493</v>
      </c>
      <c r="J59" s="696" t="s">
        <v>2212</v>
      </c>
      <c r="K59" s="704" t="str">
        <f t="array" ref="K59">xlookup(D59,JANUARY!F:F,JANUARY!M:M)</f>
        <v>#N/A</v>
      </c>
    </row>
    <row r="60">
      <c r="A60" s="696">
        <v>55.0</v>
      </c>
      <c r="B60" s="696">
        <v>11247.0</v>
      </c>
      <c r="C60" s="696">
        <v>1779.0</v>
      </c>
      <c r="D60" s="696" t="s">
        <v>583</v>
      </c>
      <c r="E60" s="696" t="s">
        <v>2146</v>
      </c>
      <c r="F60" s="696" t="s">
        <v>2149</v>
      </c>
      <c r="G60" s="696">
        <v>39.0</v>
      </c>
      <c r="H60" s="703">
        <v>45667.0</v>
      </c>
      <c r="I60" s="696" t="s">
        <v>3494</v>
      </c>
      <c r="J60" s="696" t="s">
        <v>2179</v>
      </c>
      <c r="K60" s="704" t="str">
        <f t="array" ref="K60">xlookup(D60,JANUARY!F:F,JANUARY!M:M)</f>
        <v>FORMAL-GOVERNMENT</v>
      </c>
    </row>
    <row r="61">
      <c r="A61" s="696">
        <v>56.0</v>
      </c>
      <c r="B61" s="696">
        <v>11229.0</v>
      </c>
      <c r="C61" s="696">
        <v>1780.0</v>
      </c>
      <c r="D61" s="696" t="s">
        <v>531</v>
      </c>
      <c r="E61" s="696" t="s">
        <v>2140</v>
      </c>
      <c r="F61" s="696" t="s">
        <v>2149</v>
      </c>
      <c r="G61" s="696">
        <v>2.0</v>
      </c>
      <c r="H61" s="703">
        <v>45667.0</v>
      </c>
      <c r="I61" s="696" t="s">
        <v>3495</v>
      </c>
      <c r="J61" s="696" t="s">
        <v>2202</v>
      </c>
      <c r="K61" s="704" t="str">
        <f t="array" ref="K61">xlookup(D61,JANUARY!F:F,JANUARY!M:M)</f>
        <v>SELF EARNING INDIVIDUAL</v>
      </c>
    </row>
    <row r="62">
      <c r="A62" s="696">
        <v>57.0</v>
      </c>
      <c r="B62" s="696">
        <v>11250.0</v>
      </c>
      <c r="C62" s="696">
        <v>1781.0</v>
      </c>
      <c r="D62" s="696" t="s">
        <v>454</v>
      </c>
      <c r="E62" s="696" t="s">
        <v>2146</v>
      </c>
      <c r="F62" s="696" t="s">
        <v>2149</v>
      </c>
      <c r="G62" s="696">
        <v>37.0</v>
      </c>
      <c r="H62" s="703">
        <v>45667.0</v>
      </c>
      <c r="I62" s="696" t="s">
        <v>3496</v>
      </c>
      <c r="J62" s="696" t="s">
        <v>2162</v>
      </c>
      <c r="K62" s="704" t="str">
        <f t="array" ref="K62">xlookup(D62,JANUARY!F:F,JANUARY!M:M)</f>
        <v>INDIGENT</v>
      </c>
    </row>
    <row r="63">
      <c r="A63" s="696">
        <v>58.0</v>
      </c>
      <c r="B63" s="696">
        <v>11234.0</v>
      </c>
      <c r="C63" s="696">
        <v>1782.0</v>
      </c>
      <c r="D63" s="696" t="s">
        <v>505</v>
      </c>
      <c r="E63" s="696" t="s">
        <v>2146</v>
      </c>
      <c r="F63" s="696" t="s">
        <v>2149</v>
      </c>
      <c r="G63" s="696">
        <v>12.0</v>
      </c>
      <c r="H63" s="703">
        <v>45667.0</v>
      </c>
      <c r="I63" s="696" t="s">
        <v>3497</v>
      </c>
      <c r="J63" s="696" t="s">
        <v>2176</v>
      </c>
      <c r="K63" s="704" t="str">
        <f t="array" ref="K63">xlookup(D63,JANUARY!F:F,JANUARY!M:M)</f>
        <v>MIGRANT WORKER</v>
      </c>
    </row>
    <row r="64">
      <c r="A64" s="696">
        <v>59.0</v>
      </c>
      <c r="B64" s="696">
        <v>11252.0</v>
      </c>
      <c r="C64" s="696">
        <v>1783.0</v>
      </c>
      <c r="D64" s="696" t="s">
        <v>3498</v>
      </c>
      <c r="E64" s="696" t="s">
        <v>2140</v>
      </c>
      <c r="F64" s="696" t="s">
        <v>2141</v>
      </c>
      <c r="G64" s="696">
        <v>6.0</v>
      </c>
      <c r="H64" s="703">
        <v>45667.0</v>
      </c>
      <c r="I64" s="696" t="s">
        <v>3499</v>
      </c>
      <c r="J64" s="696" t="s">
        <v>3500</v>
      </c>
      <c r="K64" s="704" t="str">
        <f t="array" ref="K64">xlookup(D64,JANUARY!F:F,JANUARY!M:M)</f>
        <v>#N/A</v>
      </c>
    </row>
    <row r="65">
      <c r="A65" s="696">
        <v>60.0</v>
      </c>
      <c r="B65" s="696">
        <v>11258.0</v>
      </c>
      <c r="C65" s="696">
        <v>1784.0</v>
      </c>
      <c r="D65" s="696" t="s">
        <v>553</v>
      </c>
      <c r="E65" s="696" t="s">
        <v>2146</v>
      </c>
      <c r="F65" s="696" t="s">
        <v>2141</v>
      </c>
      <c r="G65" s="696">
        <v>57.0</v>
      </c>
      <c r="H65" s="703">
        <v>45668.0</v>
      </c>
      <c r="I65" s="696" t="s">
        <v>3501</v>
      </c>
      <c r="J65" s="696" t="s">
        <v>2170</v>
      </c>
      <c r="K65" s="704" t="str">
        <f t="array" ref="K65">xlookup(D65,JANUARY!F:F,JANUARY!M:M)</f>
        <v>SENIOR CITIZEN</v>
      </c>
    </row>
    <row r="66">
      <c r="A66" s="696">
        <v>61.0</v>
      </c>
      <c r="B66" s="696">
        <v>11254.0</v>
      </c>
      <c r="C66" s="696">
        <v>1785.0</v>
      </c>
      <c r="D66" s="696" t="s">
        <v>3502</v>
      </c>
      <c r="E66" s="696" t="s">
        <v>2140</v>
      </c>
      <c r="F66" s="696" t="s">
        <v>2149</v>
      </c>
      <c r="G66" s="696">
        <v>46.0</v>
      </c>
      <c r="H66" s="703">
        <v>45668.0</v>
      </c>
      <c r="I66" s="696" t="s">
        <v>3503</v>
      </c>
      <c r="J66" s="696" t="s">
        <v>3398</v>
      </c>
      <c r="K66" s="704" t="str">
        <f t="array" ref="K66">xlookup(D66,JANUARY!F:F,JANUARY!M:M)</f>
        <v>#N/A</v>
      </c>
    </row>
    <row r="67">
      <c r="A67" s="696">
        <v>62.0</v>
      </c>
      <c r="B67" s="696">
        <v>11266.0</v>
      </c>
      <c r="C67" s="696">
        <v>1786.0</v>
      </c>
      <c r="D67" s="696" t="s">
        <v>639</v>
      </c>
      <c r="E67" s="696" t="s">
        <v>2146</v>
      </c>
      <c r="F67" s="696" t="s">
        <v>2141</v>
      </c>
      <c r="G67" s="696">
        <v>0.0</v>
      </c>
      <c r="H67" s="703">
        <v>45668.0</v>
      </c>
      <c r="I67" s="696" t="s">
        <v>3504</v>
      </c>
      <c r="J67" s="696" t="s">
        <v>2183</v>
      </c>
      <c r="K67" s="704" t="str">
        <f t="array" ref="K67">xlookup(D67,JANUARY!F:F,JANUARY!M:M)</f>
        <v>FORMAL-PRIVATE</v>
      </c>
    </row>
    <row r="68">
      <c r="A68" s="696">
        <v>63.0</v>
      </c>
      <c r="B68" s="696">
        <v>7054.0</v>
      </c>
      <c r="C68" s="696">
        <v>1787.0</v>
      </c>
      <c r="D68" s="696" t="s">
        <v>755</v>
      </c>
      <c r="E68" s="696" t="s">
        <v>2146</v>
      </c>
      <c r="F68" s="696" t="s">
        <v>2141</v>
      </c>
      <c r="G68" s="696">
        <v>62.0</v>
      </c>
      <c r="H68" s="703">
        <v>45668.0</v>
      </c>
      <c r="I68" s="696" t="s">
        <v>3505</v>
      </c>
      <c r="J68" s="696" t="s">
        <v>2360</v>
      </c>
      <c r="K68" s="704" t="str">
        <f t="array" ref="K68">xlookup(D68,JANUARY!F:F,JANUARY!M:M)</f>
        <v>INFORMAL ECONOMY- INFORMAL SECTOR</v>
      </c>
    </row>
    <row r="69">
      <c r="A69" s="696">
        <v>64.0</v>
      </c>
      <c r="B69" s="696">
        <v>10786.0</v>
      </c>
      <c r="C69" s="696">
        <v>1788.0</v>
      </c>
      <c r="D69" s="696" t="s">
        <v>591</v>
      </c>
      <c r="E69" s="696" t="s">
        <v>2146</v>
      </c>
      <c r="F69" s="696" t="s">
        <v>2141</v>
      </c>
      <c r="G69" s="696">
        <v>23.0</v>
      </c>
      <c r="H69" s="703">
        <v>45668.0</v>
      </c>
      <c r="I69" s="696" t="s">
        <v>3506</v>
      </c>
      <c r="J69" s="696" t="s">
        <v>3427</v>
      </c>
      <c r="K69" s="704" t="str">
        <f t="array" ref="K69">xlookup(D69,JANUARY!F:F,JANUARY!M:M)</f>
        <v>FORMAL-PRIVATE</v>
      </c>
    </row>
    <row r="70">
      <c r="A70" s="696">
        <v>65.0</v>
      </c>
      <c r="B70" s="696">
        <v>11279.0</v>
      </c>
      <c r="C70" s="696">
        <v>1789.0</v>
      </c>
      <c r="D70" s="696" t="s">
        <v>3507</v>
      </c>
      <c r="E70" s="696" t="s">
        <v>2140</v>
      </c>
      <c r="F70" s="696" t="s">
        <v>2141</v>
      </c>
      <c r="G70" s="696">
        <v>26.0</v>
      </c>
      <c r="H70" s="703">
        <v>45668.0</v>
      </c>
      <c r="I70" s="696" t="s">
        <v>3508</v>
      </c>
      <c r="J70" s="696" t="s">
        <v>3509</v>
      </c>
      <c r="K70" s="704" t="str">
        <f t="array" ref="K70">xlookup(D70,JANUARY!F:F,JANUARY!M:M)</f>
        <v>#N/A</v>
      </c>
    </row>
    <row r="71">
      <c r="A71" s="696">
        <v>66.0</v>
      </c>
      <c r="B71" s="696">
        <v>11280.0</v>
      </c>
      <c r="C71" s="696">
        <v>1790.0</v>
      </c>
      <c r="D71" s="696" t="s">
        <v>3510</v>
      </c>
      <c r="E71" s="696" t="s">
        <v>2146</v>
      </c>
      <c r="F71" s="696" t="s">
        <v>2149</v>
      </c>
      <c r="G71" s="696">
        <v>0.0</v>
      </c>
      <c r="H71" s="703">
        <v>45668.0</v>
      </c>
      <c r="I71" s="696" t="s">
        <v>3511</v>
      </c>
      <c r="J71" s="696" t="s">
        <v>2212</v>
      </c>
      <c r="K71" s="704" t="str">
        <f t="array" ref="K71">xlookup(D71,JANUARY!F:F,JANUARY!M:M)</f>
        <v>#N/A</v>
      </c>
    </row>
    <row r="72">
      <c r="A72" s="696">
        <v>67.0</v>
      </c>
      <c r="B72" s="696">
        <v>11286.0</v>
      </c>
      <c r="C72" s="696">
        <v>1791.0</v>
      </c>
      <c r="D72" s="696" t="s">
        <v>3512</v>
      </c>
      <c r="E72" s="696" t="s">
        <v>2140</v>
      </c>
      <c r="F72" s="696" t="s">
        <v>2141</v>
      </c>
      <c r="G72" s="696">
        <v>10.0</v>
      </c>
      <c r="H72" s="703">
        <v>45669.0</v>
      </c>
      <c r="I72" s="696" t="s">
        <v>3513</v>
      </c>
      <c r="J72" s="696" t="s">
        <v>3514</v>
      </c>
      <c r="K72" s="704" t="str">
        <f t="array" ref="K72">xlookup(D72,JANUARY!F:F,JANUARY!M:M)</f>
        <v>#N/A</v>
      </c>
    </row>
    <row r="73">
      <c r="A73" s="696">
        <v>68.0</v>
      </c>
      <c r="B73" s="696">
        <v>11296.0</v>
      </c>
      <c r="C73" s="696">
        <v>1792.0</v>
      </c>
      <c r="D73" s="696" t="s">
        <v>840</v>
      </c>
      <c r="E73" s="696" t="s">
        <v>2140</v>
      </c>
      <c r="F73" s="696" t="s">
        <v>2141</v>
      </c>
      <c r="G73" s="696">
        <v>0.0</v>
      </c>
      <c r="H73" s="703">
        <v>45669.0</v>
      </c>
      <c r="I73" s="696" t="s">
        <v>3515</v>
      </c>
      <c r="J73" s="696" t="s">
        <v>2168</v>
      </c>
      <c r="K73" s="704" t="str">
        <f t="array" ref="K73">xlookup(D73,JANUARY!F:F,JANUARY!M:M)</f>
        <v>SPONSORED- POS FINANCIALLY INCAPABLE</v>
      </c>
    </row>
    <row r="74">
      <c r="A74" s="696">
        <v>69.0</v>
      </c>
      <c r="B74" s="696">
        <v>11293.0</v>
      </c>
      <c r="C74" s="696">
        <v>1793.0</v>
      </c>
      <c r="D74" s="696" t="s">
        <v>3516</v>
      </c>
      <c r="E74" s="696" t="s">
        <v>2140</v>
      </c>
      <c r="F74" s="696" t="s">
        <v>2149</v>
      </c>
      <c r="G74" s="696">
        <v>22.0</v>
      </c>
      <c r="H74" s="703">
        <v>45669.0</v>
      </c>
      <c r="I74" s="696" t="s">
        <v>3517</v>
      </c>
      <c r="J74" s="696" t="s">
        <v>3420</v>
      </c>
      <c r="K74" s="704" t="str">
        <f t="array" ref="K74">xlookup(D74,JANUARY!F:F,JANUARY!M:M)</f>
        <v>PWD</v>
      </c>
    </row>
    <row r="75">
      <c r="A75" s="696">
        <v>70.0</v>
      </c>
      <c r="B75" s="696">
        <v>11297.0</v>
      </c>
      <c r="C75" s="696">
        <v>1794.0</v>
      </c>
      <c r="D75" s="696" t="s">
        <v>750</v>
      </c>
      <c r="E75" s="696" t="s">
        <v>2140</v>
      </c>
      <c r="F75" s="696" t="s">
        <v>2141</v>
      </c>
      <c r="G75" s="696">
        <v>8.0</v>
      </c>
      <c r="H75" s="703">
        <v>45669.0</v>
      </c>
      <c r="I75" s="696" t="s">
        <v>3518</v>
      </c>
      <c r="J75" s="696" t="s">
        <v>2183</v>
      </c>
      <c r="K75" s="704" t="str">
        <f t="array" ref="K75">xlookup(D75,JANUARY!F:F,JANUARY!M:M)</f>
        <v>FORMAL-PRIVATE</v>
      </c>
    </row>
    <row r="76">
      <c r="A76" s="696">
        <v>71.0</v>
      </c>
      <c r="B76" s="696">
        <v>11294.0</v>
      </c>
      <c r="C76" s="696">
        <v>1795.0</v>
      </c>
      <c r="D76" s="696" t="s">
        <v>776</v>
      </c>
      <c r="E76" s="696" t="s">
        <v>2140</v>
      </c>
      <c r="F76" s="696" t="s">
        <v>2149</v>
      </c>
      <c r="G76" s="696">
        <v>38.0</v>
      </c>
      <c r="H76" s="703">
        <v>45670.0</v>
      </c>
      <c r="I76" s="696" t="s">
        <v>3519</v>
      </c>
      <c r="J76" s="696" t="s">
        <v>2218</v>
      </c>
      <c r="K76" s="704" t="str">
        <f t="array" ref="K76">xlookup(D76,JANUARY!F:F,JANUARY!M:M)</f>
        <v>FORMAL-PRIVATE</v>
      </c>
    </row>
    <row r="77">
      <c r="A77" s="696">
        <v>72.0</v>
      </c>
      <c r="B77" s="696">
        <v>11301.0</v>
      </c>
      <c r="C77" s="696">
        <v>1796.0</v>
      </c>
      <c r="D77" s="696" t="s">
        <v>3520</v>
      </c>
      <c r="E77" s="696" t="s">
        <v>2140</v>
      </c>
      <c r="F77" s="696" t="s">
        <v>2149</v>
      </c>
      <c r="G77" s="696">
        <v>55.0</v>
      </c>
      <c r="H77" s="703">
        <v>45670.0</v>
      </c>
      <c r="I77" s="696" t="s">
        <v>3521</v>
      </c>
      <c r="J77" s="696" t="s">
        <v>3522</v>
      </c>
      <c r="K77" s="704" t="str">
        <f t="array" ref="K77">xlookup(D77,JANUARY!F:F,JANUARY!M:M)</f>
        <v>#N/A</v>
      </c>
    </row>
    <row r="78">
      <c r="A78" s="696">
        <v>73.0</v>
      </c>
      <c r="B78" s="696">
        <v>11305.0</v>
      </c>
      <c r="C78" s="696">
        <v>1797.0</v>
      </c>
      <c r="D78" s="696" t="s">
        <v>624</v>
      </c>
      <c r="E78" s="696" t="s">
        <v>2140</v>
      </c>
      <c r="F78" s="696" t="s">
        <v>2149</v>
      </c>
      <c r="G78" s="696">
        <v>10.0</v>
      </c>
      <c r="H78" s="703">
        <v>45670.0</v>
      </c>
      <c r="I78" s="696" t="s">
        <v>3523</v>
      </c>
      <c r="J78" s="696" t="s">
        <v>2183</v>
      </c>
      <c r="K78" s="704" t="str">
        <f t="array" ref="K78">xlookup(D78,JANUARY!F:F,JANUARY!M:M)</f>
        <v>FORMAL-PRIVATE</v>
      </c>
    </row>
    <row r="79">
      <c r="A79" s="696">
        <v>74.0</v>
      </c>
      <c r="B79" s="696">
        <v>11287.0</v>
      </c>
      <c r="C79" s="696">
        <v>1798.0</v>
      </c>
      <c r="D79" s="696" t="s">
        <v>789</v>
      </c>
      <c r="E79" s="696" t="s">
        <v>2140</v>
      </c>
      <c r="F79" s="696" t="s">
        <v>2141</v>
      </c>
      <c r="G79" s="696">
        <v>70.0</v>
      </c>
      <c r="H79" s="703">
        <v>45670.0</v>
      </c>
      <c r="I79" s="696" t="s">
        <v>3524</v>
      </c>
      <c r="J79" s="696" t="s">
        <v>2255</v>
      </c>
      <c r="K79" s="704" t="str">
        <f t="array" ref="K79">xlookup(D79,JANUARY!F:F,JANUARY!M:M)</f>
        <v>SENIOR CITIZEN</v>
      </c>
    </row>
    <row r="80">
      <c r="A80" s="696">
        <v>75.0</v>
      </c>
      <c r="B80" s="696">
        <v>8166.0</v>
      </c>
      <c r="C80" s="696">
        <v>1799.0</v>
      </c>
      <c r="D80" s="696" t="s">
        <v>762</v>
      </c>
      <c r="E80" s="696" t="s">
        <v>2140</v>
      </c>
      <c r="F80" s="696" t="s">
        <v>2141</v>
      </c>
      <c r="G80" s="696">
        <v>1.0</v>
      </c>
      <c r="H80" s="703">
        <v>45670.0</v>
      </c>
      <c r="I80" s="696" t="s">
        <v>3525</v>
      </c>
      <c r="J80" s="696" t="s">
        <v>2176</v>
      </c>
      <c r="K80" s="704" t="str">
        <f t="array" ref="K80">xlookup(D80,JANUARY!F:F,JANUARY!M:M)</f>
        <v>FORMAL-PRIVATE</v>
      </c>
    </row>
    <row r="81">
      <c r="A81" s="696">
        <v>76.0</v>
      </c>
      <c r="B81" s="696">
        <v>6105.0</v>
      </c>
      <c r="C81" s="696">
        <v>1800.0</v>
      </c>
      <c r="D81" s="696" t="s">
        <v>3526</v>
      </c>
      <c r="E81" s="696" t="s">
        <v>2146</v>
      </c>
      <c r="F81" s="696" t="s">
        <v>2149</v>
      </c>
      <c r="G81" s="696">
        <v>60.0</v>
      </c>
      <c r="H81" s="703">
        <v>45670.0</v>
      </c>
      <c r="I81" s="696" t="s">
        <v>3527</v>
      </c>
      <c r="J81" s="696" t="s">
        <v>2278</v>
      </c>
      <c r="K81" s="704" t="str">
        <f t="array" ref="K81">xlookup(D81,JANUARY!F:F,JANUARY!M:M)</f>
        <v>#N/A</v>
      </c>
    </row>
    <row r="82">
      <c r="A82" s="696">
        <v>77.0</v>
      </c>
      <c r="B82" s="696">
        <v>11323.0</v>
      </c>
      <c r="C82" s="696">
        <v>1801.0</v>
      </c>
      <c r="D82" s="696" t="s">
        <v>663</v>
      </c>
      <c r="E82" s="696" t="s">
        <v>2146</v>
      </c>
      <c r="F82" s="696" t="s">
        <v>2141</v>
      </c>
      <c r="G82" s="696">
        <v>60.0</v>
      </c>
      <c r="H82" s="703">
        <v>45670.0</v>
      </c>
      <c r="I82" s="696" t="s">
        <v>3528</v>
      </c>
      <c r="J82" s="696" t="s">
        <v>2305</v>
      </c>
      <c r="K82" s="704" t="str">
        <f t="array" ref="K82">xlookup(D82,JANUARY!F:F,JANUARY!M:M)</f>
        <v>FORMAL-GOVERNMENT</v>
      </c>
    </row>
    <row r="83">
      <c r="A83" s="696">
        <v>78.0</v>
      </c>
      <c r="B83" s="696">
        <v>4699.0</v>
      </c>
      <c r="C83" s="696">
        <v>1802.0</v>
      </c>
      <c r="D83" s="696" t="s">
        <v>688</v>
      </c>
      <c r="E83" s="696" t="s">
        <v>2146</v>
      </c>
      <c r="F83" s="696" t="s">
        <v>2149</v>
      </c>
      <c r="G83" s="696">
        <v>36.0</v>
      </c>
      <c r="H83" s="703">
        <v>45671.0</v>
      </c>
      <c r="I83" s="696" t="s">
        <v>3529</v>
      </c>
      <c r="J83" s="696" t="s">
        <v>2278</v>
      </c>
      <c r="K83" s="704" t="str">
        <f t="array" ref="K83">xlookup(D83,JANUARY!F:F,JANUARY!M:M)</f>
        <v>FORMAL-PRIVATE</v>
      </c>
    </row>
    <row r="84">
      <c r="A84" s="696">
        <v>79.0</v>
      </c>
      <c r="B84" s="696">
        <v>11328.0</v>
      </c>
      <c r="C84" s="696">
        <v>1803.0</v>
      </c>
      <c r="D84" s="696" t="s">
        <v>679</v>
      </c>
      <c r="E84" s="696" t="s">
        <v>2140</v>
      </c>
      <c r="F84" s="696" t="s">
        <v>2141</v>
      </c>
      <c r="G84" s="696">
        <v>32.0</v>
      </c>
      <c r="H84" s="703">
        <v>45671.0</v>
      </c>
      <c r="I84" s="696" t="s">
        <v>3530</v>
      </c>
      <c r="J84" s="696" t="s">
        <v>2162</v>
      </c>
      <c r="K84" s="704" t="str">
        <f t="array" ref="K84">xlookup(D84,JANUARY!F:F,JANUARY!M:M)</f>
        <v>FORMAL-GOVERNMENT</v>
      </c>
    </row>
    <row r="85">
      <c r="A85" s="696">
        <v>80.0</v>
      </c>
      <c r="B85" s="696">
        <v>6474.0</v>
      </c>
      <c r="C85" s="696">
        <v>1804.0</v>
      </c>
      <c r="D85" s="696" t="s">
        <v>782</v>
      </c>
      <c r="E85" s="696" t="s">
        <v>2146</v>
      </c>
      <c r="F85" s="696" t="s">
        <v>2149</v>
      </c>
      <c r="G85" s="696">
        <v>10.0</v>
      </c>
      <c r="H85" s="703">
        <v>45672.0</v>
      </c>
      <c r="I85" s="696" t="s">
        <v>3531</v>
      </c>
      <c r="J85" s="696" t="s">
        <v>2292</v>
      </c>
      <c r="K85" s="704" t="str">
        <f t="array" ref="K85">xlookup(D85,JANUARY!F:F,JANUARY!M:M)</f>
        <v>FORMAL-PRIVATE</v>
      </c>
    </row>
    <row r="86">
      <c r="A86" s="696">
        <v>81.0</v>
      </c>
      <c r="B86" s="696">
        <v>7822.0</v>
      </c>
      <c r="C86" s="696">
        <v>1805.0</v>
      </c>
      <c r="D86" s="696" t="s">
        <v>814</v>
      </c>
      <c r="E86" s="696" t="s">
        <v>2146</v>
      </c>
      <c r="F86" s="696" t="s">
        <v>2141</v>
      </c>
      <c r="G86" s="696">
        <v>62.0</v>
      </c>
      <c r="H86" s="703">
        <v>45672.0</v>
      </c>
      <c r="I86" s="696" t="s">
        <v>3532</v>
      </c>
      <c r="J86" s="696" t="s">
        <v>2153</v>
      </c>
      <c r="K86" s="704" t="str">
        <f t="array" ref="K86">xlookup(D86,JANUARY!F:F,JANUARY!M:M)</f>
        <v>SENIOR CITIZEN</v>
      </c>
    </row>
    <row r="87">
      <c r="A87" s="696">
        <v>82.0</v>
      </c>
      <c r="B87" s="696">
        <v>8357.0</v>
      </c>
      <c r="C87" s="696">
        <v>1806.0</v>
      </c>
      <c r="D87" s="696" t="s">
        <v>744</v>
      </c>
      <c r="E87" s="696" t="s">
        <v>2146</v>
      </c>
      <c r="F87" s="696" t="s">
        <v>2141</v>
      </c>
      <c r="G87" s="696">
        <v>29.0</v>
      </c>
      <c r="H87" s="703">
        <v>45672.0</v>
      </c>
      <c r="I87" s="696" t="s">
        <v>3533</v>
      </c>
      <c r="J87" s="696" t="s">
        <v>3534</v>
      </c>
      <c r="K87" s="704" t="str">
        <f t="array" ref="K87">xlookup(D87,JANUARY!F:F,JANUARY!M:M)</f>
        <v>FORMAL-PRIVATE</v>
      </c>
    </row>
    <row r="88">
      <c r="A88" s="696">
        <v>83.0</v>
      </c>
      <c r="B88" s="696">
        <v>11373.0</v>
      </c>
      <c r="C88" s="696">
        <v>1807.0</v>
      </c>
      <c r="D88" s="696" t="s">
        <v>807</v>
      </c>
      <c r="E88" s="696" t="s">
        <v>2140</v>
      </c>
      <c r="F88" s="696" t="s">
        <v>2149</v>
      </c>
      <c r="G88" s="696">
        <v>53.0</v>
      </c>
      <c r="H88" s="703">
        <v>45672.0</v>
      </c>
      <c r="I88" s="696" t="s">
        <v>3535</v>
      </c>
      <c r="J88" s="696" t="s">
        <v>3475</v>
      </c>
      <c r="K88" s="704" t="str">
        <f t="array" ref="K88">xlookup(D88,JANUARY!F:F,JANUARY!M:M)</f>
        <v>FORMAL-PRIVATE</v>
      </c>
    </row>
    <row r="89">
      <c r="A89" s="696">
        <v>84.0</v>
      </c>
      <c r="B89" s="696">
        <v>11387.0</v>
      </c>
      <c r="C89" s="696">
        <v>1808.0</v>
      </c>
      <c r="D89" s="696" t="s">
        <v>3536</v>
      </c>
      <c r="E89" s="696" t="s">
        <v>2140</v>
      </c>
      <c r="F89" s="696" t="s">
        <v>2141</v>
      </c>
      <c r="G89" s="696">
        <v>28.0</v>
      </c>
      <c r="H89" s="703">
        <v>45673.0</v>
      </c>
      <c r="I89" s="696" t="s">
        <v>3537</v>
      </c>
      <c r="J89" s="696" t="s">
        <v>2371</v>
      </c>
      <c r="K89" s="704" t="str">
        <f t="array" ref="K89">xlookup(D89,JANUARY!F:F,JANUARY!M:M)</f>
        <v>#N/A</v>
      </c>
    </row>
    <row r="90">
      <c r="A90" s="696">
        <v>85.0</v>
      </c>
      <c r="B90" s="696">
        <v>11212.0</v>
      </c>
      <c r="C90" s="696">
        <v>1809.0</v>
      </c>
      <c r="D90" s="696" t="s">
        <v>834</v>
      </c>
      <c r="E90" s="696" t="s">
        <v>2146</v>
      </c>
      <c r="F90" s="696" t="s">
        <v>2141</v>
      </c>
      <c r="G90" s="696">
        <v>30.0</v>
      </c>
      <c r="H90" s="703">
        <v>45673.0</v>
      </c>
      <c r="I90" s="696" t="s">
        <v>3538</v>
      </c>
      <c r="J90" s="696" t="s">
        <v>2299</v>
      </c>
      <c r="K90" s="704" t="str">
        <f t="array" ref="K90">xlookup(D90,JANUARY!F:F,JANUARY!M:M)</f>
        <v>FORMAL-PRIVATE</v>
      </c>
    </row>
    <row r="91">
      <c r="A91" s="696">
        <v>86.0</v>
      </c>
      <c r="B91" s="696">
        <v>11419.0</v>
      </c>
      <c r="C91" s="696">
        <v>1810.0</v>
      </c>
      <c r="D91" s="696" t="s">
        <v>889</v>
      </c>
      <c r="E91" s="696" t="s">
        <v>2146</v>
      </c>
      <c r="F91" s="696" t="s">
        <v>2141</v>
      </c>
      <c r="G91" s="696">
        <v>74.0</v>
      </c>
      <c r="H91" s="703">
        <v>45674.0</v>
      </c>
      <c r="I91" s="696" t="s">
        <v>3539</v>
      </c>
      <c r="J91" s="696" t="s">
        <v>2360</v>
      </c>
      <c r="K91" s="704" t="str">
        <f t="array" ref="K91">xlookup(D91,JANUARY!F:F,JANUARY!M:M)</f>
        <v>SENIOR CITIZEN</v>
      </c>
    </row>
    <row r="92">
      <c r="A92" s="696">
        <v>87.0</v>
      </c>
      <c r="B92" s="696">
        <v>11420.0</v>
      </c>
      <c r="C92" s="696">
        <v>1811.0</v>
      </c>
      <c r="D92" s="696" t="s">
        <v>828</v>
      </c>
      <c r="E92" s="696" t="s">
        <v>2146</v>
      </c>
      <c r="F92" s="696" t="s">
        <v>2141</v>
      </c>
      <c r="G92" s="696">
        <v>33.0</v>
      </c>
      <c r="H92" s="703">
        <v>45674.0</v>
      </c>
      <c r="I92" s="696" t="s">
        <v>3540</v>
      </c>
      <c r="J92" s="696" t="s">
        <v>2360</v>
      </c>
      <c r="K92" s="704" t="str">
        <f t="array" ref="K92">xlookup(D92,JANUARY!F:F,JANUARY!M:M)</f>
        <v>INFORMAL ECONOMY- INFORMAL SECTOR</v>
      </c>
    </row>
    <row r="93">
      <c r="A93" s="696">
        <v>88.0</v>
      </c>
      <c r="B93" s="696">
        <v>11421.0</v>
      </c>
      <c r="C93" s="696">
        <v>1812.0</v>
      </c>
      <c r="D93" s="696" t="s">
        <v>848</v>
      </c>
      <c r="E93" s="696" t="s">
        <v>2140</v>
      </c>
      <c r="F93" s="696" t="s">
        <v>2149</v>
      </c>
      <c r="G93" s="696">
        <v>60.0</v>
      </c>
      <c r="H93" s="703">
        <v>45674.0</v>
      </c>
      <c r="I93" s="696" t="s">
        <v>3541</v>
      </c>
      <c r="J93" s="696" t="s">
        <v>3464</v>
      </c>
      <c r="K93" s="704" t="str">
        <f t="array" ref="K93">xlookup(D93,JANUARY!F:F,JANUARY!M:M)</f>
        <v>SELF EARNING INDIVIDUAL</v>
      </c>
    </row>
    <row r="94">
      <c r="A94" s="696">
        <v>89.0</v>
      </c>
      <c r="B94" s="696">
        <v>11422.0</v>
      </c>
      <c r="C94" s="696">
        <v>1813.0</v>
      </c>
      <c r="D94" s="696" t="s">
        <v>821</v>
      </c>
      <c r="E94" s="696" t="s">
        <v>2146</v>
      </c>
      <c r="F94" s="696" t="s">
        <v>2141</v>
      </c>
      <c r="G94" s="696">
        <v>2.0</v>
      </c>
      <c r="H94" s="703">
        <v>45674.0</v>
      </c>
      <c r="I94" s="696" t="s">
        <v>3542</v>
      </c>
      <c r="J94" s="696" t="s">
        <v>2344</v>
      </c>
      <c r="K94" s="704" t="str">
        <f t="array" ref="K94">xlookup(D94,JANUARY!F:F,JANUARY!M:M)</f>
        <v>FORMAL-PRIVATE</v>
      </c>
    </row>
    <row r="95">
      <c r="A95" s="696">
        <v>90.0</v>
      </c>
      <c r="B95" s="696">
        <v>11444.0</v>
      </c>
      <c r="C95" s="696">
        <v>1814.0</v>
      </c>
      <c r="D95" s="696" t="s">
        <v>3543</v>
      </c>
      <c r="E95" s="696" t="s">
        <v>2146</v>
      </c>
      <c r="F95" s="696" t="s">
        <v>2141</v>
      </c>
      <c r="G95" s="696">
        <v>5.0</v>
      </c>
      <c r="H95" s="703">
        <v>45675.0</v>
      </c>
      <c r="I95" s="696" t="s">
        <v>3544</v>
      </c>
      <c r="J95" s="696" t="s">
        <v>2185</v>
      </c>
      <c r="K95" s="704" t="str">
        <f t="array" ref="K95">xlookup(D95,JANUARY!F:F,JANUARY!M:M)</f>
        <v>#N/A</v>
      </c>
    </row>
    <row r="96">
      <c r="A96" s="696">
        <v>91.0</v>
      </c>
      <c r="B96" s="696">
        <v>7119.0</v>
      </c>
      <c r="C96" s="696">
        <v>1815.0</v>
      </c>
      <c r="D96" s="696" t="s">
        <v>928</v>
      </c>
      <c r="E96" s="696" t="s">
        <v>2146</v>
      </c>
      <c r="F96" s="696" t="s">
        <v>2141</v>
      </c>
      <c r="G96" s="696">
        <v>34.0</v>
      </c>
      <c r="H96" s="703">
        <v>45675.0</v>
      </c>
      <c r="I96" s="696" t="s">
        <v>3545</v>
      </c>
      <c r="J96" s="696" t="s">
        <v>3546</v>
      </c>
      <c r="K96" s="704" t="str">
        <f t="array" ref="K96">xlookup(D96,JANUARY!F:F,JANUARY!M:M)</f>
        <v>FORMAL-GOVERNMENT</v>
      </c>
    </row>
    <row r="97">
      <c r="A97" s="696">
        <v>92.0</v>
      </c>
      <c r="B97" s="696">
        <v>11460.0</v>
      </c>
      <c r="C97" s="696">
        <v>1816.0</v>
      </c>
      <c r="D97" s="696" t="s">
        <v>951</v>
      </c>
      <c r="E97" s="696" t="s">
        <v>2146</v>
      </c>
      <c r="F97" s="696" t="s">
        <v>2141</v>
      </c>
      <c r="G97" s="696">
        <v>29.0</v>
      </c>
      <c r="H97" s="703">
        <v>45675.0</v>
      </c>
      <c r="I97" s="696" t="s">
        <v>3547</v>
      </c>
      <c r="J97" s="696" t="s">
        <v>2179</v>
      </c>
      <c r="K97" s="704" t="str">
        <f t="array" ref="K97">xlookup(D97,JANUARY!F:F,JANUARY!M:M)</f>
        <v>FORMAL-PRIVATE</v>
      </c>
    </row>
    <row r="98">
      <c r="A98" s="696">
        <v>93.0</v>
      </c>
      <c r="B98" s="696">
        <v>11466.0</v>
      </c>
      <c r="C98" s="696">
        <v>1817.0</v>
      </c>
      <c r="D98" s="696" t="s">
        <v>2346</v>
      </c>
      <c r="E98" s="696" t="s">
        <v>2140</v>
      </c>
      <c r="F98" s="696" t="s">
        <v>2149</v>
      </c>
      <c r="G98" s="696">
        <v>53.0</v>
      </c>
      <c r="H98" s="703">
        <v>45675.0</v>
      </c>
      <c r="I98" s="696" t="s">
        <v>2347</v>
      </c>
      <c r="J98" s="696" t="s">
        <v>2179</v>
      </c>
      <c r="K98" s="704" t="str">
        <f t="array" ref="K98">xlookup(D98,JANUARY!F:F,JANUARY!M:M)</f>
        <v>#N/A</v>
      </c>
    </row>
    <row r="99">
      <c r="A99" s="696">
        <v>94.0</v>
      </c>
      <c r="B99" s="696">
        <v>11173.0</v>
      </c>
      <c r="C99" s="696">
        <v>1818.0</v>
      </c>
      <c r="D99" s="696" t="s">
        <v>940</v>
      </c>
      <c r="E99" s="696" t="s">
        <v>2146</v>
      </c>
      <c r="F99" s="696" t="s">
        <v>2141</v>
      </c>
      <c r="G99" s="696">
        <v>25.0</v>
      </c>
      <c r="H99" s="703">
        <v>45675.0</v>
      </c>
      <c r="I99" s="696" t="s">
        <v>3548</v>
      </c>
      <c r="J99" s="696" t="s">
        <v>2268</v>
      </c>
      <c r="K99" s="704" t="str">
        <f t="array" ref="K99">xlookup(D99,JANUARY!F:F,JANUARY!M:M)</f>
        <v>FORMAL-PRIVATE</v>
      </c>
    </row>
    <row r="100">
      <c r="A100" s="696">
        <v>95.0</v>
      </c>
      <c r="B100" s="696">
        <v>7830.0</v>
      </c>
      <c r="C100" s="696">
        <v>1819.0</v>
      </c>
      <c r="D100" s="696" t="s">
        <v>856</v>
      </c>
      <c r="E100" s="696" t="s">
        <v>2146</v>
      </c>
      <c r="F100" s="696" t="s">
        <v>2141</v>
      </c>
      <c r="G100" s="696">
        <v>28.0</v>
      </c>
      <c r="H100" s="703">
        <v>45675.0</v>
      </c>
      <c r="I100" s="696" t="s">
        <v>3549</v>
      </c>
      <c r="J100" s="696" t="s">
        <v>3550</v>
      </c>
      <c r="K100" s="704" t="str">
        <f t="array" ref="K100">xlookup(D100,JANUARY!F:F,JANUARY!M:M)</f>
        <v>FORMAL-PRIVATE</v>
      </c>
    </row>
    <row r="101">
      <c r="A101" s="696">
        <v>96.0</v>
      </c>
      <c r="B101" s="696">
        <v>11471.0</v>
      </c>
      <c r="C101" s="696">
        <v>1820.0</v>
      </c>
      <c r="D101" s="696" t="s">
        <v>975</v>
      </c>
      <c r="E101" s="696" t="s">
        <v>2146</v>
      </c>
      <c r="F101" s="696" t="s">
        <v>2141</v>
      </c>
      <c r="G101" s="696">
        <v>0.0</v>
      </c>
      <c r="H101" s="703">
        <v>45675.0</v>
      </c>
      <c r="I101" s="696" t="s">
        <v>3551</v>
      </c>
      <c r="J101" s="696" t="s">
        <v>2247</v>
      </c>
      <c r="K101" s="704" t="str">
        <f t="array" ref="K101">xlookup(D101,JANUARY!F:F,JANUARY!M:M)</f>
        <v>FORMAL-PRIVATE</v>
      </c>
    </row>
    <row r="102">
      <c r="A102" s="696">
        <v>97.0</v>
      </c>
      <c r="B102" s="696">
        <v>11473.0</v>
      </c>
      <c r="C102" s="696">
        <v>1821.0</v>
      </c>
      <c r="D102" s="696" t="s">
        <v>3552</v>
      </c>
      <c r="E102" s="696" t="s">
        <v>2146</v>
      </c>
      <c r="F102" s="696" t="s">
        <v>2141</v>
      </c>
      <c r="G102" s="696">
        <v>0.0</v>
      </c>
      <c r="H102" s="703">
        <v>45676.0</v>
      </c>
      <c r="I102" s="696" t="s">
        <v>3553</v>
      </c>
      <c r="J102" s="696" t="s">
        <v>2202</v>
      </c>
      <c r="K102" s="704" t="str">
        <f t="array" ref="K102">xlookup(D102,JANUARY!F:F,JANUARY!M:M)</f>
        <v>#N/A</v>
      </c>
    </row>
    <row r="103">
      <c r="A103" s="696">
        <v>98.0</v>
      </c>
      <c r="B103" s="696">
        <v>11472.0</v>
      </c>
      <c r="C103" s="696">
        <v>1822.0</v>
      </c>
      <c r="D103" s="696" t="s">
        <v>3554</v>
      </c>
      <c r="E103" s="696" t="s">
        <v>2140</v>
      </c>
      <c r="F103" s="696" t="s">
        <v>2149</v>
      </c>
      <c r="G103" s="696">
        <v>29.0</v>
      </c>
      <c r="H103" s="703">
        <v>45676.0</v>
      </c>
      <c r="I103" s="696" t="s">
        <v>3555</v>
      </c>
      <c r="J103" s="696" t="s">
        <v>2181</v>
      </c>
      <c r="K103" s="704" t="str">
        <f t="array" ref="K103">xlookup(D103,JANUARY!F:F,JANUARY!M:M)</f>
        <v>#N/A</v>
      </c>
    </row>
    <row r="104">
      <c r="A104" s="696">
        <v>99.0</v>
      </c>
      <c r="B104" s="696">
        <v>10919.0</v>
      </c>
      <c r="C104" s="696">
        <v>1823.0</v>
      </c>
      <c r="D104" s="696" t="s">
        <v>912</v>
      </c>
      <c r="E104" s="696" t="s">
        <v>2140</v>
      </c>
      <c r="F104" s="696" t="s">
        <v>2141</v>
      </c>
      <c r="G104" s="696">
        <v>46.0</v>
      </c>
      <c r="H104" s="703">
        <v>45676.0</v>
      </c>
      <c r="I104" s="696" t="s">
        <v>3556</v>
      </c>
      <c r="J104" s="696" t="s">
        <v>3464</v>
      </c>
      <c r="K104" s="704" t="str">
        <f t="array" ref="K104">xlookup(D104,JANUARY!F:F,JANUARY!M:M)</f>
        <v>INFORMAL ECONOMY- INFORMAL SECTOR</v>
      </c>
    </row>
    <row r="105">
      <c r="A105" s="696">
        <v>100.0</v>
      </c>
      <c r="B105" s="696">
        <v>11481.0</v>
      </c>
      <c r="C105" s="696">
        <v>1824.0</v>
      </c>
      <c r="D105" s="696" t="s">
        <v>1324</v>
      </c>
      <c r="E105" s="696" t="s">
        <v>2146</v>
      </c>
      <c r="F105" s="696" t="s">
        <v>2141</v>
      </c>
      <c r="G105" s="696">
        <v>18.0</v>
      </c>
      <c r="H105" s="703">
        <v>45676.0</v>
      </c>
      <c r="I105" s="696" t="s">
        <v>2258</v>
      </c>
      <c r="J105" s="696" t="s">
        <v>2153</v>
      </c>
      <c r="K105" s="704" t="str">
        <f t="array" ref="K105">xlookup(D105,JANUARY!F:F,JANUARY!M:M)</f>
        <v>#N/A</v>
      </c>
    </row>
    <row r="106">
      <c r="A106" s="696">
        <v>101.0</v>
      </c>
      <c r="B106" s="696">
        <v>11476.0</v>
      </c>
      <c r="C106" s="696">
        <v>1825.0</v>
      </c>
      <c r="D106" s="696" t="s">
        <v>896</v>
      </c>
      <c r="E106" s="696" t="s">
        <v>2146</v>
      </c>
      <c r="F106" s="696" t="s">
        <v>2141</v>
      </c>
      <c r="G106" s="696">
        <v>0.0</v>
      </c>
      <c r="H106" s="703">
        <v>45676.0</v>
      </c>
      <c r="I106" s="696" t="s">
        <v>3557</v>
      </c>
      <c r="J106" s="696" t="s">
        <v>3558</v>
      </c>
      <c r="K106" s="704" t="str">
        <f t="array" ref="K106">xlookup(D106,JANUARY!F:F,JANUARY!M:M)</f>
        <v>FORMAL-PRIVATE</v>
      </c>
    </row>
    <row r="107">
      <c r="A107" s="696">
        <v>102.0</v>
      </c>
      <c r="B107" s="696">
        <v>11482.0</v>
      </c>
      <c r="C107" s="696">
        <v>1826.0</v>
      </c>
      <c r="D107" s="696" t="s">
        <v>955</v>
      </c>
      <c r="E107" s="696" t="s">
        <v>2146</v>
      </c>
      <c r="F107" s="696" t="s">
        <v>2141</v>
      </c>
      <c r="G107" s="696">
        <v>3.0</v>
      </c>
      <c r="H107" s="703">
        <v>45676.0</v>
      </c>
      <c r="I107" s="696" t="s">
        <v>3559</v>
      </c>
      <c r="J107" s="696" t="s">
        <v>2336</v>
      </c>
      <c r="K107" s="704" t="str">
        <f t="array" ref="K107">xlookup(D107,JANUARY!F:F,JANUARY!M:M)</f>
        <v>FORMAL-PRIVATE</v>
      </c>
    </row>
    <row r="108">
      <c r="A108" s="696">
        <v>103.0</v>
      </c>
      <c r="B108" s="696">
        <v>11483.0</v>
      </c>
      <c r="C108" s="696">
        <v>1827.0</v>
      </c>
      <c r="D108" s="696" t="s">
        <v>1024</v>
      </c>
      <c r="E108" s="696" t="s">
        <v>2140</v>
      </c>
      <c r="F108" s="696" t="s">
        <v>2149</v>
      </c>
      <c r="G108" s="696">
        <v>4.0</v>
      </c>
      <c r="H108" s="703">
        <v>45676.0</v>
      </c>
      <c r="I108" s="696" t="s">
        <v>3560</v>
      </c>
      <c r="J108" s="696" t="s">
        <v>2176</v>
      </c>
      <c r="K108" s="704" t="str">
        <f t="array" ref="K108">xlookup(D108,JANUARY!F:F,JANUARY!M:M)</f>
        <v>FORMAL-PRIVATE</v>
      </c>
    </row>
    <row r="109">
      <c r="A109" s="696">
        <v>104.0</v>
      </c>
      <c r="B109" s="696">
        <v>11486.0</v>
      </c>
      <c r="C109" s="696">
        <v>1828.0</v>
      </c>
      <c r="D109" s="696" t="s">
        <v>3561</v>
      </c>
      <c r="E109" s="696" t="s">
        <v>2146</v>
      </c>
      <c r="F109" s="696" t="s">
        <v>2149</v>
      </c>
      <c r="G109" s="696">
        <v>0.0</v>
      </c>
      <c r="H109" s="703">
        <v>45676.0</v>
      </c>
      <c r="I109" s="696" t="s">
        <v>3562</v>
      </c>
      <c r="J109" s="696" t="s">
        <v>3563</v>
      </c>
      <c r="K109" s="704" t="str">
        <f t="array" ref="K109">xlookup(D109,JANUARY!F:F,JANUARY!M:M)</f>
        <v>#N/A</v>
      </c>
    </row>
    <row r="110">
      <c r="A110" s="696">
        <v>105.0</v>
      </c>
      <c r="B110" s="696">
        <v>11490.0</v>
      </c>
      <c r="C110" s="696">
        <v>1829.0</v>
      </c>
      <c r="D110" s="696" t="s">
        <v>870</v>
      </c>
      <c r="E110" s="696" t="s">
        <v>2146</v>
      </c>
      <c r="F110" s="696" t="s">
        <v>2141</v>
      </c>
      <c r="G110" s="696">
        <v>30.0</v>
      </c>
      <c r="H110" s="703">
        <v>45676.0</v>
      </c>
      <c r="I110" s="696" t="s">
        <v>3564</v>
      </c>
      <c r="J110" s="696" t="s">
        <v>2172</v>
      </c>
      <c r="K110" s="704" t="str">
        <f t="array" ref="K110">xlookup(D110,JANUARY!F:F,JANUARY!M:M)</f>
        <v>SELF EARNING INDIVIDUAL</v>
      </c>
    </row>
    <row r="111">
      <c r="A111" s="696">
        <v>106.0</v>
      </c>
      <c r="B111" s="696">
        <v>11487.0</v>
      </c>
      <c r="C111" s="696">
        <v>1830.0</v>
      </c>
      <c r="D111" s="696" t="s">
        <v>907</v>
      </c>
      <c r="E111" s="696" t="s">
        <v>2140</v>
      </c>
      <c r="F111" s="696" t="s">
        <v>2141</v>
      </c>
      <c r="G111" s="696">
        <v>36.0</v>
      </c>
      <c r="H111" s="703">
        <v>45676.0</v>
      </c>
      <c r="I111" s="696" t="s">
        <v>3565</v>
      </c>
      <c r="J111" s="696" t="s">
        <v>2179</v>
      </c>
      <c r="K111" s="704" t="str">
        <f t="array" ref="K111">xlookup(D111,JANUARY!F:F,JANUARY!M:M)</f>
        <v>FORMAL-PRIVATE</v>
      </c>
    </row>
    <row r="112">
      <c r="A112" s="696">
        <v>107.0</v>
      </c>
      <c r="B112" s="696">
        <v>11493.0</v>
      </c>
      <c r="C112" s="696">
        <v>1831.0</v>
      </c>
      <c r="D112" s="696" t="s">
        <v>3566</v>
      </c>
      <c r="E112" s="696" t="s">
        <v>2146</v>
      </c>
      <c r="F112" s="696" t="s">
        <v>2141</v>
      </c>
      <c r="G112" s="696">
        <v>0.0</v>
      </c>
      <c r="H112" s="703">
        <v>45676.0</v>
      </c>
      <c r="I112" s="696" t="s">
        <v>3567</v>
      </c>
      <c r="J112" s="696" t="s">
        <v>2212</v>
      </c>
      <c r="K112" s="704" t="str">
        <f t="array" ref="K112">xlookup(D112,JANUARY!F:F,JANUARY!M:M)</f>
        <v>#N/A</v>
      </c>
    </row>
    <row r="113">
      <c r="A113" s="696">
        <v>108.0</v>
      </c>
      <c r="B113" s="696">
        <v>11399.0</v>
      </c>
      <c r="C113" s="696">
        <v>1832.0</v>
      </c>
      <c r="D113" s="696" t="s">
        <v>1295</v>
      </c>
      <c r="E113" s="696" t="s">
        <v>2146</v>
      </c>
      <c r="F113" s="696" t="s">
        <v>2141</v>
      </c>
      <c r="G113" s="696">
        <v>50.0</v>
      </c>
      <c r="H113" s="703">
        <v>45677.0</v>
      </c>
      <c r="I113" s="696" t="s">
        <v>3568</v>
      </c>
      <c r="J113" s="696" t="s">
        <v>2172</v>
      </c>
      <c r="K113" s="704" t="str">
        <f t="array" ref="K113">xlookup(D113,JANUARY!F:F,JANUARY!M:M)</f>
        <v>#N/A</v>
      </c>
    </row>
    <row r="114">
      <c r="A114" s="696">
        <v>109.0</v>
      </c>
      <c r="B114" s="696">
        <v>11516.0</v>
      </c>
      <c r="C114" s="696">
        <v>1833.0</v>
      </c>
      <c r="D114" s="696" t="s">
        <v>3569</v>
      </c>
      <c r="E114" s="696" t="s">
        <v>2146</v>
      </c>
      <c r="F114" s="696" t="s">
        <v>2149</v>
      </c>
      <c r="G114" s="696">
        <v>14.0</v>
      </c>
      <c r="H114" s="703">
        <v>45677.0</v>
      </c>
      <c r="I114" s="696" t="s">
        <v>3570</v>
      </c>
      <c r="J114" s="696" t="s">
        <v>2172</v>
      </c>
      <c r="K114" s="704" t="str">
        <f t="array" ref="K114">xlookup(D114,JANUARY!F:F,JANUARY!M:M)</f>
        <v>#N/A</v>
      </c>
    </row>
    <row r="115">
      <c r="A115" s="696">
        <v>110.0</v>
      </c>
      <c r="B115" s="696">
        <v>11517.0</v>
      </c>
      <c r="C115" s="696">
        <v>1834.0</v>
      </c>
      <c r="D115" s="696" t="s">
        <v>1036</v>
      </c>
      <c r="E115" s="696" t="s">
        <v>2146</v>
      </c>
      <c r="F115" s="696" t="s">
        <v>2141</v>
      </c>
      <c r="G115" s="696">
        <v>70.0</v>
      </c>
      <c r="H115" s="703">
        <v>45677.0</v>
      </c>
      <c r="I115" s="696" t="s">
        <v>3571</v>
      </c>
      <c r="J115" s="696" t="s">
        <v>2172</v>
      </c>
      <c r="K115" s="704" t="str">
        <f t="array" ref="K115">xlookup(D115,JANUARY!F:F,JANUARY!M:M)</f>
        <v>SENIOR CITIZEN</v>
      </c>
    </row>
    <row r="116">
      <c r="A116" s="696">
        <v>111.0</v>
      </c>
      <c r="B116" s="696">
        <v>11522.0</v>
      </c>
      <c r="C116" s="696">
        <v>1835.0</v>
      </c>
      <c r="D116" s="696" t="s">
        <v>960</v>
      </c>
      <c r="E116" s="696" t="s">
        <v>2146</v>
      </c>
      <c r="F116" s="696" t="s">
        <v>2149</v>
      </c>
      <c r="G116" s="696">
        <v>45.0</v>
      </c>
      <c r="H116" s="703">
        <v>45677.0</v>
      </c>
      <c r="I116" s="696" t="s">
        <v>3572</v>
      </c>
      <c r="J116" s="696" t="s">
        <v>2179</v>
      </c>
      <c r="K116" s="704" t="str">
        <f t="array" ref="K116">xlookup(D116,JANUARY!F:F,JANUARY!M:M)</f>
        <v>FORMAL-PRIVATE</v>
      </c>
    </row>
    <row r="117">
      <c r="A117" s="696">
        <v>112.0</v>
      </c>
      <c r="B117" s="696">
        <v>11523.0</v>
      </c>
      <c r="C117" s="696">
        <v>1836.0</v>
      </c>
      <c r="D117" s="696" t="s">
        <v>998</v>
      </c>
      <c r="E117" s="696" t="s">
        <v>2140</v>
      </c>
      <c r="F117" s="696" t="s">
        <v>2141</v>
      </c>
      <c r="G117" s="696">
        <v>6.0</v>
      </c>
      <c r="H117" s="703">
        <v>45677.0</v>
      </c>
      <c r="I117" s="696" t="s">
        <v>3573</v>
      </c>
      <c r="J117" s="696" t="s">
        <v>3439</v>
      </c>
      <c r="K117" s="704" t="str">
        <f t="array" ref="K117">xlookup(D117,JANUARY!F:F,JANUARY!M:M)</f>
        <v>FORMAL-PRIVATE</v>
      </c>
    </row>
    <row r="118">
      <c r="A118" s="696">
        <v>113.0</v>
      </c>
      <c r="B118" s="696">
        <v>11526.0</v>
      </c>
      <c r="C118" s="696">
        <v>1837.0</v>
      </c>
      <c r="D118" s="696" t="s">
        <v>3574</v>
      </c>
      <c r="E118" s="696" t="s">
        <v>2140</v>
      </c>
      <c r="F118" s="696" t="s">
        <v>2141</v>
      </c>
      <c r="G118" s="696">
        <v>0.0</v>
      </c>
      <c r="H118" s="703">
        <v>45678.0</v>
      </c>
      <c r="I118" s="696" t="s">
        <v>3575</v>
      </c>
      <c r="J118" s="696" t="s">
        <v>2250</v>
      </c>
      <c r="K118" s="704" t="str">
        <f t="array" ref="K118">xlookup(D118,JANUARY!F:F,JANUARY!M:M)</f>
        <v>#N/A</v>
      </c>
    </row>
    <row r="119">
      <c r="A119" s="696">
        <v>114.0</v>
      </c>
      <c r="B119" s="696">
        <v>7774.0</v>
      </c>
      <c r="C119" s="696">
        <v>1838.0</v>
      </c>
      <c r="D119" s="696" t="s">
        <v>991</v>
      </c>
      <c r="E119" s="696" t="s">
        <v>2146</v>
      </c>
      <c r="F119" s="696" t="s">
        <v>2141</v>
      </c>
      <c r="G119" s="696">
        <v>24.0</v>
      </c>
      <c r="H119" s="703">
        <v>45678.0</v>
      </c>
      <c r="I119" s="696" t="s">
        <v>3576</v>
      </c>
      <c r="J119" s="696" t="s">
        <v>3577</v>
      </c>
      <c r="K119" s="704" t="str">
        <f t="array" ref="K119">xlookup(D119,JANUARY!F:F,JANUARY!M:M)</f>
        <v>INFORMAL ECONOMY- INFORMAL SECTOR</v>
      </c>
    </row>
    <row r="120">
      <c r="A120" s="696">
        <v>115.0</v>
      </c>
      <c r="B120" s="696">
        <v>11046.0</v>
      </c>
      <c r="C120" s="696">
        <v>1839.0</v>
      </c>
      <c r="D120" s="696" t="s">
        <v>3578</v>
      </c>
      <c r="E120" s="696" t="s">
        <v>2146</v>
      </c>
      <c r="F120" s="696" t="s">
        <v>2141</v>
      </c>
      <c r="G120" s="696">
        <v>9.0</v>
      </c>
      <c r="H120" s="703">
        <v>45678.0</v>
      </c>
      <c r="I120" s="696" t="s">
        <v>3579</v>
      </c>
      <c r="J120" s="696" t="s">
        <v>2247</v>
      </c>
      <c r="K120" s="704" t="str">
        <f t="array" ref="K120">xlookup(D120,JANUARY!F:F,JANUARY!M:M)</f>
        <v>#N/A</v>
      </c>
    </row>
    <row r="121">
      <c r="A121" s="696">
        <v>116.0</v>
      </c>
      <c r="B121" s="696">
        <v>11557.0</v>
      </c>
      <c r="C121" s="696">
        <v>1840.0</v>
      </c>
      <c r="D121" s="696" t="s">
        <v>1012</v>
      </c>
      <c r="E121" s="696" t="s">
        <v>2146</v>
      </c>
      <c r="F121" s="696" t="s">
        <v>2149</v>
      </c>
      <c r="G121" s="696">
        <v>43.0</v>
      </c>
      <c r="H121" s="703">
        <v>45678.0</v>
      </c>
      <c r="I121" s="696" t="s">
        <v>3580</v>
      </c>
      <c r="J121" s="696" t="s">
        <v>2179</v>
      </c>
      <c r="K121" s="704" t="str">
        <f t="array" ref="K121">xlookup(D121,JANUARY!F:F,JANUARY!M:M)</f>
        <v>FORMAL-GOVERNMENT</v>
      </c>
    </row>
    <row r="122">
      <c r="A122" s="696">
        <v>117.0</v>
      </c>
      <c r="B122" s="696">
        <v>9051.0</v>
      </c>
      <c r="C122" s="696">
        <v>1841.0</v>
      </c>
      <c r="D122" s="696" t="s">
        <v>1043</v>
      </c>
      <c r="E122" s="696" t="s">
        <v>2146</v>
      </c>
      <c r="F122" s="696" t="s">
        <v>2141</v>
      </c>
      <c r="G122" s="696">
        <v>37.0</v>
      </c>
      <c r="H122" s="703">
        <v>45678.0</v>
      </c>
      <c r="I122" s="696" t="s">
        <v>3581</v>
      </c>
      <c r="J122" s="696" t="s">
        <v>3582</v>
      </c>
      <c r="K122" s="704" t="str">
        <f t="array" ref="K122">xlookup(D122,JANUARY!F:F,JANUARY!M:M)</f>
        <v>#N/A</v>
      </c>
    </row>
    <row r="123">
      <c r="A123" s="696">
        <v>118.0</v>
      </c>
      <c r="B123" s="696">
        <v>11565.0</v>
      </c>
      <c r="C123" s="696">
        <v>1842.0</v>
      </c>
      <c r="D123" s="696" t="s">
        <v>3583</v>
      </c>
      <c r="E123" s="696" t="s">
        <v>2140</v>
      </c>
      <c r="F123" s="696" t="s">
        <v>2149</v>
      </c>
      <c r="G123" s="696">
        <v>12.0</v>
      </c>
      <c r="H123" s="703">
        <v>45678.0</v>
      </c>
      <c r="I123" s="696" t="s">
        <v>3584</v>
      </c>
      <c r="J123" s="696" t="s">
        <v>3500</v>
      </c>
      <c r="K123" s="704" t="str">
        <f t="array" ref="K123">xlookup(D123,JANUARY!F:F,JANUARY!M:M)</f>
        <v>#N/A</v>
      </c>
    </row>
    <row r="124">
      <c r="A124" s="696">
        <v>119.0</v>
      </c>
      <c r="B124" s="696">
        <v>11567.0</v>
      </c>
      <c r="C124" s="696">
        <v>1843.0</v>
      </c>
      <c r="D124" s="696" t="s">
        <v>3585</v>
      </c>
      <c r="E124" s="696" t="s">
        <v>2146</v>
      </c>
      <c r="F124" s="696" t="s">
        <v>2149</v>
      </c>
      <c r="G124" s="696">
        <v>1.0</v>
      </c>
      <c r="H124" s="703">
        <v>45679.0</v>
      </c>
      <c r="I124" s="696" t="s">
        <v>3586</v>
      </c>
      <c r="J124" s="696" t="s">
        <v>2189</v>
      </c>
      <c r="K124" s="704" t="str">
        <f t="array" ref="K124">xlookup(D124,JANUARY!F:F,JANUARY!M:M)</f>
        <v>#N/A</v>
      </c>
    </row>
    <row r="125">
      <c r="A125" s="696">
        <v>120.0</v>
      </c>
      <c r="B125" s="696">
        <v>11564.0</v>
      </c>
      <c r="C125" s="696">
        <v>1844.0</v>
      </c>
      <c r="D125" s="696" t="s">
        <v>3587</v>
      </c>
      <c r="E125" s="696" t="s">
        <v>2140</v>
      </c>
      <c r="F125" s="696" t="s">
        <v>2141</v>
      </c>
      <c r="G125" s="696">
        <v>20.0</v>
      </c>
      <c r="H125" s="703">
        <v>45679.0</v>
      </c>
      <c r="I125" s="696" t="s">
        <v>3588</v>
      </c>
      <c r="J125" s="696" t="s">
        <v>3522</v>
      </c>
      <c r="K125" s="704" t="str">
        <f t="array" ref="K125">xlookup(D125,JANUARY!F:F,JANUARY!M:M)</f>
        <v>#N/A</v>
      </c>
    </row>
    <row r="126">
      <c r="A126" s="696">
        <v>121.0</v>
      </c>
      <c r="B126" s="696">
        <v>11573.0</v>
      </c>
      <c r="C126" s="696">
        <v>1845.0</v>
      </c>
      <c r="D126" s="696" t="s">
        <v>1042</v>
      </c>
      <c r="E126" s="696" t="s">
        <v>2146</v>
      </c>
      <c r="F126" s="696" t="s">
        <v>2141</v>
      </c>
      <c r="G126" s="696">
        <v>0.0</v>
      </c>
      <c r="H126" s="703">
        <v>45679.0</v>
      </c>
      <c r="I126" s="696" t="s">
        <v>3589</v>
      </c>
      <c r="J126" s="696" t="s">
        <v>2176</v>
      </c>
      <c r="K126" s="704" t="str">
        <f t="array" ref="K126">xlookup(D126,JANUARY!F:F,JANUARY!M:M)</f>
        <v>INFORMAL ECONOMY- INFORMAL SECTOR</v>
      </c>
    </row>
    <row r="127">
      <c r="A127" s="696">
        <v>122.0</v>
      </c>
      <c r="B127" s="696">
        <v>11577.0</v>
      </c>
      <c r="C127" s="696">
        <v>1846.0</v>
      </c>
      <c r="D127" s="696" t="s">
        <v>1302</v>
      </c>
      <c r="E127" s="696" t="s">
        <v>2146</v>
      </c>
      <c r="F127" s="696" t="s">
        <v>2149</v>
      </c>
      <c r="G127" s="696">
        <v>35.0</v>
      </c>
      <c r="H127" s="703">
        <v>45679.0</v>
      </c>
      <c r="I127" s="696" t="s">
        <v>3590</v>
      </c>
      <c r="J127" s="696" t="s">
        <v>2179</v>
      </c>
      <c r="K127" s="704" t="str">
        <f t="array" ref="K127">xlookup(D127,JANUARY!F:F,JANUARY!M:M)</f>
        <v>#N/A</v>
      </c>
    </row>
    <row r="128">
      <c r="A128" s="696">
        <v>123.0</v>
      </c>
      <c r="B128" s="696">
        <v>11586.0</v>
      </c>
      <c r="C128" s="696">
        <v>1847.0</v>
      </c>
      <c r="D128" s="696" t="s">
        <v>1030</v>
      </c>
      <c r="E128" s="696" t="s">
        <v>2140</v>
      </c>
      <c r="F128" s="696" t="s">
        <v>2141</v>
      </c>
      <c r="G128" s="696">
        <v>2.0</v>
      </c>
      <c r="H128" s="703">
        <v>45679.0</v>
      </c>
      <c r="I128" s="696" t="s">
        <v>3591</v>
      </c>
      <c r="J128" s="696" t="s">
        <v>2212</v>
      </c>
      <c r="K128" s="704" t="str">
        <f t="array" ref="K128">xlookup(D128,JANUARY!F:F,JANUARY!M:M)</f>
        <v>FORMAL-PRIVATE</v>
      </c>
    </row>
    <row r="129">
      <c r="A129" s="696">
        <v>124.0</v>
      </c>
      <c r="B129" s="696">
        <v>11585.0</v>
      </c>
      <c r="C129" s="696">
        <v>1848.0</v>
      </c>
      <c r="D129" s="696" t="s">
        <v>3592</v>
      </c>
      <c r="E129" s="696" t="s">
        <v>2140</v>
      </c>
      <c r="F129" s="696" t="s">
        <v>2149</v>
      </c>
      <c r="G129" s="696">
        <v>18.0</v>
      </c>
      <c r="H129" s="703">
        <v>45679.0</v>
      </c>
      <c r="I129" s="696" t="s">
        <v>3593</v>
      </c>
      <c r="J129" s="696" t="s">
        <v>2185</v>
      </c>
      <c r="K129" s="704" t="str">
        <f t="array" ref="K129">xlookup(D129,JANUARY!F:F,JANUARY!M:M)</f>
        <v>#N/A</v>
      </c>
    </row>
    <row r="130">
      <c r="A130" s="696">
        <v>125.0</v>
      </c>
      <c r="B130" s="696">
        <v>11593.0</v>
      </c>
      <c r="C130" s="696">
        <v>1849.0</v>
      </c>
      <c r="D130" s="696" t="s">
        <v>1064</v>
      </c>
      <c r="E130" s="696" t="s">
        <v>2140</v>
      </c>
      <c r="F130" s="696" t="s">
        <v>2141</v>
      </c>
      <c r="G130" s="696">
        <v>22.0</v>
      </c>
      <c r="H130" s="703">
        <v>45679.0</v>
      </c>
      <c r="I130" s="696" t="s">
        <v>3594</v>
      </c>
      <c r="J130" s="696" t="s">
        <v>3595</v>
      </c>
      <c r="K130" s="704" t="str">
        <f t="array" ref="K130">xlookup(D130,JANUARY!F:F,JANUARY!M:M)</f>
        <v>SELF EARNING INDIVIDUAL</v>
      </c>
    </row>
    <row r="131">
      <c r="A131" s="696">
        <v>126.0</v>
      </c>
      <c r="B131" s="696">
        <v>11594.0</v>
      </c>
      <c r="C131" s="696">
        <v>1850.0</v>
      </c>
      <c r="D131" s="696" t="s">
        <v>3596</v>
      </c>
      <c r="E131" s="696" t="s">
        <v>2140</v>
      </c>
      <c r="F131" s="696" t="s">
        <v>2141</v>
      </c>
      <c r="G131" s="696">
        <v>76.0</v>
      </c>
      <c r="H131" s="703">
        <v>45679.0</v>
      </c>
      <c r="I131" s="696" t="s">
        <v>3597</v>
      </c>
      <c r="J131" s="696" t="s">
        <v>2170</v>
      </c>
      <c r="K131" s="704" t="str">
        <f t="array" ref="K131">xlookup(D131,JANUARY!F:F,JANUARY!M:M)</f>
        <v>#N/A</v>
      </c>
    </row>
    <row r="132">
      <c r="A132" s="696">
        <v>127.0</v>
      </c>
      <c r="B132" s="696">
        <v>11601.0</v>
      </c>
      <c r="C132" s="696">
        <v>1851.0</v>
      </c>
      <c r="D132" s="696" t="s">
        <v>1111</v>
      </c>
      <c r="E132" s="696" t="s">
        <v>2146</v>
      </c>
      <c r="F132" s="696" t="s">
        <v>2141</v>
      </c>
      <c r="G132" s="696">
        <v>47.0</v>
      </c>
      <c r="H132" s="703">
        <v>45679.0</v>
      </c>
      <c r="I132" s="696" t="s">
        <v>3598</v>
      </c>
      <c r="J132" s="696" t="s">
        <v>2179</v>
      </c>
      <c r="K132" s="704" t="str">
        <f t="array" ref="K132">xlookup(D132,JANUARY!F:F,JANUARY!M:M)</f>
        <v>FORMAL-GOVERNMENT</v>
      </c>
    </row>
    <row r="133">
      <c r="A133" s="696">
        <v>128.0</v>
      </c>
      <c r="B133" s="696">
        <v>9934.0</v>
      </c>
      <c r="C133" s="696">
        <v>1852.0</v>
      </c>
      <c r="D133" s="696" t="s">
        <v>1056</v>
      </c>
      <c r="E133" s="696" t="s">
        <v>2140</v>
      </c>
      <c r="F133" s="696" t="s">
        <v>2149</v>
      </c>
      <c r="G133" s="696">
        <v>27.0</v>
      </c>
      <c r="H133" s="703">
        <v>45680.0</v>
      </c>
      <c r="I133" s="696" t="s">
        <v>3599</v>
      </c>
      <c r="J133" s="696" t="s">
        <v>2181</v>
      </c>
      <c r="K133" s="704" t="str">
        <f t="array" ref="K133">xlookup(D133,JANUARY!F:F,JANUARY!M:M)</f>
        <v>FORMAL-PRIVATE</v>
      </c>
    </row>
    <row r="134">
      <c r="A134" s="696">
        <v>129.0</v>
      </c>
      <c r="B134" s="696">
        <v>11606.0</v>
      </c>
      <c r="C134" s="696">
        <v>1853.0</v>
      </c>
      <c r="D134" s="696" t="s">
        <v>3600</v>
      </c>
      <c r="E134" s="696" t="s">
        <v>2146</v>
      </c>
      <c r="F134" s="696" t="s">
        <v>2141</v>
      </c>
      <c r="G134" s="696">
        <v>60.0</v>
      </c>
      <c r="H134" s="703">
        <v>45680.0</v>
      </c>
      <c r="I134" s="696" t="s">
        <v>3601</v>
      </c>
      <c r="J134" s="696" t="s">
        <v>2179</v>
      </c>
      <c r="K134" s="704" t="str">
        <f t="array" ref="K134">xlookup(D134,JANUARY!F:F,JANUARY!M:M)</f>
        <v>#N/A</v>
      </c>
    </row>
    <row r="135">
      <c r="A135" s="696">
        <v>130.0</v>
      </c>
      <c r="B135" s="696">
        <v>11607.0</v>
      </c>
      <c r="C135" s="696">
        <v>1854.0</v>
      </c>
      <c r="D135" s="696" t="s">
        <v>3602</v>
      </c>
      <c r="E135" s="696" t="s">
        <v>2146</v>
      </c>
      <c r="F135" s="696" t="s">
        <v>2141</v>
      </c>
      <c r="G135" s="696">
        <v>0.0</v>
      </c>
      <c r="H135" s="703">
        <v>45680.0</v>
      </c>
      <c r="I135" s="696" t="s">
        <v>3603</v>
      </c>
      <c r="J135" s="696" t="s">
        <v>2160</v>
      </c>
      <c r="K135" s="704" t="str">
        <f t="array" ref="K135">xlookup(D135,JANUARY!F:F,JANUARY!M:M)</f>
        <v>#N/A</v>
      </c>
    </row>
    <row r="136">
      <c r="A136" s="696">
        <v>131.0</v>
      </c>
      <c r="B136" s="696">
        <v>11620.0</v>
      </c>
      <c r="C136" s="696">
        <v>1855.0</v>
      </c>
      <c r="D136" s="696" t="s">
        <v>3604</v>
      </c>
      <c r="E136" s="696" t="s">
        <v>2146</v>
      </c>
      <c r="F136" s="696" t="s">
        <v>2149</v>
      </c>
      <c r="G136" s="696">
        <v>9.0</v>
      </c>
      <c r="H136" s="703">
        <v>45680.0</v>
      </c>
      <c r="I136" s="696" t="s">
        <v>3605</v>
      </c>
      <c r="J136" s="696" t="s">
        <v>2336</v>
      </c>
      <c r="K136" s="704" t="str">
        <f t="array" ref="K136">xlookup(D136,JANUARY!F:F,JANUARY!M:M)</f>
        <v>#N/A</v>
      </c>
    </row>
    <row r="137">
      <c r="A137" s="696">
        <v>132.0</v>
      </c>
      <c r="B137" s="696">
        <v>11624.0</v>
      </c>
      <c r="C137" s="696">
        <v>1856.0</v>
      </c>
      <c r="D137" s="696" t="s">
        <v>3606</v>
      </c>
      <c r="E137" s="696" t="s">
        <v>2140</v>
      </c>
      <c r="F137" s="696" t="s">
        <v>2149</v>
      </c>
      <c r="G137" s="696">
        <v>25.0</v>
      </c>
      <c r="H137" s="703">
        <v>45680.0</v>
      </c>
      <c r="I137" s="696" t="s">
        <v>3607</v>
      </c>
      <c r="J137" s="696" t="s">
        <v>2299</v>
      </c>
      <c r="K137" s="704" t="str">
        <f t="array" ref="K137">xlookup(D137,JANUARY!F:F,JANUARY!M:M)</f>
        <v>#N/A</v>
      </c>
    </row>
    <row r="138">
      <c r="A138" s="696">
        <v>133.0</v>
      </c>
      <c r="B138" s="696">
        <v>11636.0</v>
      </c>
      <c r="C138" s="696">
        <v>1857.0</v>
      </c>
      <c r="D138" s="696" t="s">
        <v>1096</v>
      </c>
      <c r="E138" s="696" t="s">
        <v>2146</v>
      </c>
      <c r="F138" s="696" t="s">
        <v>2149</v>
      </c>
      <c r="G138" s="696">
        <v>1.0</v>
      </c>
      <c r="H138" s="703">
        <v>45681.0</v>
      </c>
      <c r="I138" s="696" t="s">
        <v>3608</v>
      </c>
      <c r="J138" s="696" t="s">
        <v>2202</v>
      </c>
      <c r="K138" s="704" t="str">
        <f t="array" ref="K138">xlookup(D138,JANUARY!F:F,JANUARY!M:M)</f>
        <v>SPONSORED- POS FINANCIALLY INCAPABLE</v>
      </c>
    </row>
    <row r="139">
      <c r="A139" s="696">
        <v>134.0</v>
      </c>
      <c r="B139" s="696">
        <v>11634.0</v>
      </c>
      <c r="C139" s="696">
        <v>1858.0</v>
      </c>
      <c r="D139" s="696" t="s">
        <v>1117</v>
      </c>
      <c r="E139" s="696" t="s">
        <v>2140</v>
      </c>
      <c r="F139" s="696" t="s">
        <v>2141</v>
      </c>
      <c r="G139" s="696">
        <v>72.0</v>
      </c>
      <c r="H139" s="703">
        <v>45681.0</v>
      </c>
      <c r="I139" s="696" t="s">
        <v>3609</v>
      </c>
      <c r="J139" s="696" t="s">
        <v>2214</v>
      </c>
      <c r="K139" s="704" t="str">
        <f t="array" ref="K139">xlookup(D139,JANUARY!F:F,JANUARY!M:M)</f>
        <v>SENIOR CITIZEN</v>
      </c>
    </row>
    <row r="140">
      <c r="A140" s="696">
        <v>135.0</v>
      </c>
      <c r="B140" s="696">
        <v>11639.0</v>
      </c>
      <c r="C140" s="696">
        <v>1859.0</v>
      </c>
      <c r="D140" s="696" t="s">
        <v>1140</v>
      </c>
      <c r="E140" s="696" t="s">
        <v>2140</v>
      </c>
      <c r="F140" s="696" t="s">
        <v>2149</v>
      </c>
      <c r="G140" s="696">
        <v>67.0</v>
      </c>
      <c r="H140" s="703">
        <v>45681.0</v>
      </c>
      <c r="I140" s="696" t="s">
        <v>3610</v>
      </c>
      <c r="J140" s="696" t="s">
        <v>3386</v>
      </c>
      <c r="K140" s="704" t="str">
        <f t="array" ref="K140">xlookup(D140,JANUARY!F:F,JANUARY!M:M)</f>
        <v>INDIRECT CONTRIBUTOR</v>
      </c>
    </row>
    <row r="141">
      <c r="A141" s="696">
        <v>136.0</v>
      </c>
      <c r="B141" s="696">
        <v>9165.0</v>
      </c>
      <c r="C141" s="696">
        <v>1860.0</v>
      </c>
      <c r="D141" s="696" t="s">
        <v>1090</v>
      </c>
      <c r="E141" s="696" t="s">
        <v>2146</v>
      </c>
      <c r="F141" s="696" t="s">
        <v>2141</v>
      </c>
      <c r="G141" s="696">
        <v>29.0</v>
      </c>
      <c r="H141" s="703">
        <v>45681.0</v>
      </c>
      <c r="I141" s="696" t="s">
        <v>3611</v>
      </c>
      <c r="J141" s="696" t="s">
        <v>3612</v>
      </c>
      <c r="K141" s="704" t="str">
        <f t="array" ref="K141">xlookup(D141,JANUARY!F:F,JANUARY!M:M)</f>
        <v>SELF EARNING INDIVIDUAL</v>
      </c>
    </row>
    <row r="142">
      <c r="A142" s="696">
        <v>137.0</v>
      </c>
      <c r="B142" s="696">
        <v>11648.0</v>
      </c>
      <c r="C142" s="696">
        <v>1861.0</v>
      </c>
      <c r="D142" s="696" t="s">
        <v>1197</v>
      </c>
      <c r="E142" s="696" t="s">
        <v>2140</v>
      </c>
      <c r="F142" s="696" t="s">
        <v>2149</v>
      </c>
      <c r="G142" s="696">
        <v>6.0</v>
      </c>
      <c r="H142" s="703">
        <v>45681.0</v>
      </c>
      <c r="I142" s="696" t="s">
        <v>3613</v>
      </c>
      <c r="J142" s="696" t="s">
        <v>2250</v>
      </c>
      <c r="K142" s="704" t="str">
        <f t="array" ref="K142">xlookup(D142,JANUARY!F:F,JANUARY!M:M)</f>
        <v>FORMAL-PRIVATE</v>
      </c>
    </row>
    <row r="143">
      <c r="A143" s="696">
        <v>138.0</v>
      </c>
      <c r="B143" s="696">
        <v>11657.0</v>
      </c>
      <c r="C143" s="696">
        <v>1862.0</v>
      </c>
      <c r="D143" s="696" t="s">
        <v>3614</v>
      </c>
      <c r="E143" s="696" t="s">
        <v>2146</v>
      </c>
      <c r="F143" s="696" t="s">
        <v>2149</v>
      </c>
      <c r="G143" s="696">
        <v>8.0</v>
      </c>
      <c r="H143" s="703">
        <v>45682.0</v>
      </c>
      <c r="I143" s="696" t="s">
        <v>3615</v>
      </c>
      <c r="J143" s="696" t="s">
        <v>2202</v>
      </c>
      <c r="K143" s="704" t="str">
        <f t="array" ref="K143">xlookup(D143,JANUARY!F:F,JANUARY!M:M)</f>
        <v>#N/A</v>
      </c>
    </row>
    <row r="144">
      <c r="A144" s="696">
        <v>139.0</v>
      </c>
      <c r="B144" s="696">
        <v>11684.0</v>
      </c>
      <c r="C144" s="696">
        <v>1863.0</v>
      </c>
      <c r="D144" s="696" t="s">
        <v>1137</v>
      </c>
      <c r="E144" s="696" t="s">
        <v>2146</v>
      </c>
      <c r="F144" s="696" t="s">
        <v>2141</v>
      </c>
      <c r="G144" s="696">
        <v>71.0</v>
      </c>
      <c r="H144" s="703">
        <v>45682.0</v>
      </c>
      <c r="I144" s="696" t="s">
        <v>3616</v>
      </c>
      <c r="J144" s="696" t="s">
        <v>3486</v>
      </c>
      <c r="K144" s="704" t="str">
        <f t="array" ref="K144">xlookup(D144,JANUARY!F:F,JANUARY!M:M)</f>
        <v>SENIOR CITIZEN</v>
      </c>
    </row>
    <row r="145">
      <c r="A145" s="696">
        <v>140.0</v>
      </c>
      <c r="B145" s="696">
        <v>11694.0</v>
      </c>
      <c r="C145" s="696">
        <v>1864.0</v>
      </c>
      <c r="D145" s="696" t="s">
        <v>3617</v>
      </c>
      <c r="E145" s="696" t="s">
        <v>2146</v>
      </c>
      <c r="F145" s="696" t="s">
        <v>2149</v>
      </c>
      <c r="G145" s="696">
        <v>17.0</v>
      </c>
      <c r="H145" s="703">
        <v>45682.0</v>
      </c>
      <c r="I145" s="696" t="s">
        <v>3618</v>
      </c>
      <c r="J145" s="696" t="s">
        <v>2197</v>
      </c>
      <c r="K145" s="704" t="str">
        <f t="array" ref="K145">xlookup(D145,JANUARY!F:F,JANUARY!M:M)</f>
        <v>#N/A</v>
      </c>
    </row>
    <row r="146">
      <c r="A146" s="696">
        <v>141.0</v>
      </c>
      <c r="B146" s="696">
        <v>11696.0</v>
      </c>
      <c r="C146" s="696">
        <v>1865.0</v>
      </c>
      <c r="D146" s="696" t="s">
        <v>3619</v>
      </c>
      <c r="E146" s="696" t="s">
        <v>2146</v>
      </c>
      <c r="F146" s="696" t="s">
        <v>2141</v>
      </c>
      <c r="G146" s="696">
        <v>38.0</v>
      </c>
      <c r="H146" s="703">
        <v>45683.0</v>
      </c>
      <c r="I146" s="696" t="s">
        <v>3620</v>
      </c>
      <c r="J146" s="696" t="s">
        <v>3386</v>
      </c>
      <c r="K146" s="704" t="str">
        <f t="array" ref="K146">xlookup(D146,JANUARY!F:F,JANUARY!M:M)</f>
        <v>#N/A</v>
      </c>
    </row>
    <row r="147">
      <c r="A147" s="696">
        <v>142.0</v>
      </c>
      <c r="B147" s="696">
        <v>11704.0</v>
      </c>
      <c r="C147" s="696">
        <v>1866.0</v>
      </c>
      <c r="D147" s="696" t="s">
        <v>1184</v>
      </c>
      <c r="E147" s="696" t="s">
        <v>2140</v>
      </c>
      <c r="F147" s="696" t="s">
        <v>2141</v>
      </c>
      <c r="G147" s="696">
        <v>2.0</v>
      </c>
      <c r="H147" s="703">
        <v>45683.0</v>
      </c>
      <c r="I147" s="696" t="s">
        <v>3621</v>
      </c>
      <c r="J147" s="696" t="s">
        <v>2183</v>
      </c>
      <c r="K147" s="704" t="str">
        <f t="array" ref="K147">xlookup(D147,JANUARY!F:F,JANUARY!M:M)</f>
        <v>FORMAL-PRIVATE</v>
      </c>
    </row>
    <row r="148">
      <c r="A148" s="696">
        <v>143.0</v>
      </c>
      <c r="B148" s="696">
        <v>11706.0</v>
      </c>
      <c r="C148" s="696">
        <v>1867.0</v>
      </c>
      <c r="D148" s="696" t="s">
        <v>1190</v>
      </c>
      <c r="E148" s="696" t="s">
        <v>2140</v>
      </c>
      <c r="F148" s="696" t="s">
        <v>2141</v>
      </c>
      <c r="G148" s="696">
        <v>1.0</v>
      </c>
      <c r="H148" s="703">
        <v>45683.0</v>
      </c>
      <c r="I148" s="696" t="s">
        <v>3622</v>
      </c>
      <c r="J148" s="696" t="s">
        <v>2292</v>
      </c>
      <c r="K148" s="704" t="str">
        <f t="array" ref="K148">xlookup(D148,JANUARY!F:F,JANUARY!M:M)</f>
        <v>FORMAL-PRIVATE</v>
      </c>
    </row>
    <row r="149">
      <c r="A149" s="696">
        <v>144.0</v>
      </c>
      <c r="B149" s="696">
        <v>11710.0</v>
      </c>
      <c r="C149" s="696">
        <v>1868.0</v>
      </c>
      <c r="D149" s="696" t="s">
        <v>1271</v>
      </c>
      <c r="E149" s="696" t="s">
        <v>2140</v>
      </c>
      <c r="F149" s="696" t="s">
        <v>2149</v>
      </c>
      <c r="G149" s="696">
        <v>19.0</v>
      </c>
      <c r="H149" s="703">
        <v>45683.0</v>
      </c>
      <c r="I149" s="696" t="s">
        <v>3623</v>
      </c>
      <c r="J149" s="696" t="s">
        <v>2143</v>
      </c>
      <c r="K149" s="704" t="str">
        <f t="array" ref="K149">xlookup(D149,JANUARY!F:F,JANUARY!M:M)</f>
        <v>4PS/MCCT</v>
      </c>
    </row>
    <row r="150" ht="15.0" customHeight="1">
      <c r="A150" s="696">
        <v>145.0</v>
      </c>
      <c r="B150" s="696">
        <v>11647.0</v>
      </c>
      <c r="C150" s="696">
        <v>1869.0</v>
      </c>
      <c r="D150" s="696" t="s">
        <v>1232</v>
      </c>
      <c r="E150" s="696" t="s">
        <v>2146</v>
      </c>
      <c r="F150" s="696" t="s">
        <v>2149</v>
      </c>
      <c r="G150" s="696">
        <v>68.0</v>
      </c>
      <c r="H150" s="703">
        <v>45684.0</v>
      </c>
      <c r="I150" s="696" t="s">
        <v>3624</v>
      </c>
      <c r="J150" s="696" t="s">
        <v>2162</v>
      </c>
      <c r="K150" s="704" t="str">
        <f t="array" ref="K150">xlookup(D150,JANUARY!F:F,JANUARY!M:M)</f>
        <v>SENIOR CITIZEN</v>
      </c>
    </row>
    <row r="151">
      <c r="A151" s="696">
        <v>146.0</v>
      </c>
      <c r="B151" s="696">
        <v>11723.0</v>
      </c>
      <c r="C151" s="696">
        <v>1870.0</v>
      </c>
      <c r="D151" s="696" t="s">
        <v>1289</v>
      </c>
      <c r="E151" s="696" t="s">
        <v>2140</v>
      </c>
      <c r="F151" s="696" t="s">
        <v>2149</v>
      </c>
      <c r="G151" s="696">
        <v>33.0</v>
      </c>
      <c r="H151" s="703">
        <v>45684.0</v>
      </c>
      <c r="I151" s="696" t="s">
        <v>3625</v>
      </c>
      <c r="J151" s="696" t="s">
        <v>3626</v>
      </c>
      <c r="K151" s="704" t="str">
        <f t="array" ref="K151">xlookup(D151,JANUARY!F:F,JANUARY!M:M)</f>
        <v>#N/A</v>
      </c>
    </row>
    <row r="152">
      <c r="A152" s="696">
        <v>147.0</v>
      </c>
      <c r="B152" s="696">
        <v>11746.0</v>
      </c>
      <c r="C152" s="696">
        <v>1871.0</v>
      </c>
      <c r="D152" s="696" t="s">
        <v>3627</v>
      </c>
      <c r="E152" s="696" t="s">
        <v>2140</v>
      </c>
      <c r="F152" s="696" t="s">
        <v>2149</v>
      </c>
      <c r="G152" s="696">
        <v>3.0</v>
      </c>
      <c r="H152" s="703">
        <v>45685.0</v>
      </c>
      <c r="I152" s="696" t="s">
        <v>3628</v>
      </c>
      <c r="J152" s="696" t="s">
        <v>2292</v>
      </c>
      <c r="K152" s="704" t="str">
        <f t="array" ref="K152">xlookup(D152,JANUARY!F:F,JANUARY!M:M)</f>
        <v>#N/A</v>
      </c>
    </row>
    <row r="153">
      <c r="A153" s="696">
        <v>148.0</v>
      </c>
      <c r="B153" s="696">
        <v>11745.0</v>
      </c>
      <c r="C153" s="696">
        <v>1872.0</v>
      </c>
      <c r="D153" s="696" t="s">
        <v>3629</v>
      </c>
      <c r="E153" s="696" t="s">
        <v>2146</v>
      </c>
      <c r="F153" s="696" t="s">
        <v>2141</v>
      </c>
      <c r="G153" s="696">
        <v>1.0</v>
      </c>
      <c r="H153" s="703">
        <v>45685.0</v>
      </c>
      <c r="I153" s="696" t="s">
        <v>3630</v>
      </c>
      <c r="J153" s="696" t="s">
        <v>2176</v>
      </c>
      <c r="K153" s="704" t="str">
        <f t="array" ref="K153">xlookup(D153,JANUARY!F:F,JANUARY!M:M)</f>
        <v>#N/A</v>
      </c>
    </row>
    <row r="154">
      <c r="A154" s="696">
        <v>149.0</v>
      </c>
      <c r="B154" s="696">
        <v>11730.0</v>
      </c>
      <c r="C154" s="696">
        <v>1873.0</v>
      </c>
      <c r="D154" s="696" t="s">
        <v>1258</v>
      </c>
      <c r="E154" s="696" t="s">
        <v>2146</v>
      </c>
      <c r="F154" s="696" t="s">
        <v>2141</v>
      </c>
      <c r="G154" s="696">
        <v>10.0</v>
      </c>
      <c r="H154" s="703">
        <v>45685.0</v>
      </c>
      <c r="I154" s="696" t="s">
        <v>3631</v>
      </c>
      <c r="J154" s="696" t="s">
        <v>2250</v>
      </c>
      <c r="K154" s="704" t="str">
        <f t="array" ref="K154">xlookup(D154,JANUARY!F:F,JANUARY!M:M)</f>
        <v>FORMAL-PRIVATE</v>
      </c>
    </row>
    <row r="155">
      <c r="A155" s="696">
        <v>150.0</v>
      </c>
      <c r="B155" s="696">
        <v>9711.0</v>
      </c>
      <c r="C155" s="696">
        <v>1874.0</v>
      </c>
      <c r="D155" s="696" t="s">
        <v>723</v>
      </c>
      <c r="E155" s="696" t="s">
        <v>2146</v>
      </c>
      <c r="F155" s="696" t="s">
        <v>2149</v>
      </c>
      <c r="G155" s="696">
        <v>3.0</v>
      </c>
      <c r="H155" s="703">
        <v>45685.0</v>
      </c>
      <c r="I155" s="696" t="s">
        <v>3488</v>
      </c>
      <c r="J155" s="696" t="s">
        <v>2176</v>
      </c>
      <c r="K155" s="704" t="str">
        <f t="array" ref="K155">xlookup(D155,JANUARY!F:F,JANUARY!M:M)</f>
        <v>FORMAL-PRIVATE</v>
      </c>
    </row>
    <row r="156">
      <c r="A156" s="696">
        <v>151.0</v>
      </c>
      <c r="B156" s="696">
        <v>11744.0</v>
      </c>
      <c r="C156" s="696">
        <v>1875.0</v>
      </c>
      <c r="D156" s="696" t="s">
        <v>3632</v>
      </c>
      <c r="E156" s="696" t="s">
        <v>2140</v>
      </c>
      <c r="F156" s="696" t="s">
        <v>2149</v>
      </c>
      <c r="G156" s="696">
        <v>41.0</v>
      </c>
      <c r="H156" s="703">
        <v>45685.0</v>
      </c>
      <c r="I156" s="696" t="s">
        <v>3633</v>
      </c>
      <c r="J156" s="696" t="s">
        <v>2187</v>
      </c>
      <c r="K156" s="704" t="str">
        <f t="array" ref="K156">xlookup(D156,JANUARY!F:F,JANUARY!M:M)</f>
        <v>#N/A</v>
      </c>
    </row>
    <row r="157">
      <c r="A157" s="696">
        <v>152.0</v>
      </c>
      <c r="B157" s="696">
        <v>11763.0</v>
      </c>
      <c r="C157" s="696">
        <v>1876.0</v>
      </c>
      <c r="D157" s="696" t="s">
        <v>3634</v>
      </c>
      <c r="E157" s="696" t="s">
        <v>2146</v>
      </c>
      <c r="F157" s="696" t="s">
        <v>2141</v>
      </c>
      <c r="G157" s="696">
        <v>1.0</v>
      </c>
      <c r="H157" s="703">
        <v>45685.0</v>
      </c>
      <c r="I157" s="696" t="s">
        <v>3521</v>
      </c>
      <c r="J157" s="696" t="s">
        <v>2253</v>
      </c>
      <c r="K157" s="704" t="str">
        <f t="array" ref="K157">xlookup(D157,JANUARY!F:F,JANUARY!M:M)</f>
        <v>#N/A</v>
      </c>
    </row>
    <row r="158">
      <c r="A158" s="696">
        <v>153.0</v>
      </c>
      <c r="B158" s="696">
        <v>11799.0</v>
      </c>
      <c r="C158" s="696">
        <v>1877.0</v>
      </c>
      <c r="D158" s="696" t="s">
        <v>2444</v>
      </c>
      <c r="E158" s="696" t="s">
        <v>2140</v>
      </c>
      <c r="F158" s="696" t="s">
        <v>2141</v>
      </c>
      <c r="G158" s="696">
        <v>84.0</v>
      </c>
      <c r="H158" s="703">
        <v>45687.0</v>
      </c>
      <c r="I158" s="696" t="s">
        <v>3635</v>
      </c>
      <c r="J158" s="696" t="s">
        <v>2164</v>
      </c>
      <c r="K158" s="704" t="str">
        <f t="array" ref="K158">xlookup(D158,JANUARY!F:F,JANUARY!M:M)</f>
        <v>#N/A</v>
      </c>
    </row>
    <row r="159">
      <c r="A159" s="696">
        <v>154.0</v>
      </c>
      <c r="B159" s="696">
        <v>11742.0</v>
      </c>
      <c r="C159" s="696">
        <v>1878.0</v>
      </c>
      <c r="D159" s="696" t="s">
        <v>3636</v>
      </c>
      <c r="E159" s="696" t="s">
        <v>2146</v>
      </c>
      <c r="F159" s="696" t="s">
        <v>2141</v>
      </c>
      <c r="G159" s="696">
        <v>13.0</v>
      </c>
      <c r="H159" s="703">
        <v>45687.0</v>
      </c>
      <c r="I159" s="696" t="s">
        <v>3637</v>
      </c>
      <c r="J159" s="696" t="s">
        <v>2247</v>
      </c>
      <c r="K159" s="704" t="str">
        <f t="array" ref="K159">xlookup(D159,JANUARY!F:F,JANUARY!M:M)</f>
        <v>#N/A</v>
      </c>
    </row>
    <row r="160">
      <c r="A160" s="696">
        <v>155.0</v>
      </c>
      <c r="B160" s="696">
        <v>11816.0</v>
      </c>
      <c r="C160" s="696">
        <v>1879.0</v>
      </c>
      <c r="D160" s="696" t="s">
        <v>1313</v>
      </c>
      <c r="E160" s="696" t="s">
        <v>2146</v>
      </c>
      <c r="F160" s="696" t="s">
        <v>2141</v>
      </c>
      <c r="G160" s="696">
        <v>5.0</v>
      </c>
      <c r="H160" s="703">
        <v>45687.0</v>
      </c>
      <c r="I160" s="696" t="s">
        <v>3638</v>
      </c>
      <c r="J160" s="696" t="s">
        <v>2216</v>
      </c>
      <c r="K160" s="704" t="str">
        <f t="array" ref="K160">xlookup(D160,JANUARY!F:F,JANUARY!M:M)</f>
        <v>#N/A</v>
      </c>
    </row>
    <row r="161">
      <c r="A161" s="696">
        <v>156.0</v>
      </c>
      <c r="B161" s="696">
        <v>11849.0</v>
      </c>
      <c r="C161" s="696">
        <v>1880.0</v>
      </c>
      <c r="D161" s="696" t="s">
        <v>3639</v>
      </c>
      <c r="E161" s="696" t="s">
        <v>2146</v>
      </c>
      <c r="F161" s="696" t="s">
        <v>2149</v>
      </c>
      <c r="G161" s="696">
        <v>25.0</v>
      </c>
      <c r="H161" s="703">
        <v>45688.0</v>
      </c>
      <c r="I161" s="696" t="s">
        <v>3640</v>
      </c>
      <c r="J161" s="696" t="s">
        <v>3394</v>
      </c>
      <c r="K161" s="704" t="str">
        <f t="array" ref="K161">xlookup(D161,JANUARY!F:F,JANUARY!M:M)</f>
        <v>#N/A</v>
      </c>
    </row>
    <row r="162">
      <c r="A162" s="696">
        <v>157.0</v>
      </c>
      <c r="B162" s="696">
        <v>11859.0</v>
      </c>
      <c r="C162" s="696">
        <v>1881.0</v>
      </c>
      <c r="D162" s="696" t="s">
        <v>3641</v>
      </c>
      <c r="E162" s="696" t="s">
        <v>2146</v>
      </c>
      <c r="F162" s="696" t="s">
        <v>2141</v>
      </c>
      <c r="G162" s="696">
        <v>7.0</v>
      </c>
      <c r="H162" s="703">
        <v>45688.0</v>
      </c>
      <c r="I162" s="696" t="s">
        <v>3642</v>
      </c>
      <c r="J162" s="696" t="s">
        <v>2253</v>
      </c>
      <c r="K162" s="704" t="str">
        <f t="array" ref="K162">xlookup(D162,JANUARY!F:F,JANUARY!M:M)</f>
        <v>#N/A</v>
      </c>
    </row>
    <row r="163">
      <c r="A163" s="688"/>
      <c r="B163" s="688"/>
      <c r="C163" s="688"/>
      <c r="D163" s="688"/>
      <c r="E163" s="688"/>
      <c r="F163" s="688"/>
      <c r="G163" s="688"/>
      <c r="H163" s="688"/>
      <c r="I163" s="688"/>
      <c r="J163" s="688"/>
    </row>
  </sheetData>
  <mergeCells count="2">
    <mergeCell ref="A1:D1"/>
    <mergeCell ref="A3:D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5" max="5" width="28.88"/>
    <col customWidth="1" min="6" max="6" width="20.75"/>
    <col customWidth="1" min="7" max="7" width="16.0"/>
    <col customWidth="1" min="8" max="8" width="18.0"/>
    <col customWidth="1" min="9" max="10" width="28.75"/>
    <col customWidth="1" min="11" max="11" width="36.75"/>
  </cols>
  <sheetData>
    <row r="1">
      <c r="A1" s="957" t="s">
        <v>1278</v>
      </c>
      <c r="B1" s="958" t="s">
        <v>1</v>
      </c>
      <c r="C1" s="959" t="s">
        <v>2</v>
      </c>
      <c r="D1" s="960" t="s">
        <v>3</v>
      </c>
      <c r="E1" s="957" t="s">
        <v>5</v>
      </c>
      <c r="F1" s="957" t="s">
        <v>19</v>
      </c>
      <c r="G1" s="958" t="s">
        <v>31</v>
      </c>
      <c r="H1" s="958" t="s">
        <v>42</v>
      </c>
      <c r="I1" s="961" t="s">
        <v>3643</v>
      </c>
      <c r="J1" s="958" t="s">
        <v>3644</v>
      </c>
      <c r="K1" s="958" t="s">
        <v>40</v>
      </c>
    </row>
    <row r="2">
      <c r="A2" s="962"/>
      <c r="B2" s="962"/>
      <c r="C2" s="962"/>
      <c r="D2" s="962"/>
      <c r="E2" s="962"/>
      <c r="F2" s="962"/>
      <c r="G2" s="963"/>
      <c r="H2" s="964"/>
      <c r="I2" s="965"/>
      <c r="J2" s="962"/>
      <c r="K2" s="962"/>
    </row>
    <row r="3">
      <c r="A3" s="962"/>
      <c r="B3" s="962"/>
      <c r="C3" s="962"/>
      <c r="D3" s="962"/>
      <c r="E3" s="962"/>
      <c r="F3" s="962"/>
      <c r="G3" s="962"/>
      <c r="H3" s="962"/>
      <c r="I3" s="962"/>
      <c r="J3" s="962"/>
      <c r="K3" s="962"/>
    </row>
    <row r="4">
      <c r="A4" s="962"/>
      <c r="B4" s="962"/>
      <c r="C4" s="962"/>
      <c r="D4" s="962"/>
      <c r="E4" s="962"/>
      <c r="F4" s="962"/>
      <c r="G4" s="962"/>
      <c r="H4" s="962"/>
      <c r="I4" s="962"/>
      <c r="J4" s="962"/>
      <c r="K4" s="962"/>
    </row>
    <row r="5">
      <c r="A5" s="962"/>
      <c r="B5" s="962"/>
      <c r="C5" s="962"/>
      <c r="D5" s="962"/>
      <c r="E5" s="962"/>
      <c r="F5" s="962"/>
      <c r="G5" s="962"/>
      <c r="H5" s="962"/>
      <c r="I5" s="962"/>
      <c r="J5" s="962"/>
      <c r="K5" s="962"/>
    </row>
    <row r="6">
      <c r="A6" s="962"/>
      <c r="B6" s="962"/>
      <c r="C6" s="962"/>
      <c r="D6" s="962"/>
      <c r="E6" s="962"/>
      <c r="F6" s="962"/>
      <c r="G6" s="962"/>
      <c r="H6" s="962"/>
      <c r="I6" s="962"/>
      <c r="J6" s="962"/>
      <c r="K6" s="962"/>
    </row>
    <row r="7">
      <c r="A7" s="962"/>
      <c r="B7" s="962"/>
      <c r="C7" s="962"/>
      <c r="D7" s="962"/>
      <c r="E7" s="962"/>
      <c r="F7" s="962"/>
      <c r="G7" s="962"/>
      <c r="H7" s="962"/>
      <c r="I7" s="962"/>
      <c r="J7" s="962"/>
      <c r="K7" s="962"/>
    </row>
    <row r="8">
      <c r="A8" s="962"/>
      <c r="B8" s="962"/>
      <c r="C8" s="962"/>
      <c r="D8" s="962"/>
      <c r="E8" s="962"/>
      <c r="F8" s="962"/>
      <c r="G8" s="962"/>
      <c r="H8" s="962"/>
      <c r="I8" s="962"/>
      <c r="J8" s="962"/>
      <c r="K8" s="962"/>
    </row>
    <row r="9">
      <c r="A9" s="962"/>
      <c r="B9" s="962"/>
      <c r="C9" s="962"/>
      <c r="D9" s="962"/>
      <c r="E9" s="962"/>
      <c r="F9" s="962"/>
      <c r="G9" s="962"/>
      <c r="H9" s="962"/>
      <c r="I9" s="962"/>
      <c r="J9" s="962"/>
      <c r="K9" s="962"/>
    </row>
    <row r="10">
      <c r="A10" s="962"/>
      <c r="B10" s="962"/>
      <c r="C10" s="962"/>
      <c r="D10" s="962"/>
      <c r="E10" s="962"/>
      <c r="F10" s="962"/>
      <c r="G10" s="962"/>
      <c r="H10" s="962"/>
      <c r="I10" s="962"/>
      <c r="J10" s="962"/>
      <c r="K10" s="962"/>
    </row>
    <row r="11">
      <c r="A11" s="962"/>
      <c r="B11" s="962"/>
      <c r="C11" s="962"/>
      <c r="D11" s="962"/>
      <c r="E11" s="962"/>
      <c r="F11" s="962"/>
      <c r="G11" s="962"/>
      <c r="H11" s="962"/>
      <c r="I11" s="962"/>
      <c r="J11" s="962"/>
      <c r="K11" s="962"/>
    </row>
    <row r="12">
      <c r="A12" s="962"/>
      <c r="B12" s="962"/>
      <c r="C12" s="962"/>
      <c r="D12" s="962"/>
      <c r="E12" s="962"/>
      <c r="F12" s="962"/>
      <c r="G12" s="962"/>
      <c r="H12" s="962"/>
      <c r="I12" s="962"/>
      <c r="J12" s="962"/>
      <c r="K12" s="962"/>
    </row>
    <row r="13">
      <c r="A13" s="962"/>
      <c r="B13" s="962"/>
      <c r="C13" s="962"/>
      <c r="D13" s="962"/>
      <c r="E13" s="962"/>
      <c r="F13" s="962"/>
      <c r="G13" s="962"/>
      <c r="H13" s="962"/>
      <c r="I13" s="962"/>
      <c r="J13" s="962"/>
      <c r="K13" s="962"/>
    </row>
    <row r="14">
      <c r="A14" s="962"/>
      <c r="B14" s="962"/>
      <c r="C14" s="962"/>
      <c r="D14" s="962"/>
      <c r="E14" s="962"/>
      <c r="F14" s="962"/>
      <c r="G14" s="962"/>
      <c r="H14" s="962"/>
      <c r="I14" s="962"/>
      <c r="J14" s="962"/>
      <c r="K14" s="962"/>
    </row>
    <row r="15">
      <c r="A15" s="962"/>
      <c r="B15" s="962"/>
      <c r="C15" s="962"/>
      <c r="D15" s="962"/>
      <c r="E15" s="962"/>
      <c r="F15" s="962"/>
      <c r="G15" s="962"/>
      <c r="H15" s="962"/>
      <c r="I15" s="962"/>
      <c r="J15" s="962"/>
      <c r="K15" s="962"/>
    </row>
    <row r="16">
      <c r="A16" s="962"/>
      <c r="B16" s="962"/>
      <c r="C16" s="962"/>
      <c r="D16" s="962"/>
      <c r="E16" s="962"/>
      <c r="F16" s="962"/>
      <c r="G16" s="962"/>
      <c r="H16" s="962"/>
      <c r="I16" s="962"/>
      <c r="J16" s="962"/>
      <c r="K16" s="962"/>
    </row>
    <row r="17">
      <c r="A17" s="962"/>
      <c r="B17" s="962"/>
      <c r="C17" s="962"/>
      <c r="D17" s="962"/>
      <c r="E17" s="962"/>
      <c r="F17" s="962"/>
      <c r="G17" s="962"/>
      <c r="H17" s="962"/>
      <c r="I17" s="962"/>
      <c r="J17" s="962"/>
      <c r="K17" s="962"/>
    </row>
    <row r="18">
      <c r="A18" s="962"/>
      <c r="B18" s="962"/>
      <c r="C18" s="962"/>
      <c r="D18" s="962"/>
      <c r="E18" s="962"/>
      <c r="F18" s="962"/>
      <c r="G18" s="962"/>
      <c r="H18" s="962"/>
      <c r="I18" s="962"/>
      <c r="J18" s="962"/>
      <c r="K18" s="962"/>
    </row>
    <row r="19">
      <c r="A19" s="962"/>
      <c r="B19" s="962"/>
      <c r="C19" s="962"/>
      <c r="D19" s="962"/>
      <c r="E19" s="962"/>
      <c r="F19" s="962"/>
      <c r="G19" s="962"/>
      <c r="H19" s="962"/>
      <c r="I19" s="962"/>
      <c r="J19" s="962"/>
      <c r="K19" s="962"/>
    </row>
    <row r="20">
      <c r="A20" s="962"/>
      <c r="B20" s="962"/>
      <c r="C20" s="962"/>
      <c r="D20" s="962"/>
      <c r="E20" s="962"/>
      <c r="F20" s="962"/>
      <c r="G20" s="962"/>
      <c r="H20" s="962"/>
      <c r="I20" s="962"/>
      <c r="J20" s="962"/>
      <c r="K20" s="962"/>
    </row>
    <row r="21">
      <c r="A21" s="962"/>
      <c r="B21" s="962"/>
      <c r="C21" s="962"/>
      <c r="D21" s="962"/>
      <c r="E21" s="962"/>
      <c r="F21" s="962"/>
      <c r="G21" s="962"/>
      <c r="H21" s="962"/>
      <c r="I21" s="962"/>
      <c r="J21" s="962"/>
      <c r="K21" s="962"/>
    </row>
    <row r="22">
      <c r="A22" s="962"/>
      <c r="B22" s="962"/>
      <c r="C22" s="962"/>
      <c r="D22" s="962"/>
      <c r="E22" s="962"/>
      <c r="F22" s="962"/>
      <c r="G22" s="962"/>
      <c r="H22" s="962"/>
      <c r="I22" s="962"/>
      <c r="J22" s="962"/>
      <c r="K22" s="962"/>
    </row>
    <row r="23">
      <c r="A23" s="962"/>
      <c r="B23" s="962"/>
      <c r="C23" s="962"/>
      <c r="D23" s="962"/>
      <c r="E23" s="962"/>
      <c r="F23" s="962"/>
      <c r="G23" s="962"/>
      <c r="H23" s="962"/>
      <c r="I23" s="962"/>
      <c r="J23" s="962"/>
      <c r="K23" s="962"/>
    </row>
    <row r="24">
      <c r="A24" s="962"/>
      <c r="B24" s="962"/>
      <c r="C24" s="962"/>
      <c r="D24" s="962"/>
      <c r="E24" s="962"/>
      <c r="F24" s="962"/>
      <c r="G24" s="962"/>
      <c r="H24" s="962"/>
      <c r="I24" s="962"/>
      <c r="J24" s="962"/>
      <c r="K24" s="962"/>
    </row>
    <row r="25">
      <c r="A25" s="962"/>
      <c r="B25" s="962"/>
      <c r="C25" s="962"/>
      <c r="D25" s="962"/>
      <c r="E25" s="962"/>
      <c r="F25" s="962"/>
      <c r="G25" s="962"/>
      <c r="H25" s="962"/>
      <c r="I25" s="962"/>
      <c r="J25" s="962"/>
      <c r="K25" s="962"/>
    </row>
    <row r="26">
      <c r="A26" s="962"/>
      <c r="B26" s="962"/>
      <c r="C26" s="962"/>
      <c r="D26" s="962"/>
      <c r="E26" s="962"/>
      <c r="F26" s="962"/>
      <c r="G26" s="962"/>
      <c r="H26" s="962"/>
      <c r="I26" s="962"/>
      <c r="J26" s="962"/>
      <c r="K26" s="962"/>
    </row>
    <row r="27">
      <c r="A27" s="962"/>
      <c r="B27" s="962"/>
      <c r="C27" s="962"/>
      <c r="D27" s="962"/>
      <c r="E27" s="962"/>
      <c r="F27" s="962"/>
      <c r="G27" s="962"/>
      <c r="H27" s="962"/>
      <c r="I27" s="962"/>
      <c r="J27" s="962"/>
      <c r="K27" s="962"/>
    </row>
    <row r="28">
      <c r="A28" s="962"/>
      <c r="B28" s="962"/>
      <c r="C28" s="962"/>
      <c r="D28" s="962"/>
      <c r="E28" s="962"/>
      <c r="F28" s="962"/>
      <c r="G28" s="962"/>
      <c r="H28" s="962"/>
      <c r="I28" s="962"/>
      <c r="J28" s="962"/>
      <c r="K28" s="962"/>
    </row>
    <row r="29">
      <c r="A29" s="962"/>
      <c r="B29" s="962"/>
      <c r="C29" s="962"/>
      <c r="D29" s="962"/>
      <c r="E29" s="962"/>
      <c r="F29" s="962"/>
      <c r="G29" s="962"/>
      <c r="H29" s="962"/>
      <c r="I29" s="962"/>
      <c r="J29" s="962"/>
      <c r="K29" s="962"/>
    </row>
    <row r="30">
      <c r="A30" s="962"/>
      <c r="B30" s="962"/>
      <c r="C30" s="962"/>
      <c r="D30" s="962"/>
      <c r="E30" s="962"/>
      <c r="F30" s="962"/>
      <c r="G30" s="962"/>
      <c r="H30" s="962"/>
      <c r="I30" s="962"/>
      <c r="J30" s="962"/>
      <c r="K30" s="962"/>
    </row>
    <row r="31">
      <c r="A31" s="962"/>
      <c r="B31" s="962"/>
      <c r="C31" s="962"/>
      <c r="D31" s="962"/>
      <c r="E31" s="962"/>
      <c r="F31" s="962"/>
      <c r="G31" s="962"/>
      <c r="H31" s="962"/>
      <c r="I31" s="962"/>
      <c r="J31" s="962"/>
      <c r="K31" s="962"/>
    </row>
    <row r="32">
      <c r="A32" s="962"/>
      <c r="B32" s="962"/>
      <c r="C32" s="962"/>
      <c r="D32" s="962"/>
      <c r="E32" s="962"/>
      <c r="F32" s="962"/>
      <c r="G32" s="962"/>
      <c r="H32" s="962"/>
      <c r="I32" s="962"/>
      <c r="J32" s="962"/>
      <c r="K32" s="962"/>
    </row>
    <row r="33">
      <c r="A33" s="962"/>
      <c r="B33" s="962"/>
      <c r="C33" s="962"/>
      <c r="D33" s="962"/>
      <c r="E33" s="962"/>
      <c r="F33" s="962"/>
      <c r="G33" s="962"/>
      <c r="H33" s="962"/>
      <c r="I33" s="962"/>
      <c r="J33" s="962"/>
      <c r="K33" s="962"/>
    </row>
    <row r="34">
      <c r="A34" s="962"/>
      <c r="B34" s="962"/>
      <c r="C34" s="962"/>
      <c r="D34" s="962"/>
      <c r="E34" s="962"/>
      <c r="F34" s="962"/>
      <c r="G34" s="962"/>
      <c r="H34" s="962"/>
      <c r="I34" s="962"/>
      <c r="J34" s="962"/>
      <c r="K34" s="962"/>
    </row>
    <row r="35">
      <c r="A35" s="962"/>
      <c r="B35" s="962"/>
      <c r="C35" s="962"/>
      <c r="D35" s="962"/>
      <c r="E35" s="962"/>
      <c r="F35" s="962"/>
      <c r="G35" s="962"/>
      <c r="H35" s="962"/>
      <c r="I35" s="962"/>
      <c r="J35" s="962"/>
      <c r="K35" s="962"/>
    </row>
    <row r="36">
      <c r="A36" s="962"/>
      <c r="B36" s="962"/>
      <c r="C36" s="962"/>
      <c r="D36" s="962"/>
      <c r="E36" s="962"/>
      <c r="F36" s="962"/>
      <c r="G36" s="962"/>
      <c r="H36" s="962"/>
      <c r="I36" s="962"/>
      <c r="J36" s="962"/>
      <c r="K36" s="962"/>
    </row>
    <row r="37">
      <c r="A37" s="962"/>
      <c r="B37" s="962"/>
      <c r="C37" s="962"/>
      <c r="D37" s="962"/>
      <c r="E37" s="962"/>
      <c r="F37" s="962"/>
      <c r="G37" s="962"/>
      <c r="H37" s="962"/>
      <c r="I37" s="962"/>
      <c r="J37" s="962"/>
      <c r="K37" s="962"/>
    </row>
    <row r="38">
      <c r="A38" s="962"/>
      <c r="B38" s="962"/>
      <c r="C38" s="962"/>
      <c r="D38" s="962"/>
      <c r="E38" s="962"/>
      <c r="F38" s="962"/>
      <c r="G38" s="962"/>
      <c r="H38" s="962"/>
      <c r="I38" s="962"/>
      <c r="J38" s="962"/>
      <c r="K38" s="962"/>
    </row>
    <row r="39">
      <c r="A39" s="962"/>
      <c r="B39" s="962"/>
      <c r="C39" s="962"/>
      <c r="D39" s="962"/>
      <c r="E39" s="962"/>
      <c r="F39" s="962"/>
      <c r="G39" s="962"/>
      <c r="H39" s="962"/>
      <c r="I39" s="962"/>
      <c r="J39" s="962"/>
      <c r="K39" s="962"/>
    </row>
    <row r="40">
      <c r="A40" s="962"/>
      <c r="B40" s="962"/>
      <c r="C40" s="962"/>
      <c r="D40" s="962"/>
      <c r="E40" s="962"/>
      <c r="F40" s="962"/>
      <c r="G40" s="962"/>
      <c r="H40" s="962"/>
      <c r="I40" s="962"/>
      <c r="J40" s="962"/>
      <c r="K40" s="962"/>
    </row>
    <row r="41">
      <c r="A41" s="962"/>
      <c r="B41" s="962"/>
      <c r="C41" s="962"/>
      <c r="D41" s="962"/>
      <c r="E41" s="962"/>
      <c r="F41" s="962"/>
      <c r="G41" s="962"/>
      <c r="H41" s="962"/>
      <c r="I41" s="962"/>
      <c r="J41" s="962"/>
      <c r="K41" s="962"/>
    </row>
    <row r="42">
      <c r="A42" s="962"/>
      <c r="B42" s="962"/>
      <c r="C42" s="962"/>
      <c r="D42" s="962"/>
      <c r="E42" s="962"/>
      <c r="F42" s="962"/>
      <c r="G42" s="962"/>
      <c r="H42" s="962"/>
      <c r="I42" s="962"/>
      <c r="J42" s="962"/>
      <c r="K42" s="962"/>
    </row>
    <row r="43">
      <c r="A43" s="962"/>
      <c r="B43" s="962"/>
      <c r="C43" s="962"/>
      <c r="D43" s="962"/>
      <c r="E43" s="962"/>
      <c r="F43" s="962"/>
      <c r="G43" s="962"/>
      <c r="H43" s="962"/>
      <c r="I43" s="962"/>
      <c r="J43" s="962"/>
      <c r="K43" s="962"/>
    </row>
    <row r="44">
      <c r="A44" s="962"/>
      <c r="B44" s="962"/>
      <c r="C44" s="962"/>
      <c r="D44" s="962"/>
      <c r="E44" s="962"/>
      <c r="F44" s="962"/>
      <c r="G44" s="962"/>
      <c r="H44" s="962"/>
      <c r="I44" s="962"/>
      <c r="J44" s="962"/>
      <c r="K44" s="962"/>
    </row>
    <row r="45">
      <c r="A45" s="962"/>
      <c r="B45" s="962"/>
      <c r="C45" s="962"/>
      <c r="D45" s="962"/>
      <c r="E45" s="962"/>
      <c r="F45" s="962"/>
      <c r="G45" s="962"/>
      <c r="H45" s="962"/>
      <c r="I45" s="962"/>
      <c r="J45" s="962"/>
      <c r="K45" s="962"/>
    </row>
    <row r="46">
      <c r="A46" s="962"/>
      <c r="B46" s="962"/>
      <c r="C46" s="962"/>
      <c r="D46" s="962"/>
      <c r="E46" s="962"/>
      <c r="F46" s="962"/>
      <c r="G46" s="962"/>
      <c r="H46" s="962"/>
      <c r="I46" s="962"/>
      <c r="J46" s="962"/>
      <c r="K46" s="962"/>
    </row>
    <row r="47">
      <c r="A47" s="962"/>
      <c r="B47" s="962"/>
      <c r="C47" s="962"/>
      <c r="D47" s="962"/>
      <c r="E47" s="962"/>
      <c r="F47" s="962"/>
      <c r="G47" s="962"/>
      <c r="H47" s="962"/>
      <c r="I47" s="962"/>
      <c r="J47" s="962"/>
      <c r="K47" s="962"/>
    </row>
    <row r="48">
      <c r="A48" s="962"/>
      <c r="B48" s="962"/>
      <c r="C48" s="962"/>
      <c r="D48" s="962"/>
      <c r="E48" s="962"/>
      <c r="F48" s="962"/>
      <c r="G48" s="962"/>
      <c r="H48" s="962"/>
      <c r="I48" s="962"/>
      <c r="J48" s="962"/>
      <c r="K48" s="962"/>
    </row>
    <row r="49">
      <c r="A49" s="962"/>
      <c r="B49" s="962"/>
      <c r="C49" s="962"/>
      <c r="D49" s="962"/>
      <c r="E49" s="962"/>
      <c r="F49" s="962"/>
      <c r="G49" s="962"/>
      <c r="H49" s="962"/>
      <c r="I49" s="962"/>
      <c r="J49" s="962"/>
      <c r="K49" s="962"/>
    </row>
    <row r="50">
      <c r="A50" s="962"/>
      <c r="B50" s="962"/>
      <c r="C50" s="962"/>
      <c r="D50" s="962"/>
      <c r="E50" s="962"/>
      <c r="F50" s="962"/>
      <c r="G50" s="962"/>
      <c r="H50" s="962"/>
      <c r="I50" s="962"/>
      <c r="J50" s="962"/>
      <c r="K50" s="962"/>
    </row>
    <row r="51">
      <c r="A51" s="962"/>
      <c r="B51" s="962"/>
      <c r="C51" s="962"/>
      <c r="D51" s="962"/>
      <c r="E51" s="962"/>
      <c r="F51" s="962"/>
      <c r="G51" s="962"/>
      <c r="H51" s="962"/>
      <c r="I51" s="962"/>
      <c r="J51" s="962"/>
      <c r="K51" s="962"/>
    </row>
    <row r="52">
      <c r="A52" s="962"/>
      <c r="B52" s="962"/>
      <c r="C52" s="962"/>
      <c r="D52" s="962"/>
      <c r="E52" s="962"/>
      <c r="F52" s="962"/>
      <c r="G52" s="962"/>
      <c r="H52" s="962"/>
      <c r="I52" s="962"/>
      <c r="J52" s="962"/>
      <c r="K52" s="962"/>
    </row>
    <row r="53">
      <c r="A53" s="962"/>
      <c r="B53" s="962"/>
      <c r="C53" s="962"/>
      <c r="D53" s="962"/>
      <c r="E53" s="962"/>
      <c r="F53" s="962"/>
      <c r="G53" s="962"/>
      <c r="H53" s="962"/>
      <c r="I53" s="962"/>
      <c r="J53" s="962"/>
      <c r="K53" s="962"/>
    </row>
    <row r="54">
      <c r="A54" s="962"/>
      <c r="B54" s="962"/>
      <c r="C54" s="962"/>
      <c r="D54" s="962"/>
      <c r="E54" s="962"/>
      <c r="F54" s="962"/>
      <c r="G54" s="962"/>
      <c r="H54" s="962"/>
      <c r="I54" s="962"/>
      <c r="J54" s="962"/>
      <c r="K54" s="962"/>
    </row>
    <row r="55">
      <c r="A55" s="962"/>
      <c r="B55" s="962"/>
      <c r="C55" s="962"/>
      <c r="D55" s="962"/>
      <c r="E55" s="962"/>
      <c r="F55" s="962"/>
      <c r="G55" s="962"/>
      <c r="H55" s="962"/>
      <c r="I55" s="962"/>
      <c r="J55" s="962"/>
      <c r="K55" s="962"/>
    </row>
    <row r="56">
      <c r="A56" s="962"/>
      <c r="B56" s="962"/>
      <c r="C56" s="962"/>
      <c r="D56" s="962"/>
      <c r="E56" s="962"/>
      <c r="F56" s="962"/>
      <c r="G56" s="962"/>
      <c r="H56" s="962"/>
      <c r="I56" s="962"/>
      <c r="J56" s="962"/>
      <c r="K56" s="962"/>
    </row>
    <row r="57">
      <c r="A57" s="962"/>
      <c r="B57" s="962"/>
      <c r="C57" s="962"/>
      <c r="D57" s="962"/>
      <c r="E57" s="962"/>
      <c r="F57" s="962"/>
      <c r="G57" s="962"/>
      <c r="H57" s="962"/>
      <c r="I57" s="962"/>
      <c r="J57" s="962"/>
      <c r="K57" s="962"/>
    </row>
    <row r="58">
      <c r="A58" s="962"/>
      <c r="B58" s="962"/>
      <c r="C58" s="962"/>
      <c r="D58" s="962"/>
      <c r="E58" s="962"/>
      <c r="F58" s="962"/>
      <c r="G58" s="962"/>
      <c r="H58" s="962"/>
      <c r="I58" s="962"/>
      <c r="J58" s="962"/>
      <c r="K58" s="962"/>
    </row>
    <row r="59">
      <c r="A59" s="962"/>
      <c r="B59" s="962"/>
      <c r="C59" s="962"/>
      <c r="D59" s="962"/>
      <c r="E59" s="962"/>
      <c r="F59" s="962"/>
      <c r="G59" s="962"/>
      <c r="H59" s="962"/>
      <c r="I59" s="962"/>
      <c r="J59" s="962"/>
      <c r="K59" s="962"/>
    </row>
    <row r="60">
      <c r="A60" s="962"/>
      <c r="B60" s="962"/>
      <c r="C60" s="962"/>
      <c r="D60" s="962"/>
      <c r="E60" s="962"/>
      <c r="F60" s="962"/>
      <c r="G60" s="962"/>
      <c r="H60" s="962"/>
      <c r="I60" s="962"/>
      <c r="J60" s="962"/>
      <c r="K60" s="962"/>
    </row>
    <row r="61">
      <c r="A61" s="962"/>
      <c r="B61" s="962"/>
      <c r="C61" s="962"/>
      <c r="D61" s="962"/>
      <c r="E61" s="962"/>
      <c r="F61" s="962"/>
      <c r="G61" s="962"/>
      <c r="H61" s="962"/>
      <c r="I61" s="962"/>
      <c r="J61" s="962"/>
      <c r="K61" s="962"/>
    </row>
    <row r="62">
      <c r="A62" s="962"/>
      <c r="B62" s="962"/>
      <c r="C62" s="962"/>
      <c r="D62" s="962"/>
      <c r="E62" s="962"/>
      <c r="F62" s="962"/>
      <c r="G62" s="962"/>
      <c r="H62" s="962"/>
      <c r="I62" s="962"/>
      <c r="J62" s="962"/>
      <c r="K62" s="962"/>
    </row>
    <row r="63">
      <c r="A63" s="962"/>
      <c r="B63" s="962"/>
      <c r="C63" s="962"/>
      <c r="D63" s="962"/>
      <c r="E63" s="962"/>
      <c r="F63" s="962"/>
      <c r="G63" s="962"/>
      <c r="H63" s="962"/>
      <c r="I63" s="962"/>
      <c r="J63" s="962"/>
      <c r="K63" s="962"/>
    </row>
    <row r="64">
      <c r="A64" s="962"/>
      <c r="B64" s="962"/>
      <c r="C64" s="962"/>
      <c r="D64" s="962"/>
      <c r="E64" s="962"/>
      <c r="F64" s="962"/>
      <c r="G64" s="962"/>
      <c r="H64" s="962"/>
      <c r="I64" s="962"/>
      <c r="J64" s="962"/>
      <c r="K64" s="962"/>
    </row>
    <row r="65">
      <c r="A65" s="962"/>
      <c r="B65" s="962"/>
      <c r="C65" s="962"/>
      <c r="D65" s="962"/>
      <c r="E65" s="962"/>
      <c r="F65" s="962"/>
      <c r="G65" s="962"/>
      <c r="H65" s="962"/>
      <c r="I65" s="962"/>
      <c r="J65" s="962"/>
      <c r="K65" s="962"/>
    </row>
    <row r="66">
      <c r="A66" s="962"/>
      <c r="B66" s="962"/>
      <c r="C66" s="962"/>
      <c r="D66" s="962"/>
      <c r="E66" s="962"/>
      <c r="F66" s="962"/>
      <c r="G66" s="962"/>
      <c r="H66" s="962"/>
      <c r="I66" s="962"/>
      <c r="J66" s="962"/>
      <c r="K66" s="962"/>
    </row>
    <row r="67">
      <c r="A67" s="962"/>
      <c r="B67" s="962"/>
      <c r="C67" s="962"/>
      <c r="D67" s="962"/>
      <c r="E67" s="962"/>
      <c r="F67" s="962"/>
      <c r="G67" s="962"/>
      <c r="H67" s="962"/>
      <c r="I67" s="962"/>
      <c r="J67" s="962"/>
      <c r="K67" s="962"/>
    </row>
    <row r="68">
      <c r="A68" s="962"/>
      <c r="B68" s="962"/>
      <c r="C68" s="962"/>
      <c r="D68" s="962"/>
      <c r="E68" s="962"/>
      <c r="F68" s="962"/>
      <c r="G68" s="962"/>
      <c r="H68" s="962"/>
      <c r="I68" s="962"/>
      <c r="J68" s="962"/>
      <c r="K68" s="962"/>
    </row>
    <row r="69">
      <c r="A69" s="962"/>
      <c r="B69" s="962"/>
      <c r="C69" s="962"/>
      <c r="D69" s="962"/>
      <c r="E69" s="962"/>
      <c r="F69" s="962"/>
      <c r="G69" s="962"/>
      <c r="H69" s="962"/>
      <c r="I69" s="962"/>
      <c r="J69" s="962"/>
      <c r="K69" s="962"/>
    </row>
    <row r="70">
      <c r="A70" s="962"/>
      <c r="B70" s="962"/>
      <c r="C70" s="962"/>
      <c r="D70" s="962"/>
      <c r="E70" s="962"/>
      <c r="F70" s="962"/>
      <c r="G70" s="962"/>
      <c r="H70" s="962"/>
      <c r="I70" s="962"/>
      <c r="J70" s="962"/>
      <c r="K70" s="962"/>
    </row>
    <row r="71">
      <c r="A71" s="962"/>
      <c r="B71" s="962"/>
      <c r="C71" s="962"/>
      <c r="D71" s="962"/>
      <c r="E71" s="962"/>
      <c r="F71" s="962"/>
      <c r="G71" s="962"/>
      <c r="H71" s="962"/>
      <c r="I71" s="962"/>
      <c r="J71" s="962"/>
      <c r="K71" s="962"/>
    </row>
    <row r="72">
      <c r="A72" s="962"/>
      <c r="B72" s="962"/>
      <c r="C72" s="962"/>
      <c r="D72" s="962"/>
      <c r="E72" s="962"/>
      <c r="F72" s="962"/>
      <c r="G72" s="962"/>
      <c r="H72" s="962"/>
      <c r="I72" s="962"/>
      <c r="J72" s="962"/>
      <c r="K72" s="962"/>
    </row>
    <row r="73">
      <c r="A73" s="962"/>
      <c r="B73" s="962"/>
      <c r="C73" s="962"/>
      <c r="D73" s="962"/>
      <c r="E73" s="962"/>
      <c r="F73" s="962"/>
      <c r="G73" s="962"/>
      <c r="H73" s="962"/>
      <c r="I73" s="962"/>
      <c r="J73" s="962"/>
      <c r="K73" s="962"/>
    </row>
    <row r="74">
      <c r="A74" s="962"/>
      <c r="B74" s="962"/>
      <c r="C74" s="962"/>
      <c r="D74" s="962"/>
      <c r="E74" s="962"/>
      <c r="F74" s="962"/>
      <c r="G74" s="962"/>
      <c r="H74" s="962"/>
      <c r="I74" s="962"/>
      <c r="J74" s="962"/>
      <c r="K74" s="962"/>
    </row>
    <row r="75">
      <c r="A75" s="962"/>
      <c r="B75" s="962"/>
      <c r="C75" s="962"/>
      <c r="D75" s="962"/>
      <c r="E75" s="962"/>
      <c r="F75" s="962"/>
      <c r="G75" s="962"/>
      <c r="H75" s="962"/>
      <c r="I75" s="962"/>
      <c r="J75" s="962"/>
      <c r="K75" s="962"/>
    </row>
    <row r="76">
      <c r="A76" s="962"/>
      <c r="B76" s="962"/>
      <c r="C76" s="962"/>
      <c r="D76" s="962"/>
      <c r="E76" s="962"/>
      <c r="F76" s="962"/>
      <c r="G76" s="962"/>
      <c r="H76" s="962"/>
      <c r="I76" s="962"/>
      <c r="J76" s="962"/>
      <c r="K76" s="962"/>
    </row>
    <row r="77">
      <c r="A77" s="962"/>
      <c r="B77" s="962"/>
      <c r="C77" s="962"/>
      <c r="D77" s="962"/>
      <c r="E77" s="962"/>
      <c r="F77" s="962"/>
      <c r="G77" s="962"/>
      <c r="H77" s="962"/>
      <c r="I77" s="962"/>
      <c r="J77" s="962"/>
      <c r="K77" s="962"/>
    </row>
    <row r="78">
      <c r="A78" s="962"/>
      <c r="B78" s="962"/>
      <c r="C78" s="962"/>
      <c r="D78" s="962"/>
      <c r="E78" s="962"/>
      <c r="F78" s="962"/>
      <c r="G78" s="962"/>
      <c r="H78" s="962"/>
      <c r="I78" s="962"/>
      <c r="J78" s="962"/>
      <c r="K78" s="962"/>
    </row>
    <row r="79">
      <c r="A79" s="962"/>
      <c r="B79" s="962"/>
      <c r="C79" s="962"/>
      <c r="D79" s="962"/>
      <c r="E79" s="962"/>
      <c r="F79" s="962"/>
      <c r="G79" s="962"/>
      <c r="H79" s="962"/>
      <c r="I79" s="962"/>
      <c r="J79" s="962"/>
      <c r="K79" s="962"/>
    </row>
    <row r="80">
      <c r="A80" s="962"/>
      <c r="B80" s="962"/>
      <c r="C80" s="962"/>
      <c r="D80" s="962"/>
      <c r="E80" s="962"/>
      <c r="F80" s="962"/>
      <c r="G80" s="962"/>
      <c r="H80" s="962"/>
      <c r="I80" s="962"/>
      <c r="J80" s="962"/>
      <c r="K80" s="962"/>
    </row>
    <row r="81">
      <c r="A81" s="962"/>
      <c r="B81" s="962"/>
      <c r="C81" s="962"/>
      <c r="D81" s="962"/>
      <c r="E81" s="962"/>
      <c r="F81" s="962"/>
      <c r="G81" s="962"/>
      <c r="H81" s="962"/>
      <c r="I81" s="962"/>
      <c r="J81" s="962"/>
      <c r="K81" s="962"/>
    </row>
    <row r="82">
      <c r="A82" s="962"/>
      <c r="B82" s="962"/>
      <c r="C82" s="962"/>
      <c r="D82" s="962"/>
      <c r="E82" s="962"/>
      <c r="F82" s="962"/>
      <c r="G82" s="962"/>
      <c r="H82" s="962"/>
      <c r="I82" s="962"/>
      <c r="J82" s="962"/>
      <c r="K82" s="962"/>
    </row>
    <row r="83">
      <c r="A83" s="962"/>
      <c r="B83" s="962"/>
      <c r="C83" s="962"/>
      <c r="D83" s="962"/>
      <c r="E83" s="962"/>
      <c r="F83" s="962"/>
      <c r="G83" s="962"/>
      <c r="H83" s="962"/>
      <c r="I83" s="962"/>
      <c r="J83" s="962"/>
      <c r="K83" s="962"/>
    </row>
    <row r="84">
      <c r="A84" s="962"/>
      <c r="B84" s="962"/>
      <c r="C84" s="962"/>
      <c r="D84" s="962"/>
      <c r="E84" s="962"/>
      <c r="F84" s="962"/>
      <c r="G84" s="962"/>
      <c r="H84" s="962"/>
      <c r="I84" s="962"/>
      <c r="J84" s="962"/>
      <c r="K84" s="962"/>
    </row>
    <row r="85">
      <c r="A85" s="962"/>
      <c r="B85" s="962"/>
      <c r="C85" s="962"/>
      <c r="D85" s="962"/>
      <c r="E85" s="962"/>
      <c r="F85" s="962"/>
      <c r="G85" s="962"/>
      <c r="H85" s="962"/>
      <c r="I85" s="962"/>
      <c r="J85" s="962"/>
      <c r="K85" s="962"/>
    </row>
    <row r="86">
      <c r="A86" s="962"/>
      <c r="B86" s="962"/>
      <c r="C86" s="962"/>
      <c r="D86" s="962"/>
      <c r="E86" s="962"/>
      <c r="F86" s="962"/>
      <c r="G86" s="962"/>
      <c r="H86" s="962"/>
      <c r="I86" s="962"/>
      <c r="J86" s="962"/>
      <c r="K86" s="962"/>
    </row>
    <row r="87">
      <c r="A87" s="962"/>
      <c r="B87" s="962"/>
      <c r="C87" s="962"/>
      <c r="D87" s="962"/>
      <c r="E87" s="962"/>
      <c r="F87" s="962"/>
      <c r="G87" s="962"/>
      <c r="H87" s="962"/>
      <c r="I87" s="962"/>
      <c r="J87" s="962"/>
      <c r="K87" s="962"/>
    </row>
    <row r="88">
      <c r="A88" s="962"/>
      <c r="B88" s="962"/>
      <c r="C88" s="962"/>
      <c r="D88" s="962"/>
      <c r="E88" s="962"/>
      <c r="F88" s="962"/>
      <c r="G88" s="962"/>
      <c r="H88" s="962"/>
      <c r="I88" s="962"/>
      <c r="J88" s="962"/>
      <c r="K88" s="962"/>
    </row>
    <row r="89">
      <c r="A89" s="962"/>
      <c r="B89" s="962"/>
      <c r="C89" s="962"/>
      <c r="D89" s="962"/>
      <c r="E89" s="962"/>
      <c r="F89" s="962"/>
      <c r="G89" s="962"/>
      <c r="H89" s="962"/>
      <c r="I89" s="962"/>
      <c r="J89" s="962"/>
      <c r="K89" s="962"/>
    </row>
    <row r="90">
      <c r="A90" s="962"/>
      <c r="B90" s="962"/>
      <c r="C90" s="962"/>
      <c r="D90" s="962"/>
      <c r="E90" s="962"/>
      <c r="F90" s="962"/>
      <c r="G90" s="962"/>
      <c r="H90" s="962"/>
      <c r="I90" s="962"/>
      <c r="J90" s="962"/>
      <c r="K90" s="962"/>
    </row>
    <row r="91">
      <c r="A91" s="962"/>
      <c r="B91" s="962"/>
      <c r="C91" s="962"/>
      <c r="D91" s="962"/>
      <c r="E91" s="962"/>
      <c r="F91" s="962"/>
      <c r="G91" s="962"/>
      <c r="H91" s="962"/>
      <c r="I91" s="962"/>
      <c r="J91" s="962"/>
      <c r="K91" s="962"/>
    </row>
    <row r="92">
      <c r="A92" s="962"/>
      <c r="B92" s="962"/>
      <c r="C92" s="962"/>
      <c r="D92" s="962"/>
      <c r="E92" s="962"/>
      <c r="F92" s="962"/>
      <c r="G92" s="962"/>
      <c r="H92" s="962"/>
      <c r="I92" s="962"/>
      <c r="J92" s="962"/>
      <c r="K92" s="962"/>
    </row>
    <row r="93">
      <c r="A93" s="962"/>
      <c r="B93" s="962"/>
      <c r="C93" s="962"/>
      <c r="D93" s="962"/>
      <c r="E93" s="962"/>
      <c r="F93" s="962"/>
      <c r="G93" s="962"/>
      <c r="H93" s="962"/>
      <c r="I93" s="962"/>
      <c r="J93" s="962"/>
      <c r="K93" s="962"/>
    </row>
    <row r="94">
      <c r="A94" s="962"/>
      <c r="B94" s="962"/>
      <c r="C94" s="962"/>
      <c r="D94" s="962"/>
      <c r="E94" s="962"/>
      <c r="F94" s="962"/>
      <c r="G94" s="962"/>
      <c r="H94" s="962"/>
      <c r="I94" s="962"/>
      <c r="J94" s="962"/>
      <c r="K94" s="962"/>
    </row>
    <row r="95">
      <c r="A95" s="962"/>
      <c r="B95" s="962"/>
      <c r="C95" s="962"/>
      <c r="D95" s="962"/>
      <c r="E95" s="962"/>
      <c r="F95" s="962"/>
      <c r="G95" s="962"/>
      <c r="H95" s="962"/>
      <c r="I95" s="962"/>
      <c r="J95" s="962"/>
      <c r="K95" s="962"/>
    </row>
    <row r="96">
      <c r="A96" s="962"/>
      <c r="B96" s="962"/>
      <c r="C96" s="962"/>
      <c r="D96" s="962"/>
      <c r="E96" s="962"/>
      <c r="F96" s="962"/>
      <c r="G96" s="962"/>
      <c r="H96" s="962"/>
      <c r="I96" s="962"/>
      <c r="J96" s="962"/>
      <c r="K96" s="962"/>
    </row>
    <row r="97">
      <c r="A97" s="962"/>
      <c r="B97" s="962"/>
      <c r="C97" s="962"/>
      <c r="D97" s="962"/>
      <c r="E97" s="962"/>
      <c r="F97" s="962"/>
      <c r="G97" s="962"/>
      <c r="H97" s="962"/>
      <c r="I97" s="962"/>
      <c r="J97" s="962"/>
      <c r="K97" s="962"/>
    </row>
    <row r="98">
      <c r="A98" s="962"/>
      <c r="B98" s="962"/>
      <c r="C98" s="962"/>
      <c r="D98" s="962"/>
      <c r="E98" s="962"/>
      <c r="F98" s="962"/>
      <c r="G98" s="962"/>
      <c r="H98" s="962"/>
      <c r="I98" s="962"/>
      <c r="J98" s="962"/>
      <c r="K98" s="962"/>
    </row>
    <row r="99">
      <c r="A99" s="962"/>
      <c r="B99" s="962"/>
      <c r="C99" s="962"/>
      <c r="D99" s="962"/>
      <c r="E99" s="962"/>
      <c r="F99" s="962"/>
      <c r="G99" s="962"/>
      <c r="H99" s="962"/>
      <c r="I99" s="962"/>
      <c r="J99" s="962"/>
      <c r="K99" s="962"/>
    </row>
    <row r="100">
      <c r="A100" s="962"/>
      <c r="B100" s="962"/>
      <c r="C100" s="962"/>
      <c r="D100" s="962"/>
      <c r="E100" s="962"/>
      <c r="F100" s="962"/>
      <c r="G100" s="962"/>
      <c r="H100" s="962"/>
      <c r="I100" s="962"/>
      <c r="J100" s="962"/>
      <c r="K100" s="962"/>
    </row>
    <row r="101">
      <c r="A101" s="962"/>
      <c r="B101" s="962"/>
      <c r="C101" s="962"/>
      <c r="D101" s="962"/>
      <c r="E101" s="962"/>
      <c r="F101" s="962"/>
      <c r="G101" s="962"/>
      <c r="H101" s="962"/>
      <c r="I101" s="962"/>
      <c r="J101" s="962"/>
      <c r="K101" s="962"/>
    </row>
    <row r="102">
      <c r="A102" s="962"/>
      <c r="B102" s="962"/>
      <c r="C102" s="962"/>
      <c r="D102" s="962"/>
      <c r="E102" s="962"/>
      <c r="F102" s="962"/>
      <c r="G102" s="962"/>
      <c r="H102" s="962"/>
      <c r="I102" s="962"/>
      <c r="J102" s="962"/>
      <c r="K102" s="962"/>
    </row>
    <row r="103">
      <c r="A103" s="962"/>
      <c r="B103" s="962"/>
      <c r="C103" s="962"/>
      <c r="D103" s="962"/>
      <c r="E103" s="962"/>
      <c r="F103" s="962"/>
      <c r="G103" s="962"/>
      <c r="H103" s="962"/>
      <c r="I103" s="962"/>
      <c r="J103" s="962"/>
      <c r="K103" s="962"/>
    </row>
    <row r="104">
      <c r="A104" s="962"/>
      <c r="B104" s="962"/>
      <c r="C104" s="962"/>
      <c r="D104" s="962"/>
      <c r="E104" s="962"/>
      <c r="F104" s="962"/>
      <c r="G104" s="962"/>
      <c r="H104" s="962"/>
      <c r="I104" s="962"/>
      <c r="J104" s="962"/>
      <c r="K104" s="962"/>
    </row>
    <row r="105">
      <c r="A105" s="962"/>
      <c r="B105" s="962"/>
      <c r="C105" s="962"/>
      <c r="D105" s="962"/>
      <c r="E105" s="962"/>
      <c r="F105" s="962"/>
      <c r="G105" s="962"/>
      <c r="H105" s="962"/>
      <c r="I105" s="962"/>
      <c r="J105" s="962"/>
      <c r="K105" s="962"/>
    </row>
    <row r="106">
      <c r="A106" s="962"/>
      <c r="B106" s="962"/>
      <c r="C106" s="962"/>
      <c r="D106" s="962"/>
      <c r="E106" s="962"/>
      <c r="F106" s="962"/>
      <c r="G106" s="962"/>
      <c r="H106" s="962"/>
      <c r="I106" s="962"/>
      <c r="J106" s="962"/>
      <c r="K106" s="962"/>
    </row>
    <row r="107">
      <c r="A107" s="962"/>
      <c r="B107" s="962"/>
      <c r="C107" s="962"/>
      <c r="D107" s="962"/>
      <c r="E107" s="962"/>
      <c r="F107" s="962"/>
      <c r="G107" s="962"/>
      <c r="H107" s="962"/>
      <c r="I107" s="962"/>
      <c r="J107" s="962"/>
      <c r="K107" s="962"/>
    </row>
    <row r="108">
      <c r="A108" s="962"/>
      <c r="B108" s="962"/>
      <c r="C108" s="962"/>
      <c r="D108" s="962"/>
      <c r="E108" s="962"/>
      <c r="F108" s="962"/>
      <c r="G108" s="962"/>
      <c r="H108" s="962"/>
      <c r="I108" s="962"/>
      <c r="J108" s="962"/>
      <c r="K108" s="962"/>
    </row>
    <row r="109">
      <c r="A109" s="962"/>
      <c r="B109" s="962"/>
      <c r="C109" s="962"/>
      <c r="D109" s="962"/>
      <c r="E109" s="962"/>
      <c r="F109" s="962"/>
      <c r="G109" s="962"/>
      <c r="H109" s="962"/>
      <c r="I109" s="962"/>
      <c r="J109" s="962"/>
      <c r="K109" s="962"/>
    </row>
    <row r="110">
      <c r="A110" s="962"/>
      <c r="B110" s="962"/>
      <c r="C110" s="962"/>
      <c r="D110" s="962"/>
      <c r="E110" s="962"/>
      <c r="F110" s="962"/>
      <c r="G110" s="962"/>
      <c r="H110" s="962"/>
      <c r="I110" s="962"/>
      <c r="J110" s="962"/>
      <c r="K110" s="962"/>
    </row>
    <row r="111">
      <c r="A111" s="962"/>
      <c r="B111" s="962"/>
      <c r="C111" s="962"/>
      <c r="D111" s="962"/>
      <c r="E111" s="962"/>
      <c r="F111" s="962"/>
      <c r="G111" s="962"/>
      <c r="H111" s="962"/>
      <c r="I111" s="962"/>
      <c r="J111" s="962"/>
      <c r="K111" s="962"/>
    </row>
    <row r="112">
      <c r="A112" s="962"/>
      <c r="B112" s="962"/>
      <c r="C112" s="962"/>
      <c r="D112" s="962"/>
      <c r="E112" s="962"/>
      <c r="F112" s="962"/>
      <c r="G112" s="962"/>
      <c r="H112" s="962"/>
      <c r="I112" s="962"/>
      <c r="J112" s="962"/>
      <c r="K112" s="962"/>
    </row>
    <row r="113">
      <c r="A113" s="962"/>
      <c r="B113" s="962"/>
      <c r="C113" s="962"/>
      <c r="D113" s="962"/>
      <c r="E113" s="962"/>
      <c r="F113" s="962"/>
      <c r="G113" s="962"/>
      <c r="H113" s="962"/>
      <c r="I113" s="962"/>
      <c r="J113" s="962"/>
      <c r="K113" s="962"/>
    </row>
    <row r="114">
      <c r="A114" s="962"/>
      <c r="B114" s="962"/>
      <c r="C114" s="962"/>
      <c r="D114" s="962"/>
      <c r="E114" s="962"/>
      <c r="F114" s="962"/>
      <c r="G114" s="962"/>
      <c r="H114" s="962"/>
      <c r="I114" s="962"/>
      <c r="J114" s="962"/>
      <c r="K114" s="962"/>
    </row>
    <row r="115">
      <c r="A115" s="962"/>
      <c r="B115" s="962"/>
      <c r="C115" s="962"/>
      <c r="D115" s="962"/>
      <c r="E115" s="962"/>
      <c r="F115" s="962"/>
      <c r="G115" s="962"/>
      <c r="H115" s="962"/>
      <c r="I115" s="962"/>
      <c r="J115" s="962"/>
      <c r="K115" s="962"/>
    </row>
    <row r="116">
      <c r="A116" s="962"/>
      <c r="B116" s="962"/>
      <c r="C116" s="962"/>
      <c r="D116" s="962"/>
      <c r="E116" s="962"/>
      <c r="F116" s="962"/>
      <c r="G116" s="962"/>
      <c r="H116" s="962"/>
      <c r="I116" s="962"/>
      <c r="J116" s="962"/>
      <c r="K116" s="962"/>
    </row>
    <row r="117">
      <c r="A117" s="962"/>
      <c r="B117" s="962"/>
      <c r="C117" s="962"/>
      <c r="D117" s="962"/>
      <c r="E117" s="962"/>
      <c r="F117" s="962"/>
      <c r="G117" s="962"/>
      <c r="H117" s="962"/>
      <c r="I117" s="962"/>
      <c r="J117" s="962"/>
      <c r="K117" s="962"/>
    </row>
    <row r="118">
      <c r="A118" s="962"/>
      <c r="B118" s="962"/>
      <c r="C118" s="962"/>
      <c r="D118" s="962"/>
      <c r="E118" s="962"/>
      <c r="F118" s="962"/>
      <c r="G118" s="962"/>
      <c r="H118" s="962"/>
      <c r="I118" s="962"/>
      <c r="J118" s="962"/>
      <c r="K118" s="962"/>
    </row>
    <row r="119">
      <c r="A119" s="962"/>
      <c r="B119" s="962"/>
      <c r="C119" s="962"/>
      <c r="D119" s="962"/>
      <c r="E119" s="962"/>
      <c r="F119" s="962"/>
      <c r="G119" s="962"/>
      <c r="H119" s="962"/>
      <c r="I119" s="962"/>
      <c r="J119" s="962"/>
      <c r="K119" s="962"/>
    </row>
    <row r="120">
      <c r="A120" s="962"/>
      <c r="B120" s="962"/>
      <c r="C120" s="962"/>
      <c r="D120" s="962"/>
      <c r="E120" s="962"/>
      <c r="F120" s="962"/>
      <c r="G120" s="962"/>
      <c r="H120" s="962"/>
      <c r="I120" s="962"/>
      <c r="J120" s="962"/>
      <c r="K120" s="962"/>
    </row>
    <row r="121">
      <c r="A121" s="962"/>
      <c r="B121" s="962"/>
      <c r="C121" s="962"/>
      <c r="D121" s="962"/>
      <c r="E121" s="962"/>
      <c r="F121" s="962"/>
      <c r="G121" s="962"/>
      <c r="H121" s="962"/>
      <c r="I121" s="962"/>
      <c r="J121" s="962"/>
      <c r="K121" s="962"/>
    </row>
    <row r="122">
      <c r="A122" s="962"/>
      <c r="B122" s="962"/>
      <c r="C122" s="962"/>
      <c r="D122" s="962"/>
      <c r="E122" s="962"/>
      <c r="F122" s="962"/>
      <c r="G122" s="962"/>
      <c r="H122" s="962"/>
      <c r="I122" s="962"/>
      <c r="J122" s="962"/>
      <c r="K122" s="962"/>
    </row>
    <row r="123">
      <c r="A123" s="962"/>
      <c r="B123" s="962"/>
      <c r="C123" s="962"/>
      <c r="D123" s="962"/>
      <c r="E123" s="962"/>
      <c r="F123" s="962"/>
      <c r="G123" s="962"/>
      <c r="H123" s="962"/>
      <c r="I123" s="962"/>
      <c r="J123" s="962"/>
      <c r="K123" s="962"/>
    </row>
    <row r="124">
      <c r="A124" s="962"/>
      <c r="B124" s="962"/>
      <c r="C124" s="962"/>
      <c r="D124" s="962"/>
      <c r="E124" s="962"/>
      <c r="F124" s="962"/>
      <c r="G124" s="962"/>
      <c r="H124" s="962"/>
      <c r="I124" s="962"/>
      <c r="J124" s="962"/>
      <c r="K124" s="962"/>
    </row>
    <row r="125">
      <c r="A125" s="962"/>
      <c r="B125" s="962"/>
      <c r="C125" s="962"/>
      <c r="D125" s="962"/>
      <c r="E125" s="962"/>
      <c r="F125" s="962"/>
      <c r="G125" s="962"/>
      <c r="H125" s="962"/>
      <c r="I125" s="962"/>
      <c r="J125" s="962"/>
      <c r="K125" s="962"/>
    </row>
    <row r="126">
      <c r="A126" s="962"/>
      <c r="B126" s="962"/>
      <c r="C126" s="962"/>
      <c r="D126" s="962"/>
      <c r="E126" s="962"/>
      <c r="F126" s="962"/>
      <c r="G126" s="962"/>
      <c r="H126" s="962"/>
      <c r="I126" s="962"/>
      <c r="J126" s="962"/>
      <c r="K126" s="962"/>
    </row>
    <row r="127">
      <c r="A127" s="962"/>
      <c r="B127" s="962"/>
      <c r="C127" s="962"/>
      <c r="D127" s="962"/>
      <c r="E127" s="962"/>
      <c r="F127" s="962"/>
      <c r="G127" s="962"/>
      <c r="H127" s="962"/>
      <c r="I127" s="962"/>
      <c r="J127" s="962"/>
      <c r="K127" s="962"/>
    </row>
    <row r="128">
      <c r="A128" s="962"/>
      <c r="B128" s="962"/>
      <c r="C128" s="962"/>
      <c r="D128" s="962"/>
      <c r="E128" s="962"/>
      <c r="F128" s="962"/>
      <c r="G128" s="962"/>
      <c r="H128" s="962"/>
      <c r="I128" s="962"/>
      <c r="J128" s="962"/>
      <c r="K128" s="962"/>
    </row>
    <row r="129">
      <c r="A129" s="962"/>
      <c r="B129" s="962"/>
      <c r="C129" s="962"/>
      <c r="D129" s="962"/>
      <c r="E129" s="962"/>
      <c r="F129" s="962"/>
      <c r="G129" s="962"/>
      <c r="H129" s="962"/>
      <c r="I129" s="962"/>
      <c r="J129" s="962"/>
      <c r="K129" s="962"/>
    </row>
    <row r="130">
      <c r="A130" s="962"/>
      <c r="B130" s="962"/>
      <c r="C130" s="962"/>
      <c r="D130" s="962"/>
      <c r="E130" s="962"/>
      <c r="F130" s="962"/>
      <c r="G130" s="962"/>
      <c r="H130" s="962"/>
      <c r="I130" s="962"/>
      <c r="J130" s="962"/>
      <c r="K130" s="962"/>
    </row>
    <row r="131">
      <c r="A131" s="962"/>
      <c r="B131" s="962"/>
      <c r="C131" s="962"/>
      <c r="D131" s="962"/>
      <c r="E131" s="962"/>
      <c r="F131" s="962"/>
      <c r="G131" s="962"/>
      <c r="H131" s="962"/>
      <c r="I131" s="962"/>
      <c r="J131" s="962"/>
      <c r="K131" s="962"/>
    </row>
    <row r="132">
      <c r="A132" s="962"/>
      <c r="B132" s="962"/>
      <c r="C132" s="962"/>
      <c r="D132" s="962"/>
      <c r="E132" s="962"/>
      <c r="F132" s="962"/>
      <c r="G132" s="962"/>
      <c r="H132" s="962"/>
      <c r="I132" s="962"/>
      <c r="J132" s="962"/>
      <c r="K132" s="962"/>
    </row>
    <row r="133">
      <c r="A133" s="962"/>
      <c r="B133" s="962"/>
      <c r="C133" s="962"/>
      <c r="D133" s="962"/>
      <c r="E133" s="962"/>
      <c r="F133" s="962"/>
      <c r="G133" s="962"/>
      <c r="H133" s="962"/>
      <c r="I133" s="962"/>
      <c r="J133" s="962"/>
      <c r="K133" s="962"/>
    </row>
    <row r="134">
      <c r="A134" s="962"/>
      <c r="B134" s="962"/>
      <c r="C134" s="962"/>
      <c r="D134" s="962"/>
      <c r="E134" s="962"/>
      <c r="F134" s="962"/>
      <c r="G134" s="962"/>
      <c r="H134" s="962"/>
      <c r="I134" s="962"/>
      <c r="J134" s="962"/>
      <c r="K134" s="962"/>
    </row>
    <row r="135">
      <c r="A135" s="962"/>
      <c r="B135" s="962"/>
      <c r="C135" s="962"/>
      <c r="D135" s="962"/>
      <c r="E135" s="962"/>
      <c r="F135" s="962"/>
      <c r="G135" s="962"/>
      <c r="H135" s="962"/>
      <c r="I135" s="962"/>
      <c r="J135" s="962"/>
      <c r="K135" s="962"/>
    </row>
    <row r="136">
      <c r="A136" s="962"/>
      <c r="B136" s="962"/>
      <c r="C136" s="962"/>
      <c r="D136" s="962"/>
      <c r="E136" s="962"/>
      <c r="F136" s="962"/>
      <c r="G136" s="962"/>
      <c r="H136" s="962"/>
      <c r="I136" s="962"/>
      <c r="J136" s="962"/>
      <c r="K136" s="962"/>
    </row>
    <row r="137">
      <c r="A137" s="962"/>
      <c r="B137" s="962"/>
      <c r="C137" s="962"/>
      <c r="D137" s="962"/>
      <c r="E137" s="962"/>
      <c r="F137" s="962"/>
      <c r="G137" s="962"/>
      <c r="H137" s="962"/>
      <c r="I137" s="962"/>
      <c r="J137" s="962"/>
      <c r="K137" s="962"/>
    </row>
    <row r="138">
      <c r="A138" s="962"/>
      <c r="B138" s="962"/>
      <c r="C138" s="962"/>
      <c r="D138" s="962"/>
      <c r="E138" s="962"/>
      <c r="F138" s="962"/>
      <c r="G138" s="962"/>
      <c r="H138" s="962"/>
      <c r="I138" s="962"/>
      <c r="J138" s="962"/>
      <c r="K138" s="962"/>
    </row>
    <row r="139">
      <c r="A139" s="962"/>
      <c r="B139" s="962"/>
      <c r="C139" s="962"/>
      <c r="D139" s="962"/>
      <c r="E139" s="962"/>
      <c r="F139" s="962"/>
      <c r="G139" s="962"/>
      <c r="H139" s="962"/>
      <c r="I139" s="962"/>
      <c r="J139" s="962"/>
      <c r="K139" s="962"/>
    </row>
    <row r="140">
      <c r="A140" s="962"/>
      <c r="B140" s="962"/>
      <c r="C140" s="962"/>
      <c r="D140" s="962"/>
      <c r="E140" s="962"/>
      <c r="F140" s="962"/>
      <c r="G140" s="962"/>
      <c r="H140" s="962"/>
      <c r="I140" s="962"/>
      <c r="J140" s="962"/>
      <c r="K140" s="962"/>
    </row>
    <row r="141">
      <c r="A141" s="962"/>
      <c r="B141" s="962"/>
      <c r="C141" s="962"/>
      <c r="D141" s="962"/>
      <c r="E141" s="962"/>
      <c r="F141" s="962"/>
      <c r="G141" s="962"/>
      <c r="H141" s="962"/>
      <c r="I141" s="962"/>
      <c r="J141" s="962"/>
      <c r="K141" s="962"/>
    </row>
    <row r="142">
      <c r="A142" s="962"/>
      <c r="B142" s="962"/>
      <c r="C142" s="962"/>
      <c r="D142" s="962"/>
      <c r="E142" s="962"/>
      <c r="F142" s="962"/>
      <c r="G142" s="962"/>
      <c r="H142" s="962"/>
      <c r="I142" s="962"/>
      <c r="J142" s="962"/>
      <c r="K142" s="962"/>
    </row>
    <row r="143">
      <c r="A143" s="962"/>
      <c r="B143" s="962"/>
      <c r="C143" s="962"/>
      <c r="D143" s="962"/>
      <c r="E143" s="962"/>
      <c r="F143" s="962"/>
      <c r="G143" s="962"/>
      <c r="H143" s="962"/>
      <c r="I143" s="962"/>
      <c r="J143" s="962"/>
      <c r="K143" s="962"/>
    </row>
    <row r="144">
      <c r="A144" s="962"/>
      <c r="B144" s="962"/>
      <c r="C144" s="962"/>
      <c r="D144" s="962"/>
      <c r="E144" s="962"/>
      <c r="F144" s="962"/>
      <c r="G144" s="962"/>
      <c r="H144" s="962"/>
      <c r="I144" s="962"/>
      <c r="J144" s="962"/>
      <c r="K144" s="962"/>
    </row>
    <row r="145">
      <c r="A145" s="962"/>
      <c r="B145" s="962"/>
      <c r="C145" s="962"/>
      <c r="D145" s="962"/>
      <c r="E145" s="962"/>
      <c r="F145" s="962"/>
      <c r="G145" s="962"/>
      <c r="H145" s="962"/>
      <c r="I145" s="962"/>
      <c r="J145" s="962"/>
      <c r="K145" s="962"/>
    </row>
    <row r="146">
      <c r="A146" s="962"/>
      <c r="B146" s="962"/>
      <c r="C146" s="962"/>
      <c r="D146" s="962"/>
      <c r="E146" s="962"/>
      <c r="F146" s="962"/>
      <c r="G146" s="962"/>
      <c r="H146" s="962"/>
      <c r="I146" s="962"/>
      <c r="J146" s="962"/>
      <c r="K146" s="962"/>
    </row>
    <row r="147">
      <c r="A147" s="962"/>
      <c r="B147" s="962"/>
      <c r="C147" s="962"/>
      <c r="D147" s="962"/>
      <c r="E147" s="962"/>
      <c r="F147" s="962"/>
      <c r="G147" s="962"/>
      <c r="H147" s="962"/>
      <c r="I147" s="962"/>
      <c r="J147" s="962"/>
      <c r="K147" s="962"/>
    </row>
    <row r="148">
      <c r="A148" s="962"/>
      <c r="B148" s="962"/>
      <c r="C148" s="962"/>
      <c r="D148" s="962"/>
      <c r="E148" s="962"/>
      <c r="F148" s="962"/>
      <c r="G148" s="962"/>
      <c r="H148" s="962"/>
      <c r="I148" s="962"/>
      <c r="J148" s="962"/>
      <c r="K148" s="962"/>
    </row>
    <row r="149">
      <c r="A149" s="962"/>
      <c r="B149" s="962"/>
      <c r="C149" s="962"/>
      <c r="D149" s="962"/>
      <c r="E149" s="962"/>
      <c r="F149" s="962"/>
      <c r="G149" s="962"/>
      <c r="H149" s="962"/>
      <c r="I149" s="962"/>
      <c r="J149" s="962"/>
      <c r="K149" s="962"/>
    </row>
    <row r="150">
      <c r="A150" s="962"/>
      <c r="B150" s="962"/>
      <c r="C150" s="962"/>
      <c r="D150" s="962"/>
      <c r="E150" s="962"/>
      <c r="F150" s="962"/>
      <c r="G150" s="962"/>
      <c r="H150" s="962"/>
      <c r="I150" s="962"/>
      <c r="J150" s="962"/>
      <c r="K150" s="962"/>
    </row>
    <row r="151">
      <c r="A151" s="962"/>
      <c r="B151" s="962"/>
      <c r="C151" s="962"/>
      <c r="D151" s="962"/>
      <c r="E151" s="962"/>
      <c r="F151" s="962"/>
      <c r="G151" s="962"/>
      <c r="H151" s="962"/>
      <c r="I151" s="962"/>
      <c r="J151" s="962"/>
      <c r="K151" s="962"/>
    </row>
    <row r="152">
      <c r="A152" s="962"/>
      <c r="B152" s="962"/>
      <c r="C152" s="962"/>
      <c r="D152" s="962"/>
      <c r="E152" s="962"/>
      <c r="F152" s="962"/>
      <c r="G152" s="962"/>
      <c r="H152" s="962"/>
      <c r="I152" s="962"/>
      <c r="J152" s="962"/>
      <c r="K152" s="962"/>
    </row>
    <row r="153">
      <c r="A153" s="962"/>
      <c r="B153" s="962"/>
      <c r="C153" s="962"/>
      <c r="D153" s="962"/>
      <c r="E153" s="962"/>
      <c r="F153" s="962"/>
      <c r="G153" s="962"/>
      <c r="H153" s="962"/>
      <c r="I153" s="962"/>
      <c r="J153" s="962"/>
      <c r="K153" s="962"/>
    </row>
    <row r="154">
      <c r="A154" s="962"/>
      <c r="B154" s="962"/>
      <c r="C154" s="962"/>
      <c r="D154" s="962"/>
      <c r="E154" s="962"/>
      <c r="F154" s="962"/>
      <c r="G154" s="962"/>
      <c r="H154" s="962"/>
      <c r="I154" s="962"/>
      <c r="J154" s="962"/>
      <c r="K154" s="962"/>
    </row>
    <row r="155">
      <c r="A155" s="962"/>
      <c r="B155" s="962"/>
      <c r="C155" s="962"/>
      <c r="D155" s="962"/>
      <c r="E155" s="962"/>
      <c r="F155" s="962"/>
      <c r="G155" s="962"/>
      <c r="H155" s="962"/>
      <c r="I155" s="962"/>
      <c r="J155" s="962"/>
      <c r="K155" s="962"/>
    </row>
    <row r="156">
      <c r="A156" s="962"/>
      <c r="B156" s="962"/>
      <c r="C156" s="962"/>
      <c r="D156" s="962"/>
      <c r="E156" s="962"/>
      <c r="F156" s="962"/>
      <c r="G156" s="962"/>
      <c r="H156" s="962"/>
      <c r="I156" s="962"/>
      <c r="J156" s="962"/>
      <c r="K156" s="962"/>
    </row>
    <row r="157">
      <c r="A157" s="962"/>
      <c r="B157" s="962"/>
      <c r="C157" s="962"/>
      <c r="D157" s="962"/>
      <c r="E157" s="962"/>
      <c r="F157" s="962"/>
      <c r="G157" s="962"/>
      <c r="H157" s="962"/>
      <c r="I157" s="962"/>
      <c r="J157" s="962"/>
      <c r="K157" s="962"/>
    </row>
    <row r="158">
      <c r="A158" s="962"/>
      <c r="B158" s="962"/>
      <c r="C158" s="962"/>
      <c r="D158" s="962"/>
      <c r="E158" s="962"/>
      <c r="F158" s="962"/>
      <c r="G158" s="962"/>
      <c r="H158" s="962"/>
      <c r="I158" s="962"/>
      <c r="J158" s="962"/>
      <c r="K158" s="962"/>
    </row>
    <row r="159">
      <c r="A159" s="962"/>
      <c r="B159" s="962"/>
      <c r="C159" s="962"/>
      <c r="D159" s="962"/>
      <c r="E159" s="962"/>
      <c r="F159" s="962"/>
      <c r="G159" s="962"/>
      <c r="H159" s="962"/>
      <c r="I159" s="962"/>
      <c r="J159" s="962"/>
      <c r="K159" s="962"/>
    </row>
    <row r="160">
      <c r="A160" s="962"/>
      <c r="B160" s="962"/>
      <c r="C160" s="962"/>
      <c r="D160" s="962"/>
      <c r="E160" s="962"/>
      <c r="F160" s="962"/>
      <c r="G160" s="962"/>
      <c r="H160" s="962"/>
      <c r="I160" s="962"/>
      <c r="J160" s="962"/>
      <c r="K160" s="962"/>
    </row>
    <row r="161">
      <c r="A161" s="962"/>
      <c r="B161" s="962"/>
      <c r="C161" s="962"/>
      <c r="D161" s="962"/>
      <c r="E161" s="962"/>
      <c r="F161" s="962"/>
      <c r="G161" s="962"/>
      <c r="H161" s="962"/>
      <c r="I161" s="962"/>
      <c r="J161" s="962"/>
      <c r="K161" s="962"/>
    </row>
    <row r="162">
      <c r="A162" s="962"/>
      <c r="B162" s="962"/>
      <c r="C162" s="962"/>
      <c r="D162" s="962"/>
      <c r="E162" s="962"/>
      <c r="F162" s="962"/>
      <c r="G162" s="962"/>
      <c r="H162" s="962"/>
      <c r="I162" s="962"/>
      <c r="J162" s="962"/>
      <c r="K162" s="962"/>
    </row>
    <row r="163">
      <c r="A163" s="962"/>
      <c r="B163" s="962"/>
      <c r="C163" s="962"/>
      <c r="D163" s="962"/>
      <c r="E163" s="962"/>
      <c r="F163" s="962"/>
      <c r="G163" s="962"/>
      <c r="H163" s="962"/>
      <c r="I163" s="962"/>
      <c r="J163" s="962"/>
      <c r="K163" s="962"/>
    </row>
    <row r="164">
      <c r="A164" s="962"/>
      <c r="B164" s="962"/>
      <c r="C164" s="962"/>
      <c r="D164" s="962"/>
      <c r="E164" s="962"/>
      <c r="F164" s="962"/>
      <c r="G164" s="962"/>
      <c r="H164" s="962"/>
      <c r="I164" s="962"/>
      <c r="J164" s="962"/>
      <c r="K164" s="962"/>
    </row>
    <row r="165">
      <c r="A165" s="962"/>
      <c r="B165" s="962"/>
      <c r="C165" s="962"/>
      <c r="D165" s="962"/>
      <c r="E165" s="962"/>
      <c r="F165" s="962"/>
      <c r="G165" s="962"/>
      <c r="H165" s="962"/>
      <c r="I165" s="962"/>
      <c r="J165" s="962"/>
      <c r="K165" s="962"/>
    </row>
    <row r="166">
      <c r="A166" s="962"/>
      <c r="B166" s="962"/>
      <c r="C166" s="962"/>
      <c r="D166" s="962"/>
      <c r="E166" s="962"/>
      <c r="F166" s="962"/>
      <c r="G166" s="962"/>
      <c r="H166" s="962"/>
      <c r="I166" s="962"/>
      <c r="J166" s="962"/>
      <c r="K166" s="962"/>
    </row>
    <row r="167">
      <c r="A167" s="962"/>
      <c r="B167" s="962"/>
      <c r="C167" s="962"/>
      <c r="D167" s="962"/>
      <c r="E167" s="962"/>
      <c r="F167" s="962"/>
      <c r="G167" s="962"/>
      <c r="H167" s="962"/>
      <c r="I167" s="962"/>
      <c r="J167" s="962"/>
      <c r="K167" s="962"/>
    </row>
    <row r="168">
      <c r="A168" s="962"/>
      <c r="B168" s="962"/>
      <c r="C168" s="962"/>
      <c r="D168" s="962"/>
      <c r="E168" s="962"/>
      <c r="F168" s="962"/>
      <c r="G168" s="962"/>
      <c r="H168" s="962"/>
      <c r="I168" s="962"/>
      <c r="J168" s="962"/>
      <c r="K168" s="962"/>
    </row>
    <row r="169">
      <c r="A169" s="962"/>
      <c r="B169" s="962"/>
      <c r="C169" s="962"/>
      <c r="D169" s="962"/>
      <c r="E169" s="962"/>
      <c r="F169" s="962"/>
      <c r="G169" s="962"/>
      <c r="H169" s="962"/>
      <c r="I169" s="962"/>
      <c r="J169" s="962"/>
      <c r="K169" s="962"/>
    </row>
    <row r="170">
      <c r="A170" s="962"/>
      <c r="B170" s="962"/>
      <c r="C170" s="962"/>
      <c r="D170" s="962"/>
      <c r="E170" s="962"/>
      <c r="F170" s="962"/>
      <c r="G170" s="962"/>
      <c r="H170" s="962"/>
      <c r="I170" s="962"/>
      <c r="J170" s="962"/>
      <c r="K170" s="962"/>
    </row>
    <row r="171">
      <c r="A171" s="962"/>
      <c r="B171" s="962"/>
      <c r="C171" s="962"/>
      <c r="D171" s="962"/>
      <c r="E171" s="962"/>
      <c r="F171" s="962"/>
      <c r="G171" s="962"/>
      <c r="H171" s="962"/>
      <c r="I171" s="962"/>
      <c r="J171" s="962"/>
      <c r="K171" s="962"/>
    </row>
    <row r="172">
      <c r="A172" s="962"/>
      <c r="B172" s="962"/>
      <c r="C172" s="962"/>
      <c r="D172" s="962"/>
      <c r="E172" s="962"/>
      <c r="F172" s="962"/>
      <c r="G172" s="962"/>
      <c r="H172" s="962"/>
      <c r="I172" s="962"/>
      <c r="J172" s="962"/>
      <c r="K172" s="962"/>
    </row>
    <row r="173">
      <c r="A173" s="962"/>
      <c r="B173" s="962"/>
      <c r="C173" s="962"/>
      <c r="D173" s="962"/>
      <c r="E173" s="962"/>
      <c r="F173" s="962"/>
      <c r="G173" s="962"/>
      <c r="H173" s="962"/>
      <c r="I173" s="962"/>
      <c r="J173" s="962"/>
      <c r="K173" s="962"/>
    </row>
    <row r="174">
      <c r="A174" s="962"/>
      <c r="B174" s="962"/>
      <c r="C174" s="962"/>
      <c r="D174" s="962"/>
      <c r="E174" s="962"/>
      <c r="F174" s="962"/>
      <c r="G174" s="962"/>
      <c r="H174" s="962"/>
      <c r="I174" s="962"/>
      <c r="J174" s="962"/>
      <c r="K174" s="962"/>
    </row>
    <row r="175">
      <c r="A175" s="962"/>
      <c r="B175" s="962"/>
      <c r="C175" s="962"/>
      <c r="D175" s="962"/>
      <c r="E175" s="962"/>
      <c r="F175" s="962"/>
      <c r="G175" s="962"/>
      <c r="H175" s="962"/>
      <c r="I175" s="962"/>
      <c r="J175" s="962"/>
      <c r="K175" s="962"/>
    </row>
    <row r="176">
      <c r="A176" s="962"/>
      <c r="B176" s="962"/>
      <c r="C176" s="962"/>
      <c r="D176" s="962"/>
      <c r="E176" s="962"/>
      <c r="F176" s="962"/>
      <c r="G176" s="962"/>
      <c r="H176" s="962"/>
      <c r="I176" s="962"/>
      <c r="J176" s="962"/>
      <c r="K176" s="962"/>
    </row>
    <row r="177">
      <c r="A177" s="962"/>
      <c r="B177" s="962"/>
      <c r="C177" s="962"/>
      <c r="D177" s="962"/>
      <c r="E177" s="962"/>
      <c r="F177" s="962"/>
      <c r="G177" s="962"/>
      <c r="H177" s="962"/>
      <c r="I177" s="962"/>
      <c r="J177" s="962"/>
      <c r="K177" s="962"/>
    </row>
    <row r="178">
      <c r="A178" s="962"/>
      <c r="B178" s="962"/>
      <c r="C178" s="962"/>
      <c r="D178" s="962"/>
      <c r="E178" s="962"/>
      <c r="F178" s="962"/>
      <c r="G178" s="962"/>
      <c r="H178" s="962"/>
      <c r="I178" s="962"/>
      <c r="J178" s="962"/>
      <c r="K178" s="962"/>
    </row>
    <row r="179">
      <c r="A179" s="962"/>
      <c r="B179" s="962"/>
      <c r="C179" s="962"/>
      <c r="D179" s="962"/>
      <c r="E179" s="962"/>
      <c r="F179" s="962"/>
      <c r="G179" s="962"/>
      <c r="H179" s="962"/>
      <c r="I179" s="962"/>
      <c r="J179" s="962"/>
      <c r="K179" s="962"/>
    </row>
    <row r="180">
      <c r="A180" s="962"/>
      <c r="B180" s="962"/>
      <c r="C180" s="962"/>
      <c r="D180" s="962"/>
      <c r="E180" s="962"/>
      <c r="F180" s="962"/>
      <c r="G180" s="962"/>
      <c r="H180" s="962"/>
      <c r="I180" s="962"/>
      <c r="J180" s="962"/>
      <c r="K180" s="962"/>
    </row>
    <row r="181">
      <c r="A181" s="962"/>
      <c r="B181" s="962"/>
      <c r="C181" s="962"/>
      <c r="D181" s="962"/>
      <c r="E181" s="962"/>
      <c r="F181" s="962"/>
      <c r="G181" s="962"/>
      <c r="H181" s="962"/>
      <c r="I181" s="962"/>
      <c r="J181" s="962"/>
      <c r="K181" s="962"/>
    </row>
    <row r="182">
      <c r="A182" s="962"/>
      <c r="B182" s="962"/>
      <c r="C182" s="962"/>
      <c r="D182" s="962"/>
      <c r="E182" s="962"/>
      <c r="F182" s="962"/>
      <c r="G182" s="962"/>
      <c r="H182" s="962"/>
      <c r="I182" s="962"/>
      <c r="J182" s="962"/>
      <c r="K182" s="962"/>
    </row>
    <row r="183">
      <c r="A183" s="962"/>
      <c r="B183" s="962"/>
      <c r="C183" s="962"/>
      <c r="D183" s="962"/>
      <c r="E183" s="962"/>
      <c r="F183" s="962"/>
      <c r="G183" s="962"/>
      <c r="H183" s="962"/>
      <c r="I183" s="962"/>
      <c r="J183" s="962"/>
      <c r="K183" s="962"/>
    </row>
    <row r="184">
      <c r="A184" s="962"/>
      <c r="B184" s="962"/>
      <c r="C184" s="962"/>
      <c r="D184" s="962"/>
      <c r="E184" s="962"/>
      <c r="F184" s="962"/>
      <c r="G184" s="962"/>
      <c r="H184" s="962"/>
      <c r="I184" s="962"/>
      <c r="J184" s="962"/>
      <c r="K184" s="962"/>
    </row>
    <row r="185">
      <c r="A185" s="962"/>
      <c r="B185" s="962"/>
      <c r="C185" s="962"/>
      <c r="D185" s="962"/>
      <c r="E185" s="962"/>
      <c r="F185" s="962"/>
      <c r="G185" s="962"/>
      <c r="H185" s="962"/>
      <c r="I185" s="962"/>
      <c r="J185" s="962"/>
      <c r="K185" s="962"/>
    </row>
    <row r="186">
      <c r="A186" s="962"/>
      <c r="B186" s="962"/>
      <c r="C186" s="962"/>
      <c r="D186" s="962"/>
      <c r="E186" s="962"/>
      <c r="F186" s="962"/>
      <c r="G186" s="962"/>
      <c r="H186" s="962"/>
      <c r="I186" s="962"/>
      <c r="J186" s="962"/>
      <c r="K186" s="962"/>
    </row>
    <row r="187">
      <c r="A187" s="962"/>
      <c r="B187" s="962"/>
      <c r="C187" s="962"/>
      <c r="D187" s="962"/>
      <c r="E187" s="962"/>
      <c r="F187" s="962"/>
      <c r="G187" s="962"/>
      <c r="H187" s="962"/>
      <c r="I187" s="962"/>
      <c r="J187" s="962"/>
      <c r="K187" s="962"/>
    </row>
    <row r="188">
      <c r="A188" s="962"/>
      <c r="B188" s="962"/>
      <c r="C188" s="962"/>
      <c r="D188" s="962"/>
      <c r="E188" s="962"/>
      <c r="F188" s="962"/>
      <c r="G188" s="962"/>
      <c r="H188" s="962"/>
      <c r="I188" s="962"/>
      <c r="J188" s="962"/>
      <c r="K188" s="962"/>
    </row>
    <row r="189">
      <c r="A189" s="962"/>
      <c r="B189" s="962"/>
      <c r="C189" s="962"/>
      <c r="D189" s="962"/>
      <c r="E189" s="962"/>
      <c r="F189" s="962"/>
      <c r="G189" s="962"/>
      <c r="H189" s="962"/>
      <c r="I189" s="962"/>
      <c r="J189" s="962"/>
      <c r="K189" s="962"/>
    </row>
    <row r="190">
      <c r="A190" s="962"/>
      <c r="B190" s="962"/>
      <c r="C190" s="962"/>
      <c r="D190" s="962"/>
      <c r="E190" s="962"/>
      <c r="F190" s="962"/>
      <c r="G190" s="962"/>
      <c r="H190" s="962"/>
      <c r="I190" s="962"/>
      <c r="J190" s="962"/>
      <c r="K190" s="962"/>
    </row>
    <row r="191">
      <c r="A191" s="962"/>
      <c r="B191" s="962"/>
      <c r="C191" s="962"/>
      <c r="D191" s="962"/>
      <c r="E191" s="962"/>
      <c r="F191" s="962"/>
      <c r="G191" s="962"/>
      <c r="H191" s="962"/>
      <c r="I191" s="962"/>
      <c r="J191" s="962"/>
      <c r="K191" s="962"/>
    </row>
    <row r="192">
      <c r="A192" s="962"/>
      <c r="B192" s="962"/>
      <c r="C192" s="962"/>
      <c r="D192" s="962"/>
      <c r="E192" s="962"/>
      <c r="F192" s="962"/>
      <c r="G192" s="962"/>
      <c r="H192" s="962"/>
      <c r="I192" s="962"/>
      <c r="J192" s="962"/>
      <c r="K192" s="962"/>
    </row>
    <row r="193">
      <c r="A193" s="962"/>
      <c r="B193" s="962"/>
      <c r="C193" s="962"/>
      <c r="D193" s="962"/>
      <c r="E193" s="962"/>
      <c r="F193" s="962"/>
      <c r="G193" s="962"/>
      <c r="H193" s="962"/>
      <c r="I193" s="962"/>
      <c r="J193" s="962"/>
      <c r="K193" s="962"/>
    </row>
    <row r="194">
      <c r="A194" s="962"/>
      <c r="B194" s="962"/>
      <c r="C194" s="962"/>
      <c r="D194" s="962"/>
      <c r="E194" s="962"/>
      <c r="F194" s="962"/>
      <c r="G194" s="962"/>
      <c r="H194" s="962"/>
      <c r="I194" s="962"/>
      <c r="J194" s="962"/>
      <c r="K194" s="962"/>
    </row>
    <row r="195">
      <c r="A195" s="962"/>
      <c r="B195" s="962"/>
      <c r="C195" s="962"/>
      <c r="D195" s="962"/>
      <c r="E195" s="962"/>
      <c r="F195" s="962"/>
      <c r="G195" s="962"/>
      <c r="H195" s="962"/>
      <c r="I195" s="962"/>
      <c r="J195" s="962"/>
      <c r="K195" s="962"/>
    </row>
    <row r="196">
      <c r="A196" s="962"/>
      <c r="B196" s="962"/>
      <c r="C196" s="962"/>
      <c r="D196" s="962"/>
      <c r="E196" s="962"/>
      <c r="F196" s="962"/>
      <c r="G196" s="962"/>
      <c r="H196" s="962"/>
      <c r="I196" s="962"/>
      <c r="J196" s="962"/>
      <c r="K196" s="962"/>
    </row>
    <row r="197">
      <c r="A197" s="962"/>
      <c r="B197" s="962"/>
      <c r="C197" s="962"/>
      <c r="D197" s="962"/>
      <c r="E197" s="962"/>
      <c r="F197" s="962"/>
      <c r="G197" s="962"/>
      <c r="H197" s="962"/>
      <c r="I197" s="962"/>
      <c r="J197" s="962"/>
      <c r="K197" s="962"/>
    </row>
    <row r="198">
      <c r="A198" s="962"/>
      <c r="B198" s="962"/>
      <c r="C198" s="962"/>
      <c r="D198" s="962"/>
      <c r="E198" s="962"/>
      <c r="F198" s="962"/>
      <c r="G198" s="962"/>
      <c r="H198" s="962"/>
      <c r="I198" s="962"/>
      <c r="J198" s="962"/>
      <c r="K198" s="962"/>
    </row>
    <row r="199">
      <c r="A199" s="962"/>
      <c r="B199" s="962"/>
      <c r="C199" s="962"/>
      <c r="D199" s="962"/>
      <c r="E199" s="962"/>
      <c r="F199" s="962"/>
      <c r="G199" s="962"/>
      <c r="H199" s="962"/>
      <c r="I199" s="962"/>
      <c r="J199" s="962"/>
      <c r="K199" s="962"/>
    </row>
    <row r="200">
      <c r="A200" s="962"/>
      <c r="B200" s="962"/>
      <c r="C200" s="962"/>
      <c r="D200" s="962"/>
      <c r="E200" s="962"/>
      <c r="F200" s="962"/>
      <c r="G200" s="962"/>
      <c r="H200" s="962"/>
      <c r="I200" s="962"/>
      <c r="J200" s="962"/>
      <c r="K200" s="962"/>
    </row>
    <row r="201">
      <c r="A201" s="962"/>
      <c r="B201" s="962"/>
      <c r="C201" s="962"/>
      <c r="D201" s="962"/>
      <c r="E201" s="962"/>
      <c r="F201" s="962"/>
      <c r="G201" s="962"/>
      <c r="H201" s="962"/>
      <c r="I201" s="962"/>
      <c r="J201" s="962"/>
      <c r="K201" s="962"/>
    </row>
    <row r="202">
      <c r="A202" s="962"/>
      <c r="B202" s="962"/>
      <c r="C202" s="962"/>
      <c r="D202" s="962"/>
      <c r="E202" s="962"/>
      <c r="F202" s="962"/>
      <c r="G202" s="962"/>
      <c r="H202" s="962"/>
      <c r="I202" s="962"/>
      <c r="J202" s="962"/>
      <c r="K202" s="962"/>
    </row>
    <row r="203">
      <c r="A203" s="962"/>
      <c r="B203" s="962"/>
      <c r="C203" s="962"/>
      <c r="D203" s="962"/>
      <c r="E203" s="962"/>
      <c r="F203" s="962"/>
      <c r="G203" s="962"/>
      <c r="H203" s="962"/>
      <c r="I203" s="962"/>
      <c r="J203" s="962"/>
      <c r="K203" s="962"/>
    </row>
    <row r="204">
      <c r="A204" s="962"/>
      <c r="B204" s="962"/>
      <c r="C204" s="962"/>
      <c r="D204" s="962"/>
      <c r="E204" s="962"/>
      <c r="F204" s="962"/>
      <c r="G204" s="962"/>
      <c r="H204" s="962"/>
      <c r="I204" s="962"/>
      <c r="J204" s="962"/>
      <c r="K204" s="962"/>
    </row>
    <row r="205">
      <c r="A205" s="962"/>
      <c r="B205" s="962"/>
      <c r="C205" s="962"/>
      <c r="D205" s="962"/>
      <c r="E205" s="962"/>
      <c r="F205" s="962"/>
      <c r="G205" s="962"/>
      <c r="H205" s="962"/>
      <c r="I205" s="962"/>
      <c r="J205" s="962"/>
      <c r="K205" s="962"/>
    </row>
    <row r="206">
      <c r="A206" s="962"/>
      <c r="B206" s="962"/>
      <c r="C206" s="962"/>
      <c r="D206" s="962"/>
      <c r="E206" s="962"/>
      <c r="F206" s="962"/>
      <c r="G206" s="962"/>
      <c r="H206" s="962"/>
      <c r="I206" s="962"/>
      <c r="J206" s="962"/>
      <c r="K206" s="962"/>
    </row>
    <row r="207">
      <c r="A207" s="962"/>
      <c r="B207" s="962"/>
      <c r="C207" s="962"/>
      <c r="D207" s="962"/>
      <c r="E207" s="962"/>
      <c r="F207" s="962"/>
      <c r="G207" s="962"/>
      <c r="H207" s="962"/>
      <c r="I207" s="962"/>
      <c r="J207" s="962"/>
      <c r="K207" s="962"/>
    </row>
    <row r="208">
      <c r="A208" s="962"/>
      <c r="B208" s="962"/>
      <c r="C208" s="962"/>
      <c r="D208" s="962"/>
      <c r="E208" s="962"/>
      <c r="F208" s="962"/>
      <c r="G208" s="962"/>
      <c r="H208" s="962"/>
      <c r="I208" s="962"/>
      <c r="J208" s="962"/>
      <c r="K208" s="962"/>
    </row>
    <row r="209">
      <c r="A209" s="962"/>
      <c r="B209" s="962"/>
      <c r="C209" s="962"/>
      <c r="D209" s="962"/>
      <c r="E209" s="962"/>
      <c r="F209" s="962"/>
      <c r="G209" s="962"/>
      <c r="H209" s="962"/>
      <c r="I209" s="962"/>
      <c r="J209" s="962"/>
      <c r="K209" s="962"/>
    </row>
    <row r="210">
      <c r="A210" s="962"/>
      <c r="B210" s="962"/>
      <c r="C210" s="962"/>
      <c r="D210" s="962"/>
      <c r="E210" s="962"/>
      <c r="F210" s="962"/>
      <c r="G210" s="962"/>
      <c r="H210" s="962"/>
      <c r="I210" s="962"/>
      <c r="J210" s="962"/>
      <c r="K210" s="962"/>
    </row>
    <row r="211">
      <c r="A211" s="962"/>
      <c r="B211" s="962"/>
      <c r="C211" s="962"/>
      <c r="D211" s="962"/>
      <c r="E211" s="962"/>
      <c r="F211" s="962"/>
      <c r="G211" s="962"/>
      <c r="H211" s="962"/>
      <c r="I211" s="962"/>
      <c r="J211" s="962"/>
      <c r="K211" s="962"/>
    </row>
    <row r="212">
      <c r="A212" s="962"/>
      <c r="B212" s="962"/>
      <c r="C212" s="962"/>
      <c r="D212" s="962"/>
      <c r="E212" s="962"/>
      <c r="F212" s="962"/>
      <c r="G212" s="962"/>
      <c r="H212" s="962"/>
      <c r="I212" s="962"/>
      <c r="J212" s="962"/>
      <c r="K212" s="962"/>
    </row>
    <row r="213">
      <c r="A213" s="962"/>
      <c r="B213" s="962"/>
      <c r="C213" s="962"/>
      <c r="D213" s="962"/>
      <c r="E213" s="962"/>
      <c r="F213" s="962"/>
      <c r="G213" s="962"/>
      <c r="H213" s="962"/>
      <c r="I213" s="962"/>
      <c r="J213" s="962"/>
      <c r="K213" s="962"/>
    </row>
    <row r="214">
      <c r="A214" s="962"/>
      <c r="B214" s="962"/>
      <c r="C214" s="962"/>
      <c r="D214" s="962"/>
      <c r="E214" s="962"/>
      <c r="F214" s="962"/>
      <c r="G214" s="962"/>
      <c r="H214" s="962"/>
      <c r="I214" s="962"/>
      <c r="J214" s="962"/>
      <c r="K214" s="962"/>
    </row>
    <row r="215">
      <c r="A215" s="962"/>
      <c r="B215" s="962"/>
      <c r="C215" s="962"/>
      <c r="D215" s="962"/>
      <c r="E215" s="962"/>
      <c r="F215" s="962"/>
      <c r="G215" s="962"/>
      <c r="H215" s="962"/>
      <c r="I215" s="962"/>
      <c r="J215" s="962"/>
      <c r="K215" s="962"/>
    </row>
    <row r="216">
      <c r="A216" s="962"/>
      <c r="B216" s="962"/>
      <c r="C216" s="962"/>
      <c r="D216" s="962"/>
      <c r="E216" s="962"/>
      <c r="F216" s="962"/>
      <c r="G216" s="962"/>
      <c r="H216" s="962"/>
      <c r="I216" s="962"/>
      <c r="J216" s="962"/>
      <c r="K216" s="962"/>
    </row>
    <row r="217">
      <c r="A217" s="962"/>
      <c r="B217" s="962"/>
      <c r="C217" s="962"/>
      <c r="D217" s="962"/>
      <c r="E217" s="962"/>
      <c r="F217" s="962"/>
      <c r="G217" s="962"/>
      <c r="H217" s="962"/>
      <c r="I217" s="962"/>
      <c r="J217" s="962"/>
      <c r="K217" s="962"/>
    </row>
    <row r="218">
      <c r="A218" s="962"/>
      <c r="B218" s="962"/>
      <c r="C218" s="962"/>
      <c r="D218" s="962"/>
      <c r="E218" s="962"/>
      <c r="F218" s="962"/>
      <c r="G218" s="962"/>
      <c r="H218" s="962"/>
      <c r="I218" s="962"/>
      <c r="J218" s="962"/>
      <c r="K218" s="962"/>
    </row>
    <row r="219">
      <c r="A219" s="962"/>
      <c r="B219" s="962"/>
      <c r="C219" s="962"/>
      <c r="D219" s="962"/>
      <c r="E219" s="962"/>
      <c r="F219" s="962"/>
      <c r="G219" s="962"/>
      <c r="H219" s="962"/>
      <c r="I219" s="962"/>
      <c r="J219" s="962"/>
      <c r="K219" s="962"/>
    </row>
    <row r="220">
      <c r="A220" s="962"/>
      <c r="B220" s="962"/>
      <c r="C220" s="962"/>
      <c r="D220" s="962"/>
      <c r="E220" s="962"/>
      <c r="F220" s="962"/>
      <c r="G220" s="962"/>
      <c r="H220" s="962"/>
      <c r="I220" s="962"/>
      <c r="J220" s="962"/>
      <c r="K220" s="962"/>
    </row>
    <row r="221">
      <c r="A221" s="962"/>
      <c r="B221" s="962"/>
      <c r="C221" s="962"/>
      <c r="D221" s="962"/>
      <c r="E221" s="962"/>
      <c r="F221" s="962"/>
      <c r="G221" s="962"/>
      <c r="H221" s="962"/>
      <c r="I221" s="962"/>
      <c r="J221" s="962"/>
      <c r="K221" s="962"/>
    </row>
    <row r="222">
      <c r="A222" s="962"/>
      <c r="B222" s="962"/>
      <c r="C222" s="962"/>
      <c r="D222" s="962"/>
      <c r="E222" s="962"/>
      <c r="F222" s="962"/>
      <c r="G222" s="962"/>
      <c r="H222" s="962"/>
      <c r="I222" s="962"/>
      <c r="J222" s="962"/>
      <c r="K222" s="962"/>
    </row>
    <row r="223">
      <c r="A223" s="962"/>
      <c r="B223" s="962"/>
      <c r="C223" s="962"/>
      <c r="D223" s="962"/>
      <c r="E223" s="962"/>
      <c r="F223" s="962"/>
      <c r="G223" s="962"/>
      <c r="H223" s="962"/>
      <c r="I223" s="962"/>
      <c r="J223" s="962"/>
      <c r="K223" s="962"/>
    </row>
    <row r="224">
      <c r="A224" s="962"/>
      <c r="B224" s="962"/>
      <c r="C224" s="962"/>
      <c r="D224" s="962"/>
      <c r="E224" s="962"/>
      <c r="F224" s="962"/>
      <c r="G224" s="962"/>
      <c r="H224" s="962"/>
      <c r="I224" s="962"/>
      <c r="J224" s="962"/>
      <c r="K224" s="962"/>
    </row>
    <row r="225">
      <c r="A225" s="962"/>
      <c r="B225" s="962"/>
      <c r="C225" s="962"/>
      <c r="D225" s="962"/>
      <c r="E225" s="962"/>
      <c r="F225" s="962"/>
      <c r="G225" s="962"/>
      <c r="H225" s="962"/>
      <c r="I225" s="962"/>
      <c r="J225" s="962"/>
      <c r="K225" s="962"/>
    </row>
    <row r="226">
      <c r="A226" s="962"/>
      <c r="B226" s="962"/>
      <c r="C226" s="962"/>
      <c r="D226" s="962"/>
      <c r="E226" s="962"/>
      <c r="F226" s="962"/>
      <c r="G226" s="962"/>
      <c r="H226" s="962"/>
      <c r="I226" s="962"/>
      <c r="J226" s="962"/>
      <c r="K226" s="962"/>
    </row>
    <row r="227">
      <c r="A227" s="962"/>
      <c r="B227" s="962"/>
      <c r="C227" s="962"/>
      <c r="D227" s="962"/>
      <c r="E227" s="962"/>
      <c r="F227" s="962"/>
      <c r="G227" s="962"/>
      <c r="H227" s="962"/>
      <c r="I227" s="962"/>
      <c r="J227" s="962"/>
      <c r="K227" s="962"/>
    </row>
    <row r="228">
      <c r="A228" s="962"/>
      <c r="B228" s="962"/>
      <c r="C228" s="962"/>
      <c r="D228" s="962"/>
      <c r="E228" s="962"/>
      <c r="F228" s="962"/>
      <c r="G228" s="962"/>
      <c r="H228" s="962"/>
      <c r="I228" s="962"/>
      <c r="J228" s="962"/>
      <c r="K228" s="962"/>
    </row>
    <row r="229">
      <c r="A229" s="962"/>
      <c r="B229" s="962"/>
      <c r="C229" s="962"/>
      <c r="D229" s="962"/>
      <c r="E229" s="962"/>
      <c r="F229" s="962"/>
      <c r="G229" s="962"/>
      <c r="H229" s="962"/>
      <c r="I229" s="962"/>
      <c r="J229" s="962"/>
      <c r="K229" s="962"/>
    </row>
    <row r="230">
      <c r="A230" s="962"/>
      <c r="B230" s="962"/>
      <c r="C230" s="962"/>
      <c r="D230" s="962"/>
      <c r="E230" s="962"/>
      <c r="F230" s="962"/>
      <c r="G230" s="962"/>
      <c r="H230" s="962"/>
      <c r="I230" s="962"/>
      <c r="J230" s="962"/>
      <c r="K230" s="962"/>
    </row>
    <row r="231">
      <c r="A231" s="962"/>
      <c r="B231" s="962"/>
      <c r="C231" s="962"/>
      <c r="D231" s="962"/>
      <c r="E231" s="962"/>
      <c r="F231" s="962"/>
      <c r="G231" s="962"/>
      <c r="H231" s="962"/>
      <c r="I231" s="962"/>
      <c r="J231" s="962"/>
      <c r="K231" s="962"/>
    </row>
    <row r="232">
      <c r="A232" s="962"/>
      <c r="B232" s="962"/>
      <c r="C232" s="962"/>
      <c r="D232" s="962"/>
      <c r="E232" s="962"/>
      <c r="F232" s="962"/>
      <c r="G232" s="962"/>
      <c r="H232" s="962"/>
      <c r="I232" s="962"/>
      <c r="J232" s="962"/>
      <c r="K232" s="962"/>
    </row>
    <row r="233">
      <c r="A233" s="962"/>
      <c r="B233" s="962"/>
      <c r="C233" s="962"/>
      <c r="D233" s="962"/>
      <c r="E233" s="962"/>
      <c r="F233" s="962"/>
      <c r="G233" s="962"/>
      <c r="H233" s="962"/>
      <c r="I233" s="962"/>
      <c r="J233" s="962"/>
      <c r="K233" s="962"/>
    </row>
    <row r="234">
      <c r="A234" s="962"/>
      <c r="B234" s="962"/>
      <c r="C234" s="962"/>
      <c r="D234" s="962"/>
      <c r="E234" s="962"/>
      <c r="F234" s="962"/>
      <c r="G234" s="962"/>
      <c r="H234" s="962"/>
      <c r="I234" s="962"/>
      <c r="J234" s="962"/>
      <c r="K234" s="962"/>
    </row>
    <row r="235">
      <c r="A235" s="962"/>
      <c r="B235" s="962"/>
      <c r="C235" s="962"/>
      <c r="D235" s="962"/>
      <c r="E235" s="962"/>
      <c r="F235" s="962"/>
      <c r="G235" s="962"/>
      <c r="H235" s="962"/>
      <c r="I235" s="962"/>
      <c r="J235" s="962"/>
      <c r="K235" s="962"/>
    </row>
    <row r="236">
      <c r="A236" s="962"/>
      <c r="B236" s="962"/>
      <c r="C236" s="962"/>
      <c r="D236" s="962"/>
      <c r="E236" s="962"/>
      <c r="F236" s="962"/>
      <c r="G236" s="962"/>
      <c r="H236" s="962"/>
      <c r="I236" s="962"/>
      <c r="J236" s="962"/>
      <c r="K236" s="962"/>
    </row>
    <row r="237">
      <c r="A237" s="962"/>
      <c r="B237" s="962"/>
      <c r="C237" s="962"/>
      <c r="D237" s="962"/>
      <c r="E237" s="962"/>
      <c r="F237" s="962"/>
      <c r="G237" s="962"/>
      <c r="H237" s="962"/>
      <c r="I237" s="962"/>
      <c r="J237" s="962"/>
      <c r="K237" s="962"/>
    </row>
    <row r="238">
      <c r="A238" s="962"/>
      <c r="B238" s="962"/>
      <c r="C238" s="962"/>
      <c r="D238" s="962"/>
      <c r="E238" s="962"/>
      <c r="F238" s="962"/>
      <c r="G238" s="962"/>
      <c r="H238" s="962"/>
      <c r="I238" s="962"/>
      <c r="J238" s="962"/>
      <c r="K238" s="962"/>
    </row>
    <row r="239">
      <c r="A239" s="962"/>
      <c r="B239" s="962"/>
      <c r="C239" s="962"/>
      <c r="D239" s="962"/>
      <c r="E239" s="962"/>
      <c r="F239" s="962"/>
      <c r="G239" s="962"/>
      <c r="H239" s="962"/>
      <c r="I239" s="962"/>
      <c r="J239" s="962"/>
      <c r="K239" s="962"/>
    </row>
    <row r="240">
      <c r="A240" s="962"/>
      <c r="B240" s="962"/>
      <c r="C240" s="962"/>
      <c r="D240" s="962"/>
      <c r="E240" s="962"/>
      <c r="F240" s="962"/>
      <c r="G240" s="962"/>
      <c r="H240" s="962"/>
      <c r="I240" s="962"/>
      <c r="J240" s="962"/>
      <c r="K240" s="962"/>
    </row>
    <row r="241">
      <c r="A241" s="962"/>
      <c r="B241" s="962"/>
      <c r="C241" s="962"/>
      <c r="D241" s="962"/>
      <c r="E241" s="962"/>
      <c r="F241" s="962"/>
      <c r="G241" s="962"/>
      <c r="H241" s="962"/>
      <c r="I241" s="962"/>
      <c r="J241" s="962"/>
      <c r="K241" s="962"/>
    </row>
    <row r="242">
      <c r="A242" s="962"/>
      <c r="B242" s="962"/>
      <c r="C242" s="962"/>
      <c r="D242" s="962"/>
      <c r="E242" s="962"/>
      <c r="F242" s="962"/>
      <c r="G242" s="962"/>
      <c r="H242" s="962"/>
      <c r="I242" s="962"/>
      <c r="J242" s="962"/>
      <c r="K242" s="962"/>
    </row>
    <row r="243">
      <c r="A243" s="962"/>
      <c r="B243" s="962"/>
      <c r="C243" s="962"/>
      <c r="D243" s="962"/>
      <c r="E243" s="962"/>
      <c r="F243" s="962"/>
      <c r="G243" s="962"/>
      <c r="H243" s="962"/>
      <c r="I243" s="962"/>
      <c r="J243" s="962"/>
      <c r="K243" s="962"/>
    </row>
    <row r="244">
      <c r="A244" s="962"/>
      <c r="B244" s="962"/>
      <c r="C244" s="962"/>
      <c r="D244" s="962"/>
      <c r="E244" s="962"/>
      <c r="F244" s="962"/>
      <c r="G244" s="962"/>
      <c r="H244" s="962"/>
      <c r="I244" s="962"/>
      <c r="J244" s="962"/>
      <c r="K244" s="962"/>
    </row>
    <row r="245">
      <c r="A245" s="962"/>
      <c r="B245" s="962"/>
      <c r="C245" s="962"/>
      <c r="D245" s="962"/>
      <c r="E245" s="962"/>
      <c r="F245" s="962"/>
      <c r="G245" s="962"/>
      <c r="H245" s="962"/>
      <c r="I245" s="962"/>
      <c r="J245" s="962"/>
      <c r="K245" s="962"/>
    </row>
    <row r="246">
      <c r="A246" s="962"/>
      <c r="B246" s="962"/>
      <c r="C246" s="962"/>
      <c r="D246" s="962"/>
      <c r="E246" s="962"/>
      <c r="F246" s="962"/>
      <c r="G246" s="962"/>
      <c r="H246" s="962"/>
      <c r="I246" s="962"/>
      <c r="J246" s="962"/>
      <c r="K246" s="962"/>
    </row>
    <row r="247">
      <c r="A247" s="962"/>
      <c r="B247" s="962"/>
      <c r="C247" s="962"/>
      <c r="D247" s="962"/>
      <c r="E247" s="962"/>
      <c r="F247" s="962"/>
      <c r="G247" s="962"/>
      <c r="H247" s="962"/>
      <c r="I247" s="962"/>
      <c r="J247" s="962"/>
      <c r="K247" s="962"/>
    </row>
    <row r="248">
      <c r="A248" s="962"/>
      <c r="B248" s="962"/>
      <c r="C248" s="962"/>
      <c r="D248" s="962"/>
      <c r="E248" s="962"/>
      <c r="F248" s="962"/>
      <c r="G248" s="962"/>
      <c r="H248" s="962"/>
      <c r="I248" s="962"/>
      <c r="J248" s="962"/>
      <c r="K248" s="962"/>
    </row>
    <row r="249">
      <c r="A249" s="962"/>
      <c r="B249" s="962"/>
      <c r="C249" s="962"/>
      <c r="D249" s="962"/>
      <c r="E249" s="962"/>
      <c r="F249" s="962"/>
      <c r="G249" s="962"/>
      <c r="H249" s="962"/>
      <c r="I249" s="962"/>
      <c r="J249" s="962"/>
      <c r="K249" s="962"/>
    </row>
    <row r="250">
      <c r="A250" s="962"/>
      <c r="B250" s="962"/>
      <c r="C250" s="962"/>
      <c r="D250" s="962"/>
      <c r="E250" s="962"/>
      <c r="F250" s="962"/>
      <c r="G250" s="962"/>
      <c r="H250" s="962"/>
      <c r="I250" s="962"/>
      <c r="J250" s="962"/>
      <c r="K250" s="962"/>
    </row>
    <row r="251">
      <c r="A251" s="962"/>
      <c r="B251" s="962"/>
      <c r="C251" s="962"/>
      <c r="D251" s="962"/>
      <c r="E251" s="962"/>
      <c r="F251" s="962"/>
      <c r="G251" s="962"/>
      <c r="H251" s="962"/>
      <c r="I251" s="962"/>
      <c r="J251" s="962"/>
      <c r="K251" s="962"/>
    </row>
    <row r="252">
      <c r="A252" s="962"/>
      <c r="B252" s="962"/>
      <c r="C252" s="962"/>
      <c r="D252" s="962"/>
      <c r="E252" s="962"/>
      <c r="F252" s="962"/>
      <c r="G252" s="962"/>
      <c r="H252" s="962"/>
      <c r="I252" s="962"/>
      <c r="J252" s="962"/>
      <c r="K252" s="962"/>
    </row>
    <row r="253">
      <c r="A253" s="962"/>
      <c r="B253" s="962"/>
      <c r="C253" s="962"/>
      <c r="D253" s="962"/>
      <c r="E253" s="962"/>
      <c r="F253" s="962"/>
      <c r="G253" s="962"/>
      <c r="H253" s="962"/>
      <c r="I253" s="962"/>
      <c r="J253" s="962"/>
      <c r="K253" s="962"/>
    </row>
    <row r="254">
      <c r="A254" s="962"/>
      <c r="B254" s="962"/>
      <c r="C254" s="962"/>
      <c r="D254" s="962"/>
      <c r="E254" s="962"/>
      <c r="F254" s="962"/>
      <c r="G254" s="962"/>
      <c r="H254" s="962"/>
      <c r="I254" s="962"/>
      <c r="J254" s="962"/>
      <c r="K254" s="962"/>
    </row>
    <row r="255">
      <c r="A255" s="962"/>
      <c r="B255" s="962"/>
      <c r="C255" s="962"/>
      <c r="D255" s="962"/>
      <c r="E255" s="962"/>
      <c r="F255" s="962"/>
      <c r="G255" s="962"/>
      <c r="H255" s="962"/>
      <c r="I255" s="962"/>
      <c r="J255" s="962"/>
      <c r="K255" s="962"/>
    </row>
    <row r="256">
      <c r="A256" s="962"/>
      <c r="B256" s="962"/>
      <c r="C256" s="962"/>
      <c r="D256" s="962"/>
      <c r="E256" s="962"/>
      <c r="F256" s="962"/>
      <c r="G256" s="962"/>
      <c r="H256" s="962"/>
      <c r="I256" s="962"/>
      <c r="J256" s="962"/>
      <c r="K256" s="962"/>
    </row>
    <row r="257">
      <c r="A257" s="962"/>
      <c r="B257" s="962"/>
      <c r="C257" s="962"/>
      <c r="D257" s="962"/>
      <c r="E257" s="962"/>
      <c r="F257" s="962"/>
      <c r="G257" s="962"/>
      <c r="H257" s="962"/>
      <c r="I257" s="962"/>
      <c r="J257" s="962"/>
      <c r="K257" s="962"/>
    </row>
    <row r="258">
      <c r="A258" s="962"/>
      <c r="B258" s="962"/>
      <c r="C258" s="962"/>
      <c r="D258" s="962"/>
      <c r="E258" s="962"/>
      <c r="F258" s="962"/>
      <c r="G258" s="962"/>
      <c r="H258" s="962"/>
      <c r="I258" s="962"/>
      <c r="J258" s="962"/>
      <c r="K258" s="962"/>
    </row>
    <row r="259">
      <c r="A259" s="962"/>
      <c r="B259" s="962"/>
      <c r="C259" s="962"/>
      <c r="D259" s="962"/>
      <c r="E259" s="962"/>
      <c r="F259" s="962"/>
      <c r="G259" s="962"/>
      <c r="H259" s="962"/>
      <c r="I259" s="962"/>
      <c r="J259" s="962"/>
      <c r="K259" s="962"/>
    </row>
    <row r="260">
      <c r="A260" s="962"/>
      <c r="B260" s="962"/>
      <c r="C260" s="962"/>
      <c r="D260" s="962"/>
      <c r="E260" s="962"/>
      <c r="F260" s="962"/>
      <c r="G260" s="962"/>
      <c r="H260" s="962"/>
      <c r="I260" s="962"/>
      <c r="J260" s="962"/>
      <c r="K260" s="962"/>
    </row>
    <row r="261">
      <c r="A261" s="962"/>
      <c r="B261" s="962"/>
      <c r="C261" s="962"/>
      <c r="D261" s="962"/>
      <c r="E261" s="962"/>
      <c r="F261" s="962"/>
      <c r="G261" s="962"/>
      <c r="H261" s="962"/>
      <c r="I261" s="962"/>
      <c r="J261" s="962"/>
      <c r="K261" s="962"/>
    </row>
    <row r="262">
      <c r="A262" s="962"/>
      <c r="B262" s="962"/>
      <c r="C262" s="962"/>
      <c r="D262" s="962"/>
      <c r="E262" s="962"/>
      <c r="F262" s="962"/>
      <c r="G262" s="962"/>
      <c r="H262" s="962"/>
      <c r="I262" s="962"/>
      <c r="J262" s="962"/>
      <c r="K262" s="962"/>
    </row>
    <row r="263">
      <c r="A263" s="962"/>
      <c r="B263" s="962"/>
      <c r="C263" s="962"/>
      <c r="D263" s="962"/>
      <c r="E263" s="962"/>
      <c r="F263" s="962"/>
      <c r="G263" s="962"/>
      <c r="H263" s="962"/>
      <c r="I263" s="962"/>
      <c r="J263" s="962"/>
      <c r="K263" s="962"/>
    </row>
    <row r="264">
      <c r="A264" s="962"/>
      <c r="B264" s="962"/>
      <c r="C264" s="962"/>
      <c r="D264" s="962"/>
      <c r="E264" s="962"/>
      <c r="F264" s="962"/>
      <c r="G264" s="962"/>
      <c r="H264" s="962"/>
      <c r="I264" s="962"/>
      <c r="J264" s="962"/>
      <c r="K264" s="962"/>
    </row>
    <row r="265">
      <c r="A265" s="962"/>
      <c r="B265" s="962"/>
      <c r="C265" s="962"/>
      <c r="D265" s="962"/>
      <c r="E265" s="962"/>
      <c r="F265" s="962"/>
      <c r="G265" s="962"/>
      <c r="H265" s="962"/>
      <c r="I265" s="962"/>
      <c r="J265" s="962"/>
      <c r="K265" s="962"/>
    </row>
    <row r="266">
      <c r="A266" s="962"/>
      <c r="B266" s="962"/>
      <c r="C266" s="962"/>
      <c r="D266" s="962"/>
      <c r="E266" s="962"/>
      <c r="F266" s="962"/>
      <c r="G266" s="962"/>
      <c r="H266" s="962"/>
      <c r="I266" s="962"/>
      <c r="J266" s="962"/>
      <c r="K266" s="962"/>
    </row>
    <row r="267">
      <c r="A267" s="962"/>
      <c r="B267" s="962"/>
      <c r="C267" s="962"/>
      <c r="D267" s="962"/>
      <c r="E267" s="962"/>
      <c r="F267" s="962"/>
      <c r="G267" s="962"/>
      <c r="H267" s="962"/>
      <c r="I267" s="962"/>
      <c r="J267" s="962"/>
      <c r="K267" s="962"/>
    </row>
    <row r="268">
      <c r="A268" s="962"/>
      <c r="B268" s="962"/>
      <c r="C268" s="962"/>
      <c r="D268" s="962"/>
      <c r="E268" s="962"/>
      <c r="F268" s="962"/>
      <c r="G268" s="962"/>
      <c r="H268" s="962"/>
      <c r="I268" s="962"/>
      <c r="J268" s="962"/>
      <c r="K268" s="962"/>
    </row>
    <row r="269">
      <c r="A269" s="962"/>
      <c r="B269" s="962"/>
      <c r="C269" s="962"/>
      <c r="D269" s="962"/>
      <c r="E269" s="962"/>
      <c r="F269" s="962"/>
      <c r="G269" s="962"/>
      <c r="H269" s="962"/>
      <c r="I269" s="962"/>
      <c r="J269" s="962"/>
      <c r="K269" s="962"/>
    </row>
    <row r="270">
      <c r="A270" s="962"/>
      <c r="B270" s="962"/>
      <c r="C270" s="962"/>
      <c r="D270" s="962"/>
      <c r="E270" s="962"/>
      <c r="F270" s="962"/>
      <c r="G270" s="962"/>
      <c r="H270" s="962"/>
      <c r="I270" s="962"/>
      <c r="J270" s="962"/>
      <c r="K270" s="962"/>
    </row>
    <row r="271">
      <c r="A271" s="962"/>
      <c r="B271" s="962"/>
      <c r="C271" s="962"/>
      <c r="D271" s="962"/>
      <c r="E271" s="962"/>
      <c r="F271" s="962"/>
      <c r="G271" s="962"/>
      <c r="H271" s="962"/>
      <c r="I271" s="962"/>
      <c r="J271" s="962"/>
      <c r="K271" s="962"/>
    </row>
    <row r="272">
      <c r="A272" s="962"/>
      <c r="B272" s="962"/>
      <c r="C272" s="962"/>
      <c r="D272" s="962"/>
      <c r="E272" s="962"/>
      <c r="F272" s="962"/>
      <c r="G272" s="962"/>
      <c r="H272" s="962"/>
      <c r="I272" s="962"/>
      <c r="J272" s="962"/>
      <c r="K272" s="962"/>
    </row>
    <row r="273">
      <c r="A273" s="962"/>
      <c r="B273" s="962"/>
      <c r="C273" s="962"/>
      <c r="D273" s="962"/>
      <c r="E273" s="962"/>
      <c r="F273" s="962"/>
      <c r="G273" s="962"/>
      <c r="H273" s="962"/>
      <c r="I273" s="962"/>
      <c r="J273" s="962"/>
      <c r="K273" s="962"/>
    </row>
    <row r="274">
      <c r="A274" s="962"/>
      <c r="B274" s="962"/>
      <c r="C274" s="962"/>
      <c r="D274" s="962"/>
      <c r="E274" s="962"/>
      <c r="F274" s="962"/>
      <c r="G274" s="962"/>
      <c r="H274" s="962"/>
      <c r="I274" s="962"/>
      <c r="J274" s="962"/>
      <c r="K274" s="962"/>
    </row>
    <row r="275">
      <c r="A275" s="962"/>
      <c r="B275" s="962"/>
      <c r="C275" s="962"/>
      <c r="D275" s="962"/>
      <c r="E275" s="962"/>
      <c r="F275" s="962"/>
      <c r="G275" s="962"/>
      <c r="H275" s="962"/>
      <c r="I275" s="962"/>
      <c r="J275" s="962"/>
      <c r="K275" s="962"/>
    </row>
    <row r="276">
      <c r="A276" s="962"/>
      <c r="B276" s="962"/>
      <c r="C276" s="962"/>
      <c r="D276" s="962"/>
      <c r="E276" s="962"/>
      <c r="F276" s="962"/>
      <c r="G276" s="962"/>
      <c r="H276" s="962"/>
      <c r="I276" s="962"/>
      <c r="J276" s="962"/>
      <c r="K276" s="962"/>
    </row>
    <row r="277">
      <c r="A277" s="962"/>
      <c r="B277" s="962"/>
      <c r="C277" s="962"/>
      <c r="D277" s="962"/>
      <c r="E277" s="962"/>
      <c r="F277" s="962"/>
      <c r="G277" s="962"/>
      <c r="H277" s="962"/>
      <c r="I277" s="962"/>
      <c r="J277" s="962"/>
      <c r="K277" s="962"/>
    </row>
    <row r="278">
      <c r="A278" s="962"/>
      <c r="B278" s="962"/>
      <c r="C278" s="962"/>
      <c r="D278" s="962"/>
      <c r="E278" s="962"/>
      <c r="F278" s="962"/>
      <c r="G278" s="962"/>
      <c r="H278" s="962"/>
      <c r="I278" s="962"/>
      <c r="J278" s="962"/>
      <c r="K278" s="962"/>
    </row>
    <row r="279">
      <c r="A279" s="962"/>
      <c r="B279" s="962"/>
      <c r="C279" s="962"/>
      <c r="D279" s="962"/>
      <c r="E279" s="962"/>
      <c r="F279" s="962"/>
      <c r="G279" s="962"/>
      <c r="H279" s="962"/>
      <c r="I279" s="962"/>
      <c r="J279" s="962"/>
      <c r="K279" s="962"/>
    </row>
    <row r="280">
      <c r="A280" s="962"/>
      <c r="B280" s="962"/>
      <c r="C280" s="962"/>
      <c r="D280" s="962"/>
      <c r="E280" s="962"/>
      <c r="F280" s="962"/>
      <c r="G280" s="962"/>
      <c r="H280" s="962"/>
      <c r="I280" s="962"/>
      <c r="J280" s="962"/>
      <c r="K280" s="962"/>
    </row>
    <row r="281">
      <c r="A281" s="962"/>
      <c r="B281" s="962"/>
      <c r="C281" s="962"/>
      <c r="D281" s="962"/>
      <c r="E281" s="962"/>
      <c r="F281" s="962"/>
      <c r="G281" s="962"/>
      <c r="H281" s="962"/>
      <c r="I281" s="962"/>
      <c r="J281" s="962"/>
      <c r="K281" s="962"/>
    </row>
    <row r="282">
      <c r="A282" s="962"/>
      <c r="B282" s="962"/>
      <c r="C282" s="962"/>
      <c r="D282" s="962"/>
      <c r="E282" s="962"/>
      <c r="F282" s="962"/>
      <c r="G282" s="962"/>
      <c r="H282" s="962"/>
      <c r="I282" s="962"/>
      <c r="J282" s="962"/>
      <c r="K282" s="962"/>
    </row>
    <row r="283">
      <c r="A283" s="962"/>
      <c r="B283" s="962"/>
      <c r="C283" s="962"/>
      <c r="D283" s="962"/>
      <c r="E283" s="962"/>
      <c r="F283" s="962"/>
      <c r="G283" s="962"/>
      <c r="H283" s="962"/>
      <c r="I283" s="962"/>
      <c r="J283" s="962"/>
      <c r="K283" s="962"/>
    </row>
    <row r="284">
      <c r="A284" s="962"/>
      <c r="B284" s="962"/>
      <c r="C284" s="962"/>
      <c r="D284" s="962"/>
      <c r="E284" s="962"/>
      <c r="F284" s="962"/>
      <c r="G284" s="962"/>
      <c r="H284" s="962"/>
      <c r="I284" s="962"/>
      <c r="J284" s="962"/>
      <c r="K284" s="962"/>
    </row>
    <row r="285">
      <c r="A285" s="962"/>
      <c r="B285" s="962"/>
      <c r="C285" s="962"/>
      <c r="D285" s="962"/>
      <c r="E285" s="962"/>
      <c r="F285" s="962"/>
      <c r="G285" s="962"/>
      <c r="H285" s="962"/>
      <c r="I285" s="962"/>
      <c r="J285" s="962"/>
      <c r="K285" s="962"/>
    </row>
    <row r="286">
      <c r="A286" s="962"/>
      <c r="B286" s="962"/>
      <c r="C286" s="962"/>
      <c r="D286" s="962"/>
      <c r="E286" s="962"/>
      <c r="F286" s="962"/>
      <c r="G286" s="962"/>
      <c r="H286" s="962"/>
      <c r="I286" s="962"/>
      <c r="J286" s="962"/>
      <c r="K286" s="962"/>
    </row>
    <row r="287">
      <c r="A287" s="962"/>
      <c r="B287" s="962"/>
      <c r="C287" s="962"/>
      <c r="D287" s="962"/>
      <c r="E287" s="962"/>
      <c r="F287" s="962"/>
      <c r="G287" s="962"/>
      <c r="H287" s="962"/>
      <c r="I287" s="962"/>
      <c r="J287" s="962"/>
      <c r="K287" s="962"/>
    </row>
    <row r="288">
      <c r="A288" s="962"/>
      <c r="B288" s="962"/>
      <c r="C288" s="962"/>
      <c r="D288" s="962"/>
      <c r="E288" s="962"/>
      <c r="F288" s="962"/>
      <c r="G288" s="962"/>
      <c r="H288" s="962"/>
      <c r="I288" s="962"/>
      <c r="J288" s="962"/>
      <c r="K288" s="962"/>
    </row>
    <row r="289">
      <c r="A289" s="962"/>
      <c r="B289" s="962"/>
      <c r="C289" s="962"/>
      <c r="D289" s="962"/>
      <c r="E289" s="962"/>
      <c r="F289" s="962"/>
      <c r="G289" s="962"/>
      <c r="H289" s="962"/>
      <c r="I289" s="962"/>
      <c r="J289" s="962"/>
      <c r="K289" s="962"/>
    </row>
    <row r="290">
      <c r="A290" s="962"/>
      <c r="B290" s="962"/>
      <c r="C290" s="962"/>
      <c r="D290" s="962"/>
      <c r="E290" s="962"/>
      <c r="F290" s="962"/>
      <c r="G290" s="962"/>
      <c r="H290" s="962"/>
      <c r="I290" s="962"/>
      <c r="J290" s="962"/>
      <c r="K290" s="962"/>
    </row>
    <row r="291">
      <c r="A291" s="962"/>
      <c r="B291" s="962"/>
      <c r="C291" s="962"/>
      <c r="D291" s="962"/>
      <c r="E291" s="962"/>
      <c r="F291" s="962"/>
      <c r="G291" s="962"/>
      <c r="H291" s="962"/>
      <c r="I291" s="962"/>
      <c r="J291" s="962"/>
      <c r="K291" s="962"/>
    </row>
    <row r="292">
      <c r="A292" s="962"/>
      <c r="B292" s="962"/>
      <c r="C292" s="962"/>
      <c r="D292" s="962"/>
      <c r="E292" s="962"/>
      <c r="F292" s="962"/>
      <c r="G292" s="962"/>
      <c r="H292" s="962"/>
      <c r="I292" s="962"/>
      <c r="J292" s="962"/>
      <c r="K292" s="962"/>
    </row>
    <row r="293">
      <c r="A293" s="962"/>
      <c r="B293" s="962"/>
      <c r="C293" s="962"/>
      <c r="D293" s="962"/>
      <c r="E293" s="962"/>
      <c r="F293" s="962"/>
      <c r="G293" s="962"/>
      <c r="H293" s="962"/>
      <c r="I293" s="962"/>
      <c r="J293" s="962"/>
      <c r="K293" s="962"/>
    </row>
    <row r="294">
      <c r="A294" s="962"/>
      <c r="B294" s="962"/>
      <c r="C294" s="962"/>
      <c r="D294" s="962"/>
      <c r="E294" s="962"/>
      <c r="F294" s="962"/>
      <c r="G294" s="962"/>
      <c r="H294" s="962"/>
      <c r="I294" s="962"/>
      <c r="J294" s="962"/>
      <c r="K294" s="962"/>
    </row>
    <row r="295">
      <c r="A295" s="962"/>
      <c r="B295" s="962"/>
      <c r="C295" s="962"/>
      <c r="D295" s="962"/>
      <c r="E295" s="962"/>
      <c r="F295" s="962"/>
      <c r="G295" s="962"/>
      <c r="H295" s="962"/>
      <c r="I295" s="962"/>
      <c r="J295" s="962"/>
      <c r="K295" s="962"/>
    </row>
    <row r="296">
      <c r="A296" s="962"/>
      <c r="B296" s="962"/>
      <c r="C296" s="962"/>
      <c r="D296" s="962"/>
      <c r="E296" s="962"/>
      <c r="F296" s="962"/>
      <c r="G296" s="962"/>
      <c r="H296" s="962"/>
      <c r="I296" s="962"/>
      <c r="J296" s="962"/>
      <c r="K296" s="962"/>
    </row>
    <row r="297">
      <c r="A297" s="962"/>
      <c r="B297" s="962"/>
      <c r="C297" s="962"/>
      <c r="D297" s="962"/>
      <c r="E297" s="962"/>
      <c r="F297" s="962"/>
      <c r="G297" s="962"/>
      <c r="H297" s="962"/>
      <c r="I297" s="962"/>
      <c r="J297" s="962"/>
      <c r="K297" s="962"/>
    </row>
    <row r="298">
      <c r="A298" s="962"/>
      <c r="B298" s="962"/>
      <c r="C298" s="962"/>
      <c r="D298" s="962"/>
      <c r="E298" s="962"/>
      <c r="F298" s="962"/>
      <c r="G298" s="962"/>
      <c r="H298" s="962"/>
      <c r="I298" s="962"/>
      <c r="J298" s="962"/>
      <c r="K298" s="962"/>
    </row>
    <row r="299">
      <c r="A299" s="962"/>
      <c r="B299" s="962"/>
      <c r="C299" s="962"/>
      <c r="D299" s="962"/>
      <c r="E299" s="962"/>
      <c r="F299" s="962"/>
      <c r="G299" s="962"/>
      <c r="H299" s="962"/>
      <c r="I299" s="962"/>
      <c r="J299" s="962"/>
      <c r="K299" s="962"/>
    </row>
    <row r="300">
      <c r="A300" s="962"/>
      <c r="B300" s="962"/>
      <c r="C300" s="962"/>
      <c r="D300" s="962"/>
      <c r="E300" s="962"/>
      <c r="F300" s="962"/>
      <c r="G300" s="962"/>
      <c r="H300" s="962"/>
      <c r="I300" s="962"/>
      <c r="J300" s="962"/>
      <c r="K300" s="962"/>
    </row>
    <row r="301">
      <c r="A301" s="962"/>
      <c r="B301" s="962"/>
      <c r="C301" s="962"/>
      <c r="D301" s="962"/>
      <c r="E301" s="962"/>
      <c r="F301" s="962"/>
      <c r="G301" s="962"/>
      <c r="H301" s="962"/>
      <c r="I301" s="962"/>
      <c r="J301" s="962"/>
      <c r="K301" s="962"/>
    </row>
    <row r="302">
      <c r="A302" s="962"/>
      <c r="B302" s="962"/>
      <c r="C302" s="962"/>
      <c r="D302" s="962"/>
      <c r="E302" s="962"/>
      <c r="F302" s="962"/>
      <c r="G302" s="962"/>
      <c r="H302" s="962"/>
      <c r="I302" s="962"/>
      <c r="J302" s="962"/>
      <c r="K302" s="962"/>
    </row>
    <row r="303">
      <c r="A303" s="962"/>
      <c r="B303" s="962"/>
      <c r="C303" s="962"/>
      <c r="D303" s="962"/>
      <c r="E303" s="962"/>
      <c r="F303" s="962"/>
      <c r="G303" s="962"/>
      <c r="H303" s="962"/>
      <c r="I303" s="962"/>
      <c r="J303" s="962"/>
      <c r="K303" s="962"/>
    </row>
    <row r="304">
      <c r="A304" s="962"/>
      <c r="B304" s="962"/>
      <c r="C304" s="962"/>
      <c r="D304" s="962"/>
      <c r="E304" s="962"/>
      <c r="F304" s="962"/>
      <c r="G304" s="962"/>
      <c r="H304" s="962"/>
      <c r="I304" s="962"/>
      <c r="J304" s="962"/>
      <c r="K304" s="962"/>
    </row>
    <row r="305">
      <c r="A305" s="962"/>
      <c r="B305" s="962"/>
      <c r="C305" s="962"/>
      <c r="D305" s="962"/>
      <c r="E305" s="962"/>
      <c r="F305" s="962"/>
      <c r="G305" s="962"/>
      <c r="H305" s="962"/>
      <c r="I305" s="962"/>
      <c r="J305" s="962"/>
      <c r="K305" s="962"/>
    </row>
    <row r="306">
      <c r="A306" s="962"/>
      <c r="B306" s="962"/>
      <c r="C306" s="962"/>
      <c r="D306" s="962"/>
      <c r="E306" s="962"/>
      <c r="F306" s="962"/>
      <c r="G306" s="962"/>
      <c r="H306" s="962"/>
      <c r="I306" s="962"/>
      <c r="J306" s="962"/>
      <c r="K306" s="962"/>
    </row>
    <row r="307">
      <c r="A307" s="962"/>
      <c r="B307" s="962"/>
      <c r="C307" s="962"/>
      <c r="D307" s="962"/>
      <c r="E307" s="962"/>
      <c r="F307" s="962"/>
      <c r="G307" s="962"/>
      <c r="H307" s="962"/>
      <c r="I307" s="962"/>
      <c r="J307" s="962"/>
      <c r="K307" s="962"/>
    </row>
    <row r="308">
      <c r="A308" s="962"/>
      <c r="B308" s="962"/>
      <c r="C308" s="962"/>
      <c r="D308" s="962"/>
      <c r="E308" s="962"/>
      <c r="F308" s="962"/>
      <c r="G308" s="962"/>
      <c r="H308" s="962"/>
      <c r="I308" s="962"/>
      <c r="J308" s="962"/>
      <c r="K308" s="962"/>
    </row>
    <row r="309">
      <c r="A309" s="962"/>
      <c r="B309" s="962"/>
      <c r="C309" s="962"/>
      <c r="D309" s="962"/>
      <c r="E309" s="962"/>
      <c r="F309" s="962"/>
      <c r="G309" s="962"/>
      <c r="H309" s="962"/>
      <c r="I309" s="962"/>
      <c r="J309" s="962"/>
      <c r="K309" s="962"/>
    </row>
    <row r="310">
      <c r="A310" s="962"/>
      <c r="B310" s="962"/>
      <c r="C310" s="962"/>
      <c r="D310" s="962"/>
      <c r="E310" s="962"/>
      <c r="F310" s="962"/>
      <c r="G310" s="962"/>
      <c r="H310" s="962"/>
      <c r="I310" s="962"/>
      <c r="J310" s="962"/>
      <c r="K310" s="962"/>
    </row>
    <row r="311">
      <c r="A311" s="962"/>
      <c r="B311" s="962"/>
      <c r="C311" s="962"/>
      <c r="D311" s="962"/>
      <c r="E311" s="962"/>
      <c r="F311" s="962"/>
      <c r="G311" s="962"/>
      <c r="H311" s="962"/>
      <c r="I311" s="962"/>
      <c r="J311" s="962"/>
      <c r="K311" s="962"/>
    </row>
    <row r="312">
      <c r="A312" s="962"/>
      <c r="B312" s="962"/>
      <c r="C312" s="962"/>
      <c r="D312" s="962"/>
      <c r="E312" s="962"/>
      <c r="F312" s="962"/>
      <c r="G312" s="962"/>
      <c r="H312" s="962"/>
      <c r="I312" s="962"/>
      <c r="J312" s="962"/>
      <c r="K312" s="962"/>
    </row>
    <row r="313">
      <c r="A313" s="962"/>
      <c r="B313" s="962"/>
      <c r="C313" s="962"/>
      <c r="D313" s="962"/>
      <c r="E313" s="962"/>
      <c r="F313" s="962"/>
      <c r="G313" s="962"/>
      <c r="H313" s="962"/>
      <c r="I313" s="962"/>
      <c r="J313" s="962"/>
      <c r="K313" s="962"/>
    </row>
    <row r="314">
      <c r="A314" s="962"/>
      <c r="B314" s="962"/>
      <c r="C314" s="962"/>
      <c r="D314" s="962"/>
      <c r="E314" s="962"/>
      <c r="F314" s="962"/>
      <c r="G314" s="962"/>
      <c r="H314" s="962"/>
      <c r="I314" s="962"/>
      <c r="J314" s="962"/>
      <c r="K314" s="962"/>
    </row>
    <row r="315">
      <c r="A315" s="962"/>
      <c r="B315" s="962"/>
      <c r="C315" s="962"/>
      <c r="D315" s="962"/>
      <c r="E315" s="962"/>
      <c r="F315" s="962"/>
      <c r="G315" s="962"/>
      <c r="H315" s="962"/>
      <c r="I315" s="962"/>
      <c r="J315" s="962"/>
      <c r="K315" s="962"/>
    </row>
    <row r="316">
      <c r="A316" s="962"/>
      <c r="B316" s="962"/>
      <c r="C316" s="962"/>
      <c r="D316" s="962"/>
      <c r="E316" s="962"/>
      <c r="F316" s="962"/>
      <c r="G316" s="962"/>
      <c r="H316" s="962"/>
      <c r="I316" s="962"/>
      <c r="J316" s="962"/>
      <c r="K316" s="962"/>
    </row>
    <row r="317">
      <c r="A317" s="962"/>
      <c r="B317" s="962"/>
      <c r="C317" s="962"/>
      <c r="D317" s="962"/>
      <c r="E317" s="962"/>
      <c r="F317" s="962"/>
      <c r="G317" s="962"/>
      <c r="H317" s="962"/>
      <c r="I317" s="962"/>
      <c r="J317" s="962"/>
      <c r="K317" s="962"/>
    </row>
    <row r="318">
      <c r="A318" s="962"/>
      <c r="B318" s="962"/>
      <c r="C318" s="962"/>
      <c r="D318" s="962"/>
      <c r="E318" s="962"/>
      <c r="F318" s="962"/>
      <c r="G318" s="962"/>
      <c r="H318" s="962"/>
      <c r="I318" s="962"/>
      <c r="J318" s="962"/>
      <c r="K318" s="962"/>
    </row>
    <row r="319">
      <c r="A319" s="962"/>
      <c r="B319" s="962"/>
      <c r="C319" s="962"/>
      <c r="D319" s="962"/>
      <c r="E319" s="962"/>
      <c r="F319" s="962"/>
      <c r="G319" s="962"/>
      <c r="H319" s="962"/>
      <c r="I319" s="962"/>
      <c r="J319" s="962"/>
      <c r="K319" s="962"/>
    </row>
    <row r="320">
      <c r="A320" s="962"/>
      <c r="B320" s="962"/>
      <c r="C320" s="962"/>
      <c r="D320" s="962"/>
      <c r="E320" s="962"/>
      <c r="F320" s="962"/>
      <c r="G320" s="962"/>
      <c r="H320" s="962"/>
      <c r="I320" s="962"/>
      <c r="J320" s="962"/>
      <c r="K320" s="962"/>
    </row>
    <row r="321">
      <c r="A321" s="962"/>
      <c r="B321" s="962"/>
      <c r="C321" s="962"/>
      <c r="D321" s="962"/>
      <c r="E321" s="962"/>
      <c r="F321" s="962"/>
      <c r="G321" s="962"/>
      <c r="H321" s="962"/>
      <c r="I321" s="962"/>
      <c r="J321" s="962"/>
      <c r="K321" s="962"/>
    </row>
    <row r="322">
      <c r="A322" s="962"/>
      <c r="B322" s="962"/>
      <c r="C322" s="962"/>
      <c r="D322" s="962"/>
      <c r="E322" s="962"/>
      <c r="F322" s="962"/>
      <c r="G322" s="962"/>
      <c r="H322" s="962"/>
      <c r="I322" s="962"/>
      <c r="J322" s="962"/>
      <c r="K322" s="962"/>
    </row>
    <row r="323">
      <c r="A323" s="962"/>
      <c r="B323" s="962"/>
      <c r="C323" s="962"/>
      <c r="D323" s="962"/>
      <c r="E323" s="962"/>
      <c r="F323" s="962"/>
      <c r="G323" s="962"/>
      <c r="H323" s="962"/>
      <c r="I323" s="962"/>
      <c r="J323" s="962"/>
      <c r="K323" s="962"/>
    </row>
    <row r="324">
      <c r="A324" s="962"/>
      <c r="B324" s="962"/>
      <c r="C324" s="962"/>
      <c r="D324" s="962"/>
      <c r="E324" s="962"/>
      <c r="F324" s="962"/>
      <c r="G324" s="962"/>
      <c r="H324" s="962"/>
      <c r="I324" s="962"/>
      <c r="J324" s="962"/>
      <c r="K324" s="962"/>
    </row>
    <row r="325">
      <c r="A325" s="962"/>
      <c r="B325" s="962"/>
      <c r="C325" s="962"/>
      <c r="D325" s="962"/>
      <c r="E325" s="962"/>
      <c r="F325" s="962"/>
      <c r="G325" s="962"/>
      <c r="H325" s="962"/>
      <c r="I325" s="962"/>
      <c r="J325" s="962"/>
      <c r="K325" s="962"/>
    </row>
    <row r="326">
      <c r="A326" s="962"/>
      <c r="B326" s="962"/>
      <c r="C326" s="962"/>
      <c r="D326" s="962"/>
      <c r="E326" s="962"/>
      <c r="F326" s="962"/>
      <c r="G326" s="962"/>
      <c r="H326" s="962"/>
      <c r="I326" s="962"/>
      <c r="J326" s="962"/>
      <c r="K326" s="962"/>
    </row>
    <row r="327">
      <c r="A327" s="962"/>
      <c r="B327" s="962"/>
      <c r="C327" s="962"/>
      <c r="D327" s="962"/>
      <c r="E327" s="962"/>
      <c r="F327" s="962"/>
      <c r="G327" s="962"/>
      <c r="H327" s="962"/>
      <c r="I327" s="962"/>
      <c r="J327" s="962"/>
      <c r="K327" s="962"/>
    </row>
    <row r="328">
      <c r="A328" s="962"/>
      <c r="B328" s="962"/>
      <c r="C328" s="962"/>
      <c r="D328" s="962"/>
      <c r="E328" s="962"/>
      <c r="F328" s="962"/>
      <c r="G328" s="962"/>
      <c r="H328" s="962"/>
      <c r="I328" s="962"/>
      <c r="J328" s="962"/>
      <c r="K328" s="962"/>
    </row>
    <row r="329">
      <c r="A329" s="962"/>
      <c r="B329" s="962"/>
      <c r="C329" s="962"/>
      <c r="D329" s="962"/>
      <c r="E329" s="962"/>
      <c r="F329" s="962"/>
      <c r="G329" s="962"/>
      <c r="H329" s="962"/>
      <c r="I329" s="962"/>
      <c r="J329" s="962"/>
      <c r="K329" s="962"/>
    </row>
    <row r="330">
      <c r="A330" s="962"/>
      <c r="B330" s="962"/>
      <c r="C330" s="962"/>
      <c r="D330" s="962"/>
      <c r="E330" s="962"/>
      <c r="F330" s="962"/>
      <c r="G330" s="962"/>
      <c r="H330" s="962"/>
      <c r="I330" s="962"/>
      <c r="J330" s="962"/>
      <c r="K330" s="962"/>
    </row>
    <row r="331">
      <c r="A331" s="962"/>
      <c r="B331" s="962"/>
      <c r="C331" s="962"/>
      <c r="D331" s="962"/>
      <c r="E331" s="962"/>
      <c r="F331" s="962"/>
      <c r="G331" s="962"/>
      <c r="H331" s="962"/>
      <c r="I331" s="962"/>
      <c r="J331" s="962"/>
      <c r="K331" s="962"/>
    </row>
    <row r="332">
      <c r="A332" s="962"/>
      <c r="B332" s="962"/>
      <c r="C332" s="962"/>
      <c r="D332" s="962"/>
      <c r="E332" s="962"/>
      <c r="F332" s="962"/>
      <c r="G332" s="962"/>
      <c r="H332" s="962"/>
      <c r="I332" s="962"/>
      <c r="J332" s="962"/>
      <c r="K332" s="962"/>
    </row>
    <row r="333">
      <c r="A333" s="962"/>
      <c r="B333" s="962"/>
      <c r="C333" s="962"/>
      <c r="D333" s="962"/>
      <c r="E333" s="962"/>
      <c r="F333" s="962"/>
      <c r="G333" s="962"/>
      <c r="H333" s="962"/>
      <c r="I333" s="962"/>
      <c r="J333" s="962"/>
      <c r="K333" s="962"/>
    </row>
    <row r="334">
      <c r="A334" s="962"/>
      <c r="B334" s="962"/>
      <c r="C334" s="962"/>
      <c r="D334" s="962"/>
      <c r="E334" s="962"/>
      <c r="F334" s="962"/>
      <c r="G334" s="962"/>
      <c r="H334" s="962"/>
      <c r="I334" s="962"/>
      <c r="J334" s="962"/>
      <c r="K334" s="962"/>
    </row>
    <row r="335">
      <c r="A335" s="962"/>
      <c r="B335" s="962"/>
      <c r="C335" s="962"/>
      <c r="D335" s="962"/>
      <c r="E335" s="962"/>
      <c r="F335" s="962"/>
      <c r="G335" s="962"/>
      <c r="H335" s="962"/>
      <c r="I335" s="962"/>
      <c r="J335" s="962"/>
      <c r="K335" s="962"/>
    </row>
    <row r="336">
      <c r="A336" s="962"/>
      <c r="B336" s="962"/>
      <c r="C336" s="962"/>
      <c r="D336" s="962"/>
      <c r="E336" s="962"/>
      <c r="F336" s="962"/>
      <c r="G336" s="962"/>
      <c r="H336" s="962"/>
      <c r="I336" s="962"/>
      <c r="J336" s="962"/>
      <c r="K336" s="962"/>
    </row>
    <row r="337">
      <c r="A337" s="962"/>
      <c r="B337" s="962"/>
      <c r="C337" s="962"/>
      <c r="D337" s="962"/>
      <c r="E337" s="962"/>
      <c r="F337" s="962"/>
      <c r="G337" s="962"/>
      <c r="H337" s="962"/>
      <c r="I337" s="962"/>
      <c r="J337" s="962"/>
      <c r="K337" s="962"/>
    </row>
    <row r="338">
      <c r="A338" s="962"/>
      <c r="B338" s="962"/>
      <c r="C338" s="962"/>
      <c r="D338" s="962"/>
      <c r="E338" s="962"/>
      <c r="F338" s="962"/>
      <c r="G338" s="962"/>
      <c r="H338" s="962"/>
      <c r="I338" s="962"/>
      <c r="J338" s="962"/>
      <c r="K338" s="962"/>
    </row>
    <row r="339">
      <c r="A339" s="962"/>
      <c r="B339" s="962"/>
      <c r="C339" s="962"/>
      <c r="D339" s="962"/>
      <c r="E339" s="962"/>
      <c r="F339" s="962"/>
      <c r="G339" s="962"/>
      <c r="H339" s="962"/>
      <c r="I339" s="962"/>
      <c r="J339" s="962"/>
      <c r="K339" s="962"/>
    </row>
    <row r="340">
      <c r="A340" s="962"/>
      <c r="B340" s="962"/>
      <c r="C340" s="962"/>
      <c r="D340" s="962"/>
      <c r="E340" s="962"/>
      <c r="F340" s="962"/>
      <c r="G340" s="962"/>
      <c r="H340" s="962"/>
      <c r="I340" s="962"/>
      <c r="J340" s="962"/>
      <c r="K340" s="962"/>
    </row>
    <row r="341">
      <c r="A341" s="962"/>
      <c r="B341" s="962"/>
      <c r="C341" s="962"/>
      <c r="D341" s="962"/>
      <c r="E341" s="962"/>
      <c r="F341" s="962"/>
      <c r="G341" s="962"/>
      <c r="H341" s="962"/>
      <c r="I341" s="962"/>
      <c r="J341" s="962"/>
      <c r="K341" s="962"/>
    </row>
    <row r="342">
      <c r="A342" s="962"/>
      <c r="B342" s="962"/>
      <c r="C342" s="962"/>
      <c r="D342" s="962"/>
      <c r="E342" s="962"/>
      <c r="F342" s="962"/>
      <c r="G342" s="962"/>
      <c r="H342" s="962"/>
      <c r="I342" s="962"/>
      <c r="J342" s="962"/>
      <c r="K342" s="962"/>
    </row>
    <row r="343">
      <c r="A343" s="962"/>
      <c r="B343" s="962"/>
      <c r="C343" s="962"/>
      <c r="D343" s="962"/>
      <c r="E343" s="962"/>
      <c r="F343" s="962"/>
      <c r="G343" s="962"/>
      <c r="H343" s="962"/>
      <c r="I343" s="962"/>
      <c r="J343" s="962"/>
      <c r="K343" s="962"/>
    </row>
    <row r="344">
      <c r="A344" s="962"/>
      <c r="B344" s="962"/>
      <c r="C344" s="962"/>
      <c r="D344" s="962"/>
      <c r="E344" s="962"/>
      <c r="F344" s="962"/>
      <c r="G344" s="962"/>
      <c r="H344" s="962"/>
      <c r="I344" s="962"/>
      <c r="J344" s="962"/>
      <c r="K344" s="962"/>
    </row>
    <row r="345">
      <c r="A345" s="962"/>
      <c r="B345" s="962"/>
      <c r="C345" s="962"/>
      <c r="D345" s="962"/>
      <c r="E345" s="962"/>
      <c r="F345" s="962"/>
      <c r="G345" s="962"/>
      <c r="H345" s="962"/>
      <c r="I345" s="962"/>
      <c r="J345" s="962"/>
      <c r="K345" s="962"/>
    </row>
    <row r="346">
      <c r="A346" s="962"/>
      <c r="B346" s="962"/>
      <c r="C346" s="962"/>
      <c r="D346" s="962"/>
      <c r="E346" s="962"/>
      <c r="F346" s="962"/>
      <c r="G346" s="962"/>
      <c r="H346" s="962"/>
      <c r="I346" s="962"/>
      <c r="J346" s="962"/>
      <c r="K346" s="962"/>
    </row>
    <row r="347">
      <c r="A347" s="962"/>
      <c r="B347" s="962"/>
      <c r="C347" s="962"/>
      <c r="D347" s="962"/>
      <c r="E347" s="962"/>
      <c r="F347" s="962"/>
      <c r="G347" s="962"/>
      <c r="H347" s="962"/>
      <c r="I347" s="962"/>
      <c r="J347" s="962"/>
      <c r="K347" s="962"/>
    </row>
    <row r="348">
      <c r="A348" s="962"/>
      <c r="B348" s="962"/>
      <c r="C348" s="962"/>
      <c r="D348" s="962"/>
      <c r="E348" s="962"/>
      <c r="F348" s="962"/>
      <c r="G348" s="962"/>
      <c r="H348" s="962"/>
      <c r="I348" s="962"/>
      <c r="J348" s="962"/>
      <c r="K348" s="962"/>
    </row>
    <row r="349">
      <c r="A349" s="962"/>
      <c r="B349" s="962"/>
      <c r="C349" s="962"/>
      <c r="D349" s="962"/>
      <c r="E349" s="962"/>
      <c r="F349" s="962"/>
      <c r="G349" s="962"/>
      <c r="H349" s="962"/>
      <c r="I349" s="962"/>
      <c r="J349" s="962"/>
      <c r="K349" s="962"/>
    </row>
    <row r="350">
      <c r="A350" s="962"/>
      <c r="B350" s="962"/>
      <c r="C350" s="962"/>
      <c r="D350" s="962"/>
      <c r="E350" s="962"/>
      <c r="F350" s="962"/>
      <c r="G350" s="962"/>
      <c r="H350" s="962"/>
      <c r="I350" s="962"/>
      <c r="J350" s="962"/>
      <c r="K350" s="962"/>
    </row>
    <row r="351">
      <c r="A351" s="962"/>
      <c r="B351" s="962"/>
      <c r="C351" s="962"/>
      <c r="D351" s="962"/>
      <c r="E351" s="962"/>
      <c r="F351" s="962"/>
      <c r="G351" s="962"/>
      <c r="H351" s="962"/>
      <c r="I351" s="962"/>
      <c r="J351" s="962"/>
      <c r="K351" s="962"/>
    </row>
    <row r="352">
      <c r="A352" s="962"/>
      <c r="B352" s="962"/>
      <c r="C352" s="962"/>
      <c r="D352" s="962"/>
      <c r="E352" s="962"/>
      <c r="F352" s="962"/>
      <c r="G352" s="962"/>
      <c r="H352" s="962"/>
      <c r="I352" s="962"/>
      <c r="J352" s="962"/>
      <c r="K352" s="962"/>
    </row>
    <row r="353">
      <c r="A353" s="962"/>
      <c r="B353" s="962"/>
      <c r="C353" s="962"/>
      <c r="D353" s="962"/>
      <c r="E353" s="962"/>
      <c r="F353" s="962"/>
      <c r="G353" s="962"/>
      <c r="H353" s="962"/>
      <c r="I353" s="962"/>
      <c r="J353" s="962"/>
      <c r="K353" s="962"/>
    </row>
    <row r="354">
      <c r="A354" s="962"/>
      <c r="B354" s="962"/>
      <c r="C354" s="962"/>
      <c r="D354" s="962"/>
      <c r="E354" s="962"/>
      <c r="F354" s="962"/>
      <c r="G354" s="962"/>
      <c r="H354" s="962"/>
      <c r="I354" s="962"/>
      <c r="J354" s="962"/>
      <c r="K354" s="962"/>
    </row>
    <row r="355">
      <c r="A355" s="962"/>
      <c r="B355" s="962"/>
      <c r="C355" s="962"/>
      <c r="D355" s="962"/>
      <c r="E355" s="962"/>
      <c r="F355" s="962"/>
      <c r="G355" s="962"/>
      <c r="H355" s="962"/>
      <c r="I355" s="962"/>
      <c r="J355" s="962"/>
      <c r="K355" s="962"/>
    </row>
    <row r="356">
      <c r="A356" s="962"/>
      <c r="B356" s="962"/>
      <c r="C356" s="962"/>
      <c r="D356" s="962"/>
      <c r="E356" s="962"/>
      <c r="F356" s="962"/>
      <c r="G356" s="962"/>
      <c r="H356" s="962"/>
      <c r="I356" s="962"/>
      <c r="J356" s="962"/>
      <c r="K356" s="962"/>
    </row>
    <row r="357">
      <c r="A357" s="962"/>
      <c r="B357" s="962"/>
      <c r="C357" s="962"/>
      <c r="D357" s="962"/>
      <c r="E357" s="962"/>
      <c r="F357" s="962"/>
      <c r="G357" s="962"/>
      <c r="H357" s="962"/>
      <c r="I357" s="962"/>
      <c r="J357" s="962"/>
      <c r="K357" s="962"/>
    </row>
    <row r="358">
      <c r="A358" s="962"/>
      <c r="B358" s="962"/>
      <c r="C358" s="962"/>
      <c r="D358" s="962"/>
      <c r="E358" s="962"/>
      <c r="F358" s="962"/>
      <c r="G358" s="962"/>
      <c r="H358" s="962"/>
      <c r="I358" s="962"/>
      <c r="J358" s="962"/>
      <c r="K358" s="962"/>
    </row>
    <row r="359">
      <c r="A359" s="962"/>
      <c r="B359" s="962"/>
      <c r="C359" s="962"/>
      <c r="D359" s="962"/>
      <c r="E359" s="962"/>
      <c r="F359" s="962"/>
      <c r="G359" s="962"/>
      <c r="H359" s="962"/>
      <c r="I359" s="962"/>
      <c r="J359" s="962"/>
      <c r="K359" s="962"/>
    </row>
    <row r="360">
      <c r="A360" s="962"/>
      <c r="B360" s="962"/>
      <c r="C360" s="962"/>
      <c r="D360" s="962"/>
      <c r="E360" s="962"/>
      <c r="F360" s="962"/>
      <c r="G360" s="962"/>
      <c r="H360" s="962"/>
      <c r="I360" s="962"/>
      <c r="J360" s="962"/>
      <c r="K360" s="962"/>
    </row>
    <row r="361">
      <c r="A361" s="962"/>
      <c r="B361" s="962"/>
      <c r="C361" s="962"/>
      <c r="D361" s="962"/>
      <c r="E361" s="962"/>
      <c r="F361" s="962"/>
      <c r="G361" s="962"/>
      <c r="H361" s="962"/>
      <c r="I361" s="962"/>
      <c r="J361" s="962"/>
      <c r="K361" s="962"/>
    </row>
    <row r="362">
      <c r="A362" s="962"/>
      <c r="B362" s="962"/>
      <c r="C362" s="962"/>
      <c r="D362" s="962"/>
      <c r="E362" s="962"/>
      <c r="F362" s="962"/>
      <c r="G362" s="962"/>
      <c r="H362" s="962"/>
      <c r="I362" s="962"/>
      <c r="J362" s="962"/>
      <c r="K362" s="962"/>
    </row>
    <row r="363">
      <c r="A363" s="962"/>
      <c r="B363" s="962"/>
      <c r="C363" s="962"/>
      <c r="D363" s="962"/>
      <c r="E363" s="962"/>
      <c r="F363" s="962"/>
      <c r="G363" s="962"/>
      <c r="H363" s="962"/>
      <c r="I363" s="962"/>
      <c r="J363" s="962"/>
      <c r="K363" s="962"/>
    </row>
    <row r="364">
      <c r="A364" s="962"/>
      <c r="B364" s="962"/>
      <c r="C364" s="962"/>
      <c r="D364" s="962"/>
      <c r="E364" s="962"/>
      <c r="F364" s="962"/>
      <c r="G364" s="962"/>
      <c r="H364" s="962"/>
      <c r="I364" s="962"/>
      <c r="J364" s="962"/>
      <c r="K364" s="962"/>
    </row>
    <row r="365">
      <c r="A365" s="962"/>
      <c r="B365" s="962"/>
      <c r="C365" s="962"/>
      <c r="D365" s="962"/>
      <c r="E365" s="962"/>
      <c r="F365" s="962"/>
      <c r="G365" s="962"/>
      <c r="H365" s="962"/>
      <c r="I365" s="962"/>
      <c r="J365" s="962"/>
      <c r="K365" s="962"/>
    </row>
    <row r="366">
      <c r="A366" s="962"/>
      <c r="B366" s="962"/>
      <c r="C366" s="962"/>
      <c r="D366" s="962"/>
      <c r="E366" s="962"/>
      <c r="F366" s="962"/>
      <c r="G366" s="962"/>
      <c r="H366" s="962"/>
      <c r="I366" s="962"/>
      <c r="J366" s="962"/>
      <c r="K366" s="962"/>
    </row>
    <row r="367">
      <c r="A367" s="962"/>
      <c r="B367" s="962"/>
      <c r="C367" s="962"/>
      <c r="D367" s="962"/>
      <c r="E367" s="962"/>
      <c r="F367" s="962"/>
      <c r="G367" s="962"/>
      <c r="H367" s="962"/>
      <c r="I367" s="962"/>
      <c r="J367" s="962"/>
      <c r="K367" s="962"/>
    </row>
    <row r="368">
      <c r="A368" s="962"/>
      <c r="B368" s="962"/>
      <c r="C368" s="962"/>
      <c r="D368" s="962"/>
      <c r="E368" s="962"/>
      <c r="F368" s="962"/>
      <c r="G368" s="962"/>
      <c r="H368" s="962"/>
      <c r="I368" s="962"/>
      <c r="J368" s="962"/>
      <c r="K368" s="962"/>
    </row>
    <row r="369">
      <c r="A369" s="962"/>
      <c r="B369" s="962"/>
      <c r="C369" s="962"/>
      <c r="D369" s="962"/>
      <c r="E369" s="962"/>
      <c r="F369" s="962"/>
      <c r="G369" s="962"/>
      <c r="H369" s="962"/>
      <c r="I369" s="962"/>
      <c r="J369" s="962"/>
      <c r="K369" s="962"/>
    </row>
    <row r="370">
      <c r="A370" s="962"/>
      <c r="B370" s="962"/>
      <c r="C370" s="962"/>
      <c r="D370" s="962"/>
      <c r="E370" s="962"/>
      <c r="F370" s="962"/>
      <c r="G370" s="962"/>
      <c r="H370" s="962"/>
      <c r="I370" s="962"/>
      <c r="J370" s="962"/>
      <c r="K370" s="962"/>
    </row>
    <row r="371">
      <c r="A371" s="962"/>
      <c r="B371" s="962"/>
      <c r="C371" s="962"/>
      <c r="D371" s="962"/>
      <c r="E371" s="962"/>
      <c r="F371" s="962"/>
      <c r="G371" s="962"/>
      <c r="H371" s="962"/>
      <c r="I371" s="962"/>
      <c r="J371" s="962"/>
      <c r="K371" s="962"/>
    </row>
    <row r="372">
      <c r="A372" s="962"/>
      <c r="B372" s="962"/>
      <c r="C372" s="962"/>
      <c r="D372" s="962"/>
      <c r="E372" s="962"/>
      <c r="F372" s="962"/>
      <c r="G372" s="962"/>
      <c r="H372" s="962"/>
      <c r="I372" s="962"/>
      <c r="J372" s="962"/>
      <c r="K372" s="962"/>
    </row>
    <row r="373">
      <c r="A373" s="962"/>
      <c r="B373" s="962"/>
      <c r="C373" s="962"/>
      <c r="D373" s="962"/>
      <c r="E373" s="962"/>
      <c r="F373" s="962"/>
      <c r="G373" s="962"/>
      <c r="H373" s="962"/>
      <c r="I373" s="962"/>
      <c r="J373" s="962"/>
      <c r="K373" s="962"/>
    </row>
    <row r="374">
      <c r="A374" s="962"/>
      <c r="B374" s="962"/>
      <c r="C374" s="962"/>
      <c r="D374" s="962"/>
      <c r="E374" s="962"/>
      <c r="F374" s="962"/>
      <c r="G374" s="962"/>
      <c r="H374" s="962"/>
      <c r="I374" s="962"/>
      <c r="J374" s="962"/>
      <c r="K374" s="962"/>
    </row>
    <row r="375">
      <c r="A375" s="962"/>
      <c r="B375" s="962"/>
      <c r="C375" s="962"/>
      <c r="D375" s="962"/>
      <c r="E375" s="962"/>
      <c r="F375" s="962"/>
      <c r="G375" s="962"/>
      <c r="H375" s="962"/>
      <c r="I375" s="962"/>
      <c r="J375" s="962"/>
      <c r="K375" s="962"/>
    </row>
    <row r="376">
      <c r="A376" s="962"/>
      <c r="B376" s="962"/>
      <c r="C376" s="962"/>
      <c r="D376" s="962"/>
      <c r="E376" s="962"/>
      <c r="F376" s="962"/>
      <c r="G376" s="962"/>
      <c r="H376" s="962"/>
      <c r="I376" s="962"/>
      <c r="J376" s="962"/>
      <c r="K376" s="962"/>
    </row>
    <row r="377">
      <c r="A377" s="962"/>
      <c r="B377" s="962"/>
      <c r="C377" s="962"/>
      <c r="D377" s="962"/>
      <c r="E377" s="962"/>
      <c r="F377" s="962"/>
      <c r="G377" s="962"/>
      <c r="H377" s="962"/>
      <c r="I377" s="962"/>
      <c r="J377" s="962"/>
      <c r="K377" s="962"/>
    </row>
    <row r="378">
      <c r="A378" s="962"/>
      <c r="B378" s="962"/>
      <c r="C378" s="962"/>
      <c r="D378" s="962"/>
      <c r="E378" s="962"/>
      <c r="F378" s="962"/>
      <c r="G378" s="962"/>
      <c r="H378" s="962"/>
      <c r="I378" s="962"/>
      <c r="J378" s="962"/>
      <c r="K378" s="962"/>
    </row>
    <row r="379">
      <c r="A379" s="962"/>
      <c r="B379" s="962"/>
      <c r="C379" s="962"/>
      <c r="D379" s="962"/>
      <c r="E379" s="962"/>
      <c r="F379" s="962"/>
      <c r="G379" s="962"/>
      <c r="H379" s="962"/>
      <c r="I379" s="962"/>
      <c r="J379" s="962"/>
      <c r="K379" s="962"/>
    </row>
    <row r="380">
      <c r="A380" s="962"/>
      <c r="B380" s="962"/>
      <c r="C380" s="962"/>
      <c r="D380" s="962"/>
      <c r="E380" s="962"/>
      <c r="F380" s="962"/>
      <c r="G380" s="962"/>
      <c r="H380" s="962"/>
      <c r="I380" s="962"/>
      <c r="J380" s="962"/>
      <c r="K380" s="962"/>
    </row>
    <row r="381">
      <c r="A381" s="962"/>
      <c r="B381" s="962"/>
      <c r="C381" s="962"/>
      <c r="D381" s="962"/>
      <c r="E381" s="962"/>
      <c r="F381" s="962"/>
      <c r="G381" s="962"/>
      <c r="H381" s="962"/>
      <c r="I381" s="962"/>
      <c r="J381" s="962"/>
      <c r="K381" s="962"/>
    </row>
    <row r="382">
      <c r="A382" s="962"/>
      <c r="B382" s="962"/>
      <c r="C382" s="962"/>
      <c r="D382" s="962"/>
      <c r="E382" s="962"/>
      <c r="F382" s="962"/>
      <c r="G382" s="962"/>
      <c r="H382" s="962"/>
      <c r="I382" s="962"/>
      <c r="J382" s="962"/>
      <c r="K382" s="962"/>
    </row>
    <row r="383">
      <c r="A383" s="962"/>
      <c r="B383" s="962"/>
      <c r="C383" s="962"/>
      <c r="D383" s="962"/>
      <c r="E383" s="962"/>
      <c r="F383" s="962"/>
      <c r="G383" s="962"/>
      <c r="H383" s="962"/>
      <c r="I383" s="962"/>
      <c r="J383" s="962"/>
      <c r="K383" s="962"/>
    </row>
    <row r="384">
      <c r="A384" s="962"/>
      <c r="B384" s="962"/>
      <c r="C384" s="962"/>
      <c r="D384" s="962"/>
      <c r="E384" s="962"/>
      <c r="F384" s="962"/>
      <c r="G384" s="962"/>
      <c r="H384" s="962"/>
      <c r="I384" s="962"/>
      <c r="J384" s="962"/>
      <c r="K384" s="962"/>
    </row>
    <row r="385">
      <c r="A385" s="962"/>
      <c r="B385" s="962"/>
      <c r="C385" s="962"/>
      <c r="D385" s="962"/>
      <c r="E385" s="962"/>
      <c r="F385" s="962"/>
      <c r="G385" s="962"/>
      <c r="H385" s="962"/>
      <c r="I385" s="962"/>
      <c r="J385" s="962"/>
      <c r="K385" s="962"/>
    </row>
    <row r="386">
      <c r="A386" s="962"/>
      <c r="B386" s="962"/>
      <c r="C386" s="962"/>
      <c r="D386" s="962"/>
      <c r="E386" s="962"/>
      <c r="F386" s="962"/>
      <c r="G386" s="962"/>
      <c r="H386" s="962"/>
      <c r="I386" s="962"/>
      <c r="J386" s="962"/>
      <c r="K386" s="962"/>
    </row>
    <row r="387">
      <c r="A387" s="962"/>
      <c r="B387" s="962"/>
      <c r="C387" s="962"/>
      <c r="D387" s="962"/>
      <c r="E387" s="962"/>
      <c r="F387" s="962"/>
      <c r="G387" s="962"/>
      <c r="H387" s="962"/>
      <c r="I387" s="962"/>
      <c r="J387" s="962"/>
      <c r="K387" s="962"/>
    </row>
    <row r="388">
      <c r="A388" s="962"/>
      <c r="B388" s="962"/>
      <c r="C388" s="962"/>
      <c r="D388" s="962"/>
      <c r="E388" s="962"/>
      <c r="F388" s="962"/>
      <c r="G388" s="962"/>
      <c r="H388" s="962"/>
      <c r="I388" s="962"/>
      <c r="J388" s="962"/>
      <c r="K388" s="962"/>
    </row>
    <row r="389">
      <c r="A389" s="962"/>
      <c r="B389" s="962"/>
      <c r="C389" s="962"/>
      <c r="D389" s="962"/>
      <c r="E389" s="962"/>
      <c r="F389" s="962"/>
      <c r="G389" s="962"/>
      <c r="H389" s="962"/>
      <c r="I389" s="962"/>
      <c r="J389" s="962"/>
      <c r="K389" s="962"/>
    </row>
    <row r="390">
      <c r="A390" s="962"/>
      <c r="B390" s="962"/>
      <c r="C390" s="962"/>
      <c r="D390" s="962"/>
      <c r="E390" s="962"/>
      <c r="F390" s="962"/>
      <c r="G390" s="962"/>
      <c r="H390" s="962"/>
      <c r="I390" s="962"/>
      <c r="J390" s="962"/>
      <c r="K390" s="962"/>
    </row>
    <row r="391">
      <c r="A391" s="962"/>
      <c r="B391" s="962"/>
      <c r="C391" s="962"/>
      <c r="D391" s="962"/>
      <c r="E391" s="962"/>
      <c r="F391" s="962"/>
      <c r="G391" s="962"/>
      <c r="H391" s="962"/>
      <c r="I391" s="962"/>
      <c r="J391" s="962"/>
      <c r="K391" s="962"/>
    </row>
    <row r="392">
      <c r="A392" s="962"/>
      <c r="B392" s="962"/>
      <c r="C392" s="962"/>
      <c r="D392" s="962"/>
      <c r="E392" s="962"/>
      <c r="F392" s="962"/>
      <c r="G392" s="962"/>
      <c r="H392" s="962"/>
      <c r="I392" s="962"/>
      <c r="J392" s="962"/>
      <c r="K392" s="962"/>
    </row>
    <row r="393">
      <c r="A393" s="962"/>
      <c r="B393" s="962"/>
      <c r="C393" s="962"/>
      <c r="D393" s="962"/>
      <c r="E393" s="962"/>
      <c r="F393" s="962"/>
      <c r="G393" s="962"/>
      <c r="H393" s="962"/>
      <c r="I393" s="962"/>
      <c r="J393" s="962"/>
      <c r="K393" s="962"/>
    </row>
    <row r="394">
      <c r="A394" s="962"/>
      <c r="B394" s="962"/>
      <c r="C394" s="962"/>
      <c r="D394" s="962"/>
      <c r="E394" s="962"/>
      <c r="F394" s="962"/>
      <c r="G394" s="962"/>
      <c r="H394" s="962"/>
      <c r="I394" s="962"/>
      <c r="J394" s="962"/>
      <c r="K394" s="962"/>
    </row>
    <row r="395">
      <c r="A395" s="962"/>
      <c r="B395" s="962"/>
      <c r="C395" s="962"/>
      <c r="D395" s="962"/>
      <c r="E395" s="962"/>
      <c r="F395" s="962"/>
      <c r="G395" s="962"/>
      <c r="H395" s="962"/>
      <c r="I395" s="962"/>
      <c r="J395" s="962"/>
      <c r="K395" s="962"/>
    </row>
    <row r="396">
      <c r="A396" s="962"/>
      <c r="B396" s="962"/>
      <c r="C396" s="962"/>
      <c r="D396" s="962"/>
      <c r="E396" s="962"/>
      <c r="F396" s="962"/>
      <c r="G396" s="962"/>
      <c r="H396" s="962"/>
      <c r="I396" s="962"/>
      <c r="J396" s="962"/>
      <c r="K396" s="962"/>
    </row>
    <row r="397">
      <c r="A397" s="962"/>
      <c r="B397" s="962"/>
      <c r="C397" s="962"/>
      <c r="D397" s="962"/>
      <c r="E397" s="962"/>
      <c r="F397" s="962"/>
      <c r="G397" s="962"/>
      <c r="H397" s="962"/>
      <c r="I397" s="962"/>
      <c r="J397" s="962"/>
      <c r="K397" s="962"/>
    </row>
    <row r="398">
      <c r="A398" s="962"/>
      <c r="B398" s="962"/>
      <c r="C398" s="962"/>
      <c r="D398" s="962"/>
      <c r="E398" s="962"/>
      <c r="F398" s="962"/>
      <c r="G398" s="962"/>
      <c r="H398" s="962"/>
      <c r="I398" s="962"/>
      <c r="J398" s="962"/>
      <c r="K398" s="962"/>
    </row>
    <row r="399">
      <c r="A399" s="962"/>
      <c r="B399" s="962"/>
      <c r="C399" s="962"/>
      <c r="D399" s="962"/>
      <c r="E399" s="962"/>
      <c r="F399" s="962"/>
      <c r="G399" s="962"/>
      <c r="H399" s="962"/>
      <c r="I399" s="962"/>
      <c r="J399" s="962"/>
      <c r="K399" s="962"/>
    </row>
    <row r="400">
      <c r="A400" s="962"/>
      <c r="B400" s="962"/>
      <c r="C400" s="962"/>
      <c r="D400" s="962"/>
      <c r="E400" s="962"/>
      <c r="F400" s="962"/>
      <c r="G400" s="962"/>
      <c r="H400" s="962"/>
      <c r="I400" s="962"/>
      <c r="J400" s="962"/>
      <c r="K400" s="962"/>
    </row>
    <row r="401">
      <c r="A401" s="962"/>
      <c r="B401" s="962"/>
      <c r="C401" s="962"/>
      <c r="D401" s="962"/>
      <c r="E401" s="962"/>
      <c r="F401" s="962"/>
      <c r="G401" s="962"/>
      <c r="H401" s="962"/>
      <c r="I401" s="962"/>
      <c r="J401" s="962"/>
      <c r="K401" s="962"/>
    </row>
    <row r="402">
      <c r="A402" s="962"/>
      <c r="B402" s="962"/>
      <c r="C402" s="962"/>
      <c r="D402" s="962"/>
      <c r="E402" s="962"/>
      <c r="F402" s="962"/>
      <c r="G402" s="962"/>
      <c r="H402" s="962"/>
      <c r="I402" s="962"/>
      <c r="J402" s="962"/>
      <c r="K402" s="962"/>
    </row>
    <row r="403">
      <c r="A403" s="962"/>
      <c r="B403" s="962"/>
      <c r="C403" s="962"/>
      <c r="D403" s="962"/>
      <c r="E403" s="962"/>
      <c r="F403" s="962"/>
      <c r="G403" s="962"/>
      <c r="H403" s="962"/>
      <c r="I403" s="962"/>
      <c r="J403" s="962"/>
      <c r="K403" s="962"/>
    </row>
    <row r="404">
      <c r="A404" s="962"/>
      <c r="B404" s="962"/>
      <c r="C404" s="962"/>
      <c r="D404" s="962"/>
      <c r="E404" s="962"/>
      <c r="F404" s="962"/>
      <c r="G404" s="962"/>
      <c r="H404" s="962"/>
      <c r="I404" s="962"/>
      <c r="J404" s="962"/>
      <c r="K404" s="962"/>
    </row>
    <row r="405">
      <c r="A405" s="962"/>
      <c r="B405" s="962"/>
      <c r="C405" s="962"/>
      <c r="D405" s="962"/>
      <c r="E405" s="962"/>
      <c r="F405" s="962"/>
      <c r="G405" s="962"/>
      <c r="H405" s="962"/>
      <c r="I405" s="962"/>
      <c r="J405" s="962"/>
      <c r="K405" s="962"/>
    </row>
    <row r="406">
      <c r="A406" s="962"/>
      <c r="B406" s="962"/>
      <c r="C406" s="962"/>
      <c r="D406" s="962"/>
      <c r="E406" s="962"/>
      <c r="F406" s="962"/>
      <c r="G406" s="962"/>
      <c r="H406" s="962"/>
      <c r="I406" s="962"/>
      <c r="J406" s="962"/>
      <c r="K406" s="962"/>
    </row>
    <row r="407">
      <c r="A407" s="962"/>
      <c r="B407" s="962"/>
      <c r="C407" s="962"/>
      <c r="D407" s="962"/>
      <c r="E407" s="962"/>
      <c r="F407" s="962"/>
      <c r="G407" s="962"/>
      <c r="H407" s="962"/>
      <c r="I407" s="962"/>
      <c r="J407" s="962"/>
      <c r="K407" s="962"/>
    </row>
    <row r="408">
      <c r="A408" s="962"/>
      <c r="B408" s="962"/>
      <c r="C408" s="962"/>
      <c r="D408" s="962"/>
      <c r="E408" s="962"/>
      <c r="F408" s="962"/>
      <c r="G408" s="962"/>
      <c r="H408" s="962"/>
      <c r="I408" s="962"/>
      <c r="J408" s="962"/>
      <c r="K408" s="962"/>
    </row>
    <row r="409">
      <c r="A409" s="962"/>
      <c r="B409" s="962"/>
      <c r="C409" s="962"/>
      <c r="D409" s="962"/>
      <c r="E409" s="962"/>
      <c r="F409" s="962"/>
      <c r="G409" s="962"/>
      <c r="H409" s="962"/>
      <c r="I409" s="962"/>
      <c r="J409" s="962"/>
      <c r="K409" s="962"/>
    </row>
    <row r="410">
      <c r="A410" s="962"/>
      <c r="B410" s="962"/>
      <c r="C410" s="962"/>
      <c r="D410" s="962"/>
      <c r="E410" s="962"/>
      <c r="F410" s="962"/>
      <c r="G410" s="962"/>
      <c r="H410" s="962"/>
      <c r="I410" s="962"/>
      <c r="J410" s="962"/>
      <c r="K410" s="962"/>
    </row>
    <row r="411">
      <c r="A411" s="962"/>
      <c r="B411" s="962"/>
      <c r="C411" s="962"/>
      <c r="D411" s="962"/>
      <c r="E411" s="962"/>
      <c r="F411" s="962"/>
      <c r="G411" s="962"/>
      <c r="H411" s="962"/>
      <c r="I411" s="962"/>
      <c r="J411" s="962"/>
      <c r="K411" s="962"/>
    </row>
    <row r="412">
      <c r="A412" s="962"/>
      <c r="B412" s="962"/>
      <c r="C412" s="962"/>
      <c r="D412" s="962"/>
      <c r="E412" s="962"/>
      <c r="F412" s="962"/>
      <c r="G412" s="962"/>
      <c r="H412" s="962"/>
      <c r="I412" s="962"/>
      <c r="J412" s="962"/>
      <c r="K412" s="962"/>
    </row>
    <row r="413">
      <c r="A413" s="962"/>
      <c r="B413" s="962"/>
      <c r="C413" s="962"/>
      <c r="D413" s="962"/>
      <c r="E413" s="962"/>
      <c r="F413" s="962"/>
      <c r="G413" s="962"/>
      <c r="H413" s="962"/>
      <c r="I413" s="962"/>
      <c r="J413" s="962"/>
      <c r="K413" s="962"/>
    </row>
    <row r="414">
      <c r="A414" s="962"/>
      <c r="B414" s="962"/>
      <c r="C414" s="962"/>
      <c r="D414" s="962"/>
      <c r="E414" s="962"/>
      <c r="F414" s="962"/>
      <c r="G414" s="962"/>
      <c r="H414" s="962"/>
      <c r="I414" s="962"/>
      <c r="J414" s="962"/>
      <c r="K414" s="962"/>
    </row>
    <row r="415">
      <c r="A415" s="962"/>
      <c r="B415" s="962"/>
      <c r="C415" s="962"/>
      <c r="D415" s="962"/>
      <c r="E415" s="962"/>
      <c r="F415" s="962"/>
      <c r="G415" s="962"/>
      <c r="H415" s="962"/>
      <c r="I415" s="962"/>
      <c r="J415" s="962"/>
      <c r="K415" s="962"/>
    </row>
    <row r="416">
      <c r="A416" s="962"/>
      <c r="B416" s="962"/>
      <c r="C416" s="962"/>
      <c r="D416" s="962"/>
      <c r="E416" s="962"/>
      <c r="F416" s="962"/>
      <c r="G416" s="962"/>
      <c r="H416" s="962"/>
      <c r="I416" s="962"/>
      <c r="J416" s="962"/>
      <c r="K416" s="962"/>
    </row>
    <row r="417">
      <c r="A417" s="962"/>
      <c r="B417" s="962"/>
      <c r="C417" s="962"/>
      <c r="D417" s="962"/>
      <c r="E417" s="962"/>
      <c r="F417" s="962"/>
      <c r="G417" s="962"/>
      <c r="H417" s="962"/>
      <c r="I417" s="962"/>
      <c r="J417" s="962"/>
      <c r="K417" s="962"/>
    </row>
    <row r="418">
      <c r="A418" s="962"/>
      <c r="B418" s="962"/>
      <c r="C418" s="962"/>
      <c r="D418" s="962"/>
      <c r="E418" s="962"/>
      <c r="F418" s="962"/>
      <c r="G418" s="962"/>
      <c r="H418" s="962"/>
      <c r="I418" s="962"/>
      <c r="J418" s="962"/>
      <c r="K418" s="962"/>
    </row>
    <row r="419">
      <c r="A419" s="962"/>
      <c r="B419" s="962"/>
      <c r="C419" s="962"/>
      <c r="D419" s="962"/>
      <c r="E419" s="962"/>
      <c r="F419" s="962"/>
      <c r="G419" s="962"/>
      <c r="H419" s="962"/>
      <c r="I419" s="962"/>
      <c r="J419" s="962"/>
      <c r="K419" s="962"/>
    </row>
    <row r="420">
      <c r="A420" s="962"/>
      <c r="B420" s="962"/>
      <c r="C420" s="962"/>
      <c r="D420" s="962"/>
      <c r="E420" s="962"/>
      <c r="F420" s="962"/>
      <c r="G420" s="962"/>
      <c r="H420" s="962"/>
      <c r="I420" s="962"/>
      <c r="J420" s="962"/>
      <c r="K420" s="962"/>
    </row>
    <row r="421">
      <c r="A421" s="962"/>
      <c r="B421" s="962"/>
      <c r="C421" s="962"/>
      <c r="D421" s="962"/>
      <c r="E421" s="962"/>
      <c r="F421" s="962"/>
      <c r="G421" s="962"/>
      <c r="H421" s="962"/>
      <c r="I421" s="962"/>
      <c r="J421" s="962"/>
      <c r="K421" s="962"/>
    </row>
    <row r="422">
      <c r="A422" s="962"/>
      <c r="B422" s="962"/>
      <c r="C422" s="962"/>
      <c r="D422" s="962"/>
      <c r="E422" s="962"/>
      <c r="F422" s="962"/>
      <c r="G422" s="962"/>
      <c r="H422" s="962"/>
      <c r="I422" s="962"/>
      <c r="J422" s="962"/>
      <c r="K422" s="962"/>
    </row>
    <row r="423">
      <c r="A423" s="962"/>
      <c r="B423" s="962"/>
      <c r="C423" s="962"/>
      <c r="D423" s="962"/>
      <c r="E423" s="962"/>
      <c r="F423" s="962"/>
      <c r="G423" s="962"/>
      <c r="H423" s="962"/>
      <c r="I423" s="962"/>
      <c r="J423" s="962"/>
      <c r="K423" s="962"/>
    </row>
    <row r="424">
      <c r="A424" s="962"/>
      <c r="B424" s="962"/>
      <c r="C424" s="962"/>
      <c r="D424" s="962"/>
      <c r="E424" s="962"/>
      <c r="F424" s="962"/>
      <c r="G424" s="962"/>
      <c r="H424" s="962"/>
      <c r="I424" s="962"/>
      <c r="J424" s="962"/>
      <c r="K424" s="962"/>
    </row>
    <row r="425">
      <c r="A425" s="962"/>
      <c r="B425" s="962"/>
      <c r="C425" s="962"/>
      <c r="D425" s="962"/>
      <c r="E425" s="962"/>
      <c r="F425" s="962"/>
      <c r="G425" s="962"/>
      <c r="H425" s="962"/>
      <c r="I425" s="962"/>
      <c r="J425" s="962"/>
      <c r="K425" s="962"/>
    </row>
    <row r="426">
      <c r="A426" s="962"/>
      <c r="B426" s="962"/>
      <c r="C426" s="962"/>
      <c r="D426" s="962"/>
      <c r="E426" s="962"/>
      <c r="F426" s="962"/>
      <c r="G426" s="962"/>
      <c r="H426" s="962"/>
      <c r="I426" s="962"/>
      <c r="J426" s="962"/>
      <c r="K426" s="962"/>
    </row>
    <row r="427">
      <c r="A427" s="962"/>
      <c r="B427" s="962"/>
      <c r="C427" s="962"/>
      <c r="D427" s="962"/>
      <c r="E427" s="962"/>
      <c r="F427" s="962"/>
      <c r="G427" s="962"/>
      <c r="H427" s="962"/>
      <c r="I427" s="962"/>
      <c r="J427" s="962"/>
      <c r="K427" s="962"/>
    </row>
    <row r="428">
      <c r="A428" s="962"/>
      <c r="B428" s="962"/>
      <c r="C428" s="962"/>
      <c r="D428" s="962"/>
      <c r="E428" s="962"/>
      <c r="F428" s="962"/>
      <c r="G428" s="962"/>
      <c r="H428" s="962"/>
      <c r="I428" s="962"/>
      <c r="J428" s="962"/>
      <c r="K428" s="962"/>
    </row>
    <row r="429">
      <c r="A429" s="962"/>
      <c r="B429" s="962"/>
      <c r="C429" s="962"/>
      <c r="D429" s="962"/>
      <c r="E429" s="962"/>
      <c r="F429" s="962"/>
      <c r="G429" s="962"/>
      <c r="H429" s="962"/>
      <c r="I429" s="962"/>
      <c r="J429" s="962"/>
      <c r="K429" s="962"/>
    </row>
    <row r="430">
      <c r="A430" s="962"/>
      <c r="B430" s="962"/>
      <c r="C430" s="962"/>
      <c r="D430" s="962"/>
      <c r="E430" s="962"/>
      <c r="F430" s="962"/>
      <c r="G430" s="962"/>
      <c r="H430" s="962"/>
      <c r="I430" s="962"/>
      <c r="J430" s="962"/>
      <c r="K430" s="962"/>
    </row>
    <row r="431">
      <c r="A431" s="962"/>
      <c r="B431" s="962"/>
      <c r="C431" s="962"/>
      <c r="D431" s="962"/>
      <c r="E431" s="962"/>
      <c r="F431" s="962"/>
      <c r="G431" s="962"/>
      <c r="H431" s="962"/>
      <c r="I431" s="962"/>
      <c r="J431" s="962"/>
      <c r="K431" s="962"/>
    </row>
    <row r="432">
      <c r="A432" s="962"/>
      <c r="B432" s="962"/>
      <c r="C432" s="962"/>
      <c r="D432" s="962"/>
      <c r="E432" s="962"/>
      <c r="F432" s="962"/>
      <c r="G432" s="962"/>
      <c r="H432" s="962"/>
      <c r="I432" s="962"/>
      <c r="J432" s="962"/>
      <c r="K432" s="962"/>
    </row>
    <row r="433">
      <c r="A433" s="962"/>
      <c r="B433" s="962"/>
      <c r="C433" s="962"/>
      <c r="D433" s="962"/>
      <c r="E433" s="962"/>
      <c r="F433" s="962"/>
      <c r="G433" s="962"/>
      <c r="H433" s="962"/>
      <c r="I433" s="962"/>
      <c r="J433" s="962"/>
      <c r="K433" s="962"/>
    </row>
    <row r="434">
      <c r="A434" s="962"/>
      <c r="B434" s="962"/>
      <c r="C434" s="962"/>
      <c r="D434" s="962"/>
      <c r="E434" s="962"/>
      <c r="F434" s="962"/>
      <c r="G434" s="962"/>
      <c r="H434" s="962"/>
      <c r="I434" s="962"/>
      <c r="J434" s="962"/>
      <c r="K434" s="962"/>
    </row>
    <row r="435">
      <c r="A435" s="962"/>
      <c r="B435" s="962"/>
      <c r="C435" s="962"/>
      <c r="D435" s="962"/>
      <c r="E435" s="962"/>
      <c r="F435" s="962"/>
      <c r="G435" s="962"/>
      <c r="H435" s="962"/>
      <c r="I435" s="962"/>
      <c r="J435" s="962"/>
      <c r="K435" s="962"/>
    </row>
    <row r="436">
      <c r="A436" s="962"/>
      <c r="B436" s="962"/>
      <c r="C436" s="962"/>
      <c r="D436" s="962"/>
      <c r="E436" s="962"/>
      <c r="F436" s="962"/>
      <c r="G436" s="962"/>
      <c r="H436" s="962"/>
      <c r="I436" s="962"/>
      <c r="J436" s="962"/>
      <c r="K436" s="962"/>
    </row>
    <row r="437">
      <c r="A437" s="962"/>
      <c r="B437" s="962"/>
      <c r="C437" s="962"/>
      <c r="D437" s="962"/>
      <c r="E437" s="962"/>
      <c r="F437" s="962"/>
      <c r="G437" s="962"/>
      <c r="H437" s="962"/>
      <c r="I437" s="962"/>
      <c r="J437" s="962"/>
      <c r="K437" s="962"/>
    </row>
    <row r="438">
      <c r="A438" s="962"/>
      <c r="B438" s="962"/>
      <c r="C438" s="962"/>
      <c r="D438" s="962"/>
      <c r="E438" s="962"/>
      <c r="F438" s="962"/>
      <c r="G438" s="962"/>
      <c r="H438" s="962"/>
      <c r="I438" s="962"/>
      <c r="J438" s="962"/>
      <c r="K438" s="962"/>
    </row>
    <row r="439">
      <c r="A439" s="962"/>
      <c r="B439" s="962"/>
      <c r="C439" s="962"/>
      <c r="D439" s="962"/>
      <c r="E439" s="962"/>
      <c r="F439" s="962"/>
      <c r="G439" s="962"/>
      <c r="H439" s="962"/>
      <c r="I439" s="962"/>
      <c r="J439" s="962"/>
      <c r="K439" s="962"/>
    </row>
    <row r="440">
      <c r="A440" s="962"/>
      <c r="B440" s="962"/>
      <c r="C440" s="962"/>
      <c r="D440" s="962"/>
      <c r="E440" s="962"/>
      <c r="F440" s="962"/>
      <c r="G440" s="962"/>
      <c r="H440" s="962"/>
      <c r="I440" s="962"/>
      <c r="J440" s="962"/>
      <c r="K440" s="962"/>
    </row>
    <row r="441">
      <c r="A441" s="962"/>
      <c r="B441" s="962"/>
      <c r="C441" s="962"/>
      <c r="D441" s="962"/>
      <c r="E441" s="962"/>
      <c r="F441" s="962"/>
      <c r="G441" s="962"/>
      <c r="H441" s="962"/>
      <c r="I441" s="962"/>
      <c r="J441" s="962"/>
      <c r="K441" s="962"/>
    </row>
    <row r="442">
      <c r="A442" s="962"/>
      <c r="B442" s="962"/>
      <c r="C442" s="962"/>
      <c r="D442" s="962"/>
      <c r="E442" s="962"/>
      <c r="F442" s="962"/>
      <c r="G442" s="962"/>
      <c r="H442" s="962"/>
      <c r="I442" s="962"/>
      <c r="J442" s="962"/>
      <c r="K442" s="962"/>
    </row>
    <row r="443">
      <c r="A443" s="962"/>
      <c r="B443" s="962"/>
      <c r="C443" s="962"/>
      <c r="D443" s="962"/>
      <c r="E443" s="962"/>
      <c r="F443" s="962"/>
      <c r="G443" s="962"/>
      <c r="H443" s="962"/>
      <c r="I443" s="962"/>
      <c r="J443" s="962"/>
      <c r="K443" s="962"/>
    </row>
    <row r="444">
      <c r="A444" s="962"/>
      <c r="B444" s="962"/>
      <c r="C444" s="962"/>
      <c r="D444" s="962"/>
      <c r="E444" s="962"/>
      <c r="F444" s="962"/>
      <c r="G444" s="962"/>
      <c r="H444" s="962"/>
      <c r="I444" s="962"/>
      <c r="J444" s="962"/>
      <c r="K444" s="962"/>
    </row>
    <row r="445">
      <c r="A445" s="962"/>
      <c r="B445" s="962"/>
      <c r="C445" s="962"/>
      <c r="D445" s="962"/>
      <c r="E445" s="962"/>
      <c r="F445" s="962"/>
      <c r="G445" s="962"/>
      <c r="H445" s="962"/>
      <c r="I445" s="962"/>
      <c r="J445" s="962"/>
      <c r="K445" s="962"/>
    </row>
    <row r="446">
      <c r="A446" s="962"/>
      <c r="B446" s="962"/>
      <c r="C446" s="962"/>
      <c r="D446" s="962"/>
      <c r="E446" s="962"/>
      <c r="F446" s="962"/>
      <c r="G446" s="962"/>
      <c r="H446" s="962"/>
      <c r="I446" s="962"/>
      <c r="J446" s="962"/>
      <c r="K446" s="962"/>
    </row>
    <row r="447">
      <c r="A447" s="962"/>
      <c r="B447" s="962"/>
      <c r="C447" s="962"/>
      <c r="D447" s="962"/>
      <c r="E447" s="962"/>
      <c r="F447" s="962"/>
      <c r="G447" s="962"/>
      <c r="H447" s="962"/>
      <c r="I447" s="962"/>
      <c r="J447" s="962"/>
      <c r="K447" s="962"/>
    </row>
    <row r="448">
      <c r="A448" s="962"/>
      <c r="B448" s="962"/>
      <c r="C448" s="962"/>
      <c r="D448" s="962"/>
      <c r="E448" s="962"/>
      <c r="F448" s="962"/>
      <c r="G448" s="962"/>
      <c r="H448" s="962"/>
      <c r="I448" s="962"/>
      <c r="J448" s="962"/>
      <c r="K448" s="962"/>
    </row>
    <row r="449">
      <c r="A449" s="962"/>
      <c r="B449" s="962"/>
      <c r="C449" s="962"/>
      <c r="D449" s="962"/>
      <c r="E449" s="962"/>
      <c r="F449" s="962"/>
      <c r="G449" s="962"/>
      <c r="H449" s="962"/>
      <c r="I449" s="962"/>
      <c r="J449" s="962"/>
      <c r="K449" s="962"/>
    </row>
    <row r="450">
      <c r="A450" s="962"/>
      <c r="B450" s="962"/>
      <c r="C450" s="962"/>
      <c r="D450" s="962"/>
      <c r="E450" s="962"/>
      <c r="F450" s="962"/>
      <c r="G450" s="962"/>
      <c r="H450" s="962"/>
      <c r="I450" s="962"/>
      <c r="J450" s="962"/>
      <c r="K450" s="962"/>
    </row>
    <row r="451">
      <c r="A451" s="962"/>
      <c r="B451" s="962"/>
      <c r="C451" s="962"/>
      <c r="D451" s="962"/>
      <c r="E451" s="962"/>
      <c r="F451" s="962"/>
      <c r="G451" s="962"/>
      <c r="H451" s="962"/>
      <c r="I451" s="962"/>
      <c r="J451" s="962"/>
      <c r="K451" s="962"/>
    </row>
    <row r="452">
      <c r="A452" s="962"/>
      <c r="B452" s="962"/>
      <c r="C452" s="962"/>
      <c r="D452" s="962"/>
      <c r="E452" s="962"/>
      <c r="F452" s="962"/>
      <c r="G452" s="962"/>
      <c r="H452" s="962"/>
      <c r="I452" s="962"/>
      <c r="J452" s="962"/>
      <c r="K452" s="962"/>
    </row>
    <row r="453">
      <c r="A453" s="962"/>
      <c r="B453" s="962"/>
      <c r="C453" s="962"/>
      <c r="D453" s="962"/>
      <c r="E453" s="962"/>
      <c r="F453" s="962"/>
      <c r="G453" s="962"/>
      <c r="H453" s="962"/>
      <c r="I453" s="962"/>
      <c r="J453" s="962"/>
      <c r="K453" s="962"/>
    </row>
    <row r="454">
      <c r="A454" s="962"/>
      <c r="B454" s="962"/>
      <c r="C454" s="962"/>
      <c r="D454" s="962"/>
      <c r="E454" s="962"/>
      <c r="F454" s="962"/>
      <c r="G454" s="962"/>
      <c r="H454" s="962"/>
      <c r="I454" s="962"/>
      <c r="J454" s="962"/>
      <c r="K454" s="962"/>
    </row>
    <row r="455">
      <c r="A455" s="962"/>
      <c r="B455" s="962"/>
      <c r="C455" s="962"/>
      <c r="D455" s="962"/>
      <c r="E455" s="962"/>
      <c r="F455" s="962"/>
      <c r="G455" s="962"/>
      <c r="H455" s="962"/>
      <c r="I455" s="962"/>
      <c r="J455" s="962"/>
      <c r="K455" s="962"/>
    </row>
    <row r="456">
      <c r="A456" s="962"/>
      <c r="B456" s="962"/>
      <c r="C456" s="962"/>
      <c r="D456" s="962"/>
      <c r="E456" s="962"/>
      <c r="F456" s="962"/>
      <c r="G456" s="962"/>
      <c r="H456" s="962"/>
      <c r="I456" s="962"/>
      <c r="J456" s="962"/>
      <c r="K456" s="962"/>
    </row>
    <row r="457">
      <c r="A457" s="962"/>
      <c r="B457" s="962"/>
      <c r="C457" s="962"/>
      <c r="D457" s="962"/>
      <c r="E457" s="962"/>
      <c r="F457" s="962"/>
      <c r="G457" s="962"/>
      <c r="H457" s="962"/>
      <c r="I457" s="962"/>
      <c r="J457" s="962"/>
      <c r="K457" s="962"/>
    </row>
    <row r="458">
      <c r="A458" s="962"/>
      <c r="B458" s="962"/>
      <c r="C458" s="962"/>
      <c r="D458" s="962"/>
      <c r="E458" s="962"/>
      <c r="F458" s="962"/>
      <c r="G458" s="962"/>
      <c r="H458" s="962"/>
      <c r="I458" s="962"/>
      <c r="J458" s="962"/>
      <c r="K458" s="962"/>
    </row>
    <row r="459">
      <c r="A459" s="962"/>
      <c r="B459" s="962"/>
      <c r="C459" s="962"/>
      <c r="D459" s="962"/>
      <c r="E459" s="962"/>
      <c r="F459" s="962"/>
      <c r="G459" s="962"/>
      <c r="H459" s="962"/>
      <c r="I459" s="962"/>
      <c r="J459" s="962"/>
      <c r="K459" s="962"/>
    </row>
    <row r="460">
      <c r="A460" s="962"/>
      <c r="B460" s="962"/>
      <c r="C460" s="962"/>
      <c r="D460" s="962"/>
      <c r="E460" s="962"/>
      <c r="F460" s="962"/>
      <c r="G460" s="962"/>
      <c r="H460" s="962"/>
      <c r="I460" s="962"/>
      <c r="J460" s="962"/>
      <c r="K460" s="962"/>
    </row>
    <row r="461">
      <c r="A461" s="962"/>
      <c r="B461" s="962"/>
      <c r="C461" s="962"/>
      <c r="D461" s="962"/>
      <c r="E461" s="962"/>
      <c r="F461" s="962"/>
      <c r="G461" s="962"/>
      <c r="H461" s="962"/>
      <c r="I461" s="962"/>
      <c r="J461" s="962"/>
      <c r="K461" s="962"/>
    </row>
    <row r="462">
      <c r="A462" s="962"/>
      <c r="B462" s="962"/>
      <c r="C462" s="962"/>
      <c r="D462" s="962"/>
      <c r="E462" s="962"/>
      <c r="F462" s="962"/>
      <c r="G462" s="962"/>
      <c r="H462" s="962"/>
      <c r="I462" s="962"/>
      <c r="J462" s="962"/>
      <c r="K462" s="962"/>
    </row>
    <row r="463">
      <c r="A463" s="962"/>
      <c r="B463" s="962"/>
      <c r="C463" s="962"/>
      <c r="D463" s="962"/>
      <c r="E463" s="962"/>
      <c r="F463" s="962"/>
      <c r="G463" s="962"/>
      <c r="H463" s="962"/>
      <c r="I463" s="962"/>
      <c r="J463" s="962"/>
      <c r="K463" s="962"/>
    </row>
    <row r="464">
      <c r="A464" s="962"/>
      <c r="B464" s="962"/>
      <c r="C464" s="962"/>
      <c r="D464" s="962"/>
      <c r="E464" s="962"/>
      <c r="F464" s="962"/>
      <c r="G464" s="962"/>
      <c r="H464" s="962"/>
      <c r="I464" s="962"/>
      <c r="J464" s="962"/>
      <c r="K464" s="962"/>
    </row>
    <row r="465">
      <c r="A465" s="962"/>
      <c r="B465" s="962"/>
      <c r="C465" s="962"/>
      <c r="D465" s="962"/>
      <c r="E465" s="962"/>
      <c r="F465" s="962"/>
      <c r="G465" s="962"/>
      <c r="H465" s="962"/>
      <c r="I465" s="962"/>
      <c r="J465" s="962"/>
      <c r="K465" s="962"/>
    </row>
    <row r="466">
      <c r="A466" s="962"/>
      <c r="B466" s="962"/>
      <c r="C466" s="962"/>
      <c r="D466" s="962"/>
      <c r="E466" s="962"/>
      <c r="F466" s="962"/>
      <c r="G466" s="962"/>
      <c r="H466" s="962"/>
      <c r="I466" s="962"/>
      <c r="J466" s="962"/>
      <c r="K466" s="962"/>
    </row>
    <row r="467">
      <c r="A467" s="962"/>
      <c r="B467" s="962"/>
      <c r="C467" s="962"/>
      <c r="D467" s="962"/>
      <c r="E467" s="962"/>
      <c r="F467" s="962"/>
      <c r="G467" s="962"/>
      <c r="H467" s="962"/>
      <c r="I467" s="962"/>
      <c r="J467" s="962"/>
      <c r="K467" s="962"/>
    </row>
    <row r="468">
      <c r="A468" s="962"/>
      <c r="B468" s="962"/>
      <c r="C468" s="962"/>
      <c r="D468" s="962"/>
      <c r="E468" s="962"/>
      <c r="F468" s="962"/>
      <c r="G468" s="962"/>
      <c r="H468" s="962"/>
      <c r="I468" s="962"/>
      <c r="J468" s="962"/>
      <c r="K468" s="962"/>
    </row>
    <row r="469">
      <c r="A469" s="962"/>
      <c r="B469" s="962"/>
      <c r="C469" s="962"/>
      <c r="D469" s="962"/>
      <c r="E469" s="962"/>
      <c r="F469" s="962"/>
      <c r="G469" s="962"/>
      <c r="H469" s="962"/>
      <c r="I469" s="962"/>
      <c r="J469" s="962"/>
      <c r="K469" s="962"/>
    </row>
    <row r="470">
      <c r="A470" s="962"/>
      <c r="B470" s="962"/>
      <c r="C470" s="962"/>
      <c r="D470" s="962"/>
      <c r="E470" s="962"/>
      <c r="F470" s="962"/>
      <c r="G470" s="962"/>
      <c r="H470" s="962"/>
      <c r="I470" s="962"/>
      <c r="J470" s="962"/>
      <c r="K470" s="962"/>
    </row>
    <row r="471">
      <c r="A471" s="962"/>
      <c r="B471" s="962"/>
      <c r="C471" s="962"/>
      <c r="D471" s="962"/>
      <c r="E471" s="962"/>
      <c r="F471" s="962"/>
      <c r="G471" s="962"/>
      <c r="H471" s="962"/>
      <c r="I471" s="962"/>
      <c r="J471" s="962"/>
      <c r="K471" s="962"/>
    </row>
    <row r="472">
      <c r="A472" s="962"/>
      <c r="B472" s="962"/>
      <c r="C472" s="962"/>
      <c r="D472" s="962"/>
      <c r="E472" s="962"/>
      <c r="F472" s="962"/>
      <c r="G472" s="962"/>
      <c r="H472" s="962"/>
      <c r="I472" s="962"/>
      <c r="J472" s="962"/>
      <c r="K472" s="962"/>
    </row>
    <row r="473">
      <c r="A473" s="962"/>
      <c r="B473" s="962"/>
      <c r="C473" s="962"/>
      <c r="D473" s="962"/>
      <c r="E473" s="962"/>
      <c r="F473" s="962"/>
      <c r="G473" s="962"/>
      <c r="H473" s="962"/>
      <c r="I473" s="962"/>
      <c r="J473" s="962"/>
      <c r="K473" s="962"/>
    </row>
    <row r="474">
      <c r="A474" s="962"/>
      <c r="B474" s="962"/>
      <c r="C474" s="962"/>
      <c r="D474" s="962"/>
      <c r="E474" s="962"/>
      <c r="F474" s="962"/>
      <c r="G474" s="962"/>
      <c r="H474" s="962"/>
      <c r="I474" s="962"/>
      <c r="J474" s="962"/>
      <c r="K474" s="962"/>
    </row>
    <row r="475">
      <c r="A475" s="962"/>
      <c r="B475" s="962"/>
      <c r="C475" s="962"/>
      <c r="D475" s="962"/>
      <c r="E475" s="962"/>
      <c r="F475" s="962"/>
      <c r="G475" s="962"/>
      <c r="H475" s="962"/>
      <c r="I475" s="962"/>
      <c r="J475" s="962"/>
      <c r="K475" s="962"/>
    </row>
    <row r="476">
      <c r="A476" s="962"/>
      <c r="B476" s="962"/>
      <c r="C476" s="962"/>
      <c r="D476" s="962"/>
      <c r="E476" s="962"/>
      <c r="F476" s="962"/>
      <c r="G476" s="962"/>
      <c r="H476" s="962"/>
      <c r="I476" s="962"/>
      <c r="J476" s="962"/>
      <c r="K476" s="962"/>
    </row>
    <row r="477">
      <c r="A477" s="962"/>
      <c r="B477" s="962"/>
      <c r="C477" s="962"/>
      <c r="D477" s="962"/>
      <c r="E477" s="962"/>
      <c r="F477" s="962"/>
      <c r="G477" s="962"/>
      <c r="H477" s="962"/>
      <c r="I477" s="962"/>
      <c r="J477" s="962"/>
      <c r="K477" s="962"/>
    </row>
    <row r="478">
      <c r="A478" s="962"/>
      <c r="B478" s="962"/>
      <c r="C478" s="962"/>
      <c r="D478" s="962"/>
      <c r="E478" s="962"/>
      <c r="F478" s="962"/>
      <c r="G478" s="962"/>
      <c r="H478" s="962"/>
      <c r="I478" s="962"/>
      <c r="J478" s="962"/>
      <c r="K478" s="962"/>
    </row>
    <row r="479">
      <c r="A479" s="962"/>
      <c r="B479" s="962"/>
      <c r="C479" s="962"/>
      <c r="D479" s="962"/>
      <c r="E479" s="962"/>
      <c r="F479" s="962"/>
      <c r="G479" s="962"/>
      <c r="H479" s="962"/>
      <c r="I479" s="962"/>
      <c r="J479" s="962"/>
      <c r="K479" s="962"/>
    </row>
    <row r="480">
      <c r="A480" s="962"/>
      <c r="B480" s="962"/>
      <c r="C480" s="962"/>
      <c r="D480" s="962"/>
      <c r="E480" s="962"/>
      <c r="F480" s="962"/>
      <c r="G480" s="962"/>
      <c r="H480" s="962"/>
      <c r="I480" s="962"/>
      <c r="J480" s="962"/>
      <c r="K480" s="962"/>
    </row>
    <row r="481">
      <c r="A481" s="962"/>
      <c r="B481" s="962"/>
      <c r="C481" s="962"/>
      <c r="D481" s="962"/>
      <c r="E481" s="962"/>
      <c r="F481" s="962"/>
      <c r="G481" s="962"/>
      <c r="H481" s="962"/>
      <c r="I481" s="962"/>
      <c r="J481" s="962"/>
      <c r="K481" s="962"/>
    </row>
    <row r="482">
      <c r="A482" s="962"/>
      <c r="B482" s="962"/>
      <c r="C482" s="962"/>
      <c r="D482" s="962"/>
      <c r="E482" s="962"/>
      <c r="F482" s="962"/>
      <c r="G482" s="962"/>
      <c r="H482" s="962"/>
      <c r="I482" s="962"/>
      <c r="J482" s="962"/>
      <c r="K482" s="962"/>
    </row>
    <row r="483">
      <c r="A483" s="962"/>
      <c r="B483" s="962"/>
      <c r="C483" s="962"/>
      <c r="D483" s="962"/>
      <c r="E483" s="962"/>
      <c r="F483" s="962"/>
      <c r="G483" s="962"/>
      <c r="H483" s="962"/>
      <c r="I483" s="962"/>
      <c r="J483" s="962"/>
      <c r="K483" s="962"/>
    </row>
    <row r="484">
      <c r="A484" s="962"/>
      <c r="B484" s="962"/>
      <c r="C484" s="962"/>
      <c r="D484" s="962"/>
      <c r="E484" s="962"/>
      <c r="F484" s="962"/>
      <c r="G484" s="962"/>
      <c r="H484" s="962"/>
      <c r="I484" s="962"/>
      <c r="J484" s="962"/>
      <c r="K484" s="962"/>
    </row>
    <row r="485">
      <c r="A485" s="962"/>
      <c r="B485" s="962"/>
      <c r="C485" s="962"/>
      <c r="D485" s="962"/>
      <c r="E485" s="962"/>
      <c r="F485" s="962"/>
      <c r="G485" s="962"/>
      <c r="H485" s="962"/>
      <c r="I485" s="962"/>
      <c r="J485" s="962"/>
      <c r="K485" s="962"/>
    </row>
    <row r="486">
      <c r="A486" s="962"/>
      <c r="B486" s="962"/>
      <c r="C486" s="962"/>
      <c r="D486" s="962"/>
      <c r="E486" s="962"/>
      <c r="F486" s="962"/>
      <c r="G486" s="962"/>
      <c r="H486" s="962"/>
      <c r="I486" s="962"/>
      <c r="J486" s="962"/>
      <c r="K486" s="962"/>
    </row>
    <row r="487">
      <c r="A487" s="962"/>
      <c r="B487" s="962"/>
      <c r="C487" s="962"/>
      <c r="D487" s="962"/>
      <c r="E487" s="962"/>
      <c r="F487" s="962"/>
      <c r="G487" s="962"/>
      <c r="H487" s="962"/>
      <c r="I487" s="962"/>
      <c r="J487" s="962"/>
      <c r="K487" s="962"/>
    </row>
    <row r="488">
      <c r="A488" s="962"/>
      <c r="B488" s="962"/>
      <c r="C488" s="962"/>
      <c r="D488" s="962"/>
      <c r="E488" s="962"/>
      <c r="F488" s="962"/>
      <c r="G488" s="962"/>
      <c r="H488" s="962"/>
      <c r="I488" s="962"/>
      <c r="J488" s="962"/>
      <c r="K488" s="962"/>
    </row>
    <row r="489">
      <c r="A489" s="962"/>
      <c r="B489" s="962"/>
      <c r="C489" s="962"/>
      <c r="D489" s="962"/>
      <c r="E489" s="962"/>
      <c r="F489" s="962"/>
      <c r="G489" s="962"/>
      <c r="H489" s="962"/>
      <c r="I489" s="962"/>
      <c r="J489" s="962"/>
      <c r="K489" s="962"/>
    </row>
    <row r="490">
      <c r="A490" s="962"/>
      <c r="B490" s="962"/>
      <c r="C490" s="962"/>
      <c r="D490" s="962"/>
      <c r="E490" s="962"/>
      <c r="F490" s="962"/>
      <c r="G490" s="962"/>
      <c r="H490" s="962"/>
      <c r="I490" s="962"/>
      <c r="J490" s="962"/>
      <c r="K490" s="962"/>
    </row>
    <row r="491">
      <c r="A491" s="962"/>
      <c r="B491" s="962"/>
      <c r="C491" s="962"/>
      <c r="D491" s="962"/>
      <c r="E491" s="962"/>
      <c r="F491" s="962"/>
      <c r="G491" s="962"/>
      <c r="H491" s="962"/>
      <c r="I491" s="962"/>
      <c r="J491" s="962"/>
      <c r="K491" s="962"/>
    </row>
    <row r="492">
      <c r="A492" s="962"/>
      <c r="B492" s="962"/>
      <c r="C492" s="962"/>
      <c r="D492" s="962"/>
      <c r="E492" s="962"/>
      <c r="F492" s="962"/>
      <c r="G492" s="962"/>
      <c r="H492" s="962"/>
      <c r="I492" s="962"/>
      <c r="J492" s="962"/>
      <c r="K492" s="962"/>
    </row>
    <row r="493">
      <c r="A493" s="962"/>
      <c r="B493" s="962"/>
      <c r="C493" s="962"/>
      <c r="D493" s="962"/>
      <c r="E493" s="962"/>
      <c r="F493" s="962"/>
      <c r="G493" s="962"/>
      <c r="H493" s="962"/>
      <c r="I493" s="962"/>
      <c r="J493" s="962"/>
      <c r="K493" s="962"/>
    </row>
    <row r="494">
      <c r="A494" s="962"/>
      <c r="B494" s="962"/>
      <c r="C494" s="962"/>
      <c r="D494" s="962"/>
      <c r="E494" s="962"/>
      <c r="F494" s="962"/>
      <c r="G494" s="962"/>
      <c r="H494" s="962"/>
      <c r="I494" s="962"/>
      <c r="J494" s="962"/>
      <c r="K494" s="962"/>
    </row>
    <row r="495">
      <c r="A495" s="962"/>
      <c r="B495" s="962"/>
      <c r="C495" s="962"/>
      <c r="D495" s="962"/>
      <c r="E495" s="962"/>
      <c r="F495" s="962"/>
      <c r="G495" s="962"/>
      <c r="H495" s="962"/>
      <c r="I495" s="962"/>
      <c r="J495" s="962"/>
      <c r="K495" s="962"/>
    </row>
    <row r="496">
      <c r="A496" s="962"/>
      <c r="B496" s="962"/>
      <c r="C496" s="962"/>
      <c r="D496" s="962"/>
      <c r="E496" s="962"/>
      <c r="F496" s="962"/>
      <c r="G496" s="962"/>
      <c r="H496" s="962"/>
      <c r="I496" s="962"/>
      <c r="J496" s="962"/>
      <c r="K496" s="962"/>
    </row>
    <row r="497">
      <c r="A497" s="962"/>
      <c r="B497" s="962"/>
      <c r="C497" s="962"/>
      <c r="D497" s="962"/>
      <c r="E497" s="962"/>
      <c r="F497" s="962"/>
      <c r="G497" s="962"/>
      <c r="H497" s="962"/>
      <c r="I497" s="962"/>
      <c r="J497" s="962"/>
      <c r="K497" s="962"/>
    </row>
    <row r="498">
      <c r="A498" s="962"/>
      <c r="B498" s="962"/>
      <c r="C498" s="962"/>
      <c r="D498" s="962"/>
      <c r="E498" s="962"/>
      <c r="F498" s="962"/>
      <c r="G498" s="962"/>
      <c r="H498" s="962"/>
      <c r="I498" s="962"/>
      <c r="J498" s="962"/>
      <c r="K498" s="962"/>
    </row>
    <row r="499">
      <c r="A499" s="962"/>
      <c r="B499" s="962"/>
      <c r="C499" s="962"/>
      <c r="D499" s="962"/>
      <c r="E499" s="962"/>
      <c r="F499" s="962"/>
      <c r="G499" s="962"/>
      <c r="H499" s="962"/>
      <c r="I499" s="962"/>
      <c r="J499" s="962"/>
      <c r="K499" s="962"/>
    </row>
    <row r="500">
      <c r="A500" s="962"/>
      <c r="B500" s="962"/>
      <c r="C500" s="962"/>
      <c r="D500" s="962"/>
      <c r="E500" s="962"/>
      <c r="F500" s="962"/>
      <c r="G500" s="962"/>
      <c r="H500" s="962"/>
      <c r="I500" s="962"/>
      <c r="J500" s="962"/>
      <c r="K500" s="962"/>
    </row>
    <row r="501">
      <c r="A501" s="962"/>
      <c r="B501" s="962"/>
      <c r="C501" s="962"/>
      <c r="D501" s="962"/>
      <c r="E501" s="962"/>
      <c r="F501" s="962"/>
      <c r="G501" s="962"/>
      <c r="H501" s="962"/>
      <c r="I501" s="962"/>
      <c r="J501" s="962"/>
      <c r="K501" s="962"/>
    </row>
    <row r="502">
      <c r="A502" s="962"/>
      <c r="B502" s="962"/>
      <c r="C502" s="962"/>
      <c r="D502" s="962"/>
      <c r="E502" s="962"/>
      <c r="F502" s="962"/>
      <c r="G502" s="962"/>
      <c r="H502" s="962"/>
      <c r="I502" s="962"/>
      <c r="J502" s="962"/>
      <c r="K502" s="962"/>
    </row>
    <row r="503">
      <c r="A503" s="962"/>
      <c r="B503" s="962"/>
      <c r="C503" s="962"/>
      <c r="D503" s="962"/>
      <c r="E503" s="962"/>
      <c r="F503" s="962"/>
      <c r="G503" s="962"/>
      <c r="H503" s="962"/>
      <c r="I503" s="962"/>
      <c r="J503" s="962"/>
      <c r="K503" s="962"/>
    </row>
    <row r="504">
      <c r="A504" s="962"/>
      <c r="B504" s="962"/>
      <c r="C504" s="962"/>
      <c r="D504" s="962"/>
      <c r="E504" s="962"/>
      <c r="F504" s="962"/>
      <c r="G504" s="962"/>
      <c r="H504" s="962"/>
      <c r="I504" s="962"/>
      <c r="J504" s="962"/>
      <c r="K504" s="962"/>
    </row>
    <row r="505">
      <c r="A505" s="962"/>
      <c r="B505" s="962"/>
      <c r="C505" s="962"/>
      <c r="D505" s="962"/>
      <c r="E505" s="962"/>
      <c r="F505" s="962"/>
      <c r="G505" s="962"/>
      <c r="H505" s="962"/>
      <c r="I505" s="962"/>
      <c r="J505" s="962"/>
      <c r="K505" s="962"/>
    </row>
    <row r="506">
      <c r="A506" s="962"/>
      <c r="B506" s="962"/>
      <c r="C506" s="962"/>
      <c r="D506" s="962"/>
      <c r="E506" s="962"/>
      <c r="F506" s="962"/>
      <c r="G506" s="962"/>
      <c r="H506" s="962"/>
      <c r="I506" s="962"/>
      <c r="J506" s="962"/>
      <c r="K506" s="962"/>
    </row>
    <row r="507">
      <c r="A507" s="962"/>
      <c r="B507" s="962"/>
      <c r="C507" s="962"/>
      <c r="D507" s="962"/>
      <c r="E507" s="962"/>
      <c r="F507" s="962"/>
      <c r="G507" s="962"/>
      <c r="H507" s="962"/>
      <c r="I507" s="962"/>
      <c r="J507" s="962"/>
      <c r="K507" s="962"/>
    </row>
    <row r="508">
      <c r="A508" s="962"/>
      <c r="B508" s="962"/>
      <c r="C508" s="962"/>
      <c r="D508" s="962"/>
      <c r="E508" s="962"/>
      <c r="F508" s="962"/>
      <c r="G508" s="962"/>
      <c r="H508" s="962"/>
      <c r="I508" s="962"/>
      <c r="J508" s="962"/>
      <c r="K508" s="962"/>
    </row>
    <row r="509">
      <c r="A509" s="962"/>
      <c r="B509" s="962"/>
      <c r="C509" s="962"/>
      <c r="D509" s="962"/>
      <c r="E509" s="962"/>
      <c r="F509" s="962"/>
      <c r="G509" s="962"/>
      <c r="H509" s="962"/>
      <c r="I509" s="962"/>
      <c r="J509" s="962"/>
      <c r="K509" s="962"/>
    </row>
    <row r="510">
      <c r="A510" s="962"/>
      <c r="B510" s="962"/>
      <c r="C510" s="962"/>
      <c r="D510" s="962"/>
      <c r="E510" s="962"/>
      <c r="F510" s="962"/>
      <c r="G510" s="962"/>
      <c r="H510" s="962"/>
      <c r="I510" s="962"/>
      <c r="J510" s="962"/>
      <c r="K510" s="962"/>
    </row>
    <row r="511">
      <c r="A511" s="962"/>
      <c r="B511" s="962"/>
      <c r="C511" s="962"/>
      <c r="D511" s="962"/>
      <c r="E511" s="962"/>
      <c r="F511" s="962"/>
      <c r="G511" s="962"/>
      <c r="H511" s="962"/>
      <c r="I511" s="962"/>
      <c r="J511" s="962"/>
      <c r="K511" s="962"/>
    </row>
    <row r="512">
      <c r="A512" s="962"/>
      <c r="B512" s="962"/>
      <c r="C512" s="962"/>
      <c r="D512" s="962"/>
      <c r="E512" s="962"/>
      <c r="F512" s="962"/>
      <c r="G512" s="962"/>
      <c r="H512" s="962"/>
      <c r="I512" s="962"/>
      <c r="J512" s="962"/>
      <c r="K512" s="962"/>
    </row>
    <row r="513">
      <c r="A513" s="962"/>
      <c r="B513" s="962"/>
      <c r="C513" s="962"/>
      <c r="D513" s="962"/>
      <c r="E513" s="962"/>
      <c r="F513" s="962"/>
      <c r="G513" s="962"/>
      <c r="H513" s="962"/>
      <c r="I513" s="962"/>
      <c r="J513" s="962"/>
      <c r="K513" s="962"/>
    </row>
    <row r="514">
      <c r="A514" s="962"/>
      <c r="B514" s="962"/>
      <c r="C514" s="962"/>
      <c r="D514" s="962"/>
      <c r="E514" s="962"/>
      <c r="F514" s="962"/>
      <c r="G514" s="962"/>
      <c r="H514" s="962"/>
      <c r="I514" s="962"/>
      <c r="J514" s="962"/>
      <c r="K514" s="962"/>
    </row>
    <row r="515">
      <c r="A515" s="962"/>
      <c r="B515" s="962"/>
      <c r="C515" s="962"/>
      <c r="D515" s="962"/>
      <c r="E515" s="962"/>
      <c r="F515" s="962"/>
      <c r="G515" s="962"/>
      <c r="H515" s="962"/>
      <c r="I515" s="962"/>
      <c r="J515" s="962"/>
      <c r="K515" s="962"/>
    </row>
    <row r="516">
      <c r="A516" s="962"/>
      <c r="B516" s="962"/>
      <c r="C516" s="962"/>
      <c r="D516" s="962"/>
      <c r="E516" s="962"/>
      <c r="F516" s="962"/>
      <c r="G516" s="962"/>
      <c r="H516" s="962"/>
      <c r="I516" s="962"/>
      <c r="J516" s="962"/>
      <c r="K516" s="962"/>
    </row>
    <row r="517">
      <c r="A517" s="962"/>
      <c r="B517" s="962"/>
      <c r="C517" s="962"/>
      <c r="D517" s="962"/>
      <c r="E517" s="962"/>
      <c r="F517" s="962"/>
      <c r="G517" s="962"/>
      <c r="H517" s="962"/>
      <c r="I517" s="962"/>
      <c r="J517" s="962"/>
      <c r="K517" s="962"/>
    </row>
    <row r="518">
      <c r="A518" s="962"/>
      <c r="B518" s="962"/>
      <c r="C518" s="962"/>
      <c r="D518" s="962"/>
      <c r="E518" s="962"/>
      <c r="F518" s="962"/>
      <c r="G518" s="962"/>
      <c r="H518" s="962"/>
      <c r="I518" s="962"/>
      <c r="J518" s="962"/>
      <c r="K518" s="962"/>
    </row>
    <row r="519">
      <c r="A519" s="962"/>
      <c r="B519" s="962"/>
      <c r="C519" s="962"/>
      <c r="D519" s="962"/>
      <c r="E519" s="962"/>
      <c r="F519" s="962"/>
      <c r="G519" s="962"/>
      <c r="H519" s="962"/>
      <c r="I519" s="962"/>
      <c r="J519" s="962"/>
      <c r="K519" s="962"/>
    </row>
    <row r="520">
      <c r="A520" s="962"/>
      <c r="B520" s="962"/>
      <c r="C520" s="962"/>
      <c r="D520" s="962"/>
      <c r="E520" s="962"/>
      <c r="F520" s="962"/>
      <c r="G520" s="962"/>
      <c r="H520" s="962"/>
      <c r="I520" s="962"/>
      <c r="J520" s="962"/>
      <c r="K520" s="962"/>
    </row>
    <row r="521">
      <c r="A521" s="962"/>
      <c r="B521" s="962"/>
      <c r="C521" s="962"/>
      <c r="D521" s="962"/>
      <c r="E521" s="962"/>
      <c r="F521" s="962"/>
      <c r="G521" s="962"/>
      <c r="H521" s="962"/>
      <c r="I521" s="962"/>
      <c r="J521" s="962"/>
      <c r="K521" s="962"/>
    </row>
    <row r="522">
      <c r="A522" s="962"/>
      <c r="B522" s="962"/>
      <c r="C522" s="962"/>
      <c r="D522" s="962"/>
      <c r="E522" s="962"/>
      <c r="F522" s="962"/>
      <c r="G522" s="962"/>
      <c r="H522" s="962"/>
      <c r="I522" s="962"/>
      <c r="J522" s="962"/>
      <c r="K522" s="962"/>
    </row>
    <row r="523">
      <c r="A523" s="962"/>
      <c r="B523" s="962"/>
      <c r="C523" s="962"/>
      <c r="D523" s="962"/>
      <c r="E523" s="962"/>
      <c r="F523" s="962"/>
      <c r="G523" s="962"/>
      <c r="H523" s="962"/>
      <c r="I523" s="962"/>
      <c r="J523" s="962"/>
      <c r="K523" s="962"/>
    </row>
    <row r="524">
      <c r="A524" s="962"/>
      <c r="B524" s="962"/>
      <c r="C524" s="962"/>
      <c r="D524" s="962"/>
      <c r="E524" s="962"/>
      <c r="F524" s="962"/>
      <c r="G524" s="962"/>
      <c r="H524" s="962"/>
      <c r="I524" s="962"/>
      <c r="J524" s="962"/>
      <c r="K524" s="962"/>
    </row>
    <row r="525">
      <c r="A525" s="962"/>
      <c r="B525" s="962"/>
      <c r="C525" s="962"/>
      <c r="D525" s="962"/>
      <c r="E525" s="962"/>
      <c r="F525" s="962"/>
      <c r="G525" s="962"/>
      <c r="H525" s="962"/>
      <c r="I525" s="962"/>
      <c r="J525" s="962"/>
      <c r="K525" s="962"/>
    </row>
    <row r="526">
      <c r="A526" s="962"/>
      <c r="B526" s="962"/>
      <c r="C526" s="962"/>
      <c r="D526" s="962"/>
      <c r="E526" s="962"/>
      <c r="F526" s="962"/>
      <c r="G526" s="962"/>
      <c r="H526" s="962"/>
      <c r="I526" s="962"/>
      <c r="J526" s="962"/>
      <c r="K526" s="962"/>
    </row>
    <row r="527">
      <c r="A527" s="962"/>
      <c r="B527" s="962"/>
      <c r="C527" s="962"/>
      <c r="D527" s="962"/>
      <c r="E527" s="962"/>
      <c r="F527" s="962"/>
      <c r="G527" s="962"/>
      <c r="H527" s="962"/>
      <c r="I527" s="962"/>
      <c r="J527" s="962"/>
      <c r="K527" s="962"/>
    </row>
    <row r="528">
      <c r="A528" s="962"/>
      <c r="B528" s="962"/>
      <c r="C528" s="962"/>
      <c r="D528" s="962"/>
      <c r="E528" s="962"/>
      <c r="F528" s="962"/>
      <c r="G528" s="962"/>
      <c r="H528" s="962"/>
      <c r="I528" s="962"/>
      <c r="J528" s="962"/>
      <c r="K528" s="962"/>
    </row>
    <row r="529">
      <c r="A529" s="962"/>
      <c r="B529" s="962"/>
      <c r="C529" s="962"/>
      <c r="D529" s="962"/>
      <c r="E529" s="962"/>
      <c r="F529" s="962"/>
      <c r="G529" s="962"/>
      <c r="H529" s="962"/>
      <c r="I529" s="962"/>
      <c r="J529" s="962"/>
      <c r="K529" s="962"/>
    </row>
    <row r="530">
      <c r="A530" s="962"/>
      <c r="B530" s="962"/>
      <c r="C530" s="962"/>
      <c r="D530" s="962"/>
      <c r="E530" s="962"/>
      <c r="F530" s="962"/>
      <c r="G530" s="962"/>
      <c r="H530" s="962"/>
      <c r="I530" s="962"/>
      <c r="J530" s="962"/>
      <c r="K530" s="962"/>
    </row>
    <row r="531">
      <c r="A531" s="962"/>
      <c r="B531" s="962"/>
      <c r="C531" s="962"/>
      <c r="D531" s="962"/>
      <c r="E531" s="962"/>
      <c r="F531" s="962"/>
      <c r="G531" s="962"/>
      <c r="H531" s="962"/>
      <c r="I531" s="962"/>
      <c r="J531" s="962"/>
      <c r="K531" s="962"/>
    </row>
    <row r="532">
      <c r="A532" s="962"/>
      <c r="B532" s="962"/>
      <c r="C532" s="962"/>
      <c r="D532" s="962"/>
      <c r="E532" s="962"/>
      <c r="F532" s="962"/>
      <c r="G532" s="962"/>
      <c r="H532" s="962"/>
      <c r="I532" s="962"/>
      <c r="J532" s="962"/>
      <c r="K532" s="962"/>
    </row>
    <row r="533">
      <c r="A533" s="962"/>
      <c r="B533" s="962"/>
      <c r="C533" s="962"/>
      <c r="D533" s="962"/>
      <c r="E533" s="962"/>
      <c r="F533" s="962"/>
      <c r="G533" s="962"/>
      <c r="H533" s="962"/>
      <c r="I533" s="962"/>
      <c r="J533" s="962"/>
      <c r="K533" s="962"/>
    </row>
    <row r="534">
      <c r="A534" s="962"/>
      <c r="B534" s="962"/>
      <c r="C534" s="962"/>
      <c r="D534" s="962"/>
      <c r="E534" s="962"/>
      <c r="F534" s="962"/>
      <c r="G534" s="962"/>
      <c r="H534" s="962"/>
      <c r="I534" s="962"/>
      <c r="J534" s="962"/>
      <c r="K534" s="962"/>
    </row>
    <row r="535">
      <c r="A535" s="962"/>
      <c r="B535" s="962"/>
      <c r="C535" s="962"/>
      <c r="D535" s="962"/>
      <c r="E535" s="962"/>
      <c r="F535" s="962"/>
      <c r="G535" s="962"/>
      <c r="H535" s="962"/>
      <c r="I535" s="962"/>
      <c r="J535" s="962"/>
      <c r="K535" s="962"/>
    </row>
    <row r="536">
      <c r="A536" s="962"/>
      <c r="B536" s="962"/>
      <c r="C536" s="962"/>
      <c r="D536" s="962"/>
      <c r="E536" s="962"/>
      <c r="F536" s="962"/>
      <c r="G536" s="962"/>
      <c r="H536" s="962"/>
      <c r="I536" s="962"/>
      <c r="J536" s="962"/>
      <c r="K536" s="962"/>
    </row>
    <row r="537">
      <c r="A537" s="962"/>
      <c r="B537" s="962"/>
      <c r="C537" s="962"/>
      <c r="D537" s="962"/>
      <c r="E537" s="962"/>
      <c r="F537" s="962"/>
      <c r="G537" s="962"/>
      <c r="H537" s="962"/>
      <c r="I537" s="962"/>
      <c r="J537" s="962"/>
      <c r="K537" s="962"/>
    </row>
    <row r="538">
      <c r="A538" s="962"/>
      <c r="B538" s="962"/>
      <c r="C538" s="962"/>
      <c r="D538" s="962"/>
      <c r="E538" s="962"/>
      <c r="F538" s="962"/>
      <c r="G538" s="962"/>
      <c r="H538" s="962"/>
      <c r="I538" s="962"/>
      <c r="J538" s="962"/>
      <c r="K538" s="962"/>
    </row>
    <row r="539">
      <c r="A539" s="962"/>
      <c r="B539" s="962"/>
      <c r="C539" s="962"/>
      <c r="D539" s="962"/>
      <c r="E539" s="962"/>
      <c r="F539" s="962"/>
      <c r="G539" s="962"/>
      <c r="H539" s="962"/>
      <c r="I539" s="962"/>
      <c r="J539" s="962"/>
      <c r="K539" s="962"/>
    </row>
    <row r="540">
      <c r="A540" s="962"/>
      <c r="B540" s="962"/>
      <c r="C540" s="962"/>
      <c r="D540" s="962"/>
      <c r="E540" s="962"/>
      <c r="F540" s="962"/>
      <c r="G540" s="962"/>
      <c r="H540" s="962"/>
      <c r="I540" s="962"/>
      <c r="J540" s="962"/>
      <c r="K540" s="962"/>
    </row>
    <row r="541">
      <c r="A541" s="962"/>
      <c r="B541" s="962"/>
      <c r="C541" s="962"/>
      <c r="D541" s="962"/>
      <c r="E541" s="962"/>
      <c r="F541" s="962"/>
      <c r="G541" s="962"/>
      <c r="H541" s="962"/>
      <c r="I541" s="962"/>
      <c r="J541" s="962"/>
      <c r="K541" s="962"/>
    </row>
    <row r="542">
      <c r="A542" s="962"/>
      <c r="B542" s="962"/>
      <c r="C542" s="962"/>
      <c r="D542" s="962"/>
      <c r="E542" s="962"/>
      <c r="F542" s="962"/>
      <c r="G542" s="962"/>
      <c r="H542" s="962"/>
      <c r="I542" s="962"/>
      <c r="J542" s="962"/>
      <c r="K542" s="962"/>
    </row>
    <row r="543">
      <c r="A543" s="962"/>
      <c r="B543" s="962"/>
      <c r="C543" s="962"/>
      <c r="D543" s="962"/>
      <c r="E543" s="962"/>
      <c r="F543" s="962"/>
      <c r="G543" s="962"/>
      <c r="H543" s="962"/>
      <c r="I543" s="962"/>
      <c r="J543" s="962"/>
      <c r="K543" s="962"/>
    </row>
    <row r="544">
      <c r="A544" s="962"/>
      <c r="B544" s="962"/>
      <c r="C544" s="962"/>
      <c r="D544" s="962"/>
      <c r="E544" s="962"/>
      <c r="F544" s="962"/>
      <c r="G544" s="962"/>
      <c r="H544" s="962"/>
      <c r="I544" s="962"/>
      <c r="J544" s="962"/>
      <c r="K544" s="962"/>
    </row>
    <row r="545">
      <c r="A545" s="962"/>
      <c r="B545" s="962"/>
      <c r="C545" s="962"/>
      <c r="D545" s="962"/>
      <c r="E545" s="962"/>
      <c r="F545" s="962"/>
      <c r="G545" s="962"/>
      <c r="H545" s="962"/>
      <c r="I545" s="962"/>
      <c r="J545" s="962"/>
      <c r="K545" s="962"/>
    </row>
    <row r="546">
      <c r="A546" s="962"/>
      <c r="B546" s="962"/>
      <c r="C546" s="962"/>
      <c r="D546" s="962"/>
      <c r="E546" s="962"/>
      <c r="F546" s="962"/>
      <c r="G546" s="962"/>
      <c r="H546" s="962"/>
      <c r="I546" s="962"/>
      <c r="J546" s="962"/>
      <c r="K546" s="962"/>
    </row>
    <row r="547">
      <c r="A547" s="962"/>
      <c r="B547" s="962"/>
      <c r="C547" s="962"/>
      <c r="D547" s="962"/>
      <c r="E547" s="962"/>
      <c r="F547" s="962"/>
      <c r="G547" s="962"/>
      <c r="H547" s="962"/>
      <c r="I547" s="962"/>
      <c r="J547" s="962"/>
      <c r="K547" s="962"/>
    </row>
    <row r="548">
      <c r="A548" s="962"/>
      <c r="B548" s="962"/>
      <c r="C548" s="962"/>
      <c r="D548" s="962"/>
      <c r="E548" s="962"/>
      <c r="F548" s="962"/>
      <c r="G548" s="962"/>
      <c r="H548" s="962"/>
      <c r="I548" s="962"/>
      <c r="J548" s="962"/>
      <c r="K548" s="962"/>
    </row>
    <row r="549">
      <c r="A549" s="962"/>
      <c r="B549" s="962"/>
      <c r="C549" s="962"/>
      <c r="D549" s="962"/>
      <c r="E549" s="962"/>
      <c r="F549" s="962"/>
      <c r="G549" s="962"/>
      <c r="H549" s="962"/>
      <c r="I549" s="962"/>
      <c r="J549" s="962"/>
      <c r="K549" s="962"/>
    </row>
    <row r="550">
      <c r="A550" s="962"/>
      <c r="B550" s="962"/>
      <c r="C550" s="962"/>
      <c r="D550" s="962"/>
      <c r="E550" s="962"/>
      <c r="F550" s="962"/>
      <c r="G550" s="962"/>
      <c r="H550" s="962"/>
      <c r="I550" s="962"/>
      <c r="J550" s="962"/>
      <c r="K550" s="962"/>
    </row>
    <row r="551">
      <c r="A551" s="962"/>
      <c r="B551" s="962"/>
      <c r="C551" s="962"/>
      <c r="D551" s="962"/>
      <c r="E551" s="962"/>
      <c r="F551" s="962"/>
      <c r="G551" s="962"/>
      <c r="H551" s="962"/>
      <c r="I551" s="962"/>
      <c r="J551" s="962"/>
      <c r="K551" s="962"/>
    </row>
    <row r="552">
      <c r="A552" s="962"/>
      <c r="B552" s="962"/>
      <c r="C552" s="962"/>
      <c r="D552" s="962"/>
      <c r="E552" s="962"/>
      <c r="F552" s="962"/>
      <c r="G552" s="962"/>
      <c r="H552" s="962"/>
      <c r="I552" s="962"/>
      <c r="J552" s="962"/>
      <c r="K552" s="962"/>
    </row>
    <row r="553">
      <c r="A553" s="962"/>
      <c r="B553" s="962"/>
      <c r="C553" s="962"/>
      <c r="D553" s="962"/>
      <c r="E553" s="962"/>
      <c r="F553" s="962"/>
      <c r="G553" s="962"/>
      <c r="H553" s="962"/>
      <c r="I553" s="962"/>
      <c r="J553" s="962"/>
      <c r="K553" s="962"/>
    </row>
    <row r="554">
      <c r="A554" s="962"/>
      <c r="B554" s="962"/>
      <c r="C554" s="962"/>
      <c r="D554" s="962"/>
      <c r="E554" s="962"/>
      <c r="F554" s="962"/>
      <c r="G554" s="962"/>
      <c r="H554" s="962"/>
      <c r="I554" s="962"/>
      <c r="J554" s="962"/>
      <c r="K554" s="962"/>
    </row>
    <row r="555">
      <c r="A555" s="962"/>
      <c r="B555" s="962"/>
      <c r="C555" s="962"/>
      <c r="D555" s="962"/>
      <c r="E555" s="962"/>
      <c r="F555" s="962"/>
      <c r="G555" s="962"/>
      <c r="H555" s="962"/>
      <c r="I555" s="962"/>
      <c r="J555" s="962"/>
      <c r="K555" s="962"/>
    </row>
    <row r="556">
      <c r="A556" s="962"/>
      <c r="B556" s="962"/>
      <c r="C556" s="962"/>
      <c r="D556" s="962"/>
      <c r="E556" s="962"/>
      <c r="F556" s="962"/>
      <c r="G556" s="962"/>
      <c r="H556" s="962"/>
      <c r="I556" s="962"/>
      <c r="J556" s="962"/>
      <c r="K556" s="962"/>
    </row>
    <row r="557">
      <c r="A557" s="962"/>
      <c r="B557" s="962"/>
      <c r="C557" s="962"/>
      <c r="D557" s="962"/>
      <c r="E557" s="962"/>
      <c r="F557" s="962"/>
      <c r="G557" s="962"/>
      <c r="H557" s="962"/>
      <c r="I557" s="962"/>
      <c r="J557" s="962"/>
      <c r="K557" s="962"/>
    </row>
    <row r="558">
      <c r="A558" s="962"/>
      <c r="B558" s="962"/>
      <c r="C558" s="962"/>
      <c r="D558" s="962"/>
      <c r="E558" s="962"/>
      <c r="F558" s="962"/>
      <c r="G558" s="962"/>
      <c r="H558" s="962"/>
      <c r="I558" s="962"/>
      <c r="J558" s="962"/>
      <c r="K558" s="962"/>
    </row>
    <row r="559">
      <c r="A559" s="962"/>
      <c r="B559" s="962"/>
      <c r="C559" s="962"/>
      <c r="D559" s="962"/>
      <c r="E559" s="962"/>
      <c r="F559" s="962"/>
      <c r="G559" s="962"/>
      <c r="H559" s="962"/>
      <c r="I559" s="962"/>
      <c r="J559" s="962"/>
      <c r="K559" s="962"/>
    </row>
    <row r="560">
      <c r="A560" s="962"/>
      <c r="B560" s="962"/>
      <c r="C560" s="962"/>
      <c r="D560" s="962"/>
      <c r="E560" s="962"/>
      <c r="F560" s="962"/>
      <c r="G560" s="962"/>
      <c r="H560" s="962"/>
      <c r="I560" s="962"/>
      <c r="J560" s="962"/>
      <c r="K560" s="962"/>
    </row>
    <row r="561">
      <c r="A561" s="962"/>
      <c r="B561" s="962"/>
      <c r="C561" s="962"/>
      <c r="D561" s="962"/>
      <c r="E561" s="962"/>
      <c r="F561" s="962"/>
      <c r="G561" s="962"/>
      <c r="H561" s="962"/>
      <c r="I561" s="962"/>
      <c r="J561" s="962"/>
      <c r="K561" s="962"/>
    </row>
    <row r="562">
      <c r="A562" s="962"/>
      <c r="B562" s="962"/>
      <c r="C562" s="962"/>
      <c r="D562" s="962"/>
      <c r="E562" s="962"/>
      <c r="F562" s="962"/>
      <c r="G562" s="962"/>
      <c r="H562" s="962"/>
      <c r="I562" s="962"/>
      <c r="J562" s="962"/>
      <c r="K562" s="962"/>
    </row>
    <row r="563">
      <c r="A563" s="962"/>
      <c r="B563" s="962"/>
      <c r="C563" s="962"/>
      <c r="D563" s="962"/>
      <c r="E563" s="962"/>
      <c r="F563" s="962"/>
      <c r="G563" s="962"/>
      <c r="H563" s="962"/>
      <c r="I563" s="962"/>
      <c r="J563" s="962"/>
      <c r="K563" s="962"/>
    </row>
    <row r="564">
      <c r="A564" s="962"/>
      <c r="B564" s="962"/>
      <c r="C564" s="962"/>
      <c r="D564" s="962"/>
      <c r="E564" s="962"/>
      <c r="F564" s="962"/>
      <c r="G564" s="962"/>
      <c r="H564" s="962"/>
      <c r="I564" s="962"/>
      <c r="J564" s="962"/>
      <c r="K564" s="962"/>
    </row>
    <row r="565">
      <c r="A565" s="962"/>
      <c r="B565" s="962"/>
      <c r="C565" s="962"/>
      <c r="D565" s="962"/>
      <c r="E565" s="962"/>
      <c r="F565" s="962"/>
      <c r="G565" s="962"/>
      <c r="H565" s="962"/>
      <c r="I565" s="962"/>
      <c r="J565" s="962"/>
      <c r="K565" s="962"/>
    </row>
    <row r="566">
      <c r="A566" s="962"/>
      <c r="B566" s="962"/>
      <c r="C566" s="962"/>
      <c r="D566" s="962"/>
      <c r="E566" s="962"/>
      <c r="F566" s="962"/>
      <c r="G566" s="962"/>
      <c r="H566" s="962"/>
      <c r="I566" s="962"/>
      <c r="J566" s="962"/>
      <c r="K566" s="962"/>
    </row>
    <row r="567">
      <c r="A567" s="962"/>
      <c r="B567" s="962"/>
      <c r="C567" s="962"/>
      <c r="D567" s="962"/>
      <c r="E567" s="962"/>
      <c r="F567" s="962"/>
      <c r="G567" s="962"/>
      <c r="H567" s="962"/>
      <c r="I567" s="962"/>
      <c r="J567" s="962"/>
      <c r="K567" s="962"/>
    </row>
    <row r="568">
      <c r="A568" s="962"/>
      <c r="B568" s="962"/>
      <c r="C568" s="962"/>
      <c r="D568" s="962"/>
      <c r="E568" s="962"/>
      <c r="F568" s="962"/>
      <c r="G568" s="962"/>
      <c r="H568" s="962"/>
      <c r="I568" s="962"/>
      <c r="J568" s="962"/>
      <c r="K568" s="962"/>
    </row>
    <row r="569">
      <c r="A569" s="962"/>
      <c r="B569" s="962"/>
      <c r="C569" s="962"/>
      <c r="D569" s="962"/>
      <c r="E569" s="962"/>
      <c r="F569" s="962"/>
      <c r="G569" s="962"/>
      <c r="H569" s="962"/>
      <c r="I569" s="962"/>
      <c r="J569" s="962"/>
      <c r="K569" s="962"/>
    </row>
    <row r="570">
      <c r="A570" s="962"/>
      <c r="B570" s="962"/>
      <c r="C570" s="962"/>
      <c r="D570" s="962"/>
      <c r="E570" s="962"/>
      <c r="F570" s="962"/>
      <c r="G570" s="962"/>
      <c r="H570" s="962"/>
      <c r="I570" s="962"/>
      <c r="J570" s="962"/>
      <c r="K570" s="962"/>
    </row>
    <row r="571">
      <c r="A571" s="962"/>
      <c r="B571" s="962"/>
      <c r="C571" s="962"/>
      <c r="D571" s="962"/>
      <c r="E571" s="962"/>
      <c r="F571" s="962"/>
      <c r="G571" s="962"/>
      <c r="H571" s="962"/>
      <c r="I571" s="962"/>
      <c r="J571" s="962"/>
      <c r="K571" s="962"/>
    </row>
    <row r="572">
      <c r="A572" s="962"/>
      <c r="B572" s="962"/>
      <c r="C572" s="962"/>
      <c r="D572" s="962"/>
      <c r="E572" s="962"/>
      <c r="F572" s="962"/>
      <c r="G572" s="962"/>
      <c r="H572" s="962"/>
      <c r="I572" s="962"/>
      <c r="J572" s="962"/>
      <c r="K572" s="962"/>
    </row>
    <row r="573">
      <c r="A573" s="962"/>
      <c r="B573" s="962"/>
      <c r="C573" s="962"/>
      <c r="D573" s="962"/>
      <c r="E573" s="962"/>
      <c r="F573" s="962"/>
      <c r="G573" s="962"/>
      <c r="H573" s="962"/>
      <c r="I573" s="962"/>
      <c r="J573" s="962"/>
      <c r="K573" s="962"/>
    </row>
    <row r="574">
      <c r="A574" s="962"/>
      <c r="B574" s="962"/>
      <c r="C574" s="962"/>
      <c r="D574" s="962"/>
      <c r="E574" s="962"/>
      <c r="F574" s="962"/>
      <c r="G574" s="962"/>
      <c r="H574" s="962"/>
      <c r="I574" s="962"/>
      <c r="J574" s="962"/>
      <c r="K574" s="962"/>
    </row>
    <row r="575">
      <c r="A575" s="962"/>
      <c r="B575" s="962"/>
      <c r="C575" s="962"/>
      <c r="D575" s="962"/>
      <c r="E575" s="962"/>
      <c r="F575" s="962"/>
      <c r="G575" s="962"/>
      <c r="H575" s="962"/>
      <c r="I575" s="962"/>
      <c r="J575" s="962"/>
      <c r="K575" s="962"/>
    </row>
    <row r="576">
      <c r="A576" s="962"/>
      <c r="B576" s="962"/>
      <c r="C576" s="962"/>
      <c r="D576" s="962"/>
      <c r="E576" s="962"/>
      <c r="F576" s="962"/>
      <c r="G576" s="962"/>
      <c r="H576" s="962"/>
      <c r="I576" s="962"/>
      <c r="J576" s="962"/>
      <c r="K576" s="962"/>
    </row>
    <row r="577">
      <c r="A577" s="962"/>
      <c r="B577" s="962"/>
      <c r="C577" s="962"/>
      <c r="D577" s="962"/>
      <c r="E577" s="962"/>
      <c r="F577" s="962"/>
      <c r="G577" s="962"/>
      <c r="H577" s="962"/>
      <c r="I577" s="962"/>
      <c r="J577" s="962"/>
      <c r="K577" s="962"/>
    </row>
    <row r="578">
      <c r="A578" s="962"/>
      <c r="B578" s="962"/>
      <c r="C578" s="962"/>
      <c r="D578" s="962"/>
      <c r="E578" s="962"/>
      <c r="F578" s="962"/>
      <c r="G578" s="962"/>
      <c r="H578" s="962"/>
      <c r="I578" s="962"/>
      <c r="J578" s="962"/>
      <c r="K578" s="962"/>
    </row>
    <row r="579">
      <c r="A579" s="962"/>
      <c r="B579" s="962"/>
      <c r="C579" s="962"/>
      <c r="D579" s="962"/>
      <c r="E579" s="962"/>
      <c r="F579" s="962"/>
      <c r="G579" s="962"/>
      <c r="H579" s="962"/>
      <c r="I579" s="962"/>
      <c r="J579" s="962"/>
      <c r="K579" s="962"/>
    </row>
    <row r="580">
      <c r="A580" s="962"/>
      <c r="B580" s="962"/>
      <c r="C580" s="962"/>
      <c r="D580" s="962"/>
      <c r="E580" s="962"/>
      <c r="F580" s="962"/>
      <c r="G580" s="962"/>
      <c r="H580" s="962"/>
      <c r="I580" s="962"/>
      <c r="J580" s="962"/>
      <c r="K580" s="962"/>
    </row>
    <row r="581">
      <c r="A581" s="962"/>
      <c r="B581" s="962"/>
      <c r="C581" s="962"/>
      <c r="D581" s="962"/>
      <c r="E581" s="962"/>
      <c r="F581" s="962"/>
      <c r="G581" s="962"/>
      <c r="H581" s="962"/>
      <c r="I581" s="962"/>
      <c r="J581" s="962"/>
      <c r="K581" s="962"/>
    </row>
    <row r="582">
      <c r="A582" s="962"/>
      <c r="B582" s="962"/>
      <c r="C582" s="962"/>
      <c r="D582" s="962"/>
      <c r="E582" s="962"/>
      <c r="F582" s="962"/>
      <c r="G582" s="962"/>
      <c r="H582" s="962"/>
      <c r="I582" s="962"/>
      <c r="J582" s="962"/>
      <c r="K582" s="962"/>
    </row>
    <row r="583">
      <c r="A583" s="962"/>
      <c r="B583" s="962"/>
      <c r="C583" s="962"/>
      <c r="D583" s="962"/>
      <c r="E583" s="962"/>
      <c r="F583" s="962"/>
      <c r="G583" s="962"/>
      <c r="H583" s="962"/>
      <c r="I583" s="962"/>
      <c r="J583" s="962"/>
      <c r="K583" s="962"/>
    </row>
    <row r="584">
      <c r="A584" s="962"/>
      <c r="B584" s="962"/>
      <c r="C584" s="962"/>
      <c r="D584" s="962"/>
      <c r="E584" s="962"/>
      <c r="F584" s="962"/>
      <c r="G584" s="962"/>
      <c r="H584" s="962"/>
      <c r="I584" s="962"/>
      <c r="J584" s="962"/>
      <c r="K584" s="962"/>
    </row>
    <row r="585">
      <c r="A585" s="962"/>
      <c r="B585" s="962"/>
      <c r="C585" s="962"/>
      <c r="D585" s="962"/>
      <c r="E585" s="962"/>
      <c r="F585" s="962"/>
      <c r="G585" s="962"/>
      <c r="H585" s="962"/>
      <c r="I585" s="962"/>
      <c r="J585" s="962"/>
      <c r="K585" s="962"/>
    </row>
    <row r="586">
      <c r="A586" s="962"/>
      <c r="B586" s="962"/>
      <c r="C586" s="962"/>
      <c r="D586" s="962"/>
      <c r="E586" s="962"/>
      <c r="F586" s="962"/>
      <c r="G586" s="962"/>
      <c r="H586" s="962"/>
      <c r="I586" s="962"/>
      <c r="J586" s="962"/>
      <c r="K586" s="962"/>
    </row>
    <row r="587">
      <c r="A587" s="962"/>
      <c r="B587" s="962"/>
      <c r="C587" s="962"/>
      <c r="D587" s="962"/>
      <c r="E587" s="962"/>
      <c r="F587" s="962"/>
      <c r="G587" s="962"/>
      <c r="H587" s="962"/>
      <c r="I587" s="962"/>
      <c r="J587" s="962"/>
      <c r="K587" s="962"/>
    </row>
    <row r="588">
      <c r="A588" s="962"/>
      <c r="B588" s="962"/>
      <c r="C588" s="962"/>
      <c r="D588" s="962"/>
      <c r="E588" s="962"/>
      <c r="F588" s="962"/>
      <c r="G588" s="962"/>
      <c r="H588" s="962"/>
      <c r="I588" s="962"/>
      <c r="J588" s="962"/>
      <c r="K588" s="962"/>
    </row>
    <row r="589">
      <c r="A589" s="962"/>
      <c r="B589" s="962"/>
      <c r="C589" s="962"/>
      <c r="D589" s="962"/>
      <c r="E589" s="962"/>
      <c r="F589" s="962"/>
      <c r="G589" s="962"/>
      <c r="H589" s="962"/>
      <c r="I589" s="962"/>
      <c r="J589" s="962"/>
      <c r="K589" s="962"/>
    </row>
    <row r="590">
      <c r="A590" s="962"/>
      <c r="B590" s="962"/>
      <c r="C590" s="962"/>
      <c r="D590" s="962"/>
      <c r="E590" s="962"/>
      <c r="F590" s="962"/>
      <c r="G590" s="962"/>
      <c r="H590" s="962"/>
      <c r="I590" s="962"/>
      <c r="J590" s="962"/>
      <c r="K590" s="962"/>
    </row>
    <row r="591">
      <c r="A591" s="962"/>
      <c r="B591" s="962"/>
      <c r="C591" s="962"/>
      <c r="D591" s="962"/>
      <c r="E591" s="962"/>
      <c r="F591" s="962"/>
      <c r="G591" s="962"/>
      <c r="H591" s="962"/>
      <c r="I591" s="962"/>
      <c r="J591" s="962"/>
      <c r="K591" s="962"/>
    </row>
    <row r="592">
      <c r="A592" s="962"/>
      <c r="B592" s="962"/>
      <c r="C592" s="962"/>
      <c r="D592" s="962"/>
      <c r="E592" s="962"/>
      <c r="F592" s="962"/>
      <c r="G592" s="962"/>
      <c r="H592" s="962"/>
      <c r="I592" s="962"/>
      <c r="J592" s="962"/>
      <c r="K592" s="962"/>
    </row>
    <row r="593">
      <c r="A593" s="962"/>
      <c r="B593" s="962"/>
      <c r="C593" s="962"/>
      <c r="D593" s="962"/>
      <c r="E593" s="962"/>
      <c r="F593" s="962"/>
      <c r="G593" s="962"/>
      <c r="H593" s="962"/>
      <c r="I593" s="962"/>
      <c r="J593" s="962"/>
      <c r="K593" s="962"/>
    </row>
    <row r="594">
      <c r="A594" s="962"/>
      <c r="B594" s="962"/>
      <c r="C594" s="962"/>
      <c r="D594" s="962"/>
      <c r="E594" s="962"/>
      <c r="F594" s="962"/>
      <c r="G594" s="962"/>
      <c r="H594" s="962"/>
      <c r="I594" s="962"/>
      <c r="J594" s="962"/>
      <c r="K594" s="962"/>
    </row>
    <row r="595">
      <c r="A595" s="962"/>
      <c r="B595" s="962"/>
      <c r="C595" s="962"/>
      <c r="D595" s="962"/>
      <c r="E595" s="962"/>
      <c r="F595" s="962"/>
      <c r="G595" s="962"/>
      <c r="H595" s="962"/>
      <c r="I595" s="962"/>
      <c r="J595" s="962"/>
      <c r="K595" s="962"/>
    </row>
    <row r="596">
      <c r="A596" s="962"/>
      <c r="B596" s="962"/>
      <c r="C596" s="962"/>
      <c r="D596" s="962"/>
      <c r="E596" s="962"/>
      <c r="F596" s="962"/>
      <c r="G596" s="962"/>
      <c r="H596" s="962"/>
      <c r="I596" s="962"/>
      <c r="J596" s="962"/>
      <c r="K596" s="962"/>
    </row>
    <row r="597">
      <c r="A597" s="962"/>
      <c r="B597" s="962"/>
      <c r="C597" s="962"/>
      <c r="D597" s="962"/>
      <c r="E597" s="962"/>
      <c r="F597" s="962"/>
      <c r="G597" s="962"/>
      <c r="H597" s="962"/>
      <c r="I597" s="962"/>
      <c r="J597" s="962"/>
      <c r="K597" s="962"/>
    </row>
    <row r="598">
      <c r="A598" s="962"/>
      <c r="B598" s="962"/>
      <c r="C598" s="962"/>
      <c r="D598" s="962"/>
      <c r="E598" s="962"/>
      <c r="F598" s="962"/>
      <c r="G598" s="962"/>
      <c r="H598" s="962"/>
      <c r="I598" s="962"/>
      <c r="J598" s="962"/>
      <c r="K598" s="962"/>
    </row>
    <row r="599">
      <c r="A599" s="962"/>
      <c r="B599" s="962"/>
      <c r="C599" s="962"/>
      <c r="D599" s="962"/>
      <c r="E599" s="962"/>
      <c r="F599" s="962"/>
      <c r="G599" s="962"/>
      <c r="H599" s="962"/>
      <c r="I599" s="962"/>
      <c r="J599" s="962"/>
      <c r="K599" s="962"/>
    </row>
    <row r="600">
      <c r="A600" s="962"/>
      <c r="B600" s="962"/>
      <c r="C600" s="962"/>
      <c r="D600" s="962"/>
      <c r="E600" s="962"/>
      <c r="F600" s="962"/>
      <c r="G600" s="962"/>
      <c r="H600" s="962"/>
      <c r="I600" s="962"/>
      <c r="J600" s="962"/>
      <c r="K600" s="962"/>
    </row>
    <row r="601">
      <c r="A601" s="962"/>
      <c r="B601" s="962"/>
      <c r="C601" s="962"/>
      <c r="D601" s="962"/>
      <c r="E601" s="962"/>
      <c r="F601" s="962"/>
      <c r="G601" s="962"/>
      <c r="H601" s="962"/>
      <c r="I601" s="962"/>
      <c r="J601" s="962"/>
      <c r="K601" s="962"/>
    </row>
    <row r="602">
      <c r="A602" s="962"/>
      <c r="B602" s="962"/>
      <c r="C602" s="962"/>
      <c r="D602" s="962"/>
      <c r="E602" s="962"/>
      <c r="F602" s="962"/>
      <c r="G602" s="962"/>
      <c r="H602" s="962"/>
      <c r="I602" s="962"/>
      <c r="J602" s="962"/>
      <c r="K602" s="962"/>
    </row>
    <row r="603">
      <c r="A603" s="962"/>
      <c r="B603" s="962"/>
      <c r="C603" s="962"/>
      <c r="D603" s="962"/>
      <c r="E603" s="962"/>
      <c r="F603" s="962"/>
      <c r="G603" s="962"/>
      <c r="H603" s="962"/>
      <c r="I603" s="962"/>
      <c r="J603" s="962"/>
      <c r="K603" s="962"/>
    </row>
    <row r="604">
      <c r="A604" s="962"/>
      <c r="B604" s="962"/>
      <c r="C604" s="962"/>
      <c r="D604" s="962"/>
      <c r="E604" s="962"/>
      <c r="F604" s="962"/>
      <c r="G604" s="962"/>
      <c r="H604" s="962"/>
      <c r="I604" s="962"/>
      <c r="J604" s="962"/>
      <c r="K604" s="962"/>
    </row>
    <row r="605">
      <c r="A605" s="962"/>
      <c r="B605" s="962"/>
      <c r="C605" s="962"/>
      <c r="D605" s="962"/>
      <c r="E605" s="962"/>
      <c r="F605" s="962"/>
      <c r="G605" s="962"/>
      <c r="H605" s="962"/>
      <c r="I605" s="962"/>
      <c r="J605" s="962"/>
      <c r="K605" s="962"/>
    </row>
    <row r="606">
      <c r="A606" s="962"/>
      <c r="B606" s="962"/>
      <c r="C606" s="962"/>
      <c r="D606" s="962"/>
      <c r="E606" s="962"/>
      <c r="F606" s="962"/>
      <c r="G606" s="962"/>
      <c r="H606" s="962"/>
      <c r="I606" s="962"/>
      <c r="J606" s="962"/>
      <c r="K606" s="962"/>
    </row>
    <row r="607">
      <c r="A607" s="962"/>
      <c r="B607" s="962"/>
      <c r="C607" s="962"/>
      <c r="D607" s="962"/>
      <c r="E607" s="962"/>
      <c r="F607" s="962"/>
      <c r="G607" s="962"/>
      <c r="H607" s="962"/>
      <c r="I607" s="962"/>
      <c r="J607" s="962"/>
      <c r="K607" s="962"/>
    </row>
    <row r="608">
      <c r="A608" s="962"/>
      <c r="B608" s="962"/>
      <c r="C608" s="962"/>
      <c r="D608" s="962"/>
      <c r="E608" s="962"/>
      <c r="F608" s="962"/>
      <c r="G608" s="962"/>
      <c r="H608" s="962"/>
      <c r="I608" s="962"/>
      <c r="J608" s="962"/>
      <c r="K608" s="962"/>
    </row>
    <row r="609">
      <c r="A609" s="962"/>
      <c r="B609" s="962"/>
      <c r="C609" s="962"/>
      <c r="D609" s="962"/>
      <c r="E609" s="962"/>
      <c r="F609" s="962"/>
      <c r="G609" s="962"/>
      <c r="H609" s="962"/>
      <c r="I609" s="962"/>
      <c r="J609" s="962"/>
      <c r="K609" s="962"/>
    </row>
    <row r="610">
      <c r="A610" s="962"/>
      <c r="B610" s="962"/>
      <c r="C610" s="962"/>
      <c r="D610" s="962"/>
      <c r="E610" s="962"/>
      <c r="F610" s="962"/>
      <c r="G610" s="962"/>
      <c r="H610" s="962"/>
      <c r="I610" s="962"/>
      <c r="J610" s="962"/>
      <c r="K610" s="962"/>
    </row>
    <row r="611">
      <c r="A611" s="962"/>
      <c r="B611" s="962"/>
      <c r="C611" s="962"/>
      <c r="D611" s="962"/>
      <c r="E611" s="962"/>
      <c r="F611" s="962"/>
      <c r="G611" s="962"/>
      <c r="H611" s="962"/>
      <c r="I611" s="962"/>
      <c r="J611" s="962"/>
      <c r="K611" s="962"/>
    </row>
    <row r="612">
      <c r="A612" s="962"/>
      <c r="B612" s="962"/>
      <c r="C612" s="962"/>
      <c r="D612" s="962"/>
      <c r="E612" s="962"/>
      <c r="F612" s="962"/>
      <c r="G612" s="962"/>
      <c r="H612" s="962"/>
      <c r="I612" s="962"/>
      <c r="J612" s="962"/>
      <c r="K612" s="962"/>
    </row>
    <row r="613">
      <c r="A613" s="962"/>
      <c r="B613" s="962"/>
      <c r="C613" s="962"/>
      <c r="D613" s="962"/>
      <c r="E613" s="962"/>
      <c r="F613" s="962"/>
      <c r="G613" s="962"/>
      <c r="H613" s="962"/>
      <c r="I613" s="962"/>
      <c r="J613" s="962"/>
      <c r="K613" s="962"/>
    </row>
    <row r="614">
      <c r="A614" s="962"/>
      <c r="B614" s="962"/>
      <c r="C614" s="962"/>
      <c r="D614" s="962"/>
      <c r="E614" s="962"/>
      <c r="F614" s="962"/>
      <c r="G614" s="962"/>
      <c r="H614" s="962"/>
      <c r="I614" s="962"/>
      <c r="J614" s="962"/>
      <c r="K614" s="962"/>
    </row>
    <row r="615">
      <c r="A615" s="962"/>
      <c r="B615" s="962"/>
      <c r="C615" s="962"/>
      <c r="D615" s="962"/>
      <c r="E615" s="962"/>
      <c r="F615" s="962"/>
      <c r="G615" s="962"/>
      <c r="H615" s="962"/>
      <c r="I615" s="962"/>
      <c r="J615" s="962"/>
      <c r="K615" s="962"/>
    </row>
    <row r="616">
      <c r="A616" s="962"/>
      <c r="B616" s="962"/>
      <c r="C616" s="962"/>
      <c r="D616" s="962"/>
      <c r="E616" s="962"/>
      <c r="F616" s="962"/>
      <c r="G616" s="962"/>
      <c r="H616" s="962"/>
      <c r="I616" s="962"/>
      <c r="J616" s="962"/>
      <c r="K616" s="962"/>
    </row>
    <row r="617">
      <c r="A617" s="962"/>
      <c r="B617" s="962"/>
      <c r="C617" s="962"/>
      <c r="D617" s="962"/>
      <c r="E617" s="962"/>
      <c r="F617" s="962"/>
      <c r="G617" s="962"/>
      <c r="H617" s="962"/>
      <c r="I617" s="962"/>
      <c r="J617" s="962"/>
      <c r="K617" s="962"/>
    </row>
    <row r="618">
      <c r="A618" s="962"/>
      <c r="B618" s="962"/>
      <c r="C618" s="962"/>
      <c r="D618" s="962"/>
      <c r="E618" s="962"/>
      <c r="F618" s="962"/>
      <c r="G618" s="962"/>
      <c r="H618" s="962"/>
      <c r="I618" s="962"/>
      <c r="J618" s="962"/>
      <c r="K618" s="962"/>
    </row>
    <row r="619">
      <c r="A619" s="962"/>
      <c r="B619" s="962"/>
      <c r="C619" s="962"/>
      <c r="D619" s="962"/>
      <c r="E619" s="962"/>
      <c r="F619" s="962"/>
      <c r="G619" s="962"/>
      <c r="H619" s="962"/>
      <c r="I619" s="962"/>
      <c r="J619" s="962"/>
      <c r="K619" s="962"/>
    </row>
    <row r="620">
      <c r="A620" s="962"/>
      <c r="B620" s="962"/>
      <c r="C620" s="962"/>
      <c r="D620" s="962"/>
      <c r="E620" s="962"/>
      <c r="F620" s="962"/>
      <c r="G620" s="962"/>
      <c r="H620" s="962"/>
      <c r="I620" s="962"/>
      <c r="J620" s="962"/>
      <c r="K620" s="962"/>
    </row>
    <row r="621">
      <c r="A621" s="962"/>
      <c r="B621" s="962"/>
      <c r="C621" s="962"/>
      <c r="D621" s="962"/>
      <c r="E621" s="962"/>
      <c r="F621" s="962"/>
      <c r="G621" s="962"/>
      <c r="H621" s="962"/>
      <c r="I621" s="962"/>
      <c r="J621" s="962"/>
      <c r="K621" s="962"/>
    </row>
    <row r="622">
      <c r="A622" s="962"/>
      <c r="B622" s="962"/>
      <c r="C622" s="962"/>
      <c r="D622" s="962"/>
      <c r="E622" s="962"/>
      <c r="F622" s="962"/>
      <c r="G622" s="962"/>
      <c r="H622" s="962"/>
      <c r="I622" s="962"/>
      <c r="J622" s="962"/>
      <c r="K622" s="962"/>
    </row>
    <row r="623">
      <c r="A623" s="962"/>
      <c r="B623" s="962"/>
      <c r="C623" s="962"/>
      <c r="D623" s="962"/>
      <c r="E623" s="962"/>
      <c r="F623" s="962"/>
      <c r="G623" s="962"/>
      <c r="H623" s="962"/>
      <c r="I623" s="962"/>
      <c r="J623" s="962"/>
      <c r="K623" s="962"/>
    </row>
    <row r="624">
      <c r="A624" s="962"/>
      <c r="B624" s="962"/>
      <c r="C624" s="962"/>
      <c r="D624" s="962"/>
      <c r="E624" s="962"/>
      <c r="F624" s="962"/>
      <c r="G624" s="962"/>
      <c r="H624" s="962"/>
      <c r="I624" s="962"/>
      <c r="J624" s="962"/>
      <c r="K624" s="962"/>
    </row>
    <row r="625">
      <c r="A625" s="962"/>
      <c r="B625" s="962"/>
      <c r="C625" s="962"/>
      <c r="D625" s="962"/>
      <c r="E625" s="962"/>
      <c r="F625" s="962"/>
      <c r="G625" s="962"/>
      <c r="H625" s="962"/>
      <c r="I625" s="962"/>
      <c r="J625" s="962"/>
      <c r="K625" s="962"/>
    </row>
    <row r="626">
      <c r="A626" s="962"/>
      <c r="B626" s="962"/>
      <c r="C626" s="962"/>
      <c r="D626" s="962"/>
      <c r="E626" s="962"/>
      <c r="F626" s="962"/>
      <c r="G626" s="962"/>
      <c r="H626" s="962"/>
      <c r="I626" s="962"/>
      <c r="J626" s="962"/>
      <c r="K626" s="962"/>
    </row>
    <row r="627">
      <c r="A627" s="962"/>
      <c r="B627" s="962"/>
      <c r="C627" s="962"/>
      <c r="D627" s="962"/>
      <c r="E627" s="962"/>
      <c r="F627" s="962"/>
      <c r="G627" s="962"/>
      <c r="H627" s="962"/>
      <c r="I627" s="962"/>
      <c r="J627" s="962"/>
      <c r="K627" s="962"/>
    </row>
    <row r="628">
      <c r="A628" s="962"/>
      <c r="B628" s="962"/>
      <c r="C628" s="962"/>
      <c r="D628" s="962"/>
      <c r="E628" s="962"/>
      <c r="F628" s="962"/>
      <c r="G628" s="962"/>
      <c r="H628" s="962"/>
      <c r="I628" s="962"/>
      <c r="J628" s="962"/>
      <c r="K628" s="962"/>
    </row>
    <row r="629">
      <c r="A629" s="962"/>
      <c r="B629" s="962"/>
      <c r="C629" s="962"/>
      <c r="D629" s="962"/>
      <c r="E629" s="962"/>
      <c r="F629" s="962"/>
      <c r="G629" s="962"/>
      <c r="H629" s="962"/>
      <c r="I629" s="962"/>
      <c r="J629" s="962"/>
      <c r="K629" s="962"/>
    </row>
    <row r="630">
      <c r="A630" s="962"/>
      <c r="B630" s="962"/>
      <c r="C630" s="962"/>
      <c r="D630" s="962"/>
      <c r="E630" s="962"/>
      <c r="F630" s="962"/>
      <c r="G630" s="962"/>
      <c r="H630" s="962"/>
      <c r="I630" s="962"/>
      <c r="J630" s="962"/>
      <c r="K630" s="962"/>
    </row>
    <row r="631">
      <c r="A631" s="962"/>
      <c r="B631" s="962"/>
      <c r="C631" s="962"/>
      <c r="D631" s="962"/>
      <c r="E631" s="962"/>
      <c r="F631" s="962"/>
      <c r="G631" s="962"/>
      <c r="H631" s="962"/>
      <c r="I631" s="962"/>
      <c r="J631" s="962"/>
      <c r="K631" s="962"/>
    </row>
    <row r="632">
      <c r="A632" s="962"/>
      <c r="B632" s="962"/>
      <c r="C632" s="962"/>
      <c r="D632" s="962"/>
      <c r="E632" s="962"/>
      <c r="F632" s="962"/>
      <c r="G632" s="962"/>
      <c r="H632" s="962"/>
      <c r="I632" s="962"/>
      <c r="J632" s="962"/>
      <c r="K632" s="962"/>
    </row>
    <row r="633">
      <c r="A633" s="962"/>
      <c r="B633" s="962"/>
      <c r="C633" s="962"/>
      <c r="D633" s="962"/>
      <c r="E633" s="962"/>
      <c r="F633" s="962"/>
      <c r="G633" s="962"/>
      <c r="H633" s="962"/>
      <c r="I633" s="962"/>
      <c r="J633" s="962"/>
      <c r="K633" s="962"/>
    </row>
    <row r="634">
      <c r="A634" s="962"/>
      <c r="B634" s="962"/>
      <c r="C634" s="962"/>
      <c r="D634" s="962"/>
      <c r="E634" s="962"/>
      <c r="F634" s="962"/>
      <c r="G634" s="962"/>
      <c r="H634" s="962"/>
      <c r="I634" s="962"/>
      <c r="J634" s="962"/>
      <c r="K634" s="962"/>
    </row>
    <row r="635">
      <c r="A635" s="962"/>
      <c r="B635" s="962"/>
      <c r="C635" s="962"/>
      <c r="D635" s="962"/>
      <c r="E635" s="962"/>
      <c r="F635" s="962"/>
      <c r="G635" s="962"/>
      <c r="H635" s="962"/>
      <c r="I635" s="962"/>
      <c r="J635" s="962"/>
      <c r="K635" s="962"/>
    </row>
    <row r="636">
      <c r="A636" s="962"/>
      <c r="B636" s="962"/>
      <c r="C636" s="962"/>
      <c r="D636" s="962"/>
      <c r="E636" s="962"/>
      <c r="F636" s="962"/>
      <c r="G636" s="962"/>
      <c r="H636" s="962"/>
      <c r="I636" s="962"/>
      <c r="J636" s="962"/>
      <c r="K636" s="962"/>
    </row>
    <row r="637">
      <c r="A637" s="962"/>
      <c r="B637" s="962"/>
      <c r="C637" s="962"/>
      <c r="D637" s="962"/>
      <c r="E637" s="962"/>
      <c r="F637" s="962"/>
      <c r="G637" s="962"/>
      <c r="H637" s="962"/>
      <c r="I637" s="962"/>
      <c r="J637" s="962"/>
      <c r="K637" s="962"/>
    </row>
    <row r="638">
      <c r="A638" s="962"/>
      <c r="B638" s="962"/>
      <c r="C638" s="962"/>
      <c r="D638" s="962"/>
      <c r="E638" s="962"/>
      <c r="F638" s="962"/>
      <c r="G638" s="962"/>
      <c r="H638" s="962"/>
      <c r="I638" s="962"/>
      <c r="J638" s="962"/>
      <c r="K638" s="962"/>
    </row>
    <row r="639">
      <c r="A639" s="962"/>
      <c r="B639" s="962"/>
      <c r="C639" s="962"/>
      <c r="D639" s="962"/>
      <c r="E639" s="962"/>
      <c r="F639" s="962"/>
      <c r="G639" s="962"/>
      <c r="H639" s="962"/>
      <c r="I639" s="962"/>
      <c r="J639" s="962"/>
      <c r="K639" s="962"/>
    </row>
    <row r="640">
      <c r="A640" s="962"/>
      <c r="B640" s="962"/>
      <c r="C640" s="962"/>
      <c r="D640" s="962"/>
      <c r="E640" s="962"/>
      <c r="F640" s="962"/>
      <c r="G640" s="962"/>
      <c r="H640" s="962"/>
      <c r="I640" s="962"/>
      <c r="J640" s="962"/>
      <c r="K640" s="962"/>
    </row>
    <row r="641">
      <c r="A641" s="962"/>
      <c r="B641" s="962"/>
      <c r="C641" s="962"/>
      <c r="D641" s="962"/>
      <c r="E641" s="962"/>
      <c r="F641" s="962"/>
      <c r="G641" s="962"/>
      <c r="H641" s="962"/>
      <c r="I641" s="962"/>
      <c r="J641" s="962"/>
      <c r="K641" s="962"/>
    </row>
    <row r="642">
      <c r="A642" s="962"/>
      <c r="B642" s="962"/>
      <c r="C642" s="962"/>
      <c r="D642" s="962"/>
      <c r="E642" s="962"/>
      <c r="F642" s="962"/>
      <c r="G642" s="962"/>
      <c r="H642" s="962"/>
      <c r="I642" s="962"/>
      <c r="J642" s="962"/>
      <c r="K642" s="962"/>
    </row>
    <row r="643">
      <c r="A643" s="962"/>
      <c r="B643" s="962"/>
      <c r="C643" s="962"/>
      <c r="D643" s="962"/>
      <c r="E643" s="962"/>
      <c r="F643" s="962"/>
      <c r="G643" s="962"/>
      <c r="H643" s="962"/>
      <c r="I643" s="962"/>
      <c r="J643" s="962"/>
      <c r="K643" s="962"/>
    </row>
    <row r="644">
      <c r="A644" s="962"/>
      <c r="B644" s="962"/>
      <c r="C644" s="962"/>
      <c r="D644" s="962"/>
      <c r="E644" s="962"/>
      <c r="F644" s="962"/>
      <c r="G644" s="962"/>
      <c r="H644" s="962"/>
      <c r="I644" s="962"/>
      <c r="J644" s="962"/>
      <c r="K644" s="962"/>
    </row>
    <row r="645">
      <c r="A645" s="962"/>
      <c r="B645" s="962"/>
      <c r="C645" s="962"/>
      <c r="D645" s="962"/>
      <c r="E645" s="962"/>
      <c r="F645" s="962"/>
      <c r="G645" s="962"/>
      <c r="H645" s="962"/>
      <c r="I645" s="962"/>
      <c r="J645" s="962"/>
      <c r="K645" s="962"/>
    </row>
    <row r="646">
      <c r="A646" s="962"/>
      <c r="B646" s="962"/>
      <c r="C646" s="962"/>
      <c r="D646" s="962"/>
      <c r="E646" s="962"/>
      <c r="F646" s="962"/>
      <c r="G646" s="962"/>
      <c r="H646" s="962"/>
      <c r="I646" s="962"/>
      <c r="J646" s="962"/>
      <c r="K646" s="962"/>
    </row>
    <row r="647">
      <c r="A647" s="962"/>
      <c r="B647" s="962"/>
      <c r="C647" s="962"/>
      <c r="D647" s="962"/>
      <c r="E647" s="962"/>
      <c r="F647" s="962"/>
      <c r="G647" s="962"/>
      <c r="H647" s="962"/>
      <c r="I647" s="962"/>
      <c r="J647" s="962"/>
      <c r="K647" s="962"/>
    </row>
    <row r="648">
      <c r="A648" s="962"/>
      <c r="B648" s="962"/>
      <c r="C648" s="962"/>
      <c r="D648" s="962"/>
      <c r="E648" s="962"/>
      <c r="F648" s="962"/>
      <c r="G648" s="962"/>
      <c r="H648" s="962"/>
      <c r="I648" s="962"/>
      <c r="J648" s="962"/>
      <c r="K648" s="962"/>
    </row>
    <row r="649">
      <c r="A649" s="962"/>
      <c r="B649" s="962"/>
      <c r="C649" s="962"/>
      <c r="D649" s="962"/>
      <c r="E649" s="962"/>
      <c r="F649" s="962"/>
      <c r="G649" s="962"/>
      <c r="H649" s="962"/>
      <c r="I649" s="962"/>
      <c r="J649" s="962"/>
      <c r="K649" s="962"/>
    </row>
    <row r="650">
      <c r="A650" s="962"/>
      <c r="B650" s="962"/>
      <c r="C650" s="962"/>
      <c r="D650" s="962"/>
      <c r="E650" s="962"/>
      <c r="F650" s="962"/>
      <c r="G650" s="962"/>
      <c r="H650" s="962"/>
      <c r="I650" s="962"/>
      <c r="J650" s="962"/>
      <c r="K650" s="962"/>
    </row>
    <row r="651">
      <c r="A651" s="962"/>
      <c r="B651" s="962"/>
      <c r="C651" s="962"/>
      <c r="D651" s="962"/>
      <c r="E651" s="962"/>
      <c r="F651" s="962"/>
      <c r="G651" s="962"/>
      <c r="H651" s="962"/>
      <c r="I651" s="962"/>
      <c r="J651" s="962"/>
      <c r="K651" s="962"/>
    </row>
    <row r="652">
      <c r="A652" s="962"/>
      <c r="B652" s="962"/>
      <c r="C652" s="962"/>
      <c r="D652" s="962"/>
      <c r="E652" s="962"/>
      <c r="F652" s="962"/>
      <c r="G652" s="962"/>
      <c r="H652" s="962"/>
      <c r="I652" s="962"/>
      <c r="J652" s="962"/>
      <c r="K652" s="962"/>
    </row>
    <row r="653">
      <c r="A653" s="962"/>
      <c r="B653" s="962"/>
      <c r="C653" s="962"/>
      <c r="D653" s="962"/>
      <c r="E653" s="962"/>
      <c r="F653" s="962"/>
      <c r="G653" s="962"/>
      <c r="H653" s="962"/>
      <c r="I653" s="962"/>
      <c r="J653" s="962"/>
      <c r="K653" s="962"/>
    </row>
    <row r="654">
      <c r="A654" s="962"/>
      <c r="B654" s="962"/>
      <c r="C654" s="962"/>
      <c r="D654" s="962"/>
      <c r="E654" s="962"/>
      <c r="F654" s="962"/>
      <c r="G654" s="962"/>
      <c r="H654" s="962"/>
      <c r="I654" s="962"/>
      <c r="J654" s="962"/>
      <c r="K654" s="962"/>
    </row>
    <row r="655">
      <c r="A655" s="962"/>
      <c r="B655" s="962"/>
      <c r="C655" s="962"/>
      <c r="D655" s="962"/>
      <c r="E655" s="962"/>
      <c r="F655" s="962"/>
      <c r="G655" s="962"/>
      <c r="H655" s="962"/>
      <c r="I655" s="962"/>
      <c r="J655" s="962"/>
      <c r="K655" s="962"/>
    </row>
    <row r="656">
      <c r="A656" s="962"/>
      <c r="B656" s="962"/>
      <c r="C656" s="962"/>
      <c r="D656" s="962"/>
      <c r="E656" s="962"/>
      <c r="F656" s="962"/>
      <c r="G656" s="962"/>
      <c r="H656" s="962"/>
      <c r="I656" s="962"/>
      <c r="J656" s="962"/>
      <c r="K656" s="962"/>
    </row>
    <row r="657">
      <c r="A657" s="962"/>
      <c r="B657" s="962"/>
      <c r="C657" s="962"/>
      <c r="D657" s="962"/>
      <c r="E657" s="962"/>
      <c r="F657" s="962"/>
      <c r="G657" s="962"/>
      <c r="H657" s="962"/>
      <c r="I657" s="962"/>
      <c r="J657" s="962"/>
      <c r="K657" s="962"/>
    </row>
    <row r="658">
      <c r="A658" s="962"/>
      <c r="B658" s="962"/>
      <c r="C658" s="962"/>
      <c r="D658" s="962"/>
      <c r="E658" s="962"/>
      <c r="F658" s="962"/>
      <c r="G658" s="962"/>
      <c r="H658" s="962"/>
      <c r="I658" s="962"/>
      <c r="J658" s="962"/>
      <c r="K658" s="962"/>
    </row>
    <row r="659">
      <c r="A659" s="962"/>
      <c r="B659" s="962"/>
      <c r="C659" s="962"/>
      <c r="D659" s="962"/>
      <c r="E659" s="962"/>
      <c r="F659" s="962"/>
      <c r="G659" s="962"/>
      <c r="H659" s="962"/>
      <c r="I659" s="962"/>
      <c r="J659" s="962"/>
      <c r="K659" s="962"/>
    </row>
    <row r="660">
      <c r="A660" s="962"/>
      <c r="B660" s="962"/>
      <c r="C660" s="962"/>
      <c r="D660" s="962"/>
      <c r="E660" s="962"/>
      <c r="F660" s="962"/>
      <c r="G660" s="962"/>
      <c r="H660" s="962"/>
      <c r="I660" s="962"/>
      <c r="J660" s="962"/>
      <c r="K660" s="962"/>
    </row>
    <row r="661">
      <c r="A661" s="962"/>
      <c r="B661" s="962"/>
      <c r="C661" s="962"/>
      <c r="D661" s="962"/>
      <c r="E661" s="962"/>
      <c r="F661" s="962"/>
      <c r="G661" s="962"/>
      <c r="H661" s="962"/>
      <c r="I661" s="962"/>
      <c r="J661" s="962"/>
      <c r="K661" s="962"/>
    </row>
    <row r="662">
      <c r="A662" s="962"/>
      <c r="B662" s="962"/>
      <c r="C662" s="962"/>
      <c r="D662" s="962"/>
      <c r="E662" s="962"/>
      <c r="F662" s="962"/>
      <c r="G662" s="962"/>
      <c r="H662" s="962"/>
      <c r="I662" s="962"/>
      <c r="J662" s="962"/>
      <c r="K662" s="962"/>
    </row>
    <row r="663">
      <c r="A663" s="962"/>
      <c r="B663" s="962"/>
      <c r="C663" s="962"/>
      <c r="D663" s="962"/>
      <c r="E663" s="962"/>
      <c r="F663" s="962"/>
      <c r="G663" s="962"/>
      <c r="H663" s="962"/>
      <c r="I663" s="962"/>
      <c r="J663" s="962"/>
      <c r="K663" s="962"/>
    </row>
    <row r="664">
      <c r="A664" s="962"/>
      <c r="B664" s="962"/>
      <c r="C664" s="962"/>
      <c r="D664" s="962"/>
      <c r="E664" s="962"/>
      <c r="F664" s="962"/>
      <c r="G664" s="962"/>
      <c r="H664" s="962"/>
      <c r="I664" s="962"/>
      <c r="J664" s="962"/>
      <c r="K664" s="962"/>
    </row>
    <row r="665">
      <c r="A665" s="962"/>
      <c r="B665" s="962"/>
      <c r="C665" s="962"/>
      <c r="D665" s="962"/>
      <c r="E665" s="962"/>
      <c r="F665" s="962"/>
      <c r="G665" s="962"/>
      <c r="H665" s="962"/>
      <c r="I665" s="962"/>
      <c r="J665" s="962"/>
      <c r="K665" s="962"/>
    </row>
    <row r="666">
      <c r="A666" s="962"/>
      <c r="B666" s="962"/>
      <c r="C666" s="962"/>
      <c r="D666" s="962"/>
      <c r="E666" s="962"/>
      <c r="F666" s="962"/>
      <c r="G666" s="962"/>
      <c r="H666" s="962"/>
      <c r="I666" s="962"/>
      <c r="J666" s="962"/>
      <c r="K666" s="962"/>
    </row>
    <row r="667">
      <c r="A667" s="962"/>
      <c r="B667" s="962"/>
      <c r="C667" s="962"/>
      <c r="D667" s="962"/>
      <c r="E667" s="962"/>
      <c r="F667" s="962"/>
      <c r="G667" s="962"/>
      <c r="H667" s="962"/>
      <c r="I667" s="962"/>
      <c r="J667" s="962"/>
      <c r="K667" s="962"/>
    </row>
    <row r="668">
      <c r="A668" s="962"/>
      <c r="B668" s="962"/>
      <c r="C668" s="962"/>
      <c r="D668" s="962"/>
      <c r="E668" s="962"/>
      <c r="F668" s="962"/>
      <c r="G668" s="962"/>
      <c r="H668" s="962"/>
      <c r="I668" s="962"/>
      <c r="J668" s="962"/>
      <c r="K668" s="962"/>
    </row>
    <row r="669">
      <c r="A669" s="962"/>
      <c r="B669" s="962"/>
      <c r="C669" s="962"/>
      <c r="D669" s="962"/>
      <c r="E669" s="962"/>
      <c r="F669" s="962"/>
      <c r="G669" s="962"/>
      <c r="H669" s="962"/>
      <c r="I669" s="962"/>
      <c r="J669" s="962"/>
      <c r="K669" s="962"/>
    </row>
    <row r="670">
      <c r="A670" s="962"/>
      <c r="B670" s="962"/>
      <c r="C670" s="962"/>
      <c r="D670" s="962"/>
      <c r="E670" s="962"/>
      <c r="F670" s="962"/>
      <c r="G670" s="962"/>
      <c r="H670" s="962"/>
      <c r="I670" s="962"/>
      <c r="J670" s="962"/>
      <c r="K670" s="962"/>
    </row>
    <row r="671">
      <c r="A671" s="962"/>
      <c r="B671" s="962"/>
      <c r="C671" s="962"/>
      <c r="D671" s="962"/>
      <c r="E671" s="962"/>
      <c r="F671" s="962"/>
      <c r="G671" s="962"/>
      <c r="H671" s="962"/>
      <c r="I671" s="962"/>
      <c r="J671" s="962"/>
      <c r="K671" s="962"/>
    </row>
    <row r="672">
      <c r="A672" s="962"/>
      <c r="B672" s="962"/>
      <c r="C672" s="962"/>
      <c r="D672" s="962"/>
      <c r="E672" s="962"/>
      <c r="F672" s="962"/>
      <c r="G672" s="962"/>
      <c r="H672" s="962"/>
      <c r="I672" s="962"/>
      <c r="J672" s="962"/>
      <c r="K672" s="962"/>
    </row>
    <row r="673">
      <c r="A673" s="962"/>
      <c r="B673" s="962"/>
      <c r="C673" s="962"/>
      <c r="D673" s="962"/>
      <c r="E673" s="962"/>
      <c r="F673" s="962"/>
      <c r="G673" s="962"/>
      <c r="H673" s="962"/>
      <c r="I673" s="962"/>
      <c r="J673" s="962"/>
      <c r="K673" s="962"/>
    </row>
    <row r="674">
      <c r="A674" s="962"/>
      <c r="B674" s="962"/>
      <c r="C674" s="962"/>
      <c r="D674" s="962"/>
      <c r="E674" s="962"/>
      <c r="F674" s="962"/>
      <c r="G674" s="962"/>
      <c r="H674" s="962"/>
      <c r="I674" s="962"/>
      <c r="J674" s="962"/>
      <c r="K674" s="962"/>
    </row>
    <row r="675">
      <c r="A675" s="962"/>
      <c r="B675" s="962"/>
      <c r="C675" s="962"/>
      <c r="D675" s="962"/>
      <c r="E675" s="962"/>
      <c r="F675" s="962"/>
      <c r="G675" s="962"/>
      <c r="H675" s="962"/>
      <c r="I675" s="962"/>
      <c r="J675" s="962"/>
      <c r="K675" s="962"/>
    </row>
    <row r="676">
      <c r="A676" s="962"/>
      <c r="B676" s="962"/>
      <c r="C676" s="962"/>
      <c r="D676" s="962"/>
      <c r="E676" s="962"/>
      <c r="F676" s="962"/>
      <c r="G676" s="962"/>
      <c r="H676" s="962"/>
      <c r="I676" s="962"/>
      <c r="J676" s="962"/>
      <c r="K676" s="962"/>
    </row>
    <row r="677">
      <c r="A677" s="962"/>
      <c r="B677" s="962"/>
      <c r="C677" s="962"/>
      <c r="D677" s="962"/>
      <c r="E677" s="962"/>
      <c r="F677" s="962"/>
      <c r="G677" s="962"/>
      <c r="H677" s="962"/>
      <c r="I677" s="962"/>
      <c r="J677" s="962"/>
      <c r="K677" s="962"/>
    </row>
    <row r="678">
      <c r="A678" s="962"/>
      <c r="B678" s="962"/>
      <c r="C678" s="962"/>
      <c r="D678" s="962"/>
      <c r="E678" s="962"/>
      <c r="F678" s="962"/>
      <c r="G678" s="962"/>
      <c r="H678" s="962"/>
      <c r="I678" s="962"/>
      <c r="J678" s="962"/>
      <c r="K678" s="962"/>
    </row>
    <row r="679">
      <c r="A679" s="962"/>
      <c r="B679" s="962"/>
      <c r="C679" s="962"/>
      <c r="D679" s="962"/>
      <c r="E679" s="962"/>
      <c r="F679" s="962"/>
      <c r="G679" s="962"/>
      <c r="H679" s="962"/>
      <c r="I679" s="962"/>
      <c r="J679" s="962"/>
      <c r="K679" s="962"/>
    </row>
    <row r="680">
      <c r="A680" s="962"/>
      <c r="B680" s="962"/>
      <c r="C680" s="962"/>
      <c r="D680" s="962"/>
      <c r="E680" s="962"/>
      <c r="F680" s="962"/>
      <c r="G680" s="962"/>
      <c r="H680" s="962"/>
      <c r="I680" s="962"/>
      <c r="J680" s="962"/>
      <c r="K680" s="962"/>
    </row>
    <row r="681">
      <c r="A681" s="962"/>
      <c r="B681" s="962"/>
      <c r="C681" s="962"/>
      <c r="D681" s="962"/>
      <c r="E681" s="962"/>
      <c r="F681" s="962"/>
      <c r="G681" s="962"/>
      <c r="H681" s="962"/>
      <c r="I681" s="962"/>
      <c r="J681" s="962"/>
      <c r="K681" s="962"/>
    </row>
    <row r="682">
      <c r="A682" s="962"/>
      <c r="B682" s="962"/>
      <c r="C682" s="962"/>
      <c r="D682" s="962"/>
      <c r="E682" s="962"/>
      <c r="F682" s="962"/>
      <c r="G682" s="962"/>
      <c r="H682" s="962"/>
      <c r="I682" s="962"/>
      <c r="J682" s="962"/>
      <c r="K682" s="962"/>
    </row>
    <row r="683">
      <c r="A683" s="962"/>
      <c r="B683" s="962"/>
      <c r="C683" s="962"/>
      <c r="D683" s="962"/>
      <c r="E683" s="962"/>
      <c r="F683" s="962"/>
      <c r="G683" s="962"/>
      <c r="H683" s="962"/>
      <c r="I683" s="962"/>
      <c r="J683" s="962"/>
      <c r="K683" s="962"/>
    </row>
    <row r="684">
      <c r="A684" s="962"/>
      <c r="B684" s="962"/>
      <c r="C684" s="962"/>
      <c r="D684" s="962"/>
      <c r="E684" s="962"/>
      <c r="F684" s="962"/>
      <c r="G684" s="962"/>
      <c r="H684" s="962"/>
      <c r="I684" s="962"/>
      <c r="J684" s="962"/>
      <c r="K684" s="962"/>
    </row>
    <row r="685">
      <c r="A685" s="962"/>
      <c r="B685" s="962"/>
      <c r="C685" s="962"/>
      <c r="D685" s="962"/>
      <c r="E685" s="962"/>
      <c r="F685" s="962"/>
      <c r="G685" s="962"/>
      <c r="H685" s="962"/>
      <c r="I685" s="962"/>
      <c r="J685" s="962"/>
      <c r="K685" s="962"/>
    </row>
    <row r="686">
      <c r="A686" s="962"/>
      <c r="B686" s="962"/>
      <c r="C686" s="962"/>
      <c r="D686" s="962"/>
      <c r="E686" s="962"/>
      <c r="F686" s="962"/>
      <c r="G686" s="962"/>
      <c r="H686" s="962"/>
      <c r="I686" s="962"/>
      <c r="J686" s="962"/>
      <c r="K686" s="962"/>
    </row>
    <row r="687">
      <c r="A687" s="962"/>
      <c r="B687" s="962"/>
      <c r="C687" s="962"/>
      <c r="D687" s="962"/>
      <c r="E687" s="962"/>
      <c r="F687" s="962"/>
      <c r="G687" s="962"/>
      <c r="H687" s="962"/>
      <c r="I687" s="962"/>
      <c r="J687" s="962"/>
      <c r="K687" s="962"/>
    </row>
    <row r="688">
      <c r="A688" s="962"/>
      <c r="B688" s="962"/>
      <c r="C688" s="962"/>
      <c r="D688" s="962"/>
      <c r="E688" s="962"/>
      <c r="F688" s="962"/>
      <c r="G688" s="962"/>
      <c r="H688" s="962"/>
      <c r="I688" s="962"/>
      <c r="J688" s="962"/>
      <c r="K688" s="962"/>
    </row>
    <row r="689">
      <c r="A689" s="962"/>
      <c r="B689" s="962"/>
      <c r="C689" s="962"/>
      <c r="D689" s="962"/>
      <c r="E689" s="962"/>
      <c r="F689" s="962"/>
      <c r="G689" s="962"/>
      <c r="H689" s="962"/>
      <c r="I689" s="962"/>
      <c r="J689" s="962"/>
      <c r="K689" s="962"/>
    </row>
    <row r="690">
      <c r="A690" s="962"/>
      <c r="B690" s="962"/>
      <c r="C690" s="962"/>
      <c r="D690" s="962"/>
      <c r="E690" s="962"/>
      <c r="F690" s="962"/>
      <c r="G690" s="962"/>
      <c r="H690" s="962"/>
      <c r="I690" s="962"/>
      <c r="J690" s="962"/>
      <c r="K690" s="962"/>
    </row>
    <row r="691">
      <c r="A691" s="962"/>
      <c r="B691" s="962"/>
      <c r="C691" s="962"/>
      <c r="D691" s="962"/>
      <c r="E691" s="962"/>
      <c r="F691" s="962"/>
      <c r="G691" s="962"/>
      <c r="H691" s="962"/>
      <c r="I691" s="962"/>
      <c r="J691" s="962"/>
      <c r="K691" s="962"/>
    </row>
    <row r="692">
      <c r="A692" s="962"/>
      <c r="B692" s="962"/>
      <c r="C692" s="962"/>
      <c r="D692" s="962"/>
      <c r="E692" s="962"/>
      <c r="F692" s="962"/>
      <c r="G692" s="962"/>
      <c r="H692" s="962"/>
      <c r="I692" s="962"/>
      <c r="J692" s="962"/>
      <c r="K692" s="962"/>
    </row>
    <row r="693">
      <c r="A693" s="962"/>
      <c r="B693" s="962"/>
      <c r="C693" s="962"/>
      <c r="D693" s="962"/>
      <c r="E693" s="962"/>
      <c r="F693" s="962"/>
      <c r="G693" s="962"/>
      <c r="H693" s="962"/>
      <c r="I693" s="962"/>
      <c r="J693" s="962"/>
      <c r="K693" s="962"/>
    </row>
    <row r="694">
      <c r="A694" s="962"/>
      <c r="B694" s="962"/>
      <c r="C694" s="962"/>
      <c r="D694" s="962"/>
      <c r="E694" s="962"/>
      <c r="F694" s="962"/>
      <c r="G694" s="962"/>
      <c r="H694" s="962"/>
      <c r="I694" s="962"/>
      <c r="J694" s="962"/>
      <c r="K694" s="962"/>
    </row>
    <row r="695">
      <c r="A695" s="962"/>
      <c r="B695" s="962"/>
      <c r="C695" s="962"/>
      <c r="D695" s="962"/>
      <c r="E695" s="962"/>
      <c r="F695" s="962"/>
      <c r="G695" s="962"/>
      <c r="H695" s="962"/>
      <c r="I695" s="962"/>
      <c r="J695" s="962"/>
      <c r="K695" s="962"/>
    </row>
    <row r="696">
      <c r="A696" s="962"/>
      <c r="B696" s="962"/>
      <c r="C696" s="962"/>
      <c r="D696" s="962"/>
      <c r="E696" s="962"/>
      <c r="F696" s="962"/>
      <c r="G696" s="962"/>
      <c r="H696" s="962"/>
      <c r="I696" s="962"/>
      <c r="J696" s="962"/>
      <c r="K696" s="962"/>
    </row>
    <row r="697">
      <c r="A697" s="962"/>
      <c r="B697" s="962"/>
      <c r="C697" s="962"/>
      <c r="D697" s="962"/>
      <c r="E697" s="962"/>
      <c r="F697" s="962"/>
      <c r="G697" s="962"/>
      <c r="H697" s="962"/>
      <c r="I697" s="962"/>
      <c r="J697" s="962"/>
      <c r="K697" s="962"/>
    </row>
    <row r="698">
      <c r="A698" s="962"/>
      <c r="B698" s="962"/>
      <c r="C698" s="962"/>
      <c r="D698" s="962"/>
      <c r="E698" s="962"/>
      <c r="F698" s="962"/>
      <c r="G698" s="962"/>
      <c r="H698" s="962"/>
      <c r="I698" s="962"/>
      <c r="J698" s="962"/>
      <c r="K698" s="962"/>
    </row>
    <row r="699">
      <c r="A699" s="962"/>
      <c r="B699" s="962"/>
      <c r="C699" s="962"/>
      <c r="D699" s="962"/>
      <c r="E699" s="962"/>
      <c r="F699" s="962"/>
      <c r="G699" s="962"/>
      <c r="H699" s="962"/>
      <c r="I699" s="962"/>
      <c r="J699" s="962"/>
      <c r="K699" s="962"/>
    </row>
    <row r="700">
      <c r="A700" s="962"/>
      <c r="B700" s="962"/>
      <c r="C700" s="962"/>
      <c r="D700" s="962"/>
      <c r="E700" s="962"/>
      <c r="F700" s="962"/>
      <c r="G700" s="962"/>
      <c r="H700" s="962"/>
      <c r="I700" s="962"/>
      <c r="J700" s="962"/>
      <c r="K700" s="962"/>
    </row>
    <row r="701">
      <c r="A701" s="962"/>
      <c r="B701" s="962"/>
      <c r="C701" s="962"/>
      <c r="D701" s="962"/>
      <c r="E701" s="962"/>
      <c r="F701" s="962"/>
      <c r="G701" s="962"/>
      <c r="H701" s="962"/>
      <c r="I701" s="962"/>
      <c r="J701" s="962"/>
      <c r="K701" s="962"/>
    </row>
    <row r="702">
      <c r="A702" s="962"/>
      <c r="B702" s="962"/>
      <c r="C702" s="962"/>
      <c r="D702" s="962"/>
      <c r="E702" s="962"/>
      <c r="F702" s="962"/>
      <c r="G702" s="962"/>
      <c r="H702" s="962"/>
      <c r="I702" s="962"/>
      <c r="J702" s="962"/>
      <c r="K702" s="962"/>
    </row>
    <row r="703">
      <c r="A703" s="962"/>
      <c r="B703" s="962"/>
      <c r="C703" s="962"/>
      <c r="D703" s="962"/>
      <c r="E703" s="962"/>
      <c r="F703" s="962"/>
      <c r="G703" s="962"/>
      <c r="H703" s="962"/>
      <c r="I703" s="962"/>
      <c r="J703" s="962"/>
      <c r="K703" s="962"/>
    </row>
    <row r="704">
      <c r="A704" s="962"/>
      <c r="B704" s="962"/>
      <c r="C704" s="962"/>
      <c r="D704" s="962"/>
      <c r="E704" s="962"/>
      <c r="F704" s="962"/>
      <c r="G704" s="962"/>
      <c r="H704" s="962"/>
      <c r="I704" s="962"/>
      <c r="J704" s="962"/>
      <c r="K704" s="962"/>
    </row>
    <row r="705">
      <c r="A705" s="962"/>
      <c r="B705" s="962"/>
      <c r="C705" s="962"/>
      <c r="D705" s="962"/>
      <c r="E705" s="962"/>
      <c r="F705" s="962"/>
      <c r="G705" s="962"/>
      <c r="H705" s="962"/>
      <c r="I705" s="962"/>
      <c r="J705" s="962"/>
      <c r="K705" s="962"/>
    </row>
    <row r="706">
      <c r="A706" s="962"/>
      <c r="B706" s="962"/>
      <c r="C706" s="962"/>
      <c r="D706" s="962"/>
      <c r="E706" s="962"/>
      <c r="F706" s="962"/>
      <c r="G706" s="962"/>
      <c r="H706" s="962"/>
      <c r="I706" s="962"/>
      <c r="J706" s="962"/>
      <c r="K706" s="962"/>
    </row>
    <row r="707">
      <c r="A707" s="962"/>
      <c r="B707" s="962"/>
      <c r="C707" s="962"/>
      <c r="D707" s="962"/>
      <c r="E707" s="962"/>
      <c r="F707" s="962"/>
      <c r="G707" s="962"/>
      <c r="H707" s="962"/>
      <c r="I707" s="962"/>
      <c r="J707" s="962"/>
      <c r="K707" s="962"/>
    </row>
    <row r="708">
      <c r="A708" s="962"/>
      <c r="B708" s="962"/>
      <c r="C708" s="962"/>
      <c r="D708" s="962"/>
      <c r="E708" s="962"/>
      <c r="F708" s="962"/>
      <c r="G708" s="962"/>
      <c r="H708" s="962"/>
      <c r="I708" s="962"/>
      <c r="J708" s="962"/>
      <c r="K708" s="962"/>
    </row>
    <row r="709">
      <c r="A709" s="962"/>
      <c r="B709" s="962"/>
      <c r="C709" s="962"/>
      <c r="D709" s="962"/>
      <c r="E709" s="962"/>
      <c r="F709" s="962"/>
      <c r="G709" s="962"/>
      <c r="H709" s="962"/>
      <c r="I709" s="962"/>
      <c r="J709" s="962"/>
      <c r="K709" s="962"/>
    </row>
    <row r="710">
      <c r="A710" s="962"/>
      <c r="B710" s="962"/>
      <c r="C710" s="962"/>
      <c r="D710" s="962"/>
      <c r="E710" s="962"/>
      <c r="F710" s="962"/>
      <c r="G710" s="962"/>
      <c r="H710" s="962"/>
      <c r="I710" s="962"/>
      <c r="J710" s="962"/>
      <c r="K710" s="962"/>
    </row>
    <row r="711">
      <c r="A711" s="962"/>
      <c r="B711" s="962"/>
      <c r="C711" s="962"/>
      <c r="D711" s="962"/>
      <c r="E711" s="962"/>
      <c r="F711" s="962"/>
      <c r="G711" s="962"/>
      <c r="H711" s="962"/>
      <c r="I711" s="962"/>
      <c r="J711" s="962"/>
      <c r="K711" s="962"/>
    </row>
    <row r="712">
      <c r="A712" s="962"/>
      <c r="B712" s="962"/>
      <c r="C712" s="962"/>
      <c r="D712" s="962"/>
      <c r="E712" s="962"/>
      <c r="F712" s="962"/>
      <c r="G712" s="962"/>
      <c r="H712" s="962"/>
      <c r="I712" s="962"/>
      <c r="J712" s="962"/>
      <c r="K712" s="962"/>
    </row>
    <row r="713">
      <c r="A713" s="962"/>
      <c r="B713" s="962"/>
      <c r="C713" s="962"/>
      <c r="D713" s="962"/>
      <c r="E713" s="962"/>
      <c r="F713" s="962"/>
      <c r="G713" s="962"/>
      <c r="H713" s="962"/>
      <c r="I713" s="962"/>
      <c r="J713" s="962"/>
      <c r="K713" s="962"/>
    </row>
    <row r="714">
      <c r="A714" s="962"/>
      <c r="B714" s="962"/>
      <c r="C714" s="962"/>
      <c r="D714" s="962"/>
      <c r="E714" s="962"/>
      <c r="F714" s="962"/>
      <c r="G714" s="962"/>
      <c r="H714" s="962"/>
      <c r="I714" s="962"/>
      <c r="J714" s="962"/>
      <c r="K714" s="962"/>
    </row>
    <row r="715">
      <c r="A715" s="962"/>
      <c r="B715" s="962"/>
      <c r="C715" s="962"/>
      <c r="D715" s="962"/>
      <c r="E715" s="962"/>
      <c r="F715" s="962"/>
      <c r="G715" s="962"/>
      <c r="H715" s="962"/>
      <c r="I715" s="962"/>
      <c r="J715" s="962"/>
      <c r="K715" s="962"/>
    </row>
    <row r="716">
      <c r="A716" s="962"/>
      <c r="B716" s="962"/>
      <c r="C716" s="962"/>
      <c r="D716" s="962"/>
      <c r="E716" s="962"/>
      <c r="F716" s="962"/>
      <c r="G716" s="962"/>
      <c r="H716" s="962"/>
      <c r="I716" s="962"/>
      <c r="J716" s="962"/>
      <c r="K716" s="962"/>
    </row>
    <row r="717">
      <c r="A717" s="962"/>
      <c r="B717" s="962"/>
      <c r="C717" s="962"/>
      <c r="D717" s="962"/>
      <c r="E717" s="962"/>
      <c r="F717" s="962"/>
      <c r="G717" s="962"/>
      <c r="H717" s="962"/>
      <c r="I717" s="962"/>
      <c r="J717" s="962"/>
      <c r="K717" s="962"/>
    </row>
    <row r="718">
      <c r="A718" s="962"/>
      <c r="B718" s="962"/>
      <c r="C718" s="962"/>
      <c r="D718" s="962"/>
      <c r="E718" s="962"/>
      <c r="F718" s="962"/>
      <c r="G718" s="962"/>
      <c r="H718" s="962"/>
      <c r="I718" s="962"/>
      <c r="J718" s="962"/>
      <c r="K718" s="962"/>
    </row>
    <row r="719">
      <c r="A719" s="962"/>
      <c r="B719" s="962"/>
      <c r="C719" s="962"/>
      <c r="D719" s="962"/>
      <c r="E719" s="962"/>
      <c r="F719" s="962"/>
      <c r="G719" s="962"/>
      <c r="H719" s="962"/>
      <c r="I719" s="962"/>
      <c r="J719" s="962"/>
      <c r="K719" s="962"/>
    </row>
    <row r="720">
      <c r="A720" s="962"/>
      <c r="B720" s="962"/>
      <c r="C720" s="962"/>
      <c r="D720" s="962"/>
      <c r="E720" s="962"/>
      <c r="F720" s="962"/>
      <c r="G720" s="962"/>
      <c r="H720" s="962"/>
      <c r="I720" s="962"/>
      <c r="J720" s="962"/>
      <c r="K720" s="962"/>
    </row>
    <row r="721">
      <c r="A721" s="962"/>
      <c r="B721" s="962"/>
      <c r="C721" s="962"/>
      <c r="D721" s="962"/>
      <c r="E721" s="962"/>
      <c r="F721" s="962"/>
      <c r="G721" s="962"/>
      <c r="H721" s="962"/>
      <c r="I721" s="962"/>
      <c r="J721" s="962"/>
      <c r="K721" s="962"/>
    </row>
    <row r="722">
      <c r="A722" s="962"/>
      <c r="B722" s="962"/>
      <c r="C722" s="962"/>
      <c r="D722" s="962"/>
      <c r="E722" s="962"/>
      <c r="F722" s="962"/>
      <c r="G722" s="962"/>
      <c r="H722" s="962"/>
      <c r="I722" s="962"/>
      <c r="J722" s="962"/>
      <c r="K722" s="962"/>
    </row>
    <row r="723">
      <c r="A723" s="962"/>
      <c r="B723" s="962"/>
      <c r="C723" s="962"/>
      <c r="D723" s="962"/>
      <c r="E723" s="962"/>
      <c r="F723" s="962"/>
      <c r="G723" s="962"/>
      <c r="H723" s="962"/>
      <c r="I723" s="962"/>
      <c r="J723" s="962"/>
      <c r="K723" s="962"/>
    </row>
    <row r="724">
      <c r="A724" s="962"/>
      <c r="B724" s="962"/>
      <c r="C724" s="962"/>
      <c r="D724" s="962"/>
      <c r="E724" s="962"/>
      <c r="F724" s="962"/>
      <c r="G724" s="962"/>
      <c r="H724" s="962"/>
      <c r="I724" s="962"/>
      <c r="J724" s="962"/>
      <c r="K724" s="962"/>
    </row>
    <row r="725">
      <c r="A725" s="962"/>
      <c r="B725" s="962"/>
      <c r="C725" s="962"/>
      <c r="D725" s="962"/>
      <c r="E725" s="962"/>
      <c r="F725" s="962"/>
      <c r="G725" s="962"/>
      <c r="H725" s="962"/>
      <c r="I725" s="962"/>
      <c r="J725" s="962"/>
      <c r="K725" s="962"/>
    </row>
    <row r="726">
      <c r="A726" s="962"/>
      <c r="B726" s="962"/>
      <c r="C726" s="962"/>
      <c r="D726" s="962"/>
      <c r="E726" s="962"/>
      <c r="F726" s="962"/>
      <c r="G726" s="962"/>
      <c r="H726" s="962"/>
      <c r="I726" s="962"/>
      <c r="J726" s="962"/>
      <c r="K726" s="962"/>
    </row>
    <row r="727">
      <c r="A727" s="962"/>
      <c r="B727" s="962"/>
      <c r="C727" s="962"/>
      <c r="D727" s="962"/>
      <c r="E727" s="962"/>
      <c r="F727" s="962"/>
      <c r="G727" s="962"/>
      <c r="H727" s="962"/>
      <c r="I727" s="962"/>
      <c r="J727" s="962"/>
      <c r="K727" s="962"/>
    </row>
    <row r="728">
      <c r="A728" s="962"/>
      <c r="B728" s="962"/>
      <c r="C728" s="962"/>
      <c r="D728" s="962"/>
      <c r="E728" s="962"/>
      <c r="F728" s="962"/>
      <c r="G728" s="962"/>
      <c r="H728" s="962"/>
      <c r="I728" s="962"/>
      <c r="J728" s="962"/>
      <c r="K728" s="962"/>
    </row>
    <row r="729">
      <c r="A729" s="962"/>
      <c r="B729" s="962"/>
      <c r="C729" s="962"/>
      <c r="D729" s="962"/>
      <c r="E729" s="962"/>
      <c r="F729" s="962"/>
      <c r="G729" s="962"/>
      <c r="H729" s="962"/>
      <c r="I729" s="962"/>
      <c r="J729" s="962"/>
      <c r="K729" s="962"/>
    </row>
    <row r="730">
      <c r="A730" s="962"/>
      <c r="B730" s="962"/>
      <c r="C730" s="962"/>
      <c r="D730" s="962"/>
      <c r="E730" s="962"/>
      <c r="F730" s="962"/>
      <c r="G730" s="962"/>
      <c r="H730" s="962"/>
      <c r="I730" s="962"/>
      <c r="J730" s="962"/>
      <c r="K730" s="962"/>
    </row>
    <row r="731">
      <c r="A731" s="962"/>
      <c r="B731" s="962"/>
      <c r="C731" s="962"/>
      <c r="D731" s="962"/>
      <c r="E731" s="962"/>
      <c r="F731" s="962"/>
      <c r="G731" s="962"/>
      <c r="H731" s="962"/>
      <c r="I731" s="962"/>
      <c r="J731" s="962"/>
      <c r="K731" s="962"/>
    </row>
    <row r="732">
      <c r="A732" s="962"/>
      <c r="B732" s="962"/>
      <c r="C732" s="962"/>
      <c r="D732" s="962"/>
      <c r="E732" s="962"/>
      <c r="F732" s="962"/>
      <c r="G732" s="962"/>
      <c r="H732" s="962"/>
      <c r="I732" s="962"/>
      <c r="J732" s="962"/>
      <c r="K732" s="962"/>
    </row>
    <row r="733">
      <c r="A733" s="962"/>
      <c r="B733" s="962"/>
      <c r="C733" s="962"/>
      <c r="D733" s="962"/>
      <c r="E733" s="962"/>
      <c r="F733" s="962"/>
      <c r="G733" s="962"/>
      <c r="H733" s="962"/>
      <c r="I733" s="962"/>
      <c r="J733" s="962"/>
      <c r="K733" s="962"/>
    </row>
    <row r="734">
      <c r="A734" s="962"/>
      <c r="B734" s="962"/>
      <c r="C734" s="962"/>
      <c r="D734" s="962"/>
      <c r="E734" s="962"/>
      <c r="F734" s="962"/>
      <c r="G734" s="962"/>
      <c r="H734" s="962"/>
      <c r="I734" s="962"/>
      <c r="J734" s="962"/>
      <c r="K734" s="962"/>
    </row>
    <row r="735">
      <c r="A735" s="962"/>
      <c r="B735" s="962"/>
      <c r="C735" s="962"/>
      <c r="D735" s="962"/>
      <c r="E735" s="962"/>
      <c r="F735" s="962"/>
      <c r="G735" s="962"/>
      <c r="H735" s="962"/>
      <c r="I735" s="962"/>
      <c r="J735" s="962"/>
      <c r="K735" s="962"/>
    </row>
    <row r="736">
      <c r="A736" s="962"/>
      <c r="B736" s="962"/>
      <c r="C736" s="962"/>
      <c r="D736" s="962"/>
      <c r="E736" s="962"/>
      <c r="F736" s="962"/>
      <c r="G736" s="962"/>
      <c r="H736" s="962"/>
      <c r="I736" s="962"/>
      <c r="J736" s="962"/>
      <c r="K736" s="962"/>
    </row>
    <row r="737">
      <c r="A737" s="962"/>
      <c r="B737" s="962"/>
      <c r="C737" s="962"/>
      <c r="D737" s="962"/>
      <c r="E737" s="962"/>
      <c r="F737" s="962"/>
      <c r="G737" s="962"/>
      <c r="H737" s="962"/>
      <c r="I737" s="962"/>
      <c r="J737" s="962"/>
      <c r="K737" s="962"/>
    </row>
    <row r="738">
      <c r="A738" s="962"/>
      <c r="B738" s="962"/>
      <c r="C738" s="962"/>
      <c r="D738" s="962"/>
      <c r="E738" s="962"/>
      <c r="F738" s="962"/>
      <c r="G738" s="962"/>
      <c r="H738" s="962"/>
      <c r="I738" s="962"/>
      <c r="J738" s="962"/>
      <c r="K738" s="962"/>
    </row>
    <row r="739">
      <c r="A739" s="962"/>
      <c r="B739" s="962"/>
      <c r="C739" s="962"/>
      <c r="D739" s="962"/>
      <c r="E739" s="962"/>
      <c r="F739" s="962"/>
      <c r="G739" s="962"/>
      <c r="H739" s="962"/>
      <c r="I739" s="962"/>
      <c r="J739" s="962"/>
      <c r="K739" s="962"/>
    </row>
    <row r="740">
      <c r="A740" s="962"/>
      <c r="B740" s="962"/>
      <c r="C740" s="962"/>
      <c r="D740" s="962"/>
      <c r="E740" s="962"/>
      <c r="F740" s="962"/>
      <c r="G740" s="962"/>
      <c r="H740" s="962"/>
      <c r="I740" s="962"/>
      <c r="J740" s="962"/>
      <c r="K740" s="962"/>
    </row>
    <row r="741">
      <c r="A741" s="962"/>
      <c r="B741" s="962"/>
      <c r="C741" s="962"/>
      <c r="D741" s="962"/>
      <c r="E741" s="962"/>
      <c r="F741" s="962"/>
      <c r="G741" s="962"/>
      <c r="H741" s="962"/>
      <c r="I741" s="962"/>
      <c r="J741" s="962"/>
      <c r="K741" s="962"/>
    </row>
    <row r="742">
      <c r="A742" s="962"/>
      <c r="B742" s="962"/>
      <c r="C742" s="962"/>
      <c r="D742" s="962"/>
      <c r="E742" s="962"/>
      <c r="F742" s="962"/>
      <c r="G742" s="962"/>
      <c r="H742" s="962"/>
      <c r="I742" s="962"/>
      <c r="J742" s="962"/>
      <c r="K742" s="962"/>
    </row>
    <row r="743">
      <c r="A743" s="962"/>
      <c r="B743" s="962"/>
      <c r="C743" s="962"/>
      <c r="D743" s="962"/>
      <c r="E743" s="962"/>
      <c r="F743" s="962"/>
      <c r="G743" s="962"/>
      <c r="H743" s="962"/>
      <c r="I743" s="962"/>
      <c r="J743" s="962"/>
      <c r="K743" s="962"/>
    </row>
    <row r="744">
      <c r="A744" s="962"/>
      <c r="B744" s="962"/>
      <c r="C744" s="962"/>
      <c r="D744" s="962"/>
      <c r="E744" s="962"/>
      <c r="F744" s="962"/>
      <c r="G744" s="962"/>
      <c r="H744" s="962"/>
      <c r="I744" s="962"/>
      <c r="J744" s="962"/>
      <c r="K744" s="962"/>
    </row>
    <row r="745">
      <c r="A745" s="962"/>
      <c r="B745" s="962"/>
      <c r="C745" s="962"/>
      <c r="D745" s="962"/>
      <c r="E745" s="962"/>
      <c r="F745" s="962"/>
      <c r="G745" s="962"/>
      <c r="H745" s="962"/>
      <c r="I745" s="962"/>
      <c r="J745" s="962"/>
      <c r="K745" s="962"/>
    </row>
    <row r="746">
      <c r="A746" s="962"/>
      <c r="B746" s="962"/>
      <c r="C746" s="962"/>
      <c r="D746" s="962"/>
      <c r="E746" s="962"/>
      <c r="F746" s="962"/>
      <c r="G746" s="962"/>
      <c r="H746" s="962"/>
      <c r="I746" s="962"/>
      <c r="J746" s="962"/>
      <c r="K746" s="962"/>
    </row>
    <row r="747">
      <c r="A747" s="962"/>
      <c r="B747" s="962"/>
      <c r="C747" s="962"/>
      <c r="D747" s="962"/>
      <c r="E747" s="962"/>
      <c r="F747" s="962"/>
      <c r="G747" s="962"/>
      <c r="H747" s="962"/>
      <c r="I747" s="962"/>
      <c r="J747" s="962"/>
      <c r="K747" s="962"/>
    </row>
    <row r="748">
      <c r="A748" s="962"/>
      <c r="B748" s="962"/>
      <c r="C748" s="962"/>
      <c r="D748" s="962"/>
      <c r="E748" s="962"/>
      <c r="F748" s="962"/>
      <c r="G748" s="962"/>
      <c r="H748" s="962"/>
      <c r="I748" s="962"/>
      <c r="J748" s="962"/>
      <c r="K748" s="962"/>
    </row>
    <row r="749">
      <c r="A749" s="962"/>
      <c r="B749" s="962"/>
      <c r="C749" s="962"/>
      <c r="D749" s="962"/>
      <c r="E749" s="962"/>
      <c r="F749" s="962"/>
      <c r="G749" s="962"/>
      <c r="H749" s="962"/>
      <c r="I749" s="962"/>
      <c r="J749" s="962"/>
      <c r="K749" s="962"/>
    </row>
    <row r="750">
      <c r="A750" s="962"/>
      <c r="B750" s="962"/>
      <c r="C750" s="962"/>
      <c r="D750" s="962"/>
      <c r="E750" s="962"/>
      <c r="F750" s="962"/>
      <c r="G750" s="962"/>
      <c r="H750" s="962"/>
      <c r="I750" s="962"/>
      <c r="J750" s="962"/>
      <c r="K750" s="962"/>
    </row>
    <row r="751">
      <c r="A751" s="962"/>
      <c r="B751" s="962"/>
      <c r="C751" s="962"/>
      <c r="D751" s="962"/>
      <c r="E751" s="962"/>
      <c r="F751" s="962"/>
      <c r="G751" s="962"/>
      <c r="H751" s="962"/>
      <c r="I751" s="962"/>
      <c r="J751" s="962"/>
      <c r="K751" s="962"/>
    </row>
    <row r="752">
      <c r="A752" s="962"/>
      <c r="B752" s="962"/>
      <c r="C752" s="962"/>
      <c r="D752" s="962"/>
      <c r="E752" s="962"/>
      <c r="F752" s="962"/>
      <c r="G752" s="962"/>
      <c r="H752" s="962"/>
      <c r="I752" s="962"/>
      <c r="J752" s="962"/>
      <c r="K752" s="962"/>
    </row>
    <row r="753">
      <c r="A753" s="962"/>
      <c r="B753" s="962"/>
      <c r="C753" s="962"/>
      <c r="D753" s="962"/>
      <c r="E753" s="962"/>
      <c r="F753" s="962"/>
      <c r="G753" s="962"/>
      <c r="H753" s="962"/>
      <c r="I753" s="962"/>
      <c r="J753" s="962"/>
      <c r="K753" s="962"/>
    </row>
    <row r="754">
      <c r="A754" s="962"/>
      <c r="B754" s="962"/>
      <c r="C754" s="962"/>
      <c r="D754" s="962"/>
      <c r="E754" s="962"/>
      <c r="F754" s="962"/>
      <c r="G754" s="962"/>
      <c r="H754" s="962"/>
      <c r="I754" s="962"/>
      <c r="J754" s="962"/>
      <c r="K754" s="962"/>
    </row>
    <row r="755">
      <c r="A755" s="962"/>
      <c r="B755" s="962"/>
      <c r="C755" s="962"/>
      <c r="D755" s="962"/>
      <c r="E755" s="962"/>
      <c r="F755" s="962"/>
      <c r="G755" s="962"/>
      <c r="H755" s="962"/>
      <c r="I755" s="962"/>
      <c r="J755" s="962"/>
      <c r="K755" s="962"/>
    </row>
    <row r="756">
      <c r="A756" s="962"/>
      <c r="B756" s="962"/>
      <c r="C756" s="962"/>
      <c r="D756" s="962"/>
      <c r="E756" s="962"/>
      <c r="F756" s="962"/>
      <c r="G756" s="962"/>
      <c r="H756" s="962"/>
      <c r="I756" s="962"/>
      <c r="J756" s="962"/>
      <c r="K756" s="962"/>
    </row>
    <row r="757">
      <c r="A757" s="962"/>
      <c r="B757" s="962"/>
      <c r="C757" s="962"/>
      <c r="D757" s="962"/>
      <c r="E757" s="962"/>
      <c r="F757" s="962"/>
      <c r="G757" s="962"/>
      <c r="H757" s="962"/>
      <c r="I757" s="962"/>
      <c r="J757" s="962"/>
      <c r="K757" s="962"/>
    </row>
    <row r="758">
      <c r="A758" s="962"/>
      <c r="B758" s="962"/>
      <c r="C758" s="962"/>
      <c r="D758" s="962"/>
      <c r="E758" s="962"/>
      <c r="F758" s="962"/>
      <c r="G758" s="962"/>
      <c r="H758" s="962"/>
      <c r="I758" s="962"/>
      <c r="J758" s="962"/>
      <c r="K758" s="962"/>
    </row>
    <row r="759">
      <c r="A759" s="962"/>
      <c r="B759" s="962"/>
      <c r="C759" s="962"/>
      <c r="D759" s="962"/>
      <c r="E759" s="962"/>
      <c r="F759" s="962"/>
      <c r="G759" s="962"/>
      <c r="H759" s="962"/>
      <c r="I759" s="962"/>
      <c r="J759" s="962"/>
      <c r="K759" s="962"/>
    </row>
    <row r="760">
      <c r="A760" s="962"/>
      <c r="B760" s="962"/>
      <c r="C760" s="962"/>
      <c r="D760" s="962"/>
      <c r="E760" s="962"/>
      <c r="F760" s="962"/>
      <c r="G760" s="962"/>
      <c r="H760" s="962"/>
      <c r="I760" s="962"/>
      <c r="J760" s="962"/>
      <c r="K760" s="962"/>
    </row>
    <row r="761">
      <c r="A761" s="962"/>
      <c r="B761" s="962"/>
      <c r="C761" s="962"/>
      <c r="D761" s="962"/>
      <c r="E761" s="962"/>
      <c r="F761" s="962"/>
      <c r="G761" s="962"/>
      <c r="H761" s="962"/>
      <c r="I761" s="962"/>
      <c r="J761" s="962"/>
      <c r="K761" s="962"/>
    </row>
    <row r="762">
      <c r="A762" s="962"/>
      <c r="B762" s="962"/>
      <c r="C762" s="962"/>
      <c r="D762" s="962"/>
      <c r="E762" s="962"/>
      <c r="F762" s="962"/>
      <c r="G762" s="962"/>
      <c r="H762" s="962"/>
      <c r="I762" s="962"/>
      <c r="J762" s="962"/>
      <c r="K762" s="962"/>
    </row>
    <row r="763">
      <c r="A763" s="962"/>
      <c r="B763" s="962"/>
      <c r="C763" s="962"/>
      <c r="D763" s="962"/>
      <c r="E763" s="962"/>
      <c r="F763" s="962"/>
      <c r="G763" s="962"/>
      <c r="H763" s="962"/>
      <c r="I763" s="962"/>
      <c r="J763" s="962"/>
      <c r="K763" s="962"/>
    </row>
    <row r="764">
      <c r="A764" s="962"/>
      <c r="B764" s="962"/>
      <c r="C764" s="962"/>
      <c r="D764" s="962"/>
      <c r="E764" s="962"/>
      <c r="F764" s="962"/>
      <c r="G764" s="962"/>
      <c r="H764" s="962"/>
      <c r="I764" s="962"/>
      <c r="J764" s="962"/>
      <c r="K764" s="962"/>
    </row>
    <row r="765">
      <c r="A765" s="962"/>
      <c r="B765" s="962"/>
      <c r="C765" s="962"/>
      <c r="D765" s="962"/>
      <c r="E765" s="962"/>
      <c r="F765" s="962"/>
      <c r="G765" s="962"/>
      <c r="H765" s="962"/>
      <c r="I765" s="962"/>
      <c r="J765" s="962"/>
      <c r="K765" s="962"/>
    </row>
    <row r="766">
      <c r="A766" s="962"/>
      <c r="B766" s="962"/>
      <c r="C766" s="962"/>
      <c r="D766" s="962"/>
      <c r="E766" s="962"/>
      <c r="F766" s="962"/>
      <c r="G766" s="962"/>
      <c r="H766" s="962"/>
      <c r="I766" s="962"/>
      <c r="J766" s="962"/>
      <c r="K766" s="962"/>
    </row>
    <row r="767">
      <c r="A767" s="962"/>
      <c r="B767" s="962"/>
      <c r="C767" s="962"/>
      <c r="D767" s="962"/>
      <c r="E767" s="962"/>
      <c r="F767" s="962"/>
      <c r="G767" s="962"/>
      <c r="H767" s="962"/>
      <c r="I767" s="962"/>
      <c r="J767" s="962"/>
      <c r="K767" s="962"/>
    </row>
    <row r="768">
      <c r="A768" s="962"/>
      <c r="B768" s="962"/>
      <c r="C768" s="962"/>
      <c r="D768" s="962"/>
      <c r="E768" s="962"/>
      <c r="F768" s="962"/>
      <c r="G768" s="962"/>
      <c r="H768" s="962"/>
      <c r="I768" s="962"/>
      <c r="J768" s="962"/>
      <c r="K768" s="962"/>
    </row>
    <row r="769">
      <c r="A769" s="962"/>
      <c r="B769" s="962"/>
      <c r="C769" s="962"/>
      <c r="D769" s="962"/>
      <c r="E769" s="962"/>
      <c r="F769" s="962"/>
      <c r="G769" s="962"/>
      <c r="H769" s="962"/>
      <c r="I769" s="962"/>
      <c r="J769" s="962"/>
      <c r="K769" s="962"/>
    </row>
    <row r="770">
      <c r="A770" s="962"/>
      <c r="B770" s="962"/>
      <c r="C770" s="962"/>
      <c r="D770" s="962"/>
      <c r="E770" s="962"/>
      <c r="F770" s="962"/>
      <c r="G770" s="962"/>
      <c r="H770" s="962"/>
      <c r="I770" s="962"/>
      <c r="J770" s="962"/>
      <c r="K770" s="962"/>
    </row>
    <row r="771">
      <c r="A771" s="962"/>
      <c r="B771" s="962"/>
      <c r="C771" s="962"/>
      <c r="D771" s="962"/>
      <c r="E771" s="962"/>
      <c r="F771" s="962"/>
      <c r="G771" s="962"/>
      <c r="H771" s="962"/>
      <c r="I771" s="962"/>
      <c r="J771" s="962"/>
      <c r="K771" s="962"/>
    </row>
    <row r="772">
      <c r="A772" s="962"/>
      <c r="B772" s="962"/>
      <c r="C772" s="962"/>
      <c r="D772" s="962"/>
      <c r="E772" s="962"/>
      <c r="F772" s="962"/>
      <c r="G772" s="962"/>
      <c r="H772" s="962"/>
      <c r="I772" s="962"/>
      <c r="J772" s="962"/>
      <c r="K772" s="962"/>
    </row>
    <row r="773">
      <c r="A773" s="962"/>
      <c r="B773" s="962"/>
      <c r="C773" s="962"/>
      <c r="D773" s="962"/>
      <c r="E773" s="962"/>
      <c r="F773" s="962"/>
      <c r="G773" s="962"/>
      <c r="H773" s="962"/>
      <c r="I773" s="962"/>
      <c r="J773" s="962"/>
      <c r="K773" s="962"/>
    </row>
    <row r="774">
      <c r="A774" s="962"/>
      <c r="B774" s="962"/>
      <c r="C774" s="962"/>
      <c r="D774" s="962"/>
      <c r="E774" s="962"/>
      <c r="F774" s="962"/>
      <c r="G774" s="962"/>
      <c r="H774" s="962"/>
      <c r="I774" s="962"/>
      <c r="J774" s="962"/>
      <c r="K774" s="962"/>
    </row>
    <row r="775">
      <c r="A775" s="962"/>
      <c r="B775" s="962"/>
      <c r="C775" s="962"/>
      <c r="D775" s="962"/>
      <c r="E775" s="962"/>
      <c r="F775" s="962"/>
      <c r="G775" s="962"/>
      <c r="H775" s="962"/>
      <c r="I775" s="962"/>
      <c r="J775" s="962"/>
      <c r="K775" s="962"/>
    </row>
    <row r="776">
      <c r="A776" s="962"/>
      <c r="B776" s="962"/>
      <c r="C776" s="962"/>
      <c r="D776" s="962"/>
      <c r="E776" s="962"/>
      <c r="F776" s="962"/>
      <c r="G776" s="962"/>
      <c r="H776" s="962"/>
      <c r="I776" s="962"/>
      <c r="J776" s="962"/>
      <c r="K776" s="962"/>
    </row>
    <row r="777">
      <c r="A777" s="962"/>
      <c r="B777" s="962"/>
      <c r="C777" s="962"/>
      <c r="D777" s="962"/>
      <c r="E777" s="962"/>
      <c r="F777" s="962"/>
      <c r="G777" s="962"/>
      <c r="H777" s="962"/>
      <c r="I777" s="962"/>
      <c r="J777" s="962"/>
      <c r="K777" s="962"/>
    </row>
    <row r="778">
      <c r="A778" s="962"/>
      <c r="B778" s="962"/>
      <c r="C778" s="962"/>
      <c r="D778" s="962"/>
      <c r="E778" s="962"/>
      <c r="F778" s="962"/>
      <c r="G778" s="962"/>
      <c r="H778" s="962"/>
      <c r="I778" s="962"/>
      <c r="J778" s="962"/>
      <c r="K778" s="962"/>
    </row>
    <row r="779">
      <c r="A779" s="962"/>
      <c r="B779" s="962"/>
      <c r="C779" s="962"/>
      <c r="D779" s="962"/>
      <c r="E779" s="962"/>
      <c r="F779" s="962"/>
      <c r="G779" s="962"/>
      <c r="H779" s="962"/>
      <c r="I779" s="962"/>
      <c r="J779" s="962"/>
      <c r="K779" s="962"/>
    </row>
    <row r="780">
      <c r="A780" s="962"/>
      <c r="B780" s="962"/>
      <c r="C780" s="962"/>
      <c r="D780" s="962"/>
      <c r="E780" s="962"/>
      <c r="F780" s="962"/>
      <c r="G780" s="962"/>
      <c r="H780" s="962"/>
      <c r="I780" s="962"/>
      <c r="J780" s="962"/>
      <c r="K780" s="962"/>
    </row>
    <row r="781">
      <c r="A781" s="962"/>
      <c r="B781" s="962"/>
      <c r="C781" s="962"/>
      <c r="D781" s="962"/>
      <c r="E781" s="962"/>
      <c r="F781" s="962"/>
      <c r="G781" s="962"/>
      <c r="H781" s="962"/>
      <c r="I781" s="962"/>
      <c r="J781" s="962"/>
      <c r="K781" s="962"/>
    </row>
    <row r="782">
      <c r="A782" s="962"/>
      <c r="B782" s="962"/>
      <c r="C782" s="962"/>
      <c r="D782" s="962"/>
      <c r="E782" s="962"/>
      <c r="F782" s="962"/>
      <c r="G782" s="962"/>
      <c r="H782" s="962"/>
      <c r="I782" s="962"/>
      <c r="J782" s="962"/>
      <c r="K782" s="962"/>
    </row>
    <row r="783">
      <c r="A783" s="962"/>
      <c r="B783" s="962"/>
      <c r="C783" s="962"/>
      <c r="D783" s="962"/>
      <c r="E783" s="962"/>
      <c r="F783" s="962"/>
      <c r="G783" s="962"/>
      <c r="H783" s="962"/>
      <c r="I783" s="962"/>
      <c r="J783" s="962"/>
      <c r="K783" s="962"/>
    </row>
    <row r="784">
      <c r="A784" s="962"/>
      <c r="B784" s="962"/>
      <c r="C784" s="962"/>
      <c r="D784" s="962"/>
      <c r="E784" s="962"/>
      <c r="F784" s="962"/>
      <c r="G784" s="962"/>
      <c r="H784" s="962"/>
      <c r="I784" s="962"/>
      <c r="J784" s="962"/>
      <c r="K784" s="962"/>
    </row>
    <row r="785">
      <c r="A785" s="962"/>
      <c r="B785" s="962"/>
      <c r="C785" s="962"/>
      <c r="D785" s="962"/>
      <c r="E785" s="962"/>
      <c r="F785" s="962"/>
      <c r="G785" s="962"/>
      <c r="H785" s="962"/>
      <c r="I785" s="962"/>
      <c r="J785" s="962"/>
      <c r="K785" s="962"/>
    </row>
    <row r="786">
      <c r="A786" s="962"/>
      <c r="B786" s="962"/>
      <c r="C786" s="962"/>
      <c r="D786" s="962"/>
      <c r="E786" s="962"/>
      <c r="F786" s="962"/>
      <c r="G786" s="962"/>
      <c r="H786" s="962"/>
      <c r="I786" s="962"/>
      <c r="J786" s="962"/>
      <c r="K786" s="962"/>
    </row>
    <row r="787">
      <c r="A787" s="962"/>
      <c r="B787" s="962"/>
      <c r="C787" s="962"/>
      <c r="D787" s="962"/>
      <c r="E787" s="962"/>
      <c r="F787" s="962"/>
      <c r="G787" s="962"/>
      <c r="H787" s="962"/>
      <c r="I787" s="962"/>
      <c r="J787" s="962"/>
      <c r="K787" s="962"/>
    </row>
    <row r="788">
      <c r="A788" s="962"/>
      <c r="B788" s="962"/>
      <c r="C788" s="962"/>
      <c r="D788" s="962"/>
      <c r="E788" s="962"/>
      <c r="F788" s="962"/>
      <c r="G788" s="962"/>
      <c r="H788" s="962"/>
      <c r="I788" s="962"/>
      <c r="J788" s="962"/>
      <c r="K788" s="962"/>
    </row>
    <row r="789">
      <c r="A789" s="962"/>
      <c r="B789" s="962"/>
      <c r="C789" s="962"/>
      <c r="D789" s="962"/>
      <c r="E789" s="962"/>
      <c r="F789" s="962"/>
      <c r="G789" s="962"/>
      <c r="H789" s="962"/>
      <c r="I789" s="962"/>
      <c r="J789" s="962"/>
      <c r="K789" s="962"/>
    </row>
    <row r="790">
      <c r="A790" s="962"/>
      <c r="B790" s="962"/>
      <c r="C790" s="962"/>
      <c r="D790" s="962"/>
      <c r="E790" s="962"/>
      <c r="F790" s="962"/>
      <c r="G790" s="962"/>
      <c r="H790" s="962"/>
      <c r="I790" s="962"/>
      <c r="J790" s="962"/>
      <c r="K790" s="962"/>
    </row>
    <row r="791">
      <c r="A791" s="962"/>
      <c r="B791" s="962"/>
      <c r="C791" s="962"/>
      <c r="D791" s="962"/>
      <c r="E791" s="962"/>
      <c r="F791" s="962"/>
      <c r="G791" s="962"/>
      <c r="H791" s="962"/>
      <c r="I791" s="962"/>
      <c r="J791" s="962"/>
      <c r="K791" s="962"/>
    </row>
    <row r="792">
      <c r="A792" s="962"/>
      <c r="B792" s="962"/>
      <c r="C792" s="962"/>
      <c r="D792" s="962"/>
      <c r="E792" s="962"/>
      <c r="F792" s="962"/>
      <c r="G792" s="962"/>
      <c r="H792" s="962"/>
      <c r="I792" s="962"/>
      <c r="J792" s="962"/>
      <c r="K792" s="962"/>
    </row>
    <row r="793">
      <c r="A793" s="962"/>
      <c r="B793" s="962"/>
      <c r="C793" s="962"/>
      <c r="D793" s="962"/>
      <c r="E793" s="962"/>
      <c r="F793" s="962"/>
      <c r="G793" s="962"/>
      <c r="H793" s="962"/>
      <c r="I793" s="962"/>
      <c r="J793" s="962"/>
      <c r="K793" s="962"/>
    </row>
    <row r="794">
      <c r="A794" s="962"/>
      <c r="B794" s="962"/>
      <c r="C794" s="962"/>
      <c r="D794" s="962"/>
      <c r="E794" s="962"/>
      <c r="F794" s="962"/>
      <c r="G794" s="962"/>
      <c r="H794" s="962"/>
      <c r="I794" s="962"/>
      <c r="J794" s="962"/>
      <c r="K794" s="962"/>
    </row>
    <row r="795">
      <c r="A795" s="962"/>
      <c r="B795" s="962"/>
      <c r="C795" s="962"/>
      <c r="D795" s="962"/>
      <c r="E795" s="962"/>
      <c r="F795" s="962"/>
      <c r="G795" s="962"/>
      <c r="H795" s="962"/>
      <c r="I795" s="962"/>
      <c r="J795" s="962"/>
      <c r="K795" s="962"/>
    </row>
    <row r="796">
      <c r="A796" s="962"/>
      <c r="B796" s="962"/>
      <c r="C796" s="962"/>
      <c r="D796" s="962"/>
      <c r="E796" s="962"/>
      <c r="F796" s="962"/>
      <c r="G796" s="962"/>
      <c r="H796" s="962"/>
      <c r="I796" s="962"/>
      <c r="J796" s="962"/>
      <c r="K796" s="962"/>
    </row>
    <row r="797">
      <c r="A797" s="962"/>
      <c r="B797" s="962"/>
      <c r="C797" s="962"/>
      <c r="D797" s="962"/>
      <c r="E797" s="962"/>
      <c r="F797" s="962"/>
      <c r="G797" s="962"/>
      <c r="H797" s="962"/>
      <c r="I797" s="962"/>
      <c r="J797" s="962"/>
      <c r="K797" s="962"/>
    </row>
    <row r="798">
      <c r="A798" s="962"/>
      <c r="B798" s="962"/>
      <c r="C798" s="962"/>
      <c r="D798" s="962"/>
      <c r="E798" s="962"/>
      <c r="F798" s="962"/>
      <c r="G798" s="962"/>
      <c r="H798" s="962"/>
      <c r="I798" s="962"/>
      <c r="J798" s="962"/>
      <c r="K798" s="962"/>
    </row>
    <row r="799">
      <c r="A799" s="962"/>
      <c r="B799" s="962"/>
      <c r="C799" s="962"/>
      <c r="D799" s="962"/>
      <c r="E799" s="962"/>
      <c r="F799" s="962"/>
      <c r="G799" s="962"/>
      <c r="H799" s="962"/>
      <c r="I799" s="962"/>
      <c r="J799" s="962"/>
      <c r="K799" s="962"/>
    </row>
    <row r="800">
      <c r="A800" s="962"/>
      <c r="B800" s="962"/>
      <c r="C800" s="962"/>
      <c r="D800" s="962"/>
      <c r="E800" s="962"/>
      <c r="F800" s="962"/>
      <c r="G800" s="962"/>
      <c r="H800" s="962"/>
      <c r="I800" s="962"/>
      <c r="J800" s="962"/>
      <c r="K800" s="962"/>
    </row>
    <row r="801">
      <c r="A801" s="962"/>
      <c r="B801" s="962"/>
      <c r="C801" s="962"/>
      <c r="D801" s="962"/>
      <c r="E801" s="962"/>
      <c r="F801" s="962"/>
      <c r="G801" s="962"/>
      <c r="H801" s="962"/>
      <c r="I801" s="962"/>
      <c r="J801" s="962"/>
      <c r="K801" s="962"/>
    </row>
    <row r="802">
      <c r="A802" s="962"/>
      <c r="B802" s="962"/>
      <c r="C802" s="962"/>
      <c r="D802" s="962"/>
      <c r="E802" s="962"/>
      <c r="F802" s="962"/>
      <c r="G802" s="962"/>
      <c r="H802" s="962"/>
      <c r="I802" s="962"/>
      <c r="J802" s="962"/>
      <c r="K802" s="962"/>
    </row>
    <row r="803">
      <c r="A803" s="962"/>
      <c r="B803" s="962"/>
      <c r="C803" s="962"/>
      <c r="D803" s="962"/>
      <c r="E803" s="962"/>
      <c r="F803" s="962"/>
      <c r="G803" s="962"/>
      <c r="H803" s="962"/>
      <c r="I803" s="962"/>
      <c r="J803" s="962"/>
      <c r="K803" s="962"/>
    </row>
    <row r="804">
      <c r="A804" s="962"/>
      <c r="B804" s="962"/>
      <c r="C804" s="962"/>
      <c r="D804" s="962"/>
      <c r="E804" s="962"/>
      <c r="F804" s="962"/>
      <c r="G804" s="962"/>
      <c r="H804" s="962"/>
      <c r="I804" s="962"/>
      <c r="J804" s="962"/>
      <c r="K804" s="962"/>
    </row>
    <row r="805">
      <c r="A805" s="962"/>
      <c r="B805" s="962"/>
      <c r="C805" s="962"/>
      <c r="D805" s="962"/>
      <c r="E805" s="962"/>
      <c r="F805" s="962"/>
      <c r="G805" s="962"/>
      <c r="H805" s="962"/>
      <c r="I805" s="962"/>
      <c r="J805" s="962"/>
      <c r="K805" s="962"/>
    </row>
    <row r="806">
      <c r="A806" s="962"/>
      <c r="B806" s="962"/>
      <c r="C806" s="962"/>
      <c r="D806" s="962"/>
      <c r="E806" s="962"/>
      <c r="F806" s="962"/>
      <c r="G806" s="962"/>
      <c r="H806" s="962"/>
      <c r="I806" s="962"/>
      <c r="J806" s="962"/>
      <c r="K806" s="962"/>
    </row>
    <row r="807">
      <c r="A807" s="962"/>
      <c r="B807" s="962"/>
      <c r="C807" s="962"/>
      <c r="D807" s="962"/>
      <c r="E807" s="962"/>
      <c r="F807" s="962"/>
      <c r="G807" s="962"/>
      <c r="H807" s="962"/>
      <c r="I807" s="962"/>
      <c r="J807" s="962"/>
      <c r="K807" s="962"/>
    </row>
    <row r="808">
      <c r="A808" s="962"/>
      <c r="B808" s="962"/>
      <c r="C808" s="962"/>
      <c r="D808" s="962"/>
      <c r="E808" s="962"/>
      <c r="F808" s="962"/>
      <c r="G808" s="962"/>
      <c r="H808" s="962"/>
      <c r="I808" s="962"/>
      <c r="J808" s="962"/>
      <c r="K808" s="962"/>
    </row>
    <row r="809">
      <c r="A809" s="962"/>
      <c r="B809" s="962"/>
      <c r="C809" s="962"/>
      <c r="D809" s="962"/>
      <c r="E809" s="962"/>
      <c r="F809" s="962"/>
      <c r="G809" s="962"/>
      <c r="H809" s="962"/>
      <c r="I809" s="962"/>
      <c r="J809" s="962"/>
      <c r="K809" s="962"/>
    </row>
    <row r="810">
      <c r="A810" s="962"/>
      <c r="B810" s="962"/>
      <c r="C810" s="962"/>
      <c r="D810" s="962"/>
      <c r="E810" s="962"/>
      <c r="F810" s="962"/>
      <c r="G810" s="962"/>
      <c r="H810" s="962"/>
      <c r="I810" s="962"/>
      <c r="J810" s="962"/>
      <c r="K810" s="962"/>
    </row>
    <row r="811">
      <c r="A811" s="962"/>
      <c r="B811" s="962"/>
      <c r="C811" s="962"/>
      <c r="D811" s="962"/>
      <c r="E811" s="962"/>
      <c r="F811" s="962"/>
      <c r="G811" s="962"/>
      <c r="H811" s="962"/>
      <c r="I811" s="962"/>
      <c r="J811" s="962"/>
      <c r="K811" s="962"/>
    </row>
    <row r="812">
      <c r="A812" s="962"/>
      <c r="B812" s="962"/>
      <c r="C812" s="962"/>
      <c r="D812" s="962"/>
      <c r="E812" s="962"/>
      <c r="F812" s="962"/>
      <c r="G812" s="962"/>
      <c r="H812" s="962"/>
      <c r="I812" s="962"/>
      <c r="J812" s="962"/>
      <c r="K812" s="962"/>
    </row>
    <row r="813">
      <c r="A813" s="962"/>
      <c r="B813" s="962"/>
      <c r="C813" s="962"/>
      <c r="D813" s="962"/>
      <c r="E813" s="962"/>
      <c r="F813" s="962"/>
      <c r="G813" s="962"/>
      <c r="H813" s="962"/>
      <c r="I813" s="962"/>
      <c r="J813" s="962"/>
      <c r="K813" s="962"/>
    </row>
    <row r="814">
      <c r="A814" s="962"/>
      <c r="B814" s="962"/>
      <c r="C814" s="962"/>
      <c r="D814" s="962"/>
      <c r="E814" s="962"/>
      <c r="F814" s="962"/>
      <c r="G814" s="962"/>
      <c r="H814" s="962"/>
      <c r="I814" s="962"/>
      <c r="J814" s="962"/>
      <c r="K814" s="962"/>
    </row>
    <row r="815">
      <c r="A815" s="962"/>
      <c r="B815" s="962"/>
      <c r="C815" s="962"/>
      <c r="D815" s="962"/>
      <c r="E815" s="962"/>
      <c r="F815" s="962"/>
      <c r="G815" s="962"/>
      <c r="H815" s="962"/>
      <c r="I815" s="962"/>
      <c r="J815" s="962"/>
      <c r="K815" s="962"/>
    </row>
    <row r="816">
      <c r="A816" s="962"/>
      <c r="B816" s="962"/>
      <c r="C816" s="962"/>
      <c r="D816" s="962"/>
      <c r="E816" s="962"/>
      <c r="F816" s="962"/>
      <c r="G816" s="962"/>
      <c r="H816" s="962"/>
      <c r="I816" s="962"/>
      <c r="J816" s="962"/>
      <c r="K816" s="962"/>
    </row>
    <row r="817">
      <c r="A817" s="962"/>
      <c r="B817" s="962"/>
      <c r="C817" s="962"/>
      <c r="D817" s="962"/>
      <c r="E817" s="962"/>
      <c r="F817" s="962"/>
      <c r="G817" s="962"/>
      <c r="H817" s="962"/>
      <c r="I817" s="962"/>
      <c r="J817" s="962"/>
      <c r="K817" s="962"/>
    </row>
    <row r="818">
      <c r="A818" s="962"/>
      <c r="B818" s="962"/>
      <c r="C818" s="962"/>
      <c r="D818" s="962"/>
      <c r="E818" s="962"/>
      <c r="F818" s="962"/>
      <c r="G818" s="962"/>
      <c r="H818" s="962"/>
      <c r="I818" s="962"/>
      <c r="J818" s="962"/>
      <c r="K818" s="962"/>
    </row>
    <row r="819">
      <c r="A819" s="962"/>
      <c r="B819" s="962"/>
      <c r="C819" s="962"/>
      <c r="D819" s="962"/>
      <c r="E819" s="962"/>
      <c r="F819" s="962"/>
      <c r="G819" s="962"/>
      <c r="H819" s="962"/>
      <c r="I819" s="962"/>
      <c r="J819" s="962"/>
      <c r="K819" s="962"/>
    </row>
    <row r="820">
      <c r="A820" s="962"/>
      <c r="B820" s="962"/>
      <c r="C820" s="962"/>
      <c r="D820" s="962"/>
      <c r="E820" s="962"/>
      <c r="F820" s="962"/>
      <c r="G820" s="962"/>
      <c r="H820" s="962"/>
      <c r="I820" s="962"/>
      <c r="J820" s="962"/>
      <c r="K820" s="962"/>
    </row>
    <row r="821">
      <c r="A821" s="962"/>
      <c r="B821" s="962"/>
      <c r="C821" s="962"/>
      <c r="D821" s="962"/>
      <c r="E821" s="962"/>
      <c r="F821" s="962"/>
      <c r="G821" s="962"/>
      <c r="H821" s="962"/>
      <c r="I821" s="962"/>
      <c r="J821" s="962"/>
      <c r="K821" s="962"/>
    </row>
    <row r="822">
      <c r="A822" s="962"/>
      <c r="B822" s="962"/>
      <c r="C822" s="962"/>
      <c r="D822" s="962"/>
      <c r="E822" s="962"/>
      <c r="F822" s="962"/>
      <c r="G822" s="962"/>
      <c r="H822" s="962"/>
      <c r="I822" s="962"/>
      <c r="J822" s="962"/>
      <c r="K822" s="962"/>
    </row>
    <row r="823">
      <c r="A823" s="962"/>
      <c r="B823" s="962"/>
      <c r="C823" s="962"/>
      <c r="D823" s="962"/>
      <c r="E823" s="962"/>
      <c r="F823" s="962"/>
      <c r="G823" s="962"/>
      <c r="H823" s="962"/>
      <c r="I823" s="962"/>
      <c r="J823" s="962"/>
      <c r="K823" s="962"/>
    </row>
    <row r="824">
      <c r="A824" s="962"/>
      <c r="B824" s="962"/>
      <c r="C824" s="962"/>
      <c r="D824" s="962"/>
      <c r="E824" s="962"/>
      <c r="F824" s="962"/>
      <c r="G824" s="962"/>
      <c r="H824" s="962"/>
      <c r="I824" s="962"/>
      <c r="J824" s="962"/>
      <c r="K824" s="962"/>
    </row>
    <row r="825">
      <c r="A825" s="962"/>
      <c r="B825" s="962"/>
      <c r="C825" s="962"/>
      <c r="D825" s="962"/>
      <c r="E825" s="962"/>
      <c r="F825" s="962"/>
      <c r="G825" s="962"/>
      <c r="H825" s="962"/>
      <c r="I825" s="962"/>
      <c r="J825" s="962"/>
      <c r="K825" s="962"/>
    </row>
    <row r="826">
      <c r="A826" s="962"/>
      <c r="B826" s="962"/>
      <c r="C826" s="962"/>
      <c r="D826" s="962"/>
      <c r="E826" s="962"/>
      <c r="F826" s="962"/>
      <c r="G826" s="962"/>
      <c r="H826" s="962"/>
      <c r="I826" s="962"/>
      <c r="J826" s="962"/>
      <c r="K826" s="962"/>
    </row>
    <row r="827">
      <c r="A827" s="962"/>
      <c r="B827" s="962"/>
      <c r="C827" s="962"/>
      <c r="D827" s="962"/>
      <c r="E827" s="962"/>
      <c r="F827" s="962"/>
      <c r="G827" s="962"/>
      <c r="H827" s="962"/>
      <c r="I827" s="962"/>
      <c r="J827" s="962"/>
      <c r="K827" s="962"/>
    </row>
    <row r="828">
      <c r="A828" s="962"/>
      <c r="B828" s="962"/>
      <c r="C828" s="962"/>
      <c r="D828" s="962"/>
      <c r="E828" s="962"/>
      <c r="F828" s="962"/>
      <c r="G828" s="962"/>
      <c r="H828" s="962"/>
      <c r="I828" s="962"/>
      <c r="J828" s="962"/>
      <c r="K828" s="962"/>
    </row>
    <row r="829">
      <c r="A829" s="962"/>
      <c r="B829" s="962"/>
      <c r="C829" s="962"/>
      <c r="D829" s="962"/>
      <c r="E829" s="962"/>
      <c r="F829" s="962"/>
      <c r="G829" s="962"/>
      <c r="H829" s="962"/>
      <c r="I829" s="962"/>
      <c r="J829" s="962"/>
      <c r="K829" s="962"/>
    </row>
    <row r="830">
      <c r="A830" s="962"/>
      <c r="B830" s="962"/>
      <c r="C830" s="962"/>
      <c r="D830" s="962"/>
      <c r="E830" s="962"/>
      <c r="F830" s="962"/>
      <c r="G830" s="962"/>
      <c r="H830" s="962"/>
      <c r="I830" s="962"/>
      <c r="J830" s="962"/>
      <c r="K830" s="962"/>
    </row>
    <row r="831">
      <c r="A831" s="962"/>
      <c r="B831" s="962"/>
      <c r="C831" s="962"/>
      <c r="D831" s="962"/>
      <c r="E831" s="962"/>
      <c r="F831" s="962"/>
      <c r="G831" s="962"/>
      <c r="H831" s="962"/>
      <c r="I831" s="962"/>
      <c r="J831" s="962"/>
      <c r="K831" s="962"/>
    </row>
    <row r="832">
      <c r="A832" s="962"/>
      <c r="B832" s="962"/>
      <c r="C832" s="962"/>
      <c r="D832" s="962"/>
      <c r="E832" s="962"/>
      <c r="F832" s="962"/>
      <c r="G832" s="962"/>
      <c r="H832" s="962"/>
      <c r="I832" s="962"/>
      <c r="J832" s="962"/>
      <c r="K832" s="962"/>
    </row>
    <row r="833">
      <c r="A833" s="962"/>
      <c r="B833" s="962"/>
      <c r="C833" s="962"/>
      <c r="D833" s="962"/>
      <c r="E833" s="962"/>
      <c r="F833" s="962"/>
      <c r="G833" s="962"/>
      <c r="H833" s="962"/>
      <c r="I833" s="962"/>
      <c r="J833" s="962"/>
      <c r="K833" s="962"/>
    </row>
    <row r="834">
      <c r="A834" s="962"/>
      <c r="B834" s="962"/>
      <c r="C834" s="962"/>
      <c r="D834" s="962"/>
      <c r="E834" s="962"/>
      <c r="F834" s="962"/>
      <c r="G834" s="962"/>
      <c r="H834" s="962"/>
      <c r="I834" s="962"/>
      <c r="J834" s="962"/>
      <c r="K834" s="962"/>
    </row>
    <row r="835">
      <c r="A835" s="962"/>
      <c r="B835" s="962"/>
      <c r="C835" s="962"/>
      <c r="D835" s="962"/>
      <c r="E835" s="962"/>
      <c r="F835" s="962"/>
      <c r="G835" s="962"/>
      <c r="H835" s="962"/>
      <c r="I835" s="962"/>
      <c r="J835" s="962"/>
      <c r="K835" s="962"/>
    </row>
    <row r="836">
      <c r="A836" s="962"/>
      <c r="B836" s="962"/>
      <c r="C836" s="962"/>
      <c r="D836" s="962"/>
      <c r="E836" s="962"/>
      <c r="F836" s="962"/>
      <c r="G836" s="962"/>
      <c r="H836" s="962"/>
      <c r="I836" s="962"/>
      <c r="J836" s="962"/>
      <c r="K836" s="962"/>
    </row>
    <row r="837">
      <c r="A837" s="962"/>
      <c r="B837" s="962"/>
      <c r="C837" s="962"/>
      <c r="D837" s="962"/>
      <c r="E837" s="962"/>
      <c r="F837" s="962"/>
      <c r="G837" s="962"/>
      <c r="H837" s="962"/>
      <c r="I837" s="962"/>
      <c r="J837" s="962"/>
      <c r="K837" s="962"/>
    </row>
    <row r="838">
      <c r="A838" s="962"/>
      <c r="B838" s="962"/>
      <c r="C838" s="962"/>
      <c r="D838" s="962"/>
      <c r="E838" s="962"/>
      <c r="F838" s="962"/>
      <c r="G838" s="962"/>
      <c r="H838" s="962"/>
      <c r="I838" s="962"/>
      <c r="J838" s="962"/>
      <c r="K838" s="962"/>
    </row>
    <row r="839">
      <c r="A839" s="962"/>
      <c r="B839" s="962"/>
      <c r="C839" s="962"/>
      <c r="D839" s="962"/>
      <c r="E839" s="962"/>
      <c r="F839" s="962"/>
      <c r="G839" s="962"/>
      <c r="H839" s="962"/>
      <c r="I839" s="962"/>
      <c r="J839" s="962"/>
      <c r="K839" s="962"/>
    </row>
    <row r="840">
      <c r="A840" s="962"/>
      <c r="B840" s="962"/>
      <c r="C840" s="962"/>
      <c r="D840" s="962"/>
      <c r="E840" s="962"/>
      <c r="F840" s="962"/>
      <c r="G840" s="962"/>
      <c r="H840" s="962"/>
      <c r="I840" s="962"/>
      <c r="J840" s="962"/>
      <c r="K840" s="962"/>
    </row>
    <row r="841">
      <c r="A841" s="962"/>
      <c r="B841" s="962"/>
      <c r="C841" s="962"/>
      <c r="D841" s="962"/>
      <c r="E841" s="962"/>
      <c r="F841" s="962"/>
      <c r="G841" s="962"/>
      <c r="H841" s="962"/>
      <c r="I841" s="962"/>
      <c r="J841" s="962"/>
      <c r="K841" s="962"/>
    </row>
    <row r="842">
      <c r="A842" s="962"/>
      <c r="B842" s="962"/>
      <c r="C842" s="962"/>
      <c r="D842" s="962"/>
      <c r="E842" s="962"/>
      <c r="F842" s="962"/>
      <c r="G842" s="962"/>
      <c r="H842" s="962"/>
      <c r="I842" s="962"/>
      <c r="J842" s="962"/>
      <c r="K842" s="962"/>
    </row>
    <row r="843">
      <c r="A843" s="962"/>
      <c r="B843" s="962"/>
      <c r="C843" s="962"/>
      <c r="D843" s="962"/>
      <c r="E843" s="962"/>
      <c r="F843" s="962"/>
      <c r="G843" s="962"/>
      <c r="H843" s="962"/>
      <c r="I843" s="962"/>
      <c r="J843" s="962"/>
      <c r="K843" s="962"/>
    </row>
    <row r="844">
      <c r="A844" s="962"/>
      <c r="B844" s="962"/>
      <c r="C844" s="962"/>
      <c r="D844" s="962"/>
      <c r="E844" s="962"/>
      <c r="F844" s="962"/>
      <c r="G844" s="962"/>
      <c r="H844" s="962"/>
      <c r="I844" s="962"/>
      <c r="J844" s="962"/>
      <c r="K844" s="962"/>
    </row>
    <row r="845">
      <c r="A845" s="962"/>
      <c r="B845" s="962"/>
      <c r="C845" s="962"/>
      <c r="D845" s="962"/>
      <c r="E845" s="962"/>
      <c r="F845" s="962"/>
      <c r="G845" s="962"/>
      <c r="H845" s="962"/>
      <c r="I845" s="962"/>
      <c r="J845" s="962"/>
      <c r="K845" s="962"/>
    </row>
    <row r="846">
      <c r="A846" s="962"/>
      <c r="B846" s="962"/>
      <c r="C846" s="962"/>
      <c r="D846" s="962"/>
      <c r="E846" s="962"/>
      <c r="F846" s="962"/>
      <c r="G846" s="962"/>
      <c r="H846" s="962"/>
      <c r="I846" s="962"/>
      <c r="J846" s="962"/>
      <c r="K846" s="962"/>
    </row>
    <row r="847">
      <c r="A847" s="962"/>
      <c r="B847" s="962"/>
      <c r="C847" s="962"/>
      <c r="D847" s="962"/>
      <c r="E847" s="962"/>
      <c r="F847" s="962"/>
      <c r="G847" s="962"/>
      <c r="H847" s="962"/>
      <c r="I847" s="962"/>
      <c r="J847" s="962"/>
      <c r="K847" s="962"/>
    </row>
    <row r="848">
      <c r="A848" s="962"/>
      <c r="B848" s="962"/>
      <c r="C848" s="962"/>
      <c r="D848" s="962"/>
      <c r="E848" s="962"/>
      <c r="F848" s="962"/>
      <c r="G848" s="962"/>
      <c r="H848" s="962"/>
      <c r="I848" s="962"/>
      <c r="J848" s="962"/>
      <c r="K848" s="962"/>
    </row>
    <row r="849">
      <c r="A849" s="962"/>
      <c r="B849" s="962"/>
      <c r="C849" s="962"/>
      <c r="D849" s="962"/>
      <c r="E849" s="962"/>
      <c r="F849" s="962"/>
      <c r="G849" s="962"/>
      <c r="H849" s="962"/>
      <c r="I849" s="962"/>
      <c r="J849" s="962"/>
      <c r="K849" s="962"/>
    </row>
    <row r="850">
      <c r="A850" s="962"/>
      <c r="B850" s="962"/>
      <c r="C850" s="962"/>
      <c r="D850" s="962"/>
      <c r="E850" s="962"/>
      <c r="F850" s="962"/>
      <c r="G850" s="962"/>
      <c r="H850" s="962"/>
      <c r="I850" s="962"/>
      <c r="J850" s="962"/>
      <c r="K850" s="962"/>
    </row>
    <row r="851">
      <c r="A851" s="962"/>
      <c r="B851" s="962"/>
      <c r="C851" s="962"/>
      <c r="D851" s="962"/>
      <c r="E851" s="962"/>
      <c r="F851" s="962"/>
      <c r="G851" s="962"/>
      <c r="H851" s="962"/>
      <c r="I851" s="962"/>
      <c r="J851" s="962"/>
      <c r="K851" s="962"/>
    </row>
    <row r="852">
      <c r="A852" s="962"/>
      <c r="B852" s="962"/>
      <c r="C852" s="962"/>
      <c r="D852" s="962"/>
      <c r="E852" s="962"/>
      <c r="F852" s="962"/>
      <c r="G852" s="962"/>
      <c r="H852" s="962"/>
      <c r="I852" s="962"/>
      <c r="J852" s="962"/>
      <c r="K852" s="962"/>
    </row>
    <row r="853">
      <c r="A853" s="962"/>
      <c r="B853" s="962"/>
      <c r="C853" s="962"/>
      <c r="D853" s="962"/>
      <c r="E853" s="962"/>
      <c r="F853" s="962"/>
      <c r="G853" s="962"/>
      <c r="H853" s="962"/>
      <c r="I853" s="962"/>
      <c r="J853" s="962"/>
      <c r="K853" s="962"/>
    </row>
    <row r="854">
      <c r="A854" s="962"/>
      <c r="B854" s="962"/>
      <c r="C854" s="962"/>
      <c r="D854" s="962"/>
      <c r="E854" s="962"/>
      <c r="F854" s="962"/>
      <c r="G854" s="962"/>
      <c r="H854" s="962"/>
      <c r="I854" s="962"/>
      <c r="J854" s="962"/>
      <c r="K854" s="962"/>
    </row>
    <row r="855">
      <c r="A855" s="962"/>
      <c r="B855" s="962"/>
      <c r="C855" s="962"/>
      <c r="D855" s="962"/>
      <c r="E855" s="962"/>
      <c r="F855" s="962"/>
      <c r="G855" s="962"/>
      <c r="H855" s="962"/>
      <c r="I855" s="962"/>
      <c r="J855" s="962"/>
      <c r="K855" s="962"/>
    </row>
    <row r="856">
      <c r="A856" s="962"/>
      <c r="B856" s="962"/>
      <c r="C856" s="962"/>
      <c r="D856" s="962"/>
      <c r="E856" s="962"/>
      <c r="F856" s="962"/>
      <c r="G856" s="962"/>
      <c r="H856" s="962"/>
      <c r="I856" s="962"/>
      <c r="J856" s="962"/>
      <c r="K856" s="962"/>
    </row>
    <row r="857">
      <c r="A857" s="962"/>
      <c r="B857" s="962"/>
      <c r="C857" s="962"/>
      <c r="D857" s="962"/>
      <c r="E857" s="962"/>
      <c r="F857" s="962"/>
      <c r="G857" s="962"/>
      <c r="H857" s="962"/>
      <c r="I857" s="962"/>
      <c r="J857" s="962"/>
      <c r="K857" s="962"/>
    </row>
    <row r="858">
      <c r="A858" s="962"/>
      <c r="B858" s="962"/>
      <c r="C858" s="962"/>
      <c r="D858" s="962"/>
      <c r="E858" s="962"/>
      <c r="F858" s="962"/>
      <c r="G858" s="962"/>
      <c r="H858" s="962"/>
      <c r="I858" s="962"/>
      <c r="J858" s="962"/>
      <c r="K858" s="962"/>
    </row>
    <row r="859">
      <c r="A859" s="962"/>
      <c r="B859" s="962"/>
      <c r="C859" s="962"/>
      <c r="D859" s="962"/>
      <c r="E859" s="962"/>
      <c r="F859" s="962"/>
      <c r="G859" s="962"/>
      <c r="H859" s="962"/>
      <c r="I859" s="962"/>
      <c r="J859" s="962"/>
      <c r="K859" s="962"/>
    </row>
    <row r="860">
      <c r="A860" s="962"/>
      <c r="B860" s="962"/>
      <c r="C860" s="962"/>
      <c r="D860" s="962"/>
      <c r="E860" s="962"/>
      <c r="F860" s="962"/>
      <c r="G860" s="962"/>
      <c r="H860" s="962"/>
      <c r="I860" s="962"/>
      <c r="J860" s="962"/>
      <c r="K860" s="962"/>
    </row>
    <row r="861">
      <c r="A861" s="962"/>
      <c r="B861" s="962"/>
      <c r="C861" s="962"/>
      <c r="D861" s="962"/>
      <c r="E861" s="962"/>
      <c r="F861" s="962"/>
      <c r="G861" s="962"/>
      <c r="H861" s="962"/>
      <c r="I861" s="962"/>
      <c r="J861" s="962"/>
      <c r="K861" s="962"/>
    </row>
    <row r="862">
      <c r="A862" s="962"/>
      <c r="B862" s="962"/>
      <c r="C862" s="962"/>
      <c r="D862" s="962"/>
      <c r="E862" s="962"/>
      <c r="F862" s="962"/>
      <c r="G862" s="962"/>
      <c r="H862" s="962"/>
      <c r="I862" s="962"/>
      <c r="J862" s="962"/>
      <c r="K862" s="962"/>
    </row>
    <row r="863">
      <c r="A863" s="962"/>
      <c r="B863" s="962"/>
      <c r="C863" s="962"/>
      <c r="D863" s="962"/>
      <c r="E863" s="962"/>
      <c r="F863" s="962"/>
      <c r="G863" s="962"/>
      <c r="H863" s="962"/>
      <c r="I863" s="962"/>
      <c r="J863" s="962"/>
      <c r="K863" s="962"/>
    </row>
    <row r="864">
      <c r="A864" s="962"/>
      <c r="B864" s="962"/>
      <c r="C864" s="962"/>
      <c r="D864" s="962"/>
      <c r="E864" s="962"/>
      <c r="F864" s="962"/>
      <c r="G864" s="962"/>
      <c r="H864" s="962"/>
      <c r="I864" s="962"/>
      <c r="J864" s="962"/>
      <c r="K864" s="962"/>
    </row>
    <row r="865">
      <c r="A865" s="962"/>
      <c r="B865" s="962"/>
      <c r="C865" s="962"/>
      <c r="D865" s="962"/>
      <c r="E865" s="962"/>
      <c r="F865" s="962"/>
      <c r="G865" s="962"/>
      <c r="H865" s="962"/>
      <c r="I865" s="962"/>
      <c r="J865" s="962"/>
      <c r="K865" s="962"/>
    </row>
    <row r="866">
      <c r="A866" s="962"/>
      <c r="B866" s="962"/>
      <c r="C866" s="962"/>
      <c r="D866" s="962"/>
      <c r="E866" s="962"/>
      <c r="F866" s="962"/>
      <c r="G866" s="962"/>
      <c r="H866" s="962"/>
      <c r="I866" s="962"/>
      <c r="J866" s="962"/>
      <c r="K866" s="962"/>
    </row>
    <row r="867">
      <c r="A867" s="962"/>
      <c r="B867" s="962"/>
      <c r="C867" s="962"/>
      <c r="D867" s="962"/>
      <c r="E867" s="962"/>
      <c r="F867" s="962"/>
      <c r="G867" s="962"/>
      <c r="H867" s="962"/>
      <c r="I867" s="962"/>
      <c r="J867" s="962"/>
      <c r="K867" s="962"/>
    </row>
    <row r="868">
      <c r="A868" s="962"/>
      <c r="B868" s="962"/>
      <c r="C868" s="962"/>
      <c r="D868" s="962"/>
      <c r="E868" s="962"/>
      <c r="F868" s="962"/>
      <c r="G868" s="962"/>
      <c r="H868" s="962"/>
      <c r="I868" s="962"/>
      <c r="J868" s="962"/>
      <c r="K868" s="962"/>
    </row>
    <row r="869">
      <c r="A869" s="962"/>
      <c r="B869" s="962"/>
      <c r="C869" s="962"/>
      <c r="D869" s="962"/>
      <c r="E869" s="962"/>
      <c r="F869" s="962"/>
      <c r="G869" s="962"/>
      <c r="H869" s="962"/>
      <c r="I869" s="962"/>
      <c r="J869" s="962"/>
      <c r="K869" s="962"/>
    </row>
    <row r="870">
      <c r="A870" s="962"/>
      <c r="B870" s="962"/>
      <c r="C870" s="962"/>
      <c r="D870" s="962"/>
      <c r="E870" s="962"/>
      <c r="F870" s="962"/>
      <c r="G870" s="962"/>
      <c r="H870" s="962"/>
      <c r="I870" s="962"/>
      <c r="J870" s="962"/>
      <c r="K870" s="962"/>
    </row>
    <row r="871">
      <c r="A871" s="962"/>
      <c r="B871" s="962"/>
      <c r="C871" s="962"/>
      <c r="D871" s="962"/>
      <c r="E871" s="962"/>
      <c r="F871" s="962"/>
      <c r="G871" s="962"/>
      <c r="H871" s="962"/>
      <c r="I871" s="962"/>
      <c r="J871" s="962"/>
      <c r="K871" s="962"/>
    </row>
    <row r="872">
      <c r="A872" s="962"/>
      <c r="B872" s="962"/>
      <c r="C872" s="962"/>
      <c r="D872" s="962"/>
      <c r="E872" s="962"/>
      <c r="F872" s="962"/>
      <c r="G872" s="962"/>
      <c r="H872" s="962"/>
      <c r="I872" s="962"/>
      <c r="J872" s="962"/>
      <c r="K872" s="962"/>
    </row>
    <row r="873">
      <c r="A873" s="962"/>
      <c r="B873" s="962"/>
      <c r="C873" s="962"/>
      <c r="D873" s="962"/>
      <c r="E873" s="962"/>
      <c r="F873" s="962"/>
      <c r="G873" s="962"/>
      <c r="H873" s="962"/>
      <c r="I873" s="962"/>
      <c r="J873" s="962"/>
      <c r="K873" s="962"/>
    </row>
    <row r="874">
      <c r="A874" s="962"/>
      <c r="B874" s="962"/>
      <c r="C874" s="962"/>
      <c r="D874" s="962"/>
      <c r="E874" s="962"/>
      <c r="F874" s="962"/>
      <c r="G874" s="962"/>
      <c r="H874" s="962"/>
      <c r="I874" s="962"/>
      <c r="J874" s="962"/>
      <c r="K874" s="962"/>
    </row>
    <row r="875">
      <c r="A875" s="962"/>
      <c r="B875" s="962"/>
      <c r="C875" s="962"/>
      <c r="D875" s="962"/>
      <c r="E875" s="962"/>
      <c r="F875" s="962"/>
      <c r="G875" s="962"/>
      <c r="H875" s="962"/>
      <c r="I875" s="962"/>
      <c r="J875" s="962"/>
      <c r="K875" s="962"/>
    </row>
    <row r="876">
      <c r="A876" s="962"/>
      <c r="B876" s="962"/>
      <c r="C876" s="962"/>
      <c r="D876" s="962"/>
      <c r="E876" s="962"/>
      <c r="F876" s="962"/>
      <c r="G876" s="962"/>
      <c r="H876" s="962"/>
      <c r="I876" s="962"/>
      <c r="J876" s="962"/>
      <c r="K876" s="962"/>
    </row>
    <row r="877">
      <c r="A877" s="962"/>
      <c r="B877" s="962"/>
      <c r="C877" s="962"/>
      <c r="D877" s="962"/>
      <c r="E877" s="962"/>
      <c r="F877" s="962"/>
      <c r="G877" s="962"/>
      <c r="H877" s="962"/>
      <c r="I877" s="962"/>
      <c r="J877" s="962"/>
      <c r="K877" s="962"/>
    </row>
    <row r="878">
      <c r="A878" s="962"/>
      <c r="B878" s="962"/>
      <c r="C878" s="962"/>
      <c r="D878" s="962"/>
      <c r="E878" s="962"/>
      <c r="F878" s="962"/>
      <c r="G878" s="962"/>
      <c r="H878" s="962"/>
      <c r="I878" s="962"/>
      <c r="J878" s="962"/>
      <c r="K878" s="962"/>
    </row>
    <row r="879">
      <c r="A879" s="962"/>
      <c r="B879" s="962"/>
      <c r="C879" s="962"/>
      <c r="D879" s="962"/>
      <c r="E879" s="962"/>
      <c r="F879" s="962"/>
      <c r="G879" s="962"/>
      <c r="H879" s="962"/>
      <c r="I879" s="962"/>
      <c r="J879" s="962"/>
      <c r="K879" s="962"/>
    </row>
    <row r="880">
      <c r="A880" s="962"/>
      <c r="B880" s="962"/>
      <c r="C880" s="962"/>
      <c r="D880" s="962"/>
      <c r="E880" s="962"/>
      <c r="F880" s="962"/>
      <c r="G880" s="962"/>
      <c r="H880" s="962"/>
      <c r="I880" s="962"/>
      <c r="J880" s="962"/>
      <c r="K880" s="962"/>
    </row>
    <row r="881">
      <c r="A881" s="962"/>
      <c r="B881" s="962"/>
      <c r="C881" s="962"/>
      <c r="D881" s="962"/>
      <c r="E881" s="962"/>
      <c r="F881" s="962"/>
      <c r="G881" s="962"/>
      <c r="H881" s="962"/>
      <c r="I881" s="962"/>
      <c r="J881" s="962"/>
      <c r="K881" s="962"/>
    </row>
    <row r="882">
      <c r="A882" s="962"/>
      <c r="B882" s="962"/>
      <c r="C882" s="962"/>
      <c r="D882" s="962"/>
      <c r="E882" s="962"/>
      <c r="F882" s="962"/>
      <c r="G882" s="962"/>
      <c r="H882" s="962"/>
      <c r="I882" s="962"/>
      <c r="J882" s="962"/>
      <c r="K882" s="962"/>
    </row>
    <row r="883">
      <c r="A883" s="962"/>
      <c r="B883" s="962"/>
      <c r="C883" s="962"/>
      <c r="D883" s="962"/>
      <c r="E883" s="962"/>
      <c r="F883" s="962"/>
      <c r="G883" s="962"/>
      <c r="H883" s="962"/>
      <c r="I883" s="962"/>
      <c r="J883" s="962"/>
      <c r="K883" s="962"/>
    </row>
    <row r="884">
      <c r="A884" s="962"/>
      <c r="B884" s="962"/>
      <c r="C884" s="962"/>
      <c r="D884" s="962"/>
      <c r="E884" s="962"/>
      <c r="F884" s="962"/>
      <c r="G884" s="962"/>
      <c r="H884" s="962"/>
      <c r="I884" s="962"/>
      <c r="J884" s="962"/>
      <c r="K884" s="962"/>
    </row>
    <row r="885">
      <c r="A885" s="962"/>
      <c r="B885" s="962"/>
      <c r="C885" s="962"/>
      <c r="D885" s="962"/>
      <c r="E885" s="962"/>
      <c r="F885" s="962"/>
      <c r="G885" s="962"/>
      <c r="H885" s="962"/>
      <c r="I885" s="962"/>
      <c r="J885" s="962"/>
      <c r="K885" s="962"/>
    </row>
    <row r="886">
      <c r="A886" s="962"/>
      <c r="B886" s="962"/>
      <c r="C886" s="962"/>
      <c r="D886" s="962"/>
      <c r="E886" s="962"/>
      <c r="F886" s="962"/>
      <c r="G886" s="962"/>
      <c r="H886" s="962"/>
      <c r="I886" s="962"/>
      <c r="J886" s="962"/>
      <c r="K886" s="962"/>
    </row>
    <row r="887">
      <c r="A887" s="962"/>
      <c r="B887" s="962"/>
      <c r="C887" s="962"/>
      <c r="D887" s="962"/>
      <c r="E887" s="962"/>
      <c r="F887" s="962"/>
      <c r="G887" s="962"/>
      <c r="H887" s="962"/>
      <c r="I887" s="962"/>
      <c r="J887" s="962"/>
      <c r="K887" s="962"/>
    </row>
    <row r="888">
      <c r="A888" s="962"/>
      <c r="B888" s="962"/>
      <c r="C888" s="962"/>
      <c r="D888" s="962"/>
      <c r="E888" s="962"/>
      <c r="F888" s="962"/>
      <c r="G888" s="962"/>
      <c r="H888" s="962"/>
      <c r="I888" s="962"/>
      <c r="J888" s="962"/>
      <c r="K888" s="962"/>
    </row>
    <row r="889">
      <c r="A889" s="962"/>
      <c r="B889" s="962"/>
      <c r="C889" s="962"/>
      <c r="D889" s="962"/>
      <c r="E889" s="962"/>
      <c r="F889" s="962"/>
      <c r="G889" s="962"/>
      <c r="H889" s="962"/>
      <c r="I889" s="962"/>
      <c r="J889" s="962"/>
      <c r="K889" s="962"/>
    </row>
    <row r="890">
      <c r="A890" s="962"/>
      <c r="B890" s="962"/>
      <c r="C890" s="962"/>
      <c r="D890" s="962"/>
      <c r="E890" s="962"/>
      <c r="F890" s="962"/>
      <c r="G890" s="962"/>
      <c r="H890" s="962"/>
      <c r="I890" s="962"/>
      <c r="J890" s="962"/>
      <c r="K890" s="962"/>
    </row>
    <row r="891">
      <c r="A891" s="962"/>
      <c r="B891" s="962"/>
      <c r="C891" s="962"/>
      <c r="D891" s="962"/>
      <c r="E891" s="962"/>
      <c r="F891" s="962"/>
      <c r="G891" s="962"/>
      <c r="H891" s="962"/>
      <c r="I891" s="962"/>
      <c r="J891" s="962"/>
      <c r="K891" s="962"/>
    </row>
    <row r="892">
      <c r="A892" s="962"/>
      <c r="B892" s="962"/>
      <c r="C892" s="962"/>
      <c r="D892" s="962"/>
      <c r="E892" s="962"/>
      <c r="F892" s="962"/>
      <c r="G892" s="962"/>
      <c r="H892" s="962"/>
      <c r="I892" s="962"/>
      <c r="J892" s="962"/>
      <c r="K892" s="962"/>
    </row>
    <row r="893">
      <c r="A893" s="962"/>
      <c r="B893" s="962"/>
      <c r="C893" s="962"/>
      <c r="D893" s="962"/>
      <c r="E893" s="962"/>
      <c r="F893" s="962"/>
      <c r="G893" s="962"/>
      <c r="H893" s="962"/>
      <c r="I893" s="962"/>
      <c r="J893" s="962"/>
      <c r="K893" s="962"/>
    </row>
    <row r="894">
      <c r="A894" s="962"/>
      <c r="B894" s="962"/>
      <c r="C894" s="962"/>
      <c r="D894" s="962"/>
      <c r="E894" s="962"/>
      <c r="F894" s="962"/>
      <c r="G894" s="962"/>
      <c r="H894" s="962"/>
      <c r="I894" s="962"/>
      <c r="J894" s="962"/>
      <c r="K894" s="962"/>
    </row>
    <row r="895">
      <c r="A895" s="962"/>
      <c r="B895" s="962"/>
      <c r="C895" s="962"/>
      <c r="D895" s="962"/>
      <c r="E895" s="962"/>
      <c r="F895" s="962"/>
      <c r="G895" s="962"/>
      <c r="H895" s="962"/>
      <c r="I895" s="962"/>
      <c r="J895" s="962"/>
      <c r="K895" s="962"/>
    </row>
    <row r="896">
      <c r="A896" s="962"/>
      <c r="B896" s="962"/>
      <c r="C896" s="962"/>
      <c r="D896" s="962"/>
      <c r="E896" s="962"/>
      <c r="F896" s="962"/>
      <c r="G896" s="962"/>
      <c r="H896" s="962"/>
      <c r="I896" s="962"/>
      <c r="J896" s="962"/>
      <c r="K896" s="962"/>
    </row>
    <row r="897">
      <c r="A897" s="962"/>
      <c r="B897" s="962"/>
      <c r="C897" s="962"/>
      <c r="D897" s="962"/>
      <c r="E897" s="962"/>
      <c r="F897" s="962"/>
      <c r="G897" s="962"/>
      <c r="H897" s="962"/>
      <c r="I897" s="962"/>
      <c r="J897" s="962"/>
      <c r="K897" s="962"/>
    </row>
    <row r="898">
      <c r="A898" s="962"/>
      <c r="B898" s="962"/>
      <c r="C898" s="962"/>
      <c r="D898" s="962"/>
      <c r="E898" s="962"/>
      <c r="F898" s="962"/>
      <c r="G898" s="962"/>
      <c r="H898" s="962"/>
      <c r="I898" s="962"/>
      <c r="J898" s="962"/>
      <c r="K898" s="962"/>
    </row>
    <row r="899">
      <c r="A899" s="962"/>
      <c r="B899" s="962"/>
      <c r="C899" s="962"/>
      <c r="D899" s="962"/>
      <c r="E899" s="962"/>
      <c r="F899" s="962"/>
      <c r="G899" s="962"/>
      <c r="H899" s="962"/>
      <c r="I899" s="962"/>
      <c r="J899" s="962"/>
      <c r="K899" s="962"/>
    </row>
    <row r="900">
      <c r="A900" s="962"/>
      <c r="B900" s="962"/>
      <c r="C900" s="962"/>
      <c r="D900" s="962"/>
      <c r="E900" s="962"/>
      <c r="F900" s="962"/>
      <c r="G900" s="962"/>
      <c r="H900" s="962"/>
      <c r="I900" s="962"/>
      <c r="J900" s="962"/>
      <c r="K900" s="962"/>
    </row>
    <row r="901">
      <c r="A901" s="962"/>
      <c r="B901" s="962"/>
      <c r="C901" s="962"/>
      <c r="D901" s="962"/>
      <c r="E901" s="962"/>
      <c r="F901" s="962"/>
      <c r="G901" s="962"/>
      <c r="H901" s="962"/>
      <c r="I901" s="962"/>
      <c r="J901" s="962"/>
      <c r="K901" s="962"/>
    </row>
    <row r="902">
      <c r="A902" s="962"/>
      <c r="B902" s="962"/>
      <c r="C902" s="962"/>
      <c r="D902" s="962"/>
      <c r="E902" s="962"/>
      <c r="F902" s="962"/>
      <c r="G902" s="962"/>
      <c r="H902" s="962"/>
      <c r="I902" s="962"/>
      <c r="J902" s="962"/>
      <c r="K902" s="962"/>
    </row>
    <row r="903">
      <c r="A903" s="962"/>
      <c r="B903" s="962"/>
      <c r="C903" s="962"/>
      <c r="D903" s="962"/>
      <c r="E903" s="962"/>
      <c r="F903" s="962"/>
      <c r="G903" s="962"/>
      <c r="H903" s="962"/>
      <c r="I903" s="962"/>
      <c r="J903" s="962"/>
      <c r="K903" s="962"/>
    </row>
    <row r="904">
      <c r="A904" s="962"/>
      <c r="B904" s="962"/>
      <c r="C904" s="962"/>
      <c r="D904" s="962"/>
      <c r="E904" s="962"/>
      <c r="F904" s="962"/>
      <c r="G904" s="962"/>
      <c r="H904" s="962"/>
      <c r="I904" s="962"/>
      <c r="J904" s="962"/>
      <c r="K904" s="962"/>
    </row>
    <row r="905">
      <c r="A905" s="962"/>
      <c r="B905" s="962"/>
      <c r="C905" s="962"/>
      <c r="D905" s="962"/>
      <c r="E905" s="962"/>
      <c r="F905" s="962"/>
      <c r="G905" s="962"/>
      <c r="H905" s="962"/>
      <c r="I905" s="962"/>
      <c r="J905" s="962"/>
      <c r="K905" s="962"/>
    </row>
    <row r="906">
      <c r="A906" s="962"/>
      <c r="B906" s="962"/>
      <c r="C906" s="962"/>
      <c r="D906" s="962"/>
      <c r="E906" s="962"/>
      <c r="F906" s="962"/>
      <c r="G906" s="962"/>
      <c r="H906" s="962"/>
      <c r="I906" s="962"/>
      <c r="J906" s="962"/>
      <c r="K906" s="962"/>
    </row>
    <row r="907">
      <c r="A907" s="962"/>
      <c r="B907" s="962"/>
      <c r="C907" s="962"/>
      <c r="D907" s="962"/>
      <c r="E907" s="962"/>
      <c r="F907" s="962"/>
      <c r="G907" s="962"/>
      <c r="H907" s="962"/>
      <c r="I907" s="962"/>
      <c r="J907" s="962"/>
      <c r="K907" s="962"/>
    </row>
    <row r="908">
      <c r="A908" s="962"/>
      <c r="B908" s="962"/>
      <c r="C908" s="962"/>
      <c r="D908" s="962"/>
      <c r="E908" s="962"/>
      <c r="F908" s="962"/>
      <c r="G908" s="962"/>
      <c r="H908" s="962"/>
      <c r="I908" s="962"/>
      <c r="J908" s="962"/>
      <c r="K908" s="962"/>
    </row>
    <row r="909">
      <c r="A909" s="962"/>
      <c r="B909" s="962"/>
      <c r="C909" s="962"/>
      <c r="D909" s="962"/>
      <c r="E909" s="962"/>
      <c r="F909" s="962"/>
      <c r="G909" s="962"/>
      <c r="H909" s="962"/>
      <c r="I909" s="962"/>
      <c r="J909" s="962"/>
      <c r="K909" s="962"/>
    </row>
    <row r="910">
      <c r="A910" s="962"/>
      <c r="B910" s="962"/>
      <c r="C910" s="962"/>
      <c r="D910" s="962"/>
      <c r="E910" s="962"/>
      <c r="F910" s="962"/>
      <c r="G910" s="962"/>
      <c r="H910" s="962"/>
      <c r="I910" s="962"/>
      <c r="J910" s="962"/>
      <c r="K910" s="962"/>
    </row>
    <row r="911">
      <c r="A911" s="962"/>
      <c r="B911" s="962"/>
      <c r="C911" s="962"/>
      <c r="D911" s="962"/>
      <c r="E911" s="962"/>
      <c r="F911" s="962"/>
      <c r="G911" s="962"/>
      <c r="H911" s="962"/>
      <c r="I911" s="962"/>
      <c r="J911" s="962"/>
      <c r="K911" s="962"/>
    </row>
    <row r="912">
      <c r="A912" s="962"/>
      <c r="B912" s="962"/>
      <c r="C912" s="962"/>
      <c r="D912" s="962"/>
      <c r="E912" s="962"/>
      <c r="F912" s="962"/>
      <c r="G912" s="962"/>
      <c r="H912" s="962"/>
      <c r="I912" s="962"/>
      <c r="J912" s="962"/>
      <c r="K912" s="962"/>
    </row>
    <row r="913">
      <c r="A913" s="962"/>
      <c r="B913" s="962"/>
      <c r="C913" s="962"/>
      <c r="D913" s="962"/>
      <c r="E913" s="962"/>
      <c r="F913" s="962"/>
      <c r="G913" s="962"/>
      <c r="H913" s="962"/>
      <c r="I913" s="962"/>
      <c r="J913" s="962"/>
      <c r="K913" s="962"/>
    </row>
    <row r="914">
      <c r="A914" s="962"/>
      <c r="B914" s="962"/>
      <c r="C914" s="962"/>
      <c r="D914" s="962"/>
      <c r="E914" s="962"/>
      <c r="F914" s="962"/>
      <c r="G914" s="962"/>
      <c r="H914" s="962"/>
      <c r="I914" s="962"/>
      <c r="J914" s="962"/>
      <c r="K914" s="962"/>
    </row>
    <row r="915">
      <c r="A915" s="962"/>
      <c r="B915" s="962"/>
      <c r="C915" s="962"/>
      <c r="D915" s="962"/>
      <c r="E915" s="962"/>
      <c r="F915" s="962"/>
      <c r="G915" s="962"/>
      <c r="H915" s="962"/>
      <c r="I915" s="962"/>
      <c r="J915" s="962"/>
      <c r="K915" s="962"/>
    </row>
    <row r="916">
      <c r="A916" s="962"/>
      <c r="B916" s="962"/>
      <c r="C916" s="962"/>
      <c r="D916" s="962"/>
      <c r="E916" s="962"/>
      <c r="F916" s="962"/>
      <c r="G916" s="962"/>
      <c r="H916" s="962"/>
      <c r="I916" s="962"/>
      <c r="J916" s="962"/>
      <c r="K916" s="962"/>
    </row>
    <row r="917">
      <c r="A917" s="962"/>
      <c r="B917" s="962"/>
      <c r="C917" s="962"/>
      <c r="D917" s="962"/>
      <c r="E917" s="962"/>
      <c r="F917" s="962"/>
      <c r="G917" s="962"/>
      <c r="H917" s="962"/>
      <c r="I917" s="962"/>
      <c r="J917" s="962"/>
      <c r="K917" s="962"/>
    </row>
    <row r="918">
      <c r="A918" s="962"/>
      <c r="B918" s="962"/>
      <c r="C918" s="962"/>
      <c r="D918" s="962"/>
      <c r="E918" s="962"/>
      <c r="F918" s="962"/>
      <c r="G918" s="962"/>
      <c r="H918" s="962"/>
      <c r="I918" s="962"/>
      <c r="J918" s="962"/>
      <c r="K918" s="962"/>
    </row>
    <row r="919">
      <c r="A919" s="962"/>
      <c r="B919" s="962"/>
      <c r="C919" s="962"/>
      <c r="D919" s="962"/>
      <c r="E919" s="962"/>
      <c r="F919" s="962"/>
      <c r="G919" s="962"/>
      <c r="H919" s="962"/>
      <c r="I919" s="962"/>
      <c r="J919" s="962"/>
      <c r="K919" s="962"/>
    </row>
    <row r="920">
      <c r="A920" s="962"/>
      <c r="B920" s="962"/>
      <c r="C920" s="962"/>
      <c r="D920" s="962"/>
      <c r="E920" s="962"/>
      <c r="F920" s="962"/>
      <c r="G920" s="962"/>
      <c r="H920" s="962"/>
      <c r="I920" s="962"/>
      <c r="J920" s="962"/>
      <c r="K920" s="962"/>
    </row>
    <row r="921">
      <c r="A921" s="962"/>
      <c r="B921" s="962"/>
      <c r="C921" s="962"/>
      <c r="D921" s="962"/>
      <c r="E921" s="962"/>
      <c r="F921" s="962"/>
      <c r="G921" s="962"/>
      <c r="H921" s="962"/>
      <c r="I921" s="962"/>
      <c r="J921" s="962"/>
      <c r="K921" s="962"/>
    </row>
    <row r="922">
      <c r="A922" s="962"/>
      <c r="B922" s="962"/>
      <c r="C922" s="962"/>
      <c r="D922" s="962"/>
      <c r="E922" s="962"/>
      <c r="F922" s="962"/>
      <c r="G922" s="962"/>
      <c r="H922" s="962"/>
      <c r="I922" s="962"/>
      <c r="J922" s="962"/>
      <c r="K922" s="962"/>
    </row>
    <row r="923">
      <c r="A923" s="962"/>
      <c r="B923" s="962"/>
      <c r="C923" s="962"/>
      <c r="D923" s="962"/>
      <c r="E923" s="962"/>
      <c r="F923" s="962"/>
      <c r="G923" s="962"/>
      <c r="H923" s="962"/>
      <c r="I923" s="962"/>
      <c r="J923" s="962"/>
      <c r="K923" s="962"/>
    </row>
    <row r="924">
      <c r="A924" s="962"/>
      <c r="B924" s="962"/>
      <c r="C924" s="962"/>
      <c r="D924" s="962"/>
      <c r="E924" s="962"/>
      <c r="F924" s="962"/>
      <c r="G924" s="962"/>
      <c r="H924" s="962"/>
      <c r="I924" s="962"/>
      <c r="J924" s="962"/>
      <c r="K924" s="962"/>
    </row>
    <row r="925">
      <c r="A925" s="962"/>
      <c r="B925" s="962"/>
      <c r="C925" s="962"/>
      <c r="D925" s="962"/>
      <c r="E925" s="962"/>
      <c r="F925" s="962"/>
      <c r="G925" s="962"/>
      <c r="H925" s="962"/>
      <c r="I925" s="962"/>
      <c r="J925" s="962"/>
      <c r="K925" s="962"/>
    </row>
    <row r="926">
      <c r="A926" s="962"/>
      <c r="B926" s="962"/>
      <c r="C926" s="962"/>
      <c r="D926" s="962"/>
      <c r="E926" s="962"/>
      <c r="F926" s="962"/>
      <c r="G926" s="962"/>
      <c r="H926" s="962"/>
      <c r="I926" s="962"/>
      <c r="J926" s="962"/>
      <c r="K926" s="962"/>
    </row>
    <row r="927">
      <c r="A927" s="962"/>
      <c r="B927" s="962"/>
      <c r="C927" s="962"/>
      <c r="D927" s="962"/>
      <c r="E927" s="962"/>
      <c r="F927" s="962"/>
      <c r="G927" s="962"/>
      <c r="H927" s="962"/>
      <c r="I927" s="962"/>
      <c r="J927" s="962"/>
      <c r="K927" s="962"/>
    </row>
    <row r="928">
      <c r="A928" s="962"/>
      <c r="B928" s="962"/>
      <c r="C928" s="962"/>
      <c r="D928" s="962"/>
      <c r="E928" s="962"/>
      <c r="F928" s="962"/>
      <c r="G928" s="962"/>
      <c r="H928" s="962"/>
      <c r="I928" s="962"/>
      <c r="J928" s="962"/>
      <c r="K928" s="962"/>
    </row>
    <row r="929">
      <c r="A929" s="962"/>
      <c r="B929" s="962"/>
      <c r="C929" s="962"/>
      <c r="D929" s="962"/>
      <c r="E929" s="962"/>
      <c r="F929" s="962"/>
      <c r="G929" s="962"/>
      <c r="H929" s="962"/>
      <c r="I929" s="962"/>
      <c r="J929" s="962"/>
      <c r="K929" s="962"/>
    </row>
    <row r="930">
      <c r="A930" s="962"/>
      <c r="B930" s="962"/>
      <c r="C930" s="962"/>
      <c r="D930" s="962"/>
      <c r="E930" s="962"/>
      <c r="F930" s="962"/>
      <c r="G930" s="962"/>
      <c r="H930" s="962"/>
      <c r="I930" s="962"/>
      <c r="J930" s="962"/>
      <c r="K930" s="962"/>
    </row>
    <row r="931">
      <c r="A931" s="962"/>
      <c r="B931" s="962"/>
      <c r="C931" s="962"/>
      <c r="D931" s="962"/>
      <c r="E931" s="962"/>
      <c r="F931" s="962"/>
      <c r="G931" s="962"/>
      <c r="H931" s="962"/>
      <c r="I931" s="962"/>
      <c r="J931" s="962"/>
      <c r="K931" s="962"/>
    </row>
    <row r="932">
      <c r="A932" s="962"/>
      <c r="B932" s="962"/>
      <c r="C932" s="962"/>
      <c r="D932" s="962"/>
      <c r="E932" s="962"/>
      <c r="F932" s="962"/>
      <c r="G932" s="962"/>
      <c r="H932" s="962"/>
      <c r="I932" s="962"/>
      <c r="J932" s="962"/>
      <c r="K932" s="962"/>
    </row>
    <row r="933">
      <c r="A933" s="962"/>
      <c r="B933" s="962"/>
      <c r="C933" s="962"/>
      <c r="D933" s="962"/>
      <c r="E933" s="962"/>
      <c r="F933" s="962"/>
      <c r="G933" s="962"/>
      <c r="H933" s="962"/>
      <c r="I933" s="962"/>
      <c r="J933" s="962"/>
      <c r="K933" s="962"/>
    </row>
    <row r="934">
      <c r="A934" s="962"/>
      <c r="B934" s="962"/>
      <c r="C934" s="962"/>
      <c r="D934" s="962"/>
      <c r="E934" s="962"/>
      <c r="F934" s="962"/>
      <c r="G934" s="962"/>
      <c r="H934" s="962"/>
      <c r="I934" s="962"/>
      <c r="J934" s="962"/>
      <c r="K934" s="962"/>
    </row>
    <row r="935">
      <c r="A935" s="962"/>
      <c r="B935" s="962"/>
      <c r="C935" s="962"/>
      <c r="D935" s="962"/>
      <c r="E935" s="962"/>
      <c r="F935" s="962"/>
      <c r="G935" s="962"/>
      <c r="H935" s="962"/>
      <c r="I935" s="962"/>
      <c r="J935" s="962"/>
      <c r="K935" s="962"/>
    </row>
    <row r="936">
      <c r="A936" s="962"/>
      <c r="B936" s="962"/>
      <c r="C936" s="962"/>
      <c r="D936" s="962"/>
      <c r="E936" s="962"/>
      <c r="F936" s="962"/>
      <c r="G936" s="962"/>
      <c r="H936" s="962"/>
      <c r="I936" s="962"/>
      <c r="J936" s="962"/>
      <c r="K936" s="962"/>
    </row>
    <row r="937">
      <c r="A937" s="962"/>
      <c r="B937" s="962"/>
      <c r="C937" s="962"/>
      <c r="D937" s="962"/>
      <c r="E937" s="962"/>
      <c r="F937" s="962"/>
      <c r="G937" s="962"/>
      <c r="H937" s="962"/>
      <c r="I937" s="962"/>
      <c r="J937" s="962"/>
      <c r="K937" s="962"/>
    </row>
    <row r="938">
      <c r="A938" s="962"/>
      <c r="B938" s="962"/>
      <c r="C938" s="962"/>
      <c r="D938" s="962"/>
      <c r="E938" s="962"/>
      <c r="F938" s="962"/>
      <c r="G938" s="962"/>
      <c r="H938" s="962"/>
      <c r="I938" s="962"/>
      <c r="J938" s="962"/>
      <c r="K938" s="962"/>
    </row>
    <row r="939">
      <c r="A939" s="962"/>
      <c r="B939" s="962"/>
      <c r="C939" s="962"/>
      <c r="D939" s="962"/>
      <c r="E939" s="962"/>
      <c r="F939" s="962"/>
      <c r="G939" s="962"/>
      <c r="H939" s="962"/>
      <c r="I939" s="962"/>
      <c r="J939" s="962"/>
      <c r="K939" s="962"/>
    </row>
    <row r="940">
      <c r="A940" s="962"/>
      <c r="B940" s="962"/>
      <c r="C940" s="962"/>
      <c r="D940" s="962"/>
      <c r="E940" s="962"/>
      <c r="F940" s="962"/>
      <c r="G940" s="962"/>
      <c r="H940" s="962"/>
      <c r="I940" s="962"/>
      <c r="J940" s="962"/>
      <c r="K940" s="962"/>
    </row>
    <row r="941">
      <c r="A941" s="962"/>
      <c r="B941" s="962"/>
      <c r="C941" s="962"/>
      <c r="D941" s="962"/>
      <c r="E941" s="962"/>
      <c r="F941" s="962"/>
      <c r="G941" s="962"/>
      <c r="H941" s="962"/>
      <c r="I941" s="962"/>
      <c r="J941" s="962"/>
      <c r="K941" s="962"/>
    </row>
    <row r="942">
      <c r="A942" s="962"/>
      <c r="B942" s="962"/>
      <c r="C942" s="962"/>
      <c r="D942" s="962"/>
      <c r="E942" s="962"/>
      <c r="F942" s="962"/>
      <c r="G942" s="962"/>
      <c r="H942" s="962"/>
      <c r="I942" s="962"/>
      <c r="J942" s="962"/>
      <c r="K942" s="962"/>
    </row>
    <row r="943">
      <c r="A943" s="962"/>
      <c r="B943" s="962"/>
      <c r="C943" s="962"/>
      <c r="D943" s="962"/>
      <c r="E943" s="962"/>
      <c r="F943" s="962"/>
      <c r="G943" s="962"/>
      <c r="H943" s="962"/>
      <c r="I943" s="962"/>
      <c r="J943" s="962"/>
      <c r="K943" s="962"/>
    </row>
    <row r="944">
      <c r="A944" s="962"/>
      <c r="B944" s="962"/>
      <c r="C944" s="962"/>
      <c r="D944" s="962"/>
      <c r="E944" s="962"/>
      <c r="F944" s="962"/>
      <c r="G944" s="962"/>
      <c r="H944" s="962"/>
      <c r="I944" s="962"/>
      <c r="J944" s="962"/>
      <c r="K944" s="962"/>
    </row>
    <row r="945">
      <c r="A945" s="962"/>
      <c r="B945" s="962"/>
      <c r="C945" s="962"/>
      <c r="D945" s="962"/>
      <c r="E945" s="962"/>
      <c r="F945" s="962"/>
      <c r="G945" s="962"/>
      <c r="H945" s="962"/>
      <c r="I945" s="962"/>
      <c r="J945" s="962"/>
      <c r="K945" s="962"/>
    </row>
    <row r="946">
      <c r="A946" s="962"/>
      <c r="B946" s="962"/>
      <c r="C946" s="962"/>
      <c r="D946" s="962"/>
      <c r="E946" s="962"/>
      <c r="F946" s="962"/>
      <c r="G946" s="962"/>
      <c r="H946" s="962"/>
      <c r="I946" s="962"/>
      <c r="J946" s="962"/>
      <c r="K946" s="962"/>
    </row>
    <row r="947">
      <c r="A947" s="962"/>
      <c r="B947" s="962"/>
      <c r="C947" s="962"/>
      <c r="D947" s="962"/>
      <c r="E947" s="962"/>
      <c r="F947" s="962"/>
      <c r="G947" s="962"/>
      <c r="H947" s="962"/>
      <c r="I947" s="962"/>
      <c r="J947" s="962"/>
      <c r="K947" s="962"/>
    </row>
    <row r="948">
      <c r="A948" s="962"/>
      <c r="B948" s="962"/>
      <c r="C948" s="962"/>
      <c r="D948" s="962"/>
      <c r="E948" s="962"/>
      <c r="F948" s="962"/>
      <c r="G948" s="962"/>
      <c r="H948" s="962"/>
      <c r="I948" s="962"/>
      <c r="J948" s="962"/>
      <c r="K948" s="962"/>
    </row>
    <row r="949">
      <c r="A949" s="962"/>
      <c r="B949" s="962"/>
      <c r="C949" s="962"/>
      <c r="D949" s="962"/>
      <c r="E949" s="962"/>
      <c r="F949" s="962"/>
      <c r="G949" s="962"/>
      <c r="H949" s="962"/>
      <c r="I949" s="962"/>
      <c r="J949" s="962"/>
      <c r="K949" s="962"/>
    </row>
    <row r="950">
      <c r="A950" s="962"/>
      <c r="B950" s="962"/>
      <c r="C950" s="962"/>
      <c r="D950" s="962"/>
      <c r="E950" s="962"/>
      <c r="F950" s="962"/>
      <c r="G950" s="962"/>
      <c r="H950" s="962"/>
      <c r="I950" s="962"/>
      <c r="J950" s="962"/>
      <c r="K950" s="962"/>
    </row>
    <row r="951">
      <c r="A951" s="962"/>
      <c r="B951" s="962"/>
      <c r="C951" s="962"/>
      <c r="D951" s="962"/>
      <c r="E951" s="962"/>
      <c r="F951" s="962"/>
      <c r="G951" s="962"/>
      <c r="H951" s="962"/>
      <c r="I951" s="962"/>
      <c r="J951" s="962"/>
      <c r="K951" s="962"/>
    </row>
    <row r="952">
      <c r="A952" s="962"/>
      <c r="B952" s="962"/>
      <c r="C952" s="962"/>
      <c r="D952" s="962"/>
      <c r="E952" s="962"/>
      <c r="F952" s="962"/>
      <c r="G952" s="962"/>
      <c r="H952" s="962"/>
      <c r="I952" s="962"/>
      <c r="J952" s="962"/>
      <c r="K952" s="962"/>
    </row>
    <row r="953">
      <c r="A953" s="962"/>
      <c r="B953" s="962"/>
      <c r="C953" s="962"/>
      <c r="D953" s="962"/>
      <c r="E953" s="962"/>
      <c r="F953" s="962"/>
      <c r="G953" s="962"/>
      <c r="H953" s="962"/>
      <c r="I953" s="962"/>
      <c r="J953" s="962"/>
      <c r="K953" s="962"/>
    </row>
    <row r="954">
      <c r="A954" s="962"/>
      <c r="B954" s="962"/>
      <c r="C954" s="962"/>
      <c r="D954" s="962"/>
      <c r="E954" s="962"/>
      <c r="F954" s="962"/>
      <c r="G954" s="962"/>
      <c r="H954" s="962"/>
      <c r="I954" s="962"/>
      <c r="J954" s="962"/>
      <c r="K954" s="962"/>
    </row>
    <row r="955">
      <c r="A955" s="962"/>
      <c r="B955" s="962"/>
      <c r="C955" s="962"/>
      <c r="D955" s="962"/>
      <c r="E955" s="962"/>
      <c r="F955" s="962"/>
      <c r="G955" s="962"/>
      <c r="H955" s="962"/>
      <c r="I955" s="962"/>
      <c r="J955" s="962"/>
      <c r="K955" s="962"/>
    </row>
    <row r="956">
      <c r="A956" s="962"/>
      <c r="B956" s="962"/>
      <c r="C956" s="962"/>
      <c r="D956" s="962"/>
      <c r="E956" s="962"/>
      <c r="F956" s="962"/>
      <c r="G956" s="962"/>
      <c r="H956" s="962"/>
      <c r="I956" s="962"/>
      <c r="J956" s="962"/>
      <c r="K956" s="962"/>
    </row>
    <row r="957">
      <c r="A957" s="962"/>
      <c r="B957" s="962"/>
      <c r="C957" s="962"/>
      <c r="D957" s="962"/>
      <c r="E957" s="962"/>
      <c r="F957" s="962"/>
      <c r="G957" s="962"/>
      <c r="H957" s="962"/>
      <c r="I957" s="962"/>
      <c r="J957" s="962"/>
      <c r="K957" s="962"/>
    </row>
    <row r="958">
      <c r="A958" s="962"/>
      <c r="B958" s="962"/>
      <c r="C958" s="962"/>
      <c r="D958" s="962"/>
      <c r="E958" s="962"/>
      <c r="F958" s="962"/>
      <c r="G958" s="962"/>
      <c r="H958" s="962"/>
      <c r="I958" s="962"/>
      <c r="J958" s="962"/>
      <c r="K958" s="962"/>
    </row>
    <row r="959">
      <c r="A959" s="962"/>
      <c r="B959" s="962"/>
      <c r="C959" s="962"/>
      <c r="D959" s="962"/>
      <c r="E959" s="962"/>
      <c r="F959" s="962"/>
      <c r="G959" s="962"/>
      <c r="H959" s="962"/>
      <c r="I959" s="962"/>
      <c r="J959" s="962"/>
      <c r="K959" s="962"/>
    </row>
    <row r="960">
      <c r="A960" s="962"/>
      <c r="B960" s="962"/>
      <c r="C960" s="962"/>
      <c r="D960" s="962"/>
      <c r="E960" s="962"/>
      <c r="F960" s="962"/>
      <c r="G960" s="962"/>
      <c r="H960" s="962"/>
      <c r="I960" s="962"/>
      <c r="J960" s="962"/>
      <c r="K960" s="962"/>
    </row>
    <row r="961">
      <c r="A961" s="962"/>
      <c r="B961" s="962"/>
      <c r="C961" s="962"/>
      <c r="D961" s="962"/>
      <c r="E961" s="962"/>
      <c r="F961" s="962"/>
      <c r="G961" s="962"/>
      <c r="H961" s="962"/>
      <c r="I961" s="962"/>
      <c r="J961" s="962"/>
      <c r="K961" s="962"/>
    </row>
    <row r="962">
      <c r="A962" s="962"/>
      <c r="B962" s="962"/>
      <c r="C962" s="962"/>
      <c r="D962" s="962"/>
      <c r="E962" s="962"/>
      <c r="F962" s="962"/>
      <c r="G962" s="962"/>
      <c r="H962" s="962"/>
      <c r="I962" s="962"/>
      <c r="J962" s="962"/>
      <c r="K962" s="962"/>
    </row>
    <row r="963">
      <c r="A963" s="962"/>
      <c r="B963" s="962"/>
      <c r="C963" s="962"/>
      <c r="D963" s="962"/>
      <c r="E963" s="962"/>
      <c r="F963" s="962"/>
      <c r="G963" s="962"/>
      <c r="H963" s="962"/>
      <c r="I963" s="962"/>
      <c r="J963" s="962"/>
      <c r="K963" s="962"/>
    </row>
    <row r="964">
      <c r="A964" s="962"/>
      <c r="B964" s="962"/>
      <c r="C964" s="962"/>
      <c r="D964" s="962"/>
      <c r="E964" s="962"/>
      <c r="F964" s="962"/>
      <c r="G964" s="962"/>
      <c r="H964" s="962"/>
      <c r="I964" s="962"/>
      <c r="J964" s="962"/>
      <c r="K964" s="962"/>
    </row>
    <row r="965">
      <c r="A965" s="962"/>
      <c r="B965" s="962"/>
      <c r="C965" s="962"/>
      <c r="D965" s="962"/>
      <c r="E965" s="962"/>
      <c r="F965" s="962"/>
      <c r="G965" s="962"/>
      <c r="H965" s="962"/>
      <c r="I965" s="962"/>
      <c r="J965" s="962"/>
      <c r="K965" s="962"/>
    </row>
    <row r="966">
      <c r="A966" s="962"/>
      <c r="B966" s="962"/>
      <c r="C966" s="962"/>
      <c r="D966" s="962"/>
      <c r="E966" s="962"/>
      <c r="F966" s="962"/>
      <c r="G966" s="962"/>
      <c r="H966" s="962"/>
      <c r="I966" s="962"/>
      <c r="J966" s="962"/>
      <c r="K966" s="962"/>
    </row>
    <row r="967">
      <c r="A967" s="962"/>
      <c r="B967" s="962"/>
      <c r="C967" s="962"/>
      <c r="D967" s="962"/>
      <c r="E967" s="962"/>
      <c r="F967" s="962"/>
      <c r="G967" s="962"/>
      <c r="H967" s="962"/>
      <c r="I967" s="962"/>
      <c r="J967" s="962"/>
      <c r="K967" s="962"/>
    </row>
    <row r="968">
      <c r="A968" s="962"/>
      <c r="B968" s="962"/>
      <c r="C968" s="962"/>
      <c r="D968" s="962"/>
      <c r="E968" s="962"/>
      <c r="F968" s="962"/>
      <c r="G968" s="962"/>
      <c r="H968" s="962"/>
      <c r="I968" s="962"/>
      <c r="J968" s="962"/>
      <c r="K968" s="962"/>
    </row>
    <row r="969">
      <c r="A969" s="962"/>
      <c r="B969" s="962"/>
      <c r="C969" s="962"/>
      <c r="D969" s="962"/>
      <c r="E969" s="962"/>
      <c r="F969" s="962"/>
      <c r="G969" s="962"/>
      <c r="H969" s="962"/>
      <c r="I969" s="962"/>
      <c r="J969" s="962"/>
      <c r="K969" s="962"/>
    </row>
    <row r="970">
      <c r="A970" s="962"/>
      <c r="B970" s="962"/>
      <c r="C970" s="962"/>
      <c r="D970" s="962"/>
      <c r="E970" s="962"/>
      <c r="F970" s="962"/>
      <c r="G970" s="962"/>
      <c r="H970" s="962"/>
      <c r="I970" s="962"/>
      <c r="J970" s="962"/>
      <c r="K970" s="962"/>
    </row>
    <row r="971">
      <c r="A971" s="962"/>
      <c r="B971" s="962"/>
      <c r="C971" s="962"/>
      <c r="D971" s="962"/>
      <c r="E971" s="962"/>
      <c r="F971" s="962"/>
      <c r="G971" s="962"/>
      <c r="H971" s="962"/>
      <c r="I971" s="962"/>
      <c r="J971" s="962"/>
      <c r="K971" s="962"/>
    </row>
    <row r="972">
      <c r="A972" s="962"/>
      <c r="B972" s="962"/>
      <c r="C972" s="962"/>
      <c r="D972" s="962"/>
      <c r="E972" s="962"/>
      <c r="F972" s="962"/>
      <c r="G972" s="962"/>
      <c r="H972" s="962"/>
      <c r="I972" s="962"/>
      <c r="J972" s="962"/>
      <c r="K972" s="962"/>
    </row>
    <row r="973">
      <c r="A973" s="962"/>
      <c r="B973" s="962"/>
      <c r="C973" s="962"/>
      <c r="D973" s="962"/>
      <c r="E973" s="962"/>
      <c r="F973" s="962"/>
      <c r="G973" s="962"/>
      <c r="H973" s="962"/>
      <c r="I973" s="962"/>
      <c r="J973" s="962"/>
      <c r="K973" s="962"/>
    </row>
    <row r="974">
      <c r="A974" s="962"/>
      <c r="B974" s="962"/>
      <c r="C974" s="962"/>
      <c r="D974" s="962"/>
      <c r="E974" s="962"/>
      <c r="F974" s="962"/>
      <c r="G974" s="962"/>
      <c r="H974" s="962"/>
      <c r="I974" s="962"/>
      <c r="J974" s="962"/>
      <c r="K974" s="962"/>
    </row>
    <row r="975">
      <c r="A975" s="962"/>
      <c r="B975" s="962"/>
      <c r="C975" s="962"/>
      <c r="D975" s="962"/>
      <c r="E975" s="962"/>
      <c r="F975" s="962"/>
      <c r="G975" s="962"/>
      <c r="H975" s="962"/>
      <c r="I975" s="962"/>
      <c r="J975" s="962"/>
      <c r="K975" s="962"/>
    </row>
    <row r="976">
      <c r="A976" s="962"/>
      <c r="B976" s="962"/>
      <c r="C976" s="962"/>
      <c r="D976" s="962"/>
      <c r="E976" s="962"/>
      <c r="F976" s="962"/>
      <c r="G976" s="962"/>
      <c r="H976" s="962"/>
      <c r="I976" s="962"/>
      <c r="J976" s="962"/>
      <c r="K976" s="962"/>
    </row>
    <row r="977">
      <c r="A977" s="962"/>
      <c r="B977" s="962"/>
      <c r="C977" s="962"/>
      <c r="D977" s="962"/>
      <c r="E977" s="962"/>
      <c r="F977" s="962"/>
      <c r="G977" s="962"/>
      <c r="H977" s="962"/>
      <c r="I977" s="962"/>
      <c r="J977" s="962"/>
      <c r="K977" s="962"/>
    </row>
    <row r="978">
      <c r="A978" s="962"/>
      <c r="B978" s="962"/>
      <c r="C978" s="962"/>
      <c r="D978" s="962"/>
      <c r="E978" s="962"/>
      <c r="F978" s="962"/>
      <c r="G978" s="962"/>
      <c r="H978" s="962"/>
      <c r="I978" s="962"/>
      <c r="J978" s="962"/>
      <c r="K978" s="962"/>
    </row>
    <row r="979">
      <c r="A979" s="962"/>
      <c r="B979" s="962"/>
      <c r="C979" s="962"/>
      <c r="D979" s="962"/>
      <c r="E979" s="962"/>
      <c r="F979" s="962"/>
      <c r="G979" s="962"/>
      <c r="H979" s="962"/>
      <c r="I979" s="962"/>
      <c r="J979" s="962"/>
      <c r="K979" s="962"/>
    </row>
    <row r="980">
      <c r="A980" s="962"/>
      <c r="B980" s="962"/>
      <c r="C980" s="962"/>
      <c r="D980" s="962"/>
      <c r="E980" s="962"/>
      <c r="F980" s="962"/>
      <c r="G980" s="962"/>
      <c r="H980" s="962"/>
      <c r="I980" s="962"/>
      <c r="J980" s="962"/>
      <c r="K980" s="962"/>
    </row>
    <row r="981">
      <c r="A981" s="962"/>
      <c r="B981" s="962"/>
      <c r="C981" s="962"/>
      <c r="D981" s="962"/>
      <c r="E981" s="962"/>
      <c r="F981" s="962"/>
      <c r="G981" s="962"/>
      <c r="H981" s="962"/>
      <c r="I981" s="962"/>
      <c r="J981" s="962"/>
      <c r="K981" s="962"/>
    </row>
    <row r="982">
      <c r="A982" s="962"/>
      <c r="B982" s="962"/>
      <c r="C982" s="962"/>
      <c r="D982" s="962"/>
      <c r="E982" s="962"/>
      <c r="F982" s="962"/>
      <c r="G982" s="962"/>
      <c r="H982" s="962"/>
      <c r="I982" s="962"/>
      <c r="J982" s="962"/>
      <c r="K982" s="962"/>
    </row>
    <row r="983">
      <c r="A983" s="962"/>
      <c r="B983" s="962"/>
      <c r="C983" s="962"/>
      <c r="D983" s="962"/>
      <c r="E983" s="962"/>
      <c r="F983" s="962"/>
      <c r="G983" s="962"/>
      <c r="H983" s="962"/>
      <c r="I983" s="962"/>
      <c r="J983" s="962"/>
      <c r="K983" s="962"/>
    </row>
    <row r="984">
      <c r="A984" s="962"/>
      <c r="B984" s="962"/>
      <c r="C984" s="962"/>
      <c r="D984" s="962"/>
      <c r="E984" s="962"/>
      <c r="F984" s="962"/>
      <c r="G984" s="962"/>
      <c r="H984" s="962"/>
      <c r="I984" s="962"/>
      <c r="J984" s="962"/>
      <c r="K984" s="962"/>
    </row>
    <row r="985">
      <c r="A985" s="962"/>
      <c r="B985" s="962"/>
      <c r="C985" s="962"/>
      <c r="D985" s="962"/>
      <c r="E985" s="962"/>
      <c r="F985" s="962"/>
      <c r="G985" s="962"/>
      <c r="H985" s="962"/>
      <c r="I985" s="962"/>
      <c r="J985" s="962"/>
      <c r="K985" s="962"/>
    </row>
    <row r="986">
      <c r="A986" s="962"/>
      <c r="B986" s="962"/>
      <c r="C986" s="962"/>
      <c r="D986" s="962"/>
      <c r="E986" s="962"/>
      <c r="F986" s="962"/>
      <c r="G986" s="962"/>
      <c r="H986" s="962"/>
      <c r="I986" s="962"/>
      <c r="J986" s="962"/>
      <c r="K986" s="962"/>
    </row>
    <row r="987">
      <c r="A987" s="962"/>
      <c r="B987" s="962"/>
      <c r="C987" s="962"/>
      <c r="D987" s="962"/>
      <c r="E987" s="962"/>
      <c r="F987" s="962"/>
      <c r="G987" s="962"/>
      <c r="H987" s="962"/>
      <c r="I987" s="962"/>
      <c r="J987" s="962"/>
      <c r="K987" s="962"/>
    </row>
    <row r="988">
      <c r="A988" s="962"/>
      <c r="B988" s="962"/>
      <c r="C988" s="962"/>
      <c r="D988" s="962"/>
      <c r="E988" s="962"/>
      <c r="F988" s="962"/>
      <c r="G988" s="962"/>
      <c r="H988" s="962"/>
      <c r="I988" s="962"/>
      <c r="J988" s="962"/>
      <c r="K988" s="962"/>
    </row>
    <row r="989">
      <c r="A989" s="962"/>
      <c r="B989" s="962"/>
      <c r="C989" s="962"/>
      <c r="D989" s="962"/>
      <c r="E989" s="962"/>
      <c r="F989" s="962"/>
      <c r="G989" s="962"/>
      <c r="H989" s="962"/>
      <c r="I989" s="962"/>
      <c r="J989" s="962"/>
      <c r="K989" s="962"/>
    </row>
    <row r="990">
      <c r="A990" s="962"/>
      <c r="B990" s="962"/>
      <c r="C990" s="962"/>
      <c r="D990" s="962"/>
      <c r="E990" s="962"/>
      <c r="F990" s="962"/>
      <c r="G990" s="962"/>
      <c r="H990" s="962"/>
      <c r="I990" s="962"/>
      <c r="J990" s="962"/>
      <c r="K990" s="962"/>
    </row>
    <row r="991">
      <c r="A991" s="962"/>
      <c r="B991" s="962"/>
      <c r="C991" s="962"/>
      <c r="D991" s="962"/>
      <c r="E991" s="962"/>
      <c r="F991" s="962"/>
      <c r="G991" s="962"/>
      <c r="H991" s="962"/>
      <c r="I991" s="962"/>
      <c r="J991" s="962"/>
      <c r="K991" s="962"/>
    </row>
    <row r="992">
      <c r="A992" s="962"/>
      <c r="B992" s="962"/>
      <c r="C992" s="962"/>
      <c r="D992" s="962"/>
      <c r="E992" s="962"/>
      <c r="F992" s="962"/>
      <c r="G992" s="962"/>
      <c r="H992" s="962"/>
      <c r="I992" s="962"/>
      <c r="J992" s="962"/>
      <c r="K992" s="962"/>
    </row>
    <row r="993">
      <c r="A993" s="962"/>
      <c r="B993" s="962"/>
      <c r="C993" s="962"/>
      <c r="D993" s="962"/>
      <c r="E993" s="962"/>
      <c r="F993" s="962"/>
      <c r="G993" s="962"/>
      <c r="H993" s="962"/>
      <c r="I993" s="962"/>
      <c r="J993" s="962"/>
      <c r="K993" s="962"/>
    </row>
    <row r="994">
      <c r="A994" s="962"/>
      <c r="B994" s="962"/>
      <c r="C994" s="962"/>
      <c r="D994" s="962"/>
      <c r="E994" s="962"/>
      <c r="F994" s="962"/>
      <c r="G994" s="962"/>
      <c r="H994" s="962"/>
      <c r="I994" s="962"/>
      <c r="J994" s="962"/>
      <c r="K994" s="962"/>
    </row>
    <row r="995">
      <c r="A995" s="962"/>
      <c r="B995" s="962"/>
      <c r="C995" s="962"/>
      <c r="D995" s="962"/>
      <c r="E995" s="962"/>
      <c r="F995" s="962"/>
      <c r="G995" s="962"/>
      <c r="H995" s="962"/>
      <c r="I995" s="962"/>
      <c r="J995" s="962"/>
      <c r="K995" s="962"/>
    </row>
    <row r="996">
      <c r="A996" s="962"/>
      <c r="B996" s="962"/>
      <c r="C996" s="962"/>
      <c r="D996" s="962"/>
      <c r="E996" s="962"/>
      <c r="F996" s="962"/>
      <c r="G996" s="962"/>
      <c r="H996" s="962"/>
      <c r="I996" s="962"/>
      <c r="J996" s="962"/>
      <c r="K996" s="962"/>
    </row>
    <row r="997">
      <c r="A997" s="962"/>
      <c r="B997" s="962"/>
      <c r="C997" s="962"/>
      <c r="D997" s="962"/>
      <c r="E997" s="962"/>
      <c r="F997" s="962"/>
      <c r="G997" s="962"/>
      <c r="H997" s="962"/>
      <c r="I997" s="962"/>
      <c r="J997" s="962"/>
      <c r="K997" s="962"/>
    </row>
    <row r="998">
      <c r="A998" s="962"/>
      <c r="B998" s="962"/>
      <c r="C998" s="962"/>
      <c r="D998" s="962"/>
      <c r="E998" s="962"/>
      <c r="F998" s="962"/>
      <c r="G998" s="962"/>
      <c r="H998" s="962"/>
      <c r="I998" s="962"/>
      <c r="J998" s="962"/>
      <c r="K998" s="962"/>
    </row>
    <row r="999">
      <c r="A999" s="962"/>
      <c r="B999" s="962"/>
      <c r="C999" s="962"/>
      <c r="D999" s="962"/>
      <c r="E999" s="962"/>
      <c r="F999" s="962"/>
      <c r="G999" s="962"/>
      <c r="H999" s="962"/>
      <c r="I999" s="962"/>
      <c r="J999" s="962"/>
      <c r="K999" s="962"/>
    </row>
  </sheetData>
  <dataValidations>
    <dataValidation type="list" allowBlank="1" showErrorMessage="1" sqref="G2">
      <formula1>"OUTPATIENT,INPATIENT"</formula1>
    </dataValidation>
    <dataValidation type="list" allowBlank="1" showErrorMessage="1" sqref="I2">
      <formula1>"NON-COMPENSABLE,PATIENT'S CHOICE NOT TO USE"</formula1>
    </dataValidation>
    <dataValidation type="list" allowBlank="1" showErrorMessage="1" sqref="H2">
      <formula1>"IMPROVED,RECOVERED,DAMA w/ waiver,EXPIRED,THOC"</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hidden="1" min="3" max="5" width="12.63"/>
    <col hidden="1" min="7" max="10" width="12.63"/>
    <col customWidth="1" min="12" max="12" width="18.13"/>
    <col customWidth="1" min="13" max="13" width="18.38"/>
    <col customWidth="1" min="14" max="14" width="16.5"/>
    <col customWidth="1" min="15" max="15" width="42.75"/>
    <col hidden="1" min="16" max="18" width="12.63"/>
    <col customWidth="1" min="19" max="19" width="27.38"/>
    <col customWidth="1" min="20" max="20" width="43.88"/>
  </cols>
  <sheetData>
    <row r="1">
      <c r="A1" s="896" t="s">
        <v>65</v>
      </c>
    </row>
    <row r="2">
      <c r="A2" s="966" t="s">
        <v>65</v>
      </c>
      <c r="B2" s="967"/>
      <c r="C2" s="967"/>
      <c r="D2" s="967"/>
      <c r="E2" s="967"/>
      <c r="F2" s="967"/>
      <c r="G2" s="967"/>
      <c r="H2" s="967"/>
      <c r="I2" s="967"/>
      <c r="J2" s="967"/>
      <c r="K2" s="967"/>
      <c r="L2" s="967"/>
      <c r="M2" s="967"/>
      <c r="N2" s="967"/>
      <c r="O2" s="967"/>
      <c r="P2" s="967"/>
      <c r="Q2" s="967"/>
      <c r="R2" s="967"/>
      <c r="S2" s="967"/>
    </row>
    <row r="3">
      <c r="A3" s="968" t="s">
        <v>2384</v>
      </c>
      <c r="B3" s="969" t="s">
        <v>2385</v>
      </c>
      <c r="C3" s="969" t="s">
        <v>2386</v>
      </c>
      <c r="D3" s="969" t="s">
        <v>2387</v>
      </c>
      <c r="E3" s="969" t="s">
        <v>2388</v>
      </c>
      <c r="F3" s="969" t="s">
        <v>2389</v>
      </c>
      <c r="G3" s="969" t="s">
        <v>24</v>
      </c>
      <c r="H3" s="969" t="s">
        <v>2390</v>
      </c>
      <c r="I3" s="969" t="s">
        <v>2391</v>
      </c>
      <c r="J3" s="969" t="s">
        <v>2392</v>
      </c>
      <c r="K3" s="969" t="s">
        <v>2</v>
      </c>
      <c r="L3" s="969" t="s">
        <v>2393</v>
      </c>
      <c r="M3" s="969" t="s">
        <v>2394</v>
      </c>
      <c r="N3" s="969" t="s">
        <v>2395</v>
      </c>
      <c r="O3" s="970" t="s">
        <v>2396</v>
      </c>
      <c r="P3" s="968" t="s">
        <v>2397</v>
      </c>
      <c r="Q3" s="969" t="s">
        <v>2398</v>
      </c>
      <c r="R3" s="969" t="s">
        <v>1283</v>
      </c>
      <c r="S3" s="970" t="s">
        <v>2399</v>
      </c>
    </row>
    <row r="4">
      <c r="A4" s="971" t="s">
        <v>53</v>
      </c>
      <c r="B4" s="972">
        <v>402.0</v>
      </c>
      <c r="C4" s="972">
        <v>1723.0</v>
      </c>
      <c r="D4" s="973">
        <v>28230.36</v>
      </c>
      <c r="E4" s="974"/>
      <c r="F4" s="973">
        <v>13000.0</v>
      </c>
      <c r="G4" s="974"/>
      <c r="H4" s="974"/>
      <c r="I4" s="973">
        <v>20000.0</v>
      </c>
      <c r="J4" s="973">
        <v>-4769.64</v>
      </c>
      <c r="K4" s="975">
        <v>45657.0</v>
      </c>
      <c r="L4" s="976">
        <v>0.5048611111111111</v>
      </c>
      <c r="M4" s="975">
        <v>45659.0</v>
      </c>
      <c r="N4" s="976">
        <v>0.5784722222222223</v>
      </c>
      <c r="O4" s="972" t="s">
        <v>3645</v>
      </c>
      <c r="P4" s="972">
        <v>4500.0</v>
      </c>
      <c r="Q4" s="972">
        <v>200.0</v>
      </c>
      <c r="R4" s="974"/>
      <c r="S4" s="972" t="s">
        <v>2497</v>
      </c>
      <c r="T4" s="977" t="s">
        <v>3646</v>
      </c>
    </row>
    <row r="5">
      <c r="A5" s="971" t="s">
        <v>73</v>
      </c>
      <c r="B5" s="972">
        <v>407.0</v>
      </c>
      <c r="C5" s="972">
        <v>1725.0</v>
      </c>
      <c r="D5" s="973">
        <v>32041.54</v>
      </c>
      <c r="E5" s="974"/>
      <c r="F5" s="973">
        <v>13650.0</v>
      </c>
      <c r="G5" s="974"/>
      <c r="H5" s="974"/>
      <c r="I5" s="973">
        <v>20000.0</v>
      </c>
      <c r="J5" s="973">
        <v>-1608.46</v>
      </c>
      <c r="K5" s="975">
        <v>45658.0</v>
      </c>
      <c r="L5" s="976">
        <v>0.56875</v>
      </c>
      <c r="M5" s="975">
        <v>45659.0</v>
      </c>
      <c r="N5" s="976">
        <v>0.65</v>
      </c>
      <c r="O5" s="972" t="s">
        <v>3647</v>
      </c>
      <c r="P5" s="972">
        <v>4400.0</v>
      </c>
      <c r="Q5" s="972">
        <v>200.0</v>
      </c>
      <c r="R5" s="974"/>
      <c r="S5" s="972" t="s">
        <v>2497</v>
      </c>
      <c r="T5" s="977" t="s">
        <v>3648</v>
      </c>
    </row>
    <row r="6">
      <c r="A6" s="971" t="s">
        <v>86</v>
      </c>
      <c r="B6" s="972">
        <v>404.0</v>
      </c>
      <c r="C6" s="972">
        <v>1704.0</v>
      </c>
      <c r="D6" s="973">
        <v>165272.11</v>
      </c>
      <c r="E6" s="973">
        <v>33054.42</v>
      </c>
      <c r="F6" s="973">
        <v>19500.0</v>
      </c>
      <c r="G6" s="974"/>
      <c r="H6" s="974"/>
      <c r="I6" s="973">
        <v>65263.48</v>
      </c>
      <c r="J6" s="973">
        <v>47454.21</v>
      </c>
      <c r="K6" s="975">
        <v>45652.0</v>
      </c>
      <c r="L6" s="976">
        <v>0.8590277777777777</v>
      </c>
      <c r="M6" s="975">
        <v>45660.0</v>
      </c>
      <c r="N6" s="976">
        <v>0.575</v>
      </c>
      <c r="O6" s="972" t="s">
        <v>3649</v>
      </c>
      <c r="P6" s="972">
        <v>100.0</v>
      </c>
      <c r="Q6" s="972">
        <v>200.0</v>
      </c>
      <c r="R6" s="974"/>
      <c r="S6" s="972" t="s">
        <v>2406</v>
      </c>
      <c r="T6" s="977" t="s">
        <v>3650</v>
      </c>
    </row>
    <row r="7">
      <c r="A7" s="971" t="s">
        <v>119</v>
      </c>
      <c r="B7" s="972">
        <v>410.0</v>
      </c>
      <c r="C7" s="972">
        <v>1727.0</v>
      </c>
      <c r="D7" s="973">
        <v>159684.87</v>
      </c>
      <c r="E7" s="973">
        <v>31936.91</v>
      </c>
      <c r="F7" s="973">
        <v>29250.0</v>
      </c>
      <c r="G7" s="974"/>
      <c r="H7" s="974"/>
      <c r="I7" s="973">
        <v>67782.8</v>
      </c>
      <c r="J7" s="973">
        <v>30715.16</v>
      </c>
      <c r="K7" s="975">
        <v>45659.0</v>
      </c>
      <c r="L7" s="976">
        <v>0.05416666666666667</v>
      </c>
      <c r="M7" s="975">
        <v>45661.0</v>
      </c>
      <c r="N7" s="976">
        <v>0.5777777777777777</v>
      </c>
      <c r="O7" s="972" t="s">
        <v>3651</v>
      </c>
      <c r="P7" s="972" t="s">
        <v>3652</v>
      </c>
      <c r="Q7" s="972" t="s">
        <v>2460</v>
      </c>
      <c r="R7" s="974"/>
      <c r="S7" s="972" t="s">
        <v>2406</v>
      </c>
      <c r="T7" s="977" t="s">
        <v>3653</v>
      </c>
    </row>
    <row r="8">
      <c r="A8" s="971" t="s">
        <v>128</v>
      </c>
      <c r="B8" s="972">
        <v>407.0</v>
      </c>
      <c r="C8" s="972">
        <v>1729.0</v>
      </c>
      <c r="D8" s="973">
        <v>29073.15</v>
      </c>
      <c r="E8" s="974"/>
      <c r="F8" s="973">
        <v>13650.0</v>
      </c>
      <c r="G8" s="973">
        <v>11909.98</v>
      </c>
      <c r="H8" s="974"/>
      <c r="I8" s="973">
        <v>3513.17</v>
      </c>
      <c r="J8" s="972" t="s">
        <v>62</v>
      </c>
      <c r="K8" s="975">
        <v>45659.0</v>
      </c>
      <c r="L8" s="976">
        <v>0.9326388888888889</v>
      </c>
      <c r="M8" s="975">
        <v>45661.0</v>
      </c>
      <c r="N8" s="976">
        <v>0.6284722222222222</v>
      </c>
      <c r="O8" s="972" t="s">
        <v>3654</v>
      </c>
      <c r="P8" s="972">
        <v>3000.0</v>
      </c>
      <c r="Q8" s="974"/>
      <c r="R8" s="978" t="s">
        <v>3655</v>
      </c>
      <c r="S8" s="972" t="s">
        <v>2406</v>
      </c>
      <c r="T8" s="977" t="s">
        <v>3646</v>
      </c>
    </row>
    <row r="9">
      <c r="A9" s="971" t="s">
        <v>96</v>
      </c>
      <c r="B9" s="972">
        <v>408.0</v>
      </c>
      <c r="C9" s="972">
        <v>1579.0</v>
      </c>
      <c r="D9" s="973">
        <v>756668.92</v>
      </c>
      <c r="E9" s="973">
        <v>151333.71</v>
      </c>
      <c r="F9" s="973">
        <v>76000.0</v>
      </c>
      <c r="G9" s="974"/>
      <c r="H9" s="974"/>
      <c r="I9" s="973">
        <v>131529.79</v>
      </c>
      <c r="J9" s="973">
        <v>397805.42</v>
      </c>
      <c r="K9" s="975">
        <v>45628.0</v>
      </c>
      <c r="L9" s="976">
        <v>0.9041666666666667</v>
      </c>
      <c r="M9" s="975">
        <v>45660.0</v>
      </c>
      <c r="N9" s="976">
        <v>0.8125</v>
      </c>
      <c r="O9" s="972" t="s">
        <v>3656</v>
      </c>
      <c r="P9" s="972" t="s">
        <v>3657</v>
      </c>
      <c r="Q9" s="972" t="s">
        <v>3658</v>
      </c>
      <c r="R9" s="974"/>
      <c r="S9" s="972" t="s">
        <v>2497</v>
      </c>
      <c r="T9" s="977" t="s">
        <v>3650</v>
      </c>
    </row>
    <row r="10">
      <c r="A10" s="971" t="s">
        <v>106</v>
      </c>
      <c r="B10" s="972">
        <v>411.0</v>
      </c>
      <c r="C10" s="972">
        <v>1728.0</v>
      </c>
      <c r="D10" s="973">
        <v>164676.36</v>
      </c>
      <c r="E10" s="973">
        <v>32935.31</v>
      </c>
      <c r="F10" s="973">
        <v>18135.0</v>
      </c>
      <c r="G10" s="973">
        <v>23634.0</v>
      </c>
      <c r="H10" s="973">
        <v>45184.2</v>
      </c>
      <c r="I10" s="973">
        <v>44787.85</v>
      </c>
      <c r="J10" s="972" t="s">
        <v>62</v>
      </c>
      <c r="K10" s="975">
        <v>45659.0</v>
      </c>
      <c r="L10" s="976">
        <v>0.7277777777777777</v>
      </c>
      <c r="M10" s="975">
        <v>45661.0</v>
      </c>
      <c r="N10" s="976">
        <v>0.6513888888888889</v>
      </c>
      <c r="O10" s="979" t="s">
        <v>3659</v>
      </c>
      <c r="P10" s="971" t="s">
        <v>3660</v>
      </c>
      <c r="Q10" s="980"/>
      <c r="R10" s="981" t="s">
        <v>2481</v>
      </c>
      <c r="S10" s="972" t="s">
        <v>2497</v>
      </c>
      <c r="T10" s="977" t="s">
        <v>3646</v>
      </c>
    </row>
    <row r="11">
      <c r="A11" s="971" t="s">
        <v>3661</v>
      </c>
      <c r="B11" s="972">
        <v>405.0</v>
      </c>
      <c r="C11" s="972">
        <v>1726.0</v>
      </c>
      <c r="D11" s="973">
        <v>90960.07</v>
      </c>
      <c r="E11" s="974"/>
      <c r="F11" s="973">
        <v>76000.0</v>
      </c>
      <c r="G11" s="974"/>
      <c r="H11" s="974"/>
      <c r="I11" s="973">
        <v>38000.0</v>
      </c>
      <c r="J11" s="973">
        <v>-23039.93</v>
      </c>
      <c r="K11" s="975">
        <v>45658.0</v>
      </c>
      <c r="L11" s="976">
        <v>0.8805555555555555</v>
      </c>
      <c r="M11" s="975">
        <v>45662.0</v>
      </c>
      <c r="N11" s="976">
        <v>0.4354166666666667</v>
      </c>
      <c r="O11" s="979" t="s">
        <v>3662</v>
      </c>
      <c r="P11" s="982">
        <v>8800.0</v>
      </c>
      <c r="Q11" s="971">
        <v>200.0</v>
      </c>
      <c r="R11" s="983"/>
      <c r="S11" s="984" t="s">
        <v>2497</v>
      </c>
      <c r="T11" s="977" t="s">
        <v>3663</v>
      </c>
    </row>
    <row r="12">
      <c r="A12" s="971" t="s">
        <v>3664</v>
      </c>
      <c r="B12" s="972">
        <v>401.0</v>
      </c>
      <c r="C12" s="972">
        <v>1732.0</v>
      </c>
      <c r="D12" s="973">
        <v>59048.91</v>
      </c>
      <c r="E12" s="974"/>
      <c r="F12" s="973">
        <v>21450.0</v>
      </c>
      <c r="G12" s="973">
        <v>37536.68</v>
      </c>
      <c r="H12" s="974"/>
      <c r="I12" s="972">
        <v>62.23</v>
      </c>
      <c r="J12" s="972">
        <v>0.0</v>
      </c>
      <c r="K12" s="975">
        <v>45661.0</v>
      </c>
      <c r="L12" s="976">
        <v>0.23402777777777778</v>
      </c>
      <c r="M12" s="975">
        <v>45662.0</v>
      </c>
      <c r="N12" s="976">
        <v>0.60625</v>
      </c>
      <c r="O12" s="979" t="s">
        <v>3665</v>
      </c>
      <c r="P12" s="971" t="s">
        <v>3666</v>
      </c>
      <c r="Q12" s="980"/>
      <c r="R12" s="981" t="s">
        <v>2423</v>
      </c>
      <c r="S12" s="984" t="s">
        <v>2406</v>
      </c>
      <c r="T12" s="977" t="s">
        <v>3663</v>
      </c>
    </row>
    <row r="13">
      <c r="A13" s="971" t="s">
        <v>153</v>
      </c>
      <c r="B13" s="972">
        <v>406.0</v>
      </c>
      <c r="C13" s="972">
        <v>1736.0</v>
      </c>
      <c r="D13" s="973">
        <v>64552.68</v>
      </c>
      <c r="E13" s="973">
        <v>12910.46</v>
      </c>
      <c r="F13" s="973">
        <v>17550.0</v>
      </c>
      <c r="G13" s="974"/>
      <c r="H13" s="974"/>
      <c r="I13" s="973">
        <v>20000.0</v>
      </c>
      <c r="J13" s="973">
        <v>14092.22</v>
      </c>
      <c r="K13" s="975">
        <v>45661.0</v>
      </c>
      <c r="L13" s="976">
        <v>0.6756944444444445</v>
      </c>
      <c r="M13" s="975">
        <v>45663.0</v>
      </c>
      <c r="N13" s="976">
        <v>0.63125</v>
      </c>
      <c r="O13" s="979" t="s">
        <v>3667</v>
      </c>
      <c r="P13" s="971">
        <v>6600.0</v>
      </c>
      <c r="Q13" s="971">
        <v>200.0</v>
      </c>
      <c r="R13" s="983"/>
      <c r="S13" s="984" t="s">
        <v>2497</v>
      </c>
      <c r="T13" s="704" t="s">
        <v>98</v>
      </c>
    </row>
    <row r="14">
      <c r="A14" s="985" t="s">
        <v>171</v>
      </c>
      <c r="B14" s="986">
        <v>402.0</v>
      </c>
      <c r="C14" s="986">
        <v>1722.0</v>
      </c>
      <c r="D14" s="987">
        <v>369294.04</v>
      </c>
      <c r="E14" s="988"/>
      <c r="F14" s="987">
        <v>71266.0</v>
      </c>
      <c r="G14" s="988"/>
      <c r="H14" s="988"/>
      <c r="I14" s="987">
        <v>30546.62</v>
      </c>
      <c r="J14" s="987">
        <v>267481.42</v>
      </c>
      <c r="K14" s="989">
        <v>45657.0</v>
      </c>
      <c r="L14" s="990">
        <v>0.4354166666666667</v>
      </c>
      <c r="M14" s="989">
        <v>45297.0</v>
      </c>
      <c r="N14" s="988"/>
      <c r="O14" s="979" t="s">
        <v>3668</v>
      </c>
      <c r="P14" s="971" t="s">
        <v>3669</v>
      </c>
      <c r="Q14" s="971" t="s">
        <v>3670</v>
      </c>
      <c r="R14" s="991"/>
      <c r="S14" s="992" t="s">
        <v>2497</v>
      </c>
      <c r="T14" s="704" t="s">
        <v>174</v>
      </c>
    </row>
    <row r="15">
      <c r="A15" s="985" t="s">
        <v>160</v>
      </c>
      <c r="B15" s="986">
        <v>402.0</v>
      </c>
      <c r="C15" s="986">
        <v>1735.0</v>
      </c>
      <c r="D15" s="987">
        <v>53939.68</v>
      </c>
      <c r="E15" s="988"/>
      <c r="F15" s="987">
        <v>26910.0</v>
      </c>
      <c r="G15" s="988"/>
      <c r="H15" s="988"/>
      <c r="I15" s="987">
        <v>20000.0</v>
      </c>
      <c r="J15" s="987">
        <v>7029.68</v>
      </c>
      <c r="K15" s="989">
        <v>45661.0</v>
      </c>
      <c r="L15" s="990">
        <v>0.6729166666666667</v>
      </c>
      <c r="M15" s="989">
        <v>45297.0</v>
      </c>
      <c r="N15" s="990">
        <v>0.8319444444444445</v>
      </c>
      <c r="O15" s="979" t="s">
        <v>3671</v>
      </c>
      <c r="P15" s="971" t="s">
        <v>3672</v>
      </c>
      <c r="Q15" s="971" t="s">
        <v>2443</v>
      </c>
      <c r="R15" s="991"/>
      <c r="S15" s="992" t="s">
        <v>2406</v>
      </c>
      <c r="T15" s="704" t="s">
        <v>164</v>
      </c>
    </row>
    <row r="16">
      <c r="A16" s="985" t="s">
        <v>191</v>
      </c>
      <c r="B16" s="986">
        <v>404.0</v>
      </c>
      <c r="C16" s="986">
        <v>1730.0</v>
      </c>
      <c r="D16" s="987">
        <v>62803.6</v>
      </c>
      <c r="E16" s="993"/>
      <c r="F16" s="987">
        <v>29250.0</v>
      </c>
      <c r="G16" s="987">
        <v>33409.85</v>
      </c>
      <c r="H16" s="988"/>
      <c r="I16" s="987">
        <v>1814.96</v>
      </c>
      <c r="J16" s="987">
        <v>-1671.21</v>
      </c>
      <c r="K16" s="989">
        <v>45660.0</v>
      </c>
      <c r="L16" s="990">
        <v>0.7083333333333334</v>
      </c>
      <c r="M16" s="989">
        <v>45664.0</v>
      </c>
      <c r="N16" s="990">
        <v>0.6902777777777778</v>
      </c>
      <c r="O16" s="979" t="s">
        <v>3673</v>
      </c>
      <c r="P16" s="971">
        <v>5250.0</v>
      </c>
      <c r="Q16" s="980"/>
      <c r="R16" s="994" t="s">
        <v>2629</v>
      </c>
      <c r="S16" s="992" t="s">
        <v>2406</v>
      </c>
      <c r="T16" s="704" t="s">
        <v>57</v>
      </c>
    </row>
    <row r="17">
      <c r="A17" s="985" t="s">
        <v>198</v>
      </c>
      <c r="B17" s="986">
        <v>402.0</v>
      </c>
      <c r="C17" s="986">
        <v>1737.0</v>
      </c>
      <c r="D17" s="987">
        <v>36045.53</v>
      </c>
      <c r="E17" s="993"/>
      <c r="F17" s="987">
        <v>19500.0</v>
      </c>
      <c r="G17" s="988"/>
      <c r="H17" s="988"/>
      <c r="I17" s="987">
        <v>20000.0</v>
      </c>
      <c r="J17" s="987">
        <v>-3454.47</v>
      </c>
      <c r="K17" s="989">
        <v>45661.0</v>
      </c>
      <c r="L17" s="990">
        <v>0.6847222222222222</v>
      </c>
      <c r="M17" s="989">
        <v>45664.0</v>
      </c>
      <c r="N17" s="990">
        <v>0.6513888888888889</v>
      </c>
      <c r="O17" s="979" t="s">
        <v>3674</v>
      </c>
      <c r="P17" s="971">
        <v>6000.0</v>
      </c>
      <c r="Q17" s="971">
        <v>200.0</v>
      </c>
      <c r="R17" s="991"/>
      <c r="S17" s="992" t="s">
        <v>2497</v>
      </c>
      <c r="T17" s="704" t="s">
        <v>57</v>
      </c>
    </row>
    <row r="18">
      <c r="A18" s="985" t="s">
        <v>182</v>
      </c>
      <c r="B18" s="986">
        <v>410.0</v>
      </c>
      <c r="C18" s="986">
        <v>1738.0</v>
      </c>
      <c r="D18" s="987">
        <v>60402.83</v>
      </c>
      <c r="E18" s="988"/>
      <c r="F18" s="987">
        <v>29250.0</v>
      </c>
      <c r="G18" s="988"/>
      <c r="H18" s="988"/>
      <c r="I18" s="987">
        <v>20000.0</v>
      </c>
      <c r="J18" s="987">
        <v>11152.83</v>
      </c>
      <c r="K18" s="989">
        <v>45661.0</v>
      </c>
      <c r="L18" s="990">
        <v>0.7645833333333333</v>
      </c>
      <c r="M18" s="989">
        <v>45664.0</v>
      </c>
      <c r="N18" s="990">
        <v>0.5902777777777778</v>
      </c>
      <c r="O18" s="979" t="s">
        <v>3675</v>
      </c>
      <c r="P18" s="982">
        <v>9000.0</v>
      </c>
      <c r="Q18" s="971">
        <v>200.0</v>
      </c>
      <c r="R18" s="991"/>
      <c r="S18" s="992" t="s">
        <v>2406</v>
      </c>
      <c r="T18" s="704" t="s">
        <v>57</v>
      </c>
    </row>
    <row r="19">
      <c r="A19" s="985" t="s">
        <v>217</v>
      </c>
      <c r="B19" s="986">
        <v>401.0</v>
      </c>
      <c r="C19" s="986">
        <v>1724.0</v>
      </c>
      <c r="D19" s="987">
        <v>433349.29</v>
      </c>
      <c r="E19" s="987">
        <v>86669.93</v>
      </c>
      <c r="F19" s="987">
        <v>40300.0</v>
      </c>
      <c r="G19" s="988"/>
      <c r="H19" s="987">
        <v>153145.43</v>
      </c>
      <c r="I19" s="988"/>
      <c r="J19" s="973">
        <v>153233.93</v>
      </c>
      <c r="K19" s="989">
        <v>45657.0</v>
      </c>
      <c r="L19" s="990">
        <v>0.8076388888888889</v>
      </c>
      <c r="M19" s="989">
        <v>45664.0</v>
      </c>
      <c r="N19" s="990">
        <v>0.8055555555555556</v>
      </c>
      <c r="O19" s="979" t="s">
        <v>3676</v>
      </c>
      <c r="P19" s="971" t="s">
        <v>3677</v>
      </c>
      <c r="Q19" s="971" t="s">
        <v>3678</v>
      </c>
      <c r="R19" s="991"/>
      <c r="S19" s="992" t="s">
        <v>2406</v>
      </c>
      <c r="T19" s="704" t="s">
        <v>88</v>
      </c>
    </row>
    <row r="20">
      <c r="A20" s="985" t="s">
        <v>224</v>
      </c>
      <c r="B20" s="986">
        <v>408.0</v>
      </c>
      <c r="C20" s="986">
        <v>1733.0</v>
      </c>
      <c r="D20" s="987">
        <v>170704.78</v>
      </c>
      <c r="E20" s="988"/>
      <c r="F20" s="987">
        <v>44850.0</v>
      </c>
      <c r="G20" s="988"/>
      <c r="H20" s="988"/>
      <c r="I20" s="987">
        <v>50000.0</v>
      </c>
      <c r="J20" s="973">
        <v>75854.78</v>
      </c>
      <c r="K20" s="989">
        <v>45661.0</v>
      </c>
      <c r="L20" s="990">
        <v>0.3729166666666667</v>
      </c>
      <c r="M20" s="989">
        <v>45664.0</v>
      </c>
      <c r="N20" s="990">
        <v>0.8034722222222223</v>
      </c>
      <c r="O20" s="979" t="s">
        <v>3679</v>
      </c>
      <c r="P20" s="971" t="s">
        <v>3680</v>
      </c>
      <c r="Q20" s="971" t="s">
        <v>2452</v>
      </c>
      <c r="R20" s="991"/>
      <c r="S20" s="992" t="s">
        <v>2406</v>
      </c>
      <c r="T20" s="704" t="s">
        <v>228</v>
      </c>
    </row>
    <row r="21">
      <c r="A21" s="971" t="s">
        <v>240</v>
      </c>
      <c r="B21" s="972">
        <v>402.0</v>
      </c>
      <c r="C21" s="972">
        <v>1708.0</v>
      </c>
      <c r="D21" s="973">
        <v>415130.23</v>
      </c>
      <c r="E21" s="973">
        <v>83026.15</v>
      </c>
      <c r="F21" s="973">
        <v>12610.0</v>
      </c>
      <c r="G21" s="974"/>
      <c r="H21" s="973">
        <v>60000.0</v>
      </c>
      <c r="I21" s="973">
        <v>169494.08</v>
      </c>
      <c r="J21" s="973">
        <v>90000.0</v>
      </c>
      <c r="K21" s="975">
        <v>45653.0</v>
      </c>
      <c r="L21" s="976">
        <v>0.875</v>
      </c>
      <c r="M21" s="975">
        <v>45664.0</v>
      </c>
      <c r="N21" s="976">
        <v>0.7291666666666666</v>
      </c>
      <c r="O21" s="979" t="s">
        <v>3681</v>
      </c>
      <c r="P21" s="971" t="s">
        <v>3682</v>
      </c>
      <c r="Q21" s="971" t="s">
        <v>3683</v>
      </c>
      <c r="R21" s="983"/>
      <c r="S21" s="992" t="s">
        <v>2497</v>
      </c>
      <c r="T21" s="704" t="s">
        <v>88</v>
      </c>
    </row>
    <row r="22">
      <c r="A22" s="971" t="s">
        <v>205</v>
      </c>
      <c r="B22" s="972">
        <v>409.0</v>
      </c>
      <c r="C22" s="972">
        <v>1721.0</v>
      </c>
      <c r="D22" s="973">
        <v>296126.52</v>
      </c>
      <c r="E22" s="973">
        <v>59225.37</v>
      </c>
      <c r="F22" s="973">
        <v>33410.0</v>
      </c>
      <c r="G22" s="974"/>
      <c r="H22" s="974"/>
      <c r="I22" s="973">
        <v>136902.72</v>
      </c>
      <c r="J22" s="973">
        <v>66588.43</v>
      </c>
      <c r="K22" s="975">
        <v>45656.0</v>
      </c>
      <c r="L22" s="976">
        <v>0.9986111111111111</v>
      </c>
      <c r="M22" s="975">
        <v>45664.0</v>
      </c>
      <c r="N22" s="976">
        <v>0.7715277777777778</v>
      </c>
      <c r="O22" s="979" t="s">
        <v>3684</v>
      </c>
      <c r="P22" s="971" t="s">
        <v>3685</v>
      </c>
      <c r="Q22" s="971" t="s">
        <v>2660</v>
      </c>
      <c r="R22" s="983"/>
      <c r="S22" s="984" t="s">
        <v>2406</v>
      </c>
      <c r="T22" s="704" t="s">
        <v>88</v>
      </c>
    </row>
    <row r="23">
      <c r="A23" s="971" t="s">
        <v>253</v>
      </c>
      <c r="B23" s="972" t="s">
        <v>2520</v>
      </c>
      <c r="C23" s="972">
        <v>1734.0</v>
      </c>
      <c r="D23" s="973">
        <v>48106.54</v>
      </c>
      <c r="E23" s="974"/>
      <c r="F23" s="973">
        <v>38707.5</v>
      </c>
      <c r="G23" s="974"/>
      <c r="H23" s="974"/>
      <c r="I23" s="974"/>
      <c r="J23" s="973">
        <v>9399.04</v>
      </c>
      <c r="K23" s="975">
        <v>45661.0</v>
      </c>
      <c r="L23" s="976">
        <v>0.5902777777777778</v>
      </c>
      <c r="M23" s="975">
        <v>45664.0</v>
      </c>
      <c r="N23" s="976">
        <v>0.7277777777777777</v>
      </c>
      <c r="O23" s="979" t="s">
        <v>3686</v>
      </c>
      <c r="P23" s="995">
        <v>14000.0</v>
      </c>
      <c r="Q23" s="996">
        <v>200.0</v>
      </c>
      <c r="R23" s="983"/>
      <c r="S23" s="992" t="s">
        <v>2406</v>
      </c>
      <c r="T23" s="704" t="s">
        <v>228</v>
      </c>
    </row>
    <row r="24">
      <c r="A24" s="971" t="s">
        <v>262</v>
      </c>
      <c r="B24" s="972">
        <v>411.0</v>
      </c>
      <c r="C24" s="972">
        <v>1741.0</v>
      </c>
      <c r="D24" s="973">
        <v>56751.57</v>
      </c>
      <c r="E24" s="973">
        <v>11350.33</v>
      </c>
      <c r="F24" s="973">
        <v>14235.0</v>
      </c>
      <c r="G24" s="973">
        <v>30869.74</v>
      </c>
      <c r="H24" s="974"/>
      <c r="I24" s="972">
        <v>296.5</v>
      </c>
      <c r="J24" s="972">
        <v>0.0</v>
      </c>
      <c r="K24" s="975">
        <v>45662.0</v>
      </c>
      <c r="L24" s="976">
        <v>0.8159722222222222</v>
      </c>
      <c r="M24" s="975">
        <v>45665.0</v>
      </c>
      <c r="N24" s="976">
        <v>0.7763888888888889</v>
      </c>
      <c r="O24" s="979" t="s">
        <v>1763</v>
      </c>
      <c r="P24" s="971">
        <v>4800.0</v>
      </c>
      <c r="Q24" s="980"/>
      <c r="R24" s="981" t="s">
        <v>2423</v>
      </c>
      <c r="S24" s="992" t="s">
        <v>2406</v>
      </c>
      <c r="T24" s="704" t="s">
        <v>57</v>
      </c>
    </row>
    <row r="25">
      <c r="A25" s="971" t="s">
        <v>272</v>
      </c>
      <c r="B25" s="972">
        <v>401.0</v>
      </c>
      <c r="C25" s="972">
        <v>1749.0</v>
      </c>
      <c r="D25" s="973">
        <v>50910.4</v>
      </c>
      <c r="E25" s="974"/>
      <c r="F25" s="973">
        <v>7800.0</v>
      </c>
      <c r="G25" s="973">
        <v>42724.32</v>
      </c>
      <c r="H25" s="974"/>
      <c r="I25" s="972">
        <v>386.08</v>
      </c>
      <c r="J25" s="972">
        <v>0.0</v>
      </c>
      <c r="K25" s="975">
        <v>45663.0</v>
      </c>
      <c r="L25" s="976">
        <v>0.8756944444444444</v>
      </c>
      <c r="M25" s="975">
        <v>45665.0</v>
      </c>
      <c r="N25" s="976">
        <v>0.8333333333333334</v>
      </c>
      <c r="O25" s="979" t="s">
        <v>3687</v>
      </c>
      <c r="P25" s="971">
        <v>2700.0</v>
      </c>
      <c r="Q25" s="980"/>
      <c r="R25" s="981" t="s">
        <v>2423</v>
      </c>
      <c r="S25" s="992" t="s">
        <v>2497</v>
      </c>
      <c r="T25" s="704" t="s">
        <v>57</v>
      </c>
    </row>
    <row r="26">
      <c r="A26" s="971" t="s">
        <v>287</v>
      </c>
      <c r="B26" s="972">
        <v>412.0</v>
      </c>
      <c r="C26" s="972">
        <v>1731.0</v>
      </c>
      <c r="D26" s="973">
        <v>73025.91</v>
      </c>
      <c r="E26" s="974"/>
      <c r="F26" s="973">
        <v>29250.0</v>
      </c>
      <c r="G26" s="973">
        <v>37820.4</v>
      </c>
      <c r="H26" s="974"/>
      <c r="I26" s="973">
        <v>5955.51</v>
      </c>
      <c r="J26" s="972" t="s">
        <v>62</v>
      </c>
      <c r="K26" s="975">
        <v>45661.0</v>
      </c>
      <c r="L26" s="976">
        <v>0.7208333333333333</v>
      </c>
      <c r="M26" s="975">
        <v>45665.0</v>
      </c>
      <c r="N26" s="976">
        <v>0.7770833333333333</v>
      </c>
      <c r="O26" s="979" t="s">
        <v>2505</v>
      </c>
      <c r="P26" s="971">
        <v>3250.0</v>
      </c>
      <c r="Q26" s="980"/>
      <c r="R26" s="981" t="s">
        <v>3688</v>
      </c>
      <c r="S26" s="992" t="s">
        <v>2497</v>
      </c>
      <c r="T26" s="704" t="s">
        <v>57</v>
      </c>
    </row>
    <row r="27">
      <c r="A27" s="971" t="s">
        <v>279</v>
      </c>
      <c r="B27" s="972">
        <v>401.0</v>
      </c>
      <c r="C27" s="972">
        <v>1746.0</v>
      </c>
      <c r="D27" s="973">
        <v>220695.9</v>
      </c>
      <c r="E27" s="974"/>
      <c r="F27" s="973">
        <v>60450.0</v>
      </c>
      <c r="G27" s="974"/>
      <c r="H27" s="974"/>
      <c r="I27" s="973">
        <v>50000.0</v>
      </c>
      <c r="J27" s="973">
        <v>110245.9</v>
      </c>
      <c r="K27" s="975">
        <v>45663.0</v>
      </c>
      <c r="L27" s="976">
        <v>0.49027777777777776</v>
      </c>
      <c r="M27" s="975">
        <v>45665.0</v>
      </c>
      <c r="N27" s="976">
        <v>0.7361111111111112</v>
      </c>
      <c r="O27" s="979" t="s">
        <v>3689</v>
      </c>
      <c r="P27" s="971" t="s">
        <v>3690</v>
      </c>
      <c r="Q27" s="971" t="s">
        <v>3691</v>
      </c>
      <c r="R27" s="981" t="s">
        <v>3692</v>
      </c>
      <c r="S27" s="992" t="s">
        <v>2406</v>
      </c>
      <c r="T27" s="704" t="s">
        <v>228</v>
      </c>
    </row>
    <row r="28">
      <c r="A28" s="971" t="s">
        <v>314</v>
      </c>
      <c r="B28" s="972">
        <v>408.0</v>
      </c>
      <c r="C28" s="972">
        <v>1760.0</v>
      </c>
      <c r="D28" s="973">
        <v>28829.24</v>
      </c>
      <c r="E28" s="974"/>
      <c r="F28" s="973">
        <v>9750.0</v>
      </c>
      <c r="G28" s="974"/>
      <c r="H28" s="974"/>
      <c r="I28" s="974"/>
      <c r="J28" s="973">
        <v>19079.24</v>
      </c>
      <c r="K28" s="975">
        <v>45664.0</v>
      </c>
      <c r="L28" s="976">
        <v>0.9715277777777778</v>
      </c>
      <c r="M28" s="975">
        <v>45666.0</v>
      </c>
      <c r="N28" s="976">
        <v>0.5111111111111111</v>
      </c>
      <c r="O28" s="979" t="s">
        <v>3693</v>
      </c>
      <c r="P28" s="971">
        <v>6600.0</v>
      </c>
      <c r="Q28" s="971">
        <v>200.0</v>
      </c>
      <c r="R28" s="983"/>
      <c r="S28" s="992" t="s">
        <v>2497</v>
      </c>
      <c r="T28" s="704" t="s">
        <v>57</v>
      </c>
    </row>
    <row r="29">
      <c r="A29" s="971" t="s">
        <v>295</v>
      </c>
      <c r="B29" s="972">
        <v>405.0</v>
      </c>
      <c r="C29" s="972">
        <v>1740.0</v>
      </c>
      <c r="D29" s="973">
        <v>119819.0</v>
      </c>
      <c r="E29" s="974"/>
      <c r="F29" s="973">
        <v>19500.0</v>
      </c>
      <c r="G29" s="974"/>
      <c r="H29" s="974"/>
      <c r="I29" s="973">
        <v>69821.8</v>
      </c>
      <c r="J29" s="973">
        <v>30497.2</v>
      </c>
      <c r="K29" s="975">
        <v>45662.0</v>
      </c>
      <c r="L29" s="976">
        <v>0.6076388888888888</v>
      </c>
      <c r="M29" s="975">
        <v>45666.0</v>
      </c>
      <c r="N29" s="976">
        <v>0.5041666666666667</v>
      </c>
      <c r="O29" s="979" t="s">
        <v>3694</v>
      </c>
      <c r="P29" s="971">
        <v>11000.0</v>
      </c>
      <c r="Q29" s="971">
        <v>200.0</v>
      </c>
      <c r="R29" s="983"/>
      <c r="S29" s="992" t="s">
        <v>2497</v>
      </c>
      <c r="T29" s="704" t="s">
        <v>75</v>
      </c>
    </row>
    <row r="30">
      <c r="A30" s="971" t="s">
        <v>338</v>
      </c>
      <c r="B30" s="972">
        <v>401.0</v>
      </c>
      <c r="C30" s="972">
        <v>1753.0</v>
      </c>
      <c r="D30" s="973">
        <v>226093.51</v>
      </c>
      <c r="E30" s="974"/>
      <c r="F30" s="973">
        <v>60450.0</v>
      </c>
      <c r="G30" s="974"/>
      <c r="H30" s="974"/>
      <c r="I30" s="973">
        <v>51778.68</v>
      </c>
      <c r="J30" s="973">
        <v>113864.83</v>
      </c>
      <c r="K30" s="975">
        <v>45968.0</v>
      </c>
      <c r="L30" s="976">
        <v>0.7527777777777778</v>
      </c>
      <c r="M30" s="975">
        <v>45666.0</v>
      </c>
      <c r="N30" s="976">
        <v>0.6729166666666667</v>
      </c>
      <c r="O30" s="979" t="s">
        <v>3695</v>
      </c>
      <c r="P30" s="971" t="s">
        <v>3696</v>
      </c>
      <c r="Q30" s="971" t="s">
        <v>3697</v>
      </c>
      <c r="R30" s="997"/>
      <c r="S30" s="984" t="s">
        <v>2406</v>
      </c>
      <c r="T30" s="704" t="s">
        <v>228</v>
      </c>
    </row>
    <row r="31">
      <c r="A31" s="971" t="s">
        <v>348</v>
      </c>
      <c r="B31" s="972">
        <v>413.0</v>
      </c>
      <c r="C31" s="972">
        <v>1742.0</v>
      </c>
      <c r="D31" s="973">
        <v>52625.79</v>
      </c>
      <c r="E31" s="974"/>
      <c r="F31" s="973">
        <v>19500.0</v>
      </c>
      <c r="G31" s="974"/>
      <c r="H31" s="974"/>
      <c r="I31" s="973">
        <v>20000.0</v>
      </c>
      <c r="J31" s="973">
        <v>13125.79</v>
      </c>
      <c r="K31" s="975">
        <v>45663.0</v>
      </c>
      <c r="L31" s="976">
        <v>0.02361111111111111</v>
      </c>
      <c r="M31" s="975">
        <v>45666.0</v>
      </c>
      <c r="N31" s="976">
        <v>0.775</v>
      </c>
      <c r="O31" s="979" t="s">
        <v>3698</v>
      </c>
      <c r="P31" s="982">
        <v>8800.0</v>
      </c>
      <c r="Q31" s="971">
        <v>200.0</v>
      </c>
      <c r="R31" s="983"/>
      <c r="S31" s="992" t="s">
        <v>2497</v>
      </c>
      <c r="T31" s="704" t="s">
        <v>228</v>
      </c>
    </row>
    <row r="32">
      <c r="A32" s="971" t="s">
        <v>299</v>
      </c>
      <c r="B32" s="972">
        <v>402.0</v>
      </c>
      <c r="C32" s="972">
        <v>1748.0</v>
      </c>
      <c r="D32" s="973">
        <v>59543.08</v>
      </c>
      <c r="E32" s="973">
        <v>11908.64</v>
      </c>
      <c r="F32" s="973">
        <v>47000.0</v>
      </c>
      <c r="G32" s="974"/>
      <c r="H32" s="974"/>
      <c r="I32" s="973">
        <v>20000.0</v>
      </c>
      <c r="J32" s="973">
        <v>-19365.56</v>
      </c>
      <c r="K32" s="975">
        <v>45663.0</v>
      </c>
      <c r="L32" s="976">
        <v>0.8319444444444445</v>
      </c>
      <c r="M32" s="975">
        <v>45666.0</v>
      </c>
      <c r="N32" s="976">
        <v>0.7645833333333333</v>
      </c>
      <c r="O32" s="979" t="s">
        <v>2505</v>
      </c>
      <c r="P32" s="971">
        <v>10000.0</v>
      </c>
      <c r="Q32" s="971">
        <v>200.0</v>
      </c>
      <c r="R32" s="983"/>
      <c r="S32" s="992" t="s">
        <v>2406</v>
      </c>
      <c r="T32" s="704" t="s">
        <v>164</v>
      </c>
    </row>
    <row r="33">
      <c r="A33" s="971" t="s">
        <v>321</v>
      </c>
      <c r="B33" s="972">
        <v>406.0</v>
      </c>
      <c r="C33" s="972">
        <v>1756.0</v>
      </c>
      <c r="D33" s="973">
        <v>143129.21</v>
      </c>
      <c r="E33" s="974"/>
      <c r="F33" s="973">
        <v>37050.0</v>
      </c>
      <c r="G33" s="974"/>
      <c r="H33" s="974"/>
      <c r="I33" s="973">
        <v>50000.0</v>
      </c>
      <c r="J33" s="973">
        <v>56079.21</v>
      </c>
      <c r="K33" s="975">
        <v>45664.0</v>
      </c>
      <c r="L33" s="976">
        <v>0.6805555555555556</v>
      </c>
      <c r="M33" s="975">
        <v>45666.0</v>
      </c>
      <c r="N33" s="976">
        <v>0.7576388888888889</v>
      </c>
      <c r="O33" s="979" t="s">
        <v>3699</v>
      </c>
      <c r="P33" s="971" t="s">
        <v>3700</v>
      </c>
      <c r="Q33" s="971" t="s">
        <v>2604</v>
      </c>
      <c r="R33" s="983"/>
      <c r="S33" s="984" t="s">
        <v>2406</v>
      </c>
      <c r="T33" s="704" t="s">
        <v>57</v>
      </c>
    </row>
    <row r="34">
      <c r="A34" s="971" t="s">
        <v>330</v>
      </c>
      <c r="B34" s="972">
        <v>432.0</v>
      </c>
      <c r="C34" s="972">
        <v>1751.0</v>
      </c>
      <c r="D34" s="973">
        <v>37014.04</v>
      </c>
      <c r="E34" s="974"/>
      <c r="F34" s="973">
        <v>19500.0</v>
      </c>
      <c r="G34" s="974"/>
      <c r="H34" s="974"/>
      <c r="I34" s="973">
        <v>20000.0</v>
      </c>
      <c r="J34" s="973">
        <v>-2485.96</v>
      </c>
      <c r="K34" s="975">
        <v>45663.0</v>
      </c>
      <c r="L34" s="976">
        <v>0.9638888888888889</v>
      </c>
      <c r="M34" s="975">
        <v>45666.0</v>
      </c>
      <c r="N34" s="976">
        <v>0.7798611111111111</v>
      </c>
      <c r="O34" s="979" t="s">
        <v>2713</v>
      </c>
      <c r="P34" s="971">
        <v>8800.0</v>
      </c>
      <c r="Q34" s="971">
        <v>200.0</v>
      </c>
      <c r="R34" s="983"/>
      <c r="S34" s="984" t="s">
        <v>2497</v>
      </c>
      <c r="T34" s="704" t="s">
        <v>228</v>
      </c>
    </row>
    <row r="35">
      <c r="A35" s="971" t="s">
        <v>372</v>
      </c>
      <c r="B35" s="972">
        <v>434.0</v>
      </c>
      <c r="C35" s="972">
        <v>1754.0</v>
      </c>
      <c r="D35" s="973">
        <v>49361.09</v>
      </c>
      <c r="E35" s="974"/>
      <c r="F35" s="973">
        <v>14625.0</v>
      </c>
      <c r="G35" s="974"/>
      <c r="H35" s="974"/>
      <c r="I35" s="973">
        <v>20234.09</v>
      </c>
      <c r="J35" s="973">
        <v>14502.0</v>
      </c>
      <c r="K35" s="975">
        <v>45664.0</v>
      </c>
      <c r="L35" s="976">
        <v>0.3145833333333333</v>
      </c>
      <c r="M35" s="975">
        <v>45667.0</v>
      </c>
      <c r="N35" s="976">
        <v>0.7083333333333334</v>
      </c>
      <c r="O35" s="979" t="s">
        <v>2518</v>
      </c>
      <c r="P35" s="971">
        <v>100.0</v>
      </c>
      <c r="Q35" s="971">
        <v>200.0</v>
      </c>
      <c r="R35" s="983"/>
      <c r="S35" s="984" t="s">
        <v>2406</v>
      </c>
      <c r="T35" s="704" t="s">
        <v>57</v>
      </c>
    </row>
    <row r="36">
      <c r="A36" s="971" t="s">
        <v>357</v>
      </c>
      <c r="B36" s="972">
        <v>431.0</v>
      </c>
      <c r="C36" s="972">
        <v>1750.0</v>
      </c>
      <c r="D36" s="973">
        <v>59100.38</v>
      </c>
      <c r="E36" s="974"/>
      <c r="F36" s="973">
        <v>19500.0</v>
      </c>
      <c r="G36" s="974"/>
      <c r="H36" s="974"/>
      <c r="I36" s="973">
        <v>20000.0</v>
      </c>
      <c r="J36" s="973">
        <v>19600.38</v>
      </c>
      <c r="K36" s="975">
        <v>45663.0</v>
      </c>
      <c r="L36" s="976">
        <v>0.9319444444444445</v>
      </c>
      <c r="M36" s="975">
        <v>45667.0</v>
      </c>
      <c r="N36" s="976">
        <v>0.6340277777777777</v>
      </c>
      <c r="O36" s="979" t="s">
        <v>3701</v>
      </c>
      <c r="P36" s="971">
        <v>11000.0</v>
      </c>
      <c r="Q36" s="971">
        <v>200.0</v>
      </c>
      <c r="R36" s="983"/>
      <c r="S36" s="984" t="s">
        <v>2497</v>
      </c>
      <c r="T36" s="704" t="s">
        <v>228</v>
      </c>
    </row>
    <row r="37">
      <c r="A37" s="971" t="s">
        <v>240</v>
      </c>
      <c r="B37" s="972" t="s">
        <v>2740</v>
      </c>
      <c r="C37" s="972">
        <v>1770.0</v>
      </c>
      <c r="D37" s="973">
        <v>194867.3</v>
      </c>
      <c r="E37" s="973">
        <v>38973.43</v>
      </c>
      <c r="F37" s="979">
        <v>0.0</v>
      </c>
      <c r="G37" s="974"/>
      <c r="H37" s="974"/>
      <c r="I37" s="973">
        <v>71582.58</v>
      </c>
      <c r="J37" s="973">
        <v>84311.29</v>
      </c>
      <c r="K37" s="975">
        <v>45666.0</v>
      </c>
      <c r="L37" s="976">
        <v>0.6513888888888889</v>
      </c>
      <c r="M37" s="975">
        <v>45667.0</v>
      </c>
      <c r="N37" s="976">
        <v>0.94375</v>
      </c>
      <c r="O37" s="979" t="s">
        <v>3702</v>
      </c>
      <c r="P37" s="971" t="s">
        <v>3703</v>
      </c>
      <c r="Q37" s="971" t="s">
        <v>2414</v>
      </c>
      <c r="R37" s="983"/>
      <c r="S37" s="984" t="s">
        <v>2497</v>
      </c>
      <c r="T37" s="704" t="s">
        <v>88</v>
      </c>
    </row>
    <row r="38">
      <c r="A38" s="971" t="s">
        <v>364</v>
      </c>
      <c r="B38" s="972">
        <v>435.0</v>
      </c>
      <c r="C38" s="972">
        <v>1761.0</v>
      </c>
      <c r="D38" s="973">
        <v>63045.82</v>
      </c>
      <c r="E38" s="974"/>
      <c r="F38" s="973">
        <v>14625.0</v>
      </c>
      <c r="G38" s="973">
        <v>40978.58</v>
      </c>
      <c r="H38" s="974"/>
      <c r="I38" s="974"/>
      <c r="J38" s="973">
        <v>7442.24</v>
      </c>
      <c r="K38" s="975">
        <v>45665.0</v>
      </c>
      <c r="L38" s="976">
        <v>0.4652777777777778</v>
      </c>
      <c r="M38" s="975">
        <v>45667.0</v>
      </c>
      <c r="N38" s="976">
        <v>0.7368055555555556</v>
      </c>
      <c r="O38" s="979" t="s">
        <v>3704</v>
      </c>
      <c r="P38" s="971" t="s">
        <v>3705</v>
      </c>
      <c r="Q38" s="971">
        <v>200.0</v>
      </c>
      <c r="R38" s="981" t="s">
        <v>3688</v>
      </c>
      <c r="S38" s="984" t="s">
        <v>2402</v>
      </c>
      <c r="T38" s="704" t="s">
        <v>57</v>
      </c>
    </row>
    <row r="39">
      <c r="A39" s="971" t="s">
        <v>389</v>
      </c>
      <c r="B39" s="972">
        <v>433.0</v>
      </c>
      <c r="C39" s="972">
        <v>1752.0</v>
      </c>
      <c r="D39" s="973">
        <v>85458.02</v>
      </c>
      <c r="E39" s="973">
        <v>17091.57</v>
      </c>
      <c r="F39" s="973">
        <v>29250.0</v>
      </c>
      <c r="G39" s="974"/>
      <c r="H39" s="974"/>
      <c r="I39" s="973">
        <v>20000.0</v>
      </c>
      <c r="J39" s="973">
        <v>19116.45</v>
      </c>
      <c r="K39" s="975">
        <v>45664.0</v>
      </c>
      <c r="L39" s="976">
        <v>0.10347222222222222</v>
      </c>
      <c r="M39" s="975">
        <v>45667.0</v>
      </c>
      <c r="N39" s="976">
        <v>0.7305555555555555</v>
      </c>
      <c r="O39" s="979" t="s">
        <v>3706</v>
      </c>
      <c r="P39" s="982">
        <v>12000.0</v>
      </c>
      <c r="Q39" s="971">
        <v>200.0</v>
      </c>
      <c r="R39" s="983"/>
      <c r="S39" s="984" t="s">
        <v>2402</v>
      </c>
      <c r="T39" s="704" t="s">
        <v>228</v>
      </c>
    </row>
    <row r="40">
      <c r="A40" s="971" t="s">
        <v>381</v>
      </c>
      <c r="B40" s="972">
        <v>429.0</v>
      </c>
      <c r="C40" s="972">
        <v>1744.0</v>
      </c>
      <c r="D40" s="973">
        <v>63053.28</v>
      </c>
      <c r="E40" s="974"/>
      <c r="F40" s="973">
        <v>19500.0</v>
      </c>
      <c r="G40" s="973">
        <v>42383.47</v>
      </c>
      <c r="H40" s="974"/>
      <c r="I40" s="974"/>
      <c r="J40" s="973">
        <v>1169.81</v>
      </c>
      <c r="K40" s="975">
        <v>45663.0</v>
      </c>
      <c r="L40" s="976">
        <v>0.34444444444444444</v>
      </c>
      <c r="M40" s="975">
        <v>45668.0</v>
      </c>
      <c r="N40" s="976">
        <v>0.3013888888888889</v>
      </c>
      <c r="O40" s="979" t="s">
        <v>676</v>
      </c>
      <c r="P40" s="982">
        <v>6000.0</v>
      </c>
      <c r="Q40" s="971">
        <v>200.0</v>
      </c>
      <c r="R40" s="981" t="s">
        <v>2506</v>
      </c>
      <c r="S40" s="984" t="s">
        <v>2402</v>
      </c>
      <c r="T40" s="704" t="s">
        <v>57</v>
      </c>
    </row>
    <row r="41">
      <c r="A41" s="971" t="s">
        <v>3482</v>
      </c>
      <c r="B41" s="972">
        <v>401.0</v>
      </c>
      <c r="C41" s="972">
        <v>1772.0</v>
      </c>
      <c r="D41" s="973">
        <v>16602.39</v>
      </c>
      <c r="E41" s="974"/>
      <c r="F41" s="979">
        <v>0.0</v>
      </c>
      <c r="G41" s="973">
        <v>15652.68</v>
      </c>
      <c r="H41" s="974"/>
      <c r="I41" s="974"/>
      <c r="J41" s="972">
        <v>949.71</v>
      </c>
      <c r="K41" s="975">
        <v>45666.0</v>
      </c>
      <c r="L41" s="976">
        <v>0.8638888888888889</v>
      </c>
      <c r="M41" s="975">
        <v>45667.0</v>
      </c>
      <c r="N41" s="976">
        <v>0.7868055555555555</v>
      </c>
      <c r="O41" s="979" t="s">
        <v>3707</v>
      </c>
      <c r="P41" s="982">
        <v>2200.0</v>
      </c>
      <c r="Q41" s="980"/>
      <c r="R41" s="981" t="s">
        <v>2506</v>
      </c>
      <c r="S41" s="984" t="s">
        <v>2402</v>
      </c>
      <c r="T41" s="998" t="s">
        <v>3708</v>
      </c>
    </row>
    <row r="42">
      <c r="A42" s="971" t="s">
        <v>397</v>
      </c>
      <c r="B42" s="972">
        <v>416.0</v>
      </c>
      <c r="C42" s="972">
        <v>1747.0</v>
      </c>
      <c r="D42" s="973">
        <v>147302.02</v>
      </c>
      <c r="E42" s="973">
        <v>29460.41</v>
      </c>
      <c r="F42" s="973">
        <v>19500.0</v>
      </c>
      <c r="G42" s="974"/>
      <c r="H42" s="974"/>
      <c r="I42" s="973">
        <v>60130.25</v>
      </c>
      <c r="J42" s="973">
        <v>38211.36</v>
      </c>
      <c r="K42" s="975">
        <v>45663.0</v>
      </c>
      <c r="L42" s="976">
        <v>0.5493055555555556</v>
      </c>
      <c r="M42" s="975">
        <v>45668.0</v>
      </c>
      <c r="N42" s="976">
        <v>0.28888888888888886</v>
      </c>
      <c r="O42" s="979" t="s">
        <v>3709</v>
      </c>
      <c r="P42" s="971" t="s">
        <v>3710</v>
      </c>
      <c r="Q42" s="971" t="s">
        <v>2660</v>
      </c>
      <c r="R42" s="983"/>
      <c r="S42" s="984" t="s">
        <v>2406</v>
      </c>
      <c r="T42" s="704" t="s">
        <v>88</v>
      </c>
    </row>
    <row r="43">
      <c r="A43" s="971" t="s">
        <v>415</v>
      </c>
      <c r="B43" s="972">
        <v>437.0</v>
      </c>
      <c r="C43" s="972">
        <v>1764.0</v>
      </c>
      <c r="D43" s="973">
        <v>67362.27</v>
      </c>
      <c r="E43" s="974"/>
      <c r="F43" s="973">
        <v>23010.0</v>
      </c>
      <c r="G43" s="973">
        <v>37650.44</v>
      </c>
      <c r="H43" s="974"/>
      <c r="I43" s="973">
        <v>6701.83</v>
      </c>
      <c r="J43" s="972" t="s">
        <v>62</v>
      </c>
      <c r="K43" s="975">
        <v>45665.0</v>
      </c>
      <c r="L43" s="976">
        <v>0.7284722222222222</v>
      </c>
      <c r="M43" s="975">
        <v>45668.0</v>
      </c>
      <c r="N43" s="976">
        <v>0.5298611111111111</v>
      </c>
      <c r="O43" s="979" t="s">
        <v>3711</v>
      </c>
      <c r="P43" s="971" t="s">
        <v>3712</v>
      </c>
      <c r="Q43" s="980"/>
      <c r="R43" s="981" t="s">
        <v>2481</v>
      </c>
      <c r="S43" s="984" t="s">
        <v>2402</v>
      </c>
      <c r="T43" s="977" t="s">
        <v>3713</v>
      </c>
    </row>
    <row r="44">
      <c r="A44" s="971" t="s">
        <v>407</v>
      </c>
      <c r="B44" s="972">
        <v>412.0</v>
      </c>
      <c r="C44" s="972">
        <v>1768.0</v>
      </c>
      <c r="D44" s="973">
        <v>45925.57</v>
      </c>
      <c r="E44" s="974"/>
      <c r="F44" s="973">
        <v>16185.0</v>
      </c>
      <c r="G44" s="973">
        <v>27311.18</v>
      </c>
      <c r="H44" s="974"/>
      <c r="I44" s="973">
        <v>2429.39</v>
      </c>
      <c r="J44" s="972" t="s">
        <v>62</v>
      </c>
      <c r="K44" s="975">
        <v>45666.0</v>
      </c>
      <c r="L44" s="976">
        <v>0.15486111111111112</v>
      </c>
      <c r="M44" s="975">
        <v>45668.0</v>
      </c>
      <c r="N44" s="976">
        <v>0.5194444444444445</v>
      </c>
      <c r="O44" s="979" t="s">
        <v>3714</v>
      </c>
      <c r="P44" s="971">
        <v>1950.0</v>
      </c>
      <c r="Q44" s="980"/>
      <c r="R44" s="981" t="s">
        <v>2481</v>
      </c>
      <c r="S44" s="984" t="s">
        <v>2402</v>
      </c>
      <c r="T44" s="704" t="s">
        <v>57</v>
      </c>
    </row>
    <row r="45">
      <c r="A45" s="971" t="s">
        <v>423</v>
      </c>
      <c r="B45" s="972">
        <v>407.0</v>
      </c>
      <c r="C45" s="972">
        <v>1739.0</v>
      </c>
      <c r="D45" s="973">
        <v>114873.6</v>
      </c>
      <c r="E45" s="974"/>
      <c r="F45" s="973">
        <v>47000.0</v>
      </c>
      <c r="G45" s="974"/>
      <c r="H45" s="974"/>
      <c r="I45" s="973">
        <v>20410.9</v>
      </c>
      <c r="J45" s="973">
        <v>47462.7</v>
      </c>
      <c r="K45" s="975">
        <v>45662.0</v>
      </c>
      <c r="L45" s="976">
        <v>0.4131944444444444</v>
      </c>
      <c r="M45" s="975">
        <v>45668.0</v>
      </c>
      <c r="N45" s="976">
        <v>0.6840277777777778</v>
      </c>
      <c r="O45" s="979" t="s">
        <v>3715</v>
      </c>
      <c r="P45" s="971" t="s">
        <v>3716</v>
      </c>
      <c r="Q45" s="971" t="s">
        <v>2443</v>
      </c>
      <c r="R45" s="983"/>
      <c r="S45" s="984" t="s">
        <v>2406</v>
      </c>
      <c r="T45" s="704" t="s">
        <v>174</v>
      </c>
    </row>
    <row r="46">
      <c r="A46" s="971" t="s">
        <v>431</v>
      </c>
      <c r="B46" s="972">
        <v>405.0</v>
      </c>
      <c r="C46" s="972">
        <v>1745.0</v>
      </c>
      <c r="D46" s="973">
        <v>363124.41</v>
      </c>
      <c r="E46" s="974"/>
      <c r="F46" s="973">
        <v>22488.0</v>
      </c>
      <c r="G46" s="974"/>
      <c r="H46" s="974"/>
      <c r="I46" s="973">
        <v>235755.32</v>
      </c>
      <c r="J46" s="973">
        <v>104881.09</v>
      </c>
      <c r="K46" s="975">
        <v>45663.0</v>
      </c>
      <c r="L46" s="976">
        <v>0.44583333333333336</v>
      </c>
      <c r="M46" s="975">
        <v>45668.0</v>
      </c>
      <c r="N46" s="976">
        <v>0.7131944444444445</v>
      </c>
      <c r="O46" s="979" t="s">
        <v>3717</v>
      </c>
      <c r="P46" s="971" t="s">
        <v>3718</v>
      </c>
      <c r="Q46" s="971" t="s">
        <v>2414</v>
      </c>
      <c r="R46" s="983"/>
      <c r="S46" s="984" t="s">
        <v>2402</v>
      </c>
      <c r="T46" s="704" t="s">
        <v>164</v>
      </c>
    </row>
    <row r="47">
      <c r="A47" s="971" t="s">
        <v>560</v>
      </c>
      <c r="B47" s="972">
        <v>430.0</v>
      </c>
      <c r="C47" s="972">
        <v>1765.0</v>
      </c>
      <c r="D47" s="973">
        <v>148698.02</v>
      </c>
      <c r="E47" s="973">
        <v>29739.53</v>
      </c>
      <c r="F47" s="973">
        <v>22488.0</v>
      </c>
      <c r="G47" s="974"/>
      <c r="H47" s="974"/>
      <c r="I47" s="973">
        <v>66964.03</v>
      </c>
      <c r="J47" s="973">
        <v>29506.46</v>
      </c>
      <c r="K47" s="975">
        <v>45665.0</v>
      </c>
      <c r="L47" s="976">
        <v>0.8444444444444444</v>
      </c>
      <c r="M47" s="975">
        <v>45670.0</v>
      </c>
      <c r="N47" s="976">
        <v>0.7416666666666667</v>
      </c>
      <c r="O47" s="979" t="s">
        <v>3719</v>
      </c>
      <c r="P47" s="982">
        <v>13200.0</v>
      </c>
      <c r="Q47" s="971">
        <v>200.0</v>
      </c>
      <c r="R47" s="983"/>
      <c r="S47" s="984" t="s">
        <v>2497</v>
      </c>
      <c r="T47" s="704" t="s">
        <v>88</v>
      </c>
    </row>
    <row r="48">
      <c r="A48" s="971" t="s">
        <v>531</v>
      </c>
      <c r="B48" s="972">
        <v>434.0</v>
      </c>
      <c r="C48" s="972">
        <v>1780.0</v>
      </c>
      <c r="D48" s="973">
        <v>61070.48</v>
      </c>
      <c r="E48" s="974"/>
      <c r="F48" s="973">
        <v>29250.0</v>
      </c>
      <c r="G48" s="974"/>
      <c r="H48" s="974"/>
      <c r="I48" s="973">
        <v>20000.0</v>
      </c>
      <c r="J48" s="973">
        <v>11820.48</v>
      </c>
      <c r="K48" s="975">
        <v>45667.0</v>
      </c>
      <c r="L48" s="976">
        <v>0.7208333333333333</v>
      </c>
      <c r="M48" s="975">
        <v>45670.0</v>
      </c>
      <c r="N48" s="976">
        <v>0.6319444444444444</v>
      </c>
      <c r="O48" s="979" t="s">
        <v>2680</v>
      </c>
      <c r="P48" s="971">
        <v>8800.0</v>
      </c>
      <c r="Q48" s="971">
        <v>200.0</v>
      </c>
      <c r="R48" s="983"/>
      <c r="S48" s="984" t="s">
        <v>2497</v>
      </c>
      <c r="T48" s="704" t="s">
        <v>228</v>
      </c>
    </row>
    <row r="49">
      <c r="A49" s="971" t="s">
        <v>553</v>
      </c>
      <c r="B49" s="972">
        <v>407.0</v>
      </c>
      <c r="C49" s="972">
        <v>1784.0</v>
      </c>
      <c r="D49" s="973">
        <v>89197.64</v>
      </c>
      <c r="E49" s="974"/>
      <c r="F49" s="973">
        <v>17550.0</v>
      </c>
      <c r="G49" s="974"/>
      <c r="H49" s="974"/>
      <c r="I49" s="974"/>
      <c r="J49" s="973">
        <v>71647.64</v>
      </c>
      <c r="K49" s="975">
        <v>45668.0</v>
      </c>
      <c r="L49" s="976">
        <v>0.5333333333333333</v>
      </c>
      <c r="M49" s="975">
        <v>45670.0</v>
      </c>
      <c r="N49" s="976">
        <v>0.6131944444444445</v>
      </c>
      <c r="O49" s="979" t="s">
        <v>3720</v>
      </c>
      <c r="P49" s="971" t="s">
        <v>3721</v>
      </c>
      <c r="Q49" s="971" t="s">
        <v>2443</v>
      </c>
      <c r="R49" s="983"/>
      <c r="S49" s="984" t="s">
        <v>2406</v>
      </c>
      <c r="T49" s="704" t="s">
        <v>98</v>
      </c>
    </row>
    <row r="50">
      <c r="A50" s="971" t="s">
        <v>540</v>
      </c>
      <c r="B50" s="972">
        <v>440.0</v>
      </c>
      <c r="C50" s="972">
        <v>1785.0</v>
      </c>
      <c r="D50" s="973">
        <v>57904.76</v>
      </c>
      <c r="E50" s="974"/>
      <c r="F50" s="973">
        <v>16964.5</v>
      </c>
      <c r="G50" s="973">
        <v>37075.06</v>
      </c>
      <c r="H50" s="974"/>
      <c r="I50" s="974"/>
      <c r="J50" s="973">
        <v>3865.2</v>
      </c>
      <c r="K50" s="975">
        <v>45668.0</v>
      </c>
      <c r="L50" s="976">
        <v>0.5909722222222222</v>
      </c>
      <c r="M50" s="975">
        <v>45670.0</v>
      </c>
      <c r="N50" s="976">
        <v>0.5708333333333333</v>
      </c>
      <c r="O50" s="979" t="s">
        <v>3722</v>
      </c>
      <c r="P50" s="971">
        <v>1950.0</v>
      </c>
      <c r="Q50" s="980"/>
      <c r="R50" s="981" t="s">
        <v>2701</v>
      </c>
      <c r="S50" s="984" t="s">
        <v>2497</v>
      </c>
      <c r="T50" s="704" t="s">
        <v>57</v>
      </c>
    </row>
    <row r="51">
      <c r="A51" s="971" t="s">
        <v>548</v>
      </c>
      <c r="B51" s="972">
        <v>412.0</v>
      </c>
      <c r="C51" s="972">
        <v>1789.0</v>
      </c>
      <c r="D51" s="973">
        <v>45590.91</v>
      </c>
      <c r="E51" s="974"/>
      <c r="F51" s="973">
        <v>19500.0</v>
      </c>
      <c r="G51" s="974"/>
      <c r="H51" s="974"/>
      <c r="I51" s="973">
        <v>20000.0</v>
      </c>
      <c r="J51" s="973">
        <v>6090.91</v>
      </c>
      <c r="K51" s="975">
        <v>45668.0</v>
      </c>
      <c r="L51" s="976">
        <v>0.8416666666666667</v>
      </c>
      <c r="M51" s="975">
        <v>45670.0</v>
      </c>
      <c r="N51" s="976">
        <v>0.5256944444444445</v>
      </c>
      <c r="O51" s="979" t="s">
        <v>3723</v>
      </c>
      <c r="P51" s="971">
        <v>6600.0</v>
      </c>
      <c r="Q51" s="971">
        <v>200.0</v>
      </c>
      <c r="R51" s="983"/>
      <c r="S51" s="984" t="s">
        <v>2497</v>
      </c>
      <c r="T51" s="704" t="s">
        <v>75</v>
      </c>
    </row>
    <row r="52">
      <c r="A52" s="985" t="s">
        <v>575</v>
      </c>
      <c r="B52" s="986">
        <v>433.0</v>
      </c>
      <c r="C52" s="986">
        <v>1783.0</v>
      </c>
      <c r="D52" s="987">
        <v>46257.55</v>
      </c>
      <c r="E52" s="988"/>
      <c r="F52" s="987">
        <v>19500.0</v>
      </c>
      <c r="G52" s="988"/>
      <c r="H52" s="988"/>
      <c r="I52" s="987">
        <v>20000.0</v>
      </c>
      <c r="J52" s="987">
        <v>6757.55</v>
      </c>
      <c r="K52" s="989">
        <v>45667.0</v>
      </c>
      <c r="L52" s="990">
        <v>0.9263888888888889</v>
      </c>
      <c r="M52" s="975">
        <v>45671.0</v>
      </c>
      <c r="N52" s="990">
        <v>0.5590277777777778</v>
      </c>
      <c r="O52" s="979" t="s">
        <v>3724</v>
      </c>
      <c r="P52" s="971">
        <v>11000.0</v>
      </c>
      <c r="Q52" s="971">
        <v>200.0</v>
      </c>
      <c r="R52" s="991"/>
      <c r="S52" s="984" t="s">
        <v>2497</v>
      </c>
      <c r="T52" s="704" t="s">
        <v>57</v>
      </c>
    </row>
    <row r="53">
      <c r="A53" s="985" t="s">
        <v>568</v>
      </c>
      <c r="B53" s="986">
        <v>404.0</v>
      </c>
      <c r="C53" s="986">
        <v>1793.0</v>
      </c>
      <c r="D53" s="987">
        <v>69785.78</v>
      </c>
      <c r="E53" s="987">
        <v>13957.15</v>
      </c>
      <c r="F53" s="987">
        <v>29250.0</v>
      </c>
      <c r="G53" s="988"/>
      <c r="H53" s="988"/>
      <c r="I53" s="987">
        <v>20000.0</v>
      </c>
      <c r="J53" s="987">
        <v>6578.63</v>
      </c>
      <c r="K53" s="989">
        <v>45669.0</v>
      </c>
      <c r="L53" s="990">
        <v>0.9604166666666667</v>
      </c>
      <c r="M53" s="975">
        <v>45671.0</v>
      </c>
      <c r="N53" s="990">
        <v>0.5784722222222223</v>
      </c>
      <c r="O53" s="979" t="s">
        <v>3725</v>
      </c>
      <c r="P53" s="971">
        <v>6600.0</v>
      </c>
      <c r="Q53" s="971">
        <v>200.0</v>
      </c>
      <c r="R53" s="991"/>
      <c r="S53" s="984" t="s">
        <v>2497</v>
      </c>
      <c r="T53" s="704" t="s">
        <v>570</v>
      </c>
    </row>
    <row r="54">
      <c r="A54" s="985" t="s">
        <v>583</v>
      </c>
      <c r="B54" s="986">
        <v>408.0</v>
      </c>
      <c r="C54" s="986">
        <v>1779.0</v>
      </c>
      <c r="D54" s="987">
        <v>87385.07</v>
      </c>
      <c r="E54" s="988"/>
      <c r="F54" s="987">
        <v>30615.0</v>
      </c>
      <c r="G54" s="988"/>
      <c r="H54" s="988"/>
      <c r="I54" s="987">
        <v>40000.0</v>
      </c>
      <c r="J54" s="987">
        <v>16770.07</v>
      </c>
      <c r="K54" s="989">
        <v>45667.0</v>
      </c>
      <c r="L54" s="990">
        <v>0.5715277777777777</v>
      </c>
      <c r="M54" s="975">
        <v>45671.0</v>
      </c>
      <c r="N54" s="990">
        <v>0.6340277777777777</v>
      </c>
      <c r="O54" s="979" t="s">
        <v>1763</v>
      </c>
      <c r="P54" s="971">
        <v>15000.0</v>
      </c>
      <c r="Q54" s="999">
        <v>200.0</v>
      </c>
      <c r="R54" s="991"/>
      <c r="S54" s="984" t="s">
        <v>2406</v>
      </c>
      <c r="T54" s="704" t="s">
        <v>164</v>
      </c>
    </row>
    <row r="55">
      <c r="A55" s="985" t="s">
        <v>609</v>
      </c>
      <c r="B55" s="986">
        <v>429.0</v>
      </c>
      <c r="C55" s="986">
        <v>1791.0</v>
      </c>
      <c r="D55" s="987">
        <v>29129.07</v>
      </c>
      <c r="E55" s="988"/>
      <c r="F55" s="987">
        <v>12870.0</v>
      </c>
      <c r="G55" s="987">
        <v>14703.17</v>
      </c>
      <c r="H55" s="1000"/>
      <c r="I55" s="1000"/>
      <c r="J55" s="987">
        <v>1555.9</v>
      </c>
      <c r="K55" s="989">
        <v>45669.0</v>
      </c>
      <c r="L55" s="990">
        <v>0.6881944444444444</v>
      </c>
      <c r="M55" s="975">
        <v>45671.0</v>
      </c>
      <c r="N55" s="990">
        <v>0.6076388888888888</v>
      </c>
      <c r="O55" s="979" t="s">
        <v>3726</v>
      </c>
      <c r="P55" s="971">
        <v>2400.0</v>
      </c>
      <c r="Q55" s="980"/>
      <c r="R55" s="994" t="s">
        <v>2481</v>
      </c>
      <c r="S55" s="992" t="s">
        <v>2497</v>
      </c>
      <c r="T55" s="704" t="s">
        <v>57</v>
      </c>
    </row>
    <row r="56">
      <c r="A56" s="1001" t="s">
        <v>646</v>
      </c>
      <c r="B56" s="986">
        <v>402.0</v>
      </c>
      <c r="C56" s="986">
        <v>1796.0</v>
      </c>
      <c r="D56" s="987">
        <v>82464.94</v>
      </c>
      <c r="E56" s="987">
        <v>16492.99</v>
      </c>
      <c r="F56" s="987">
        <v>26715.0</v>
      </c>
      <c r="G56" s="988"/>
      <c r="H56" s="988"/>
      <c r="I56" s="987">
        <v>42207.53</v>
      </c>
      <c r="J56" s="987">
        <v>-2950.58</v>
      </c>
      <c r="K56" s="989">
        <v>45670.0</v>
      </c>
      <c r="L56" s="990">
        <v>0.49583333333333335</v>
      </c>
      <c r="M56" s="975">
        <v>45671.0</v>
      </c>
      <c r="N56" s="986" t="s">
        <v>3727</v>
      </c>
      <c r="O56" s="979" t="s">
        <v>3728</v>
      </c>
      <c r="P56" s="982">
        <v>18000.0</v>
      </c>
      <c r="Q56" s="971">
        <v>200.0</v>
      </c>
      <c r="R56" s="991"/>
      <c r="S56" s="992" t="s">
        <v>2497</v>
      </c>
      <c r="T56" s="704" t="s">
        <v>228</v>
      </c>
    </row>
    <row r="57">
      <c r="A57" s="985" t="s">
        <v>655</v>
      </c>
      <c r="B57" s="986">
        <v>401.0</v>
      </c>
      <c r="C57" s="986">
        <v>1758.0</v>
      </c>
      <c r="D57" s="987">
        <v>48150.76</v>
      </c>
      <c r="E57" s="988"/>
      <c r="F57" s="987">
        <v>19500.0</v>
      </c>
      <c r="G57" s="987">
        <v>27563.5</v>
      </c>
      <c r="H57" s="988"/>
      <c r="I57" s="988"/>
      <c r="J57" s="987">
        <v>1087.26</v>
      </c>
      <c r="K57" s="989">
        <v>45664.0</v>
      </c>
      <c r="L57" s="990">
        <v>0.9347222222222222</v>
      </c>
      <c r="M57" s="975">
        <v>45671.0</v>
      </c>
      <c r="N57" s="986" t="s">
        <v>3729</v>
      </c>
      <c r="O57" s="979" t="s">
        <v>3730</v>
      </c>
      <c r="P57" s="982">
        <v>8800.0</v>
      </c>
      <c r="Q57" s="980"/>
      <c r="R57" s="994" t="s">
        <v>2506</v>
      </c>
      <c r="S57" s="992" t="s">
        <v>2497</v>
      </c>
      <c r="T57" s="704" t="s">
        <v>57</v>
      </c>
    </row>
    <row r="58">
      <c r="A58" s="985" t="s">
        <v>632</v>
      </c>
      <c r="B58" s="986">
        <v>410.0</v>
      </c>
      <c r="C58" s="986">
        <v>1757.0</v>
      </c>
      <c r="D58" s="987">
        <v>139952.5</v>
      </c>
      <c r="E58" s="988"/>
      <c r="F58" s="987">
        <v>15561.0</v>
      </c>
      <c r="G58" s="987">
        <v>108109.74</v>
      </c>
      <c r="H58" s="988"/>
      <c r="I58" s="986">
        <v>281.88</v>
      </c>
      <c r="J58" s="987">
        <v>15999.88</v>
      </c>
      <c r="K58" s="989">
        <v>45664.0</v>
      </c>
      <c r="L58" s="986" t="s">
        <v>3731</v>
      </c>
      <c r="M58" s="975">
        <v>45671.0</v>
      </c>
      <c r="N58" s="990">
        <v>0.7465277777777778</v>
      </c>
      <c r="O58" s="979" t="s">
        <v>3732</v>
      </c>
      <c r="P58" s="971" t="s">
        <v>3733</v>
      </c>
      <c r="Q58" s="980"/>
      <c r="R58" s="991"/>
      <c r="S58" s="992" t="s">
        <v>2497</v>
      </c>
      <c r="T58" s="704" t="s">
        <v>57</v>
      </c>
    </row>
    <row r="59">
      <c r="A59" s="985" t="s">
        <v>624</v>
      </c>
      <c r="B59" s="986">
        <v>432.0</v>
      </c>
      <c r="C59" s="986">
        <v>1797.0</v>
      </c>
      <c r="D59" s="987">
        <v>25377.04</v>
      </c>
      <c r="E59" s="988"/>
      <c r="F59" s="987">
        <v>11700.0</v>
      </c>
      <c r="G59" s="987">
        <v>12809.0</v>
      </c>
      <c r="H59" s="988"/>
      <c r="I59" s="988"/>
      <c r="J59" s="986">
        <v>868.04</v>
      </c>
      <c r="K59" s="989">
        <v>45670.0</v>
      </c>
      <c r="L59" s="990">
        <v>0.5131944444444444</v>
      </c>
      <c r="M59" s="975">
        <v>45671.0</v>
      </c>
      <c r="N59" s="990">
        <v>0.7840277777777778</v>
      </c>
      <c r="O59" s="979" t="s">
        <v>2487</v>
      </c>
      <c r="P59" s="982">
        <v>2200.0</v>
      </c>
      <c r="Q59" s="980"/>
      <c r="R59" s="994" t="s">
        <v>2423</v>
      </c>
      <c r="S59" s="992" t="s">
        <v>2497</v>
      </c>
      <c r="T59" s="704" t="s">
        <v>57</v>
      </c>
    </row>
    <row r="60">
      <c r="A60" s="985" t="s">
        <v>639</v>
      </c>
      <c r="B60" s="986">
        <v>405.0</v>
      </c>
      <c r="C60" s="986">
        <v>1786.0</v>
      </c>
      <c r="D60" s="987">
        <v>50227.07</v>
      </c>
      <c r="E60" s="988"/>
      <c r="F60" s="987">
        <v>29250.0</v>
      </c>
      <c r="G60" s="987">
        <v>20553.49</v>
      </c>
      <c r="H60" s="988"/>
      <c r="I60" s="988"/>
      <c r="J60" s="986">
        <v>423.58</v>
      </c>
      <c r="K60" s="989">
        <v>45668.0</v>
      </c>
      <c r="L60" s="990">
        <v>0.6152777777777778</v>
      </c>
      <c r="M60" s="975">
        <v>45671.0</v>
      </c>
      <c r="N60" s="990">
        <v>0.75625</v>
      </c>
      <c r="O60" s="979" t="s">
        <v>2487</v>
      </c>
      <c r="P60" s="982">
        <v>4800.0</v>
      </c>
      <c r="Q60" s="980"/>
      <c r="R60" s="994" t="s">
        <v>2423</v>
      </c>
      <c r="S60" s="992" t="s">
        <v>2406</v>
      </c>
      <c r="T60" s="704" t="s">
        <v>57</v>
      </c>
    </row>
    <row r="61">
      <c r="A61" s="985" t="s">
        <v>3734</v>
      </c>
      <c r="B61" s="986">
        <v>60.0</v>
      </c>
      <c r="C61" s="986">
        <v>1800.0</v>
      </c>
      <c r="D61" s="987">
        <v>44015.3</v>
      </c>
      <c r="E61" s="987">
        <v>8803.0</v>
      </c>
      <c r="F61" s="988"/>
      <c r="G61" s="988"/>
      <c r="H61" s="988"/>
      <c r="I61" s="987">
        <v>20000.0</v>
      </c>
      <c r="J61" s="987">
        <v>15212.3</v>
      </c>
      <c r="K61" s="989">
        <v>45670.0</v>
      </c>
      <c r="L61" s="990">
        <v>0.7451388888888889</v>
      </c>
      <c r="M61" s="975">
        <v>45671.0</v>
      </c>
      <c r="N61" s="986" t="s">
        <v>3735</v>
      </c>
      <c r="O61" s="979" t="s">
        <v>3736</v>
      </c>
      <c r="P61" s="971" t="s">
        <v>3737</v>
      </c>
      <c r="Q61" s="971" t="s">
        <v>2443</v>
      </c>
      <c r="R61" s="991"/>
      <c r="S61" s="992" t="s">
        <v>2406</v>
      </c>
      <c r="T61" s="998" t="s">
        <v>3708</v>
      </c>
    </row>
    <row r="62">
      <c r="A62" s="985" t="s">
        <v>723</v>
      </c>
      <c r="B62" s="986">
        <v>3.0</v>
      </c>
      <c r="C62" s="986">
        <v>1776.0</v>
      </c>
      <c r="D62" s="987">
        <v>71241.48</v>
      </c>
      <c r="E62" s="988"/>
      <c r="F62" s="987">
        <v>13650.0</v>
      </c>
      <c r="G62" s="987">
        <v>54645.99</v>
      </c>
      <c r="H62" s="988"/>
      <c r="I62" s="987">
        <v>2945.49</v>
      </c>
      <c r="J62" s="986" t="s">
        <v>62</v>
      </c>
      <c r="K62" s="989">
        <v>45667.0</v>
      </c>
      <c r="L62" s="990">
        <v>0.11736111111111111</v>
      </c>
      <c r="M62" s="989">
        <v>45672.0</v>
      </c>
      <c r="N62" s="990">
        <v>0.6194444444444445</v>
      </c>
      <c r="O62" s="979" t="s">
        <v>2405</v>
      </c>
      <c r="P62" s="971">
        <v>7200.0</v>
      </c>
      <c r="Q62" s="980"/>
      <c r="R62" s="994" t="s">
        <v>2481</v>
      </c>
      <c r="S62" s="992" t="s">
        <v>2406</v>
      </c>
      <c r="T62" s="704" t="s">
        <v>57</v>
      </c>
    </row>
    <row r="63">
      <c r="A63" s="985" t="s">
        <v>663</v>
      </c>
      <c r="B63" s="986">
        <v>60.0</v>
      </c>
      <c r="C63" s="986">
        <v>1801.0</v>
      </c>
      <c r="D63" s="987">
        <v>108438.01</v>
      </c>
      <c r="E63" s="987">
        <v>21687.64</v>
      </c>
      <c r="F63" s="987">
        <v>20553.0</v>
      </c>
      <c r="G63" s="988"/>
      <c r="H63" s="988"/>
      <c r="I63" s="986">
        <v>50000.0</v>
      </c>
      <c r="J63" s="987">
        <v>16197.37</v>
      </c>
      <c r="K63" s="989">
        <v>45670.0</v>
      </c>
      <c r="L63" s="990">
        <v>0.8402777777777778</v>
      </c>
      <c r="M63" s="989">
        <v>45672.0</v>
      </c>
      <c r="N63" s="990">
        <v>0.7861111111111111</v>
      </c>
      <c r="O63" s="979" t="s">
        <v>3738</v>
      </c>
      <c r="P63" s="971" t="s">
        <v>3739</v>
      </c>
      <c r="Q63" s="971" t="s">
        <v>2414</v>
      </c>
      <c r="R63" s="991"/>
      <c r="S63" s="992" t="s">
        <v>2406</v>
      </c>
      <c r="T63" s="704" t="s">
        <v>164</v>
      </c>
    </row>
    <row r="64">
      <c r="A64" s="985" t="s">
        <v>672</v>
      </c>
      <c r="B64" s="986">
        <v>56.0</v>
      </c>
      <c r="C64" s="986">
        <v>1762.0</v>
      </c>
      <c r="D64" s="987">
        <v>234108.62</v>
      </c>
      <c r="E64" s="987">
        <v>46821.72</v>
      </c>
      <c r="F64" s="987">
        <v>29250.0</v>
      </c>
      <c r="G64" s="988"/>
      <c r="H64" s="988"/>
      <c r="I64" s="987">
        <v>142494.8</v>
      </c>
      <c r="J64" s="987">
        <v>15542.1</v>
      </c>
      <c r="K64" s="989">
        <v>45665.0</v>
      </c>
      <c r="L64" s="990">
        <v>0.48680555555555555</v>
      </c>
      <c r="M64" s="989">
        <v>45672.0</v>
      </c>
      <c r="N64" s="990">
        <v>0.6569444444444444</v>
      </c>
      <c r="O64" s="979" t="s">
        <v>3740</v>
      </c>
      <c r="P64" s="971" t="s">
        <v>3741</v>
      </c>
      <c r="Q64" s="971" t="s">
        <v>2414</v>
      </c>
      <c r="R64" s="991"/>
      <c r="S64" s="992" t="s">
        <v>2406</v>
      </c>
      <c r="T64" s="704" t="s">
        <v>75</v>
      </c>
    </row>
    <row r="65">
      <c r="A65" s="985" t="s">
        <v>688</v>
      </c>
      <c r="B65" s="986">
        <v>36.0</v>
      </c>
      <c r="C65" s="986">
        <v>1802.0</v>
      </c>
      <c r="D65" s="987">
        <v>74248.74</v>
      </c>
      <c r="E65" s="988"/>
      <c r="F65" s="987">
        <v>7800.0</v>
      </c>
      <c r="G65" s="987">
        <v>63788.26</v>
      </c>
      <c r="H65" s="988"/>
      <c r="I65" s="988"/>
      <c r="J65" s="987">
        <v>2660.48</v>
      </c>
      <c r="K65" s="989">
        <v>45671.0</v>
      </c>
      <c r="L65" s="990">
        <v>0.049305555555555554</v>
      </c>
      <c r="M65" s="989">
        <v>45672.0</v>
      </c>
      <c r="N65" s="990">
        <v>0.6673611111111111</v>
      </c>
      <c r="O65" s="979" t="s">
        <v>3742</v>
      </c>
      <c r="P65" s="971" t="s">
        <v>3743</v>
      </c>
      <c r="Q65" s="980"/>
      <c r="R65" s="994" t="s">
        <v>2481</v>
      </c>
      <c r="S65" s="992" t="s">
        <v>2406</v>
      </c>
      <c r="T65" s="704" t="s">
        <v>57</v>
      </c>
    </row>
    <row r="66">
      <c r="A66" s="985" t="s">
        <v>679</v>
      </c>
      <c r="B66" s="986">
        <v>32.0</v>
      </c>
      <c r="C66" s="986">
        <v>1803.0</v>
      </c>
      <c r="D66" s="987">
        <v>224345.96</v>
      </c>
      <c r="E66" s="988"/>
      <c r="F66" s="987">
        <v>46800.0</v>
      </c>
      <c r="G66" s="988"/>
      <c r="H66" s="988"/>
      <c r="I66" s="987">
        <v>60629.2</v>
      </c>
      <c r="J66" s="987">
        <v>116916.76</v>
      </c>
      <c r="K66" s="989">
        <v>45671.0</v>
      </c>
      <c r="L66" s="990">
        <v>0.2791666666666667</v>
      </c>
      <c r="M66" s="989">
        <v>45672.0</v>
      </c>
      <c r="N66" s="990">
        <v>0.8131944444444444</v>
      </c>
      <c r="O66" s="979" t="s">
        <v>3744</v>
      </c>
      <c r="P66" s="971" t="s">
        <v>3745</v>
      </c>
      <c r="Q66" s="971" t="s">
        <v>3746</v>
      </c>
      <c r="R66" s="991"/>
      <c r="S66" s="992" t="s">
        <v>2402</v>
      </c>
      <c r="T66" s="704" t="s">
        <v>164</v>
      </c>
    </row>
    <row r="67">
      <c r="A67" s="985" t="s">
        <v>591</v>
      </c>
      <c r="B67" s="986">
        <v>23.0</v>
      </c>
      <c r="C67" s="986">
        <v>1788.0</v>
      </c>
      <c r="D67" s="987">
        <v>122238.65</v>
      </c>
      <c r="E67" s="988"/>
      <c r="F67" s="987">
        <v>37050.0</v>
      </c>
      <c r="G67" s="987">
        <v>70000.0</v>
      </c>
      <c r="H67" s="988"/>
      <c r="I67" s="987">
        <v>15188.65</v>
      </c>
      <c r="J67" s="986" t="s">
        <v>62</v>
      </c>
      <c r="K67" s="989">
        <v>45668.0</v>
      </c>
      <c r="L67" s="990">
        <v>0.74375</v>
      </c>
      <c r="M67" s="989">
        <v>45672.0</v>
      </c>
      <c r="N67" s="990">
        <v>0.9895833333333334</v>
      </c>
      <c r="O67" s="979" t="s">
        <v>3747</v>
      </c>
      <c r="P67" s="971" t="s">
        <v>3748</v>
      </c>
      <c r="Q67" s="980"/>
      <c r="R67" s="994" t="s">
        <v>2423</v>
      </c>
      <c r="S67" s="992" t="s">
        <v>2406</v>
      </c>
      <c r="T67" s="704" t="s">
        <v>57</v>
      </c>
    </row>
    <row r="68">
      <c r="A68" s="985" t="s">
        <v>601</v>
      </c>
      <c r="B68" s="986">
        <v>0.0</v>
      </c>
      <c r="C68" s="986">
        <v>1790.0</v>
      </c>
      <c r="D68" s="987">
        <v>39085.96</v>
      </c>
      <c r="E68" s="988"/>
      <c r="F68" s="987">
        <v>5752.5</v>
      </c>
      <c r="G68" s="988"/>
      <c r="H68" s="988"/>
      <c r="I68" s="988"/>
      <c r="J68" s="987">
        <v>33333.46</v>
      </c>
      <c r="K68" s="989">
        <v>45668.0</v>
      </c>
      <c r="L68" s="990">
        <v>0.8409722222222222</v>
      </c>
      <c r="M68" s="989">
        <v>45672.0</v>
      </c>
      <c r="N68" s="990">
        <v>0.9895833333333334</v>
      </c>
      <c r="O68" s="979" t="s">
        <v>3749</v>
      </c>
      <c r="P68" s="971">
        <v>14000.0</v>
      </c>
      <c r="Q68" s="971">
        <v>200.0</v>
      </c>
      <c r="R68" s="991"/>
      <c r="S68" s="992" t="s">
        <v>2406</v>
      </c>
      <c r="T68" s="704" t="s">
        <v>57</v>
      </c>
    </row>
    <row r="69">
      <c r="A69" s="985" t="s">
        <v>704</v>
      </c>
      <c r="B69" s="986">
        <v>72.0</v>
      </c>
      <c r="C69" s="986">
        <v>1775.0</v>
      </c>
      <c r="D69" s="987">
        <v>180885.9</v>
      </c>
      <c r="E69" s="987">
        <v>36177.08</v>
      </c>
      <c r="F69" s="987">
        <v>29250.0</v>
      </c>
      <c r="G69" s="988"/>
      <c r="H69" s="988"/>
      <c r="I69" s="987">
        <v>134732.53</v>
      </c>
      <c r="J69" s="987">
        <v>-19273.71</v>
      </c>
      <c r="K69" s="989">
        <v>45667.0</v>
      </c>
      <c r="L69" s="990">
        <v>0.6097222222222223</v>
      </c>
      <c r="M69" s="989">
        <v>45672.0</v>
      </c>
      <c r="N69" s="990">
        <v>0.8138888888888889</v>
      </c>
      <c r="O69" s="979" t="s">
        <v>3750</v>
      </c>
      <c r="P69" s="971" t="s">
        <v>3751</v>
      </c>
      <c r="Q69" s="971" t="s">
        <v>2443</v>
      </c>
      <c r="R69" s="991"/>
      <c r="S69" s="992" t="s">
        <v>2402</v>
      </c>
      <c r="T69" s="704" t="s">
        <v>98</v>
      </c>
    </row>
    <row r="70">
      <c r="A70" s="985" t="s">
        <v>695</v>
      </c>
      <c r="B70" s="986">
        <v>52.0</v>
      </c>
      <c r="C70" s="986">
        <v>1769.0</v>
      </c>
      <c r="D70" s="987">
        <v>216801.4</v>
      </c>
      <c r="E70" s="988"/>
      <c r="F70" s="987">
        <v>26130.0</v>
      </c>
      <c r="G70" s="988"/>
      <c r="H70" s="988"/>
      <c r="I70" s="987">
        <v>78159.58</v>
      </c>
      <c r="J70" s="987">
        <v>112511.82</v>
      </c>
      <c r="K70" s="989">
        <v>45666.0</v>
      </c>
      <c r="L70" s="990">
        <v>0.5770833333333333</v>
      </c>
      <c r="M70" s="989">
        <v>45672.0</v>
      </c>
      <c r="N70" s="990">
        <v>0.9041666666666667</v>
      </c>
      <c r="O70" s="979" t="s">
        <v>3752</v>
      </c>
      <c r="P70" s="971" t="s">
        <v>3753</v>
      </c>
      <c r="Q70" s="971" t="s">
        <v>2443</v>
      </c>
      <c r="R70" s="991"/>
      <c r="S70" s="992" t="s">
        <v>2406</v>
      </c>
      <c r="T70" s="704" t="s">
        <v>57</v>
      </c>
    </row>
    <row r="71">
      <c r="A71" s="985" t="s">
        <v>750</v>
      </c>
      <c r="B71" s="986">
        <v>8.0</v>
      </c>
      <c r="C71" s="986">
        <v>1794.0</v>
      </c>
      <c r="D71" s="987">
        <v>44616.35</v>
      </c>
      <c r="E71" s="988"/>
      <c r="F71" s="987">
        <v>19500.0</v>
      </c>
      <c r="G71" s="988"/>
      <c r="H71" s="988"/>
      <c r="I71" s="987">
        <v>20000.0</v>
      </c>
      <c r="J71" s="987">
        <v>5116.35</v>
      </c>
      <c r="K71" s="989">
        <v>45669.0</v>
      </c>
      <c r="L71" s="990">
        <v>0.9840277777777777</v>
      </c>
      <c r="M71" s="989">
        <v>45673.0</v>
      </c>
      <c r="N71" s="990">
        <v>0.6354166666666666</v>
      </c>
      <c r="O71" s="979" t="s">
        <v>2487</v>
      </c>
      <c r="P71" s="971">
        <v>11000.0</v>
      </c>
      <c r="Q71" s="971">
        <v>200.0</v>
      </c>
      <c r="R71" s="991"/>
      <c r="S71" s="992" t="s">
        <v>2402</v>
      </c>
      <c r="T71" s="704" t="s">
        <v>57</v>
      </c>
    </row>
    <row r="72">
      <c r="A72" s="1002" t="s">
        <v>744</v>
      </c>
      <c r="B72" s="986">
        <v>401.0</v>
      </c>
      <c r="C72" s="986">
        <v>1806.0</v>
      </c>
      <c r="D72" s="987">
        <v>62526.4</v>
      </c>
      <c r="E72" s="988"/>
      <c r="F72" s="987">
        <v>21450.0</v>
      </c>
      <c r="G72" s="988"/>
      <c r="H72" s="988"/>
      <c r="I72" s="988"/>
      <c r="J72" s="987">
        <v>41076.4</v>
      </c>
      <c r="K72" s="989">
        <v>45672.0</v>
      </c>
      <c r="L72" s="990">
        <v>0.6388888888888888</v>
      </c>
      <c r="M72" s="989">
        <v>45672.0</v>
      </c>
      <c r="N72" s="990">
        <v>0.7479166666666667</v>
      </c>
      <c r="O72" s="979" t="s">
        <v>3754</v>
      </c>
      <c r="P72" s="971" t="s">
        <v>3755</v>
      </c>
      <c r="Q72" s="971" t="s">
        <v>2452</v>
      </c>
      <c r="R72" s="991"/>
      <c r="S72" s="992" t="s">
        <v>2406</v>
      </c>
      <c r="T72" s="704" t="s">
        <v>57</v>
      </c>
    </row>
    <row r="73">
      <c r="A73" s="985" t="s">
        <v>732</v>
      </c>
      <c r="B73" s="986">
        <v>402.0</v>
      </c>
      <c r="C73" s="986">
        <v>1771.0</v>
      </c>
      <c r="D73" s="987">
        <v>54969.95</v>
      </c>
      <c r="E73" s="988"/>
      <c r="F73" s="987">
        <v>19500.0</v>
      </c>
      <c r="G73" s="988"/>
      <c r="H73" s="988"/>
      <c r="I73" s="987">
        <v>20000.0</v>
      </c>
      <c r="J73" s="987">
        <v>15469.95</v>
      </c>
      <c r="K73" s="989">
        <v>45666.0</v>
      </c>
      <c r="L73" s="990">
        <v>0.8590277777777777</v>
      </c>
      <c r="M73" s="989">
        <v>45673.0</v>
      </c>
      <c r="N73" s="990">
        <v>0.5076388888888889</v>
      </c>
      <c r="O73" s="979" t="s">
        <v>3756</v>
      </c>
      <c r="P73" s="971">
        <v>11000.0</v>
      </c>
      <c r="Q73" s="971">
        <v>200.0</v>
      </c>
      <c r="R73" s="991"/>
      <c r="S73" s="992" t="s">
        <v>2406</v>
      </c>
      <c r="T73" s="704" t="s">
        <v>57</v>
      </c>
    </row>
    <row r="74">
      <c r="A74" s="985" t="s">
        <v>755</v>
      </c>
      <c r="B74" s="986">
        <v>401.0</v>
      </c>
      <c r="C74" s="986">
        <v>1787.0</v>
      </c>
      <c r="D74" s="987">
        <v>82241.0</v>
      </c>
      <c r="E74" s="987">
        <v>16448.21</v>
      </c>
      <c r="F74" s="987">
        <v>11895.0</v>
      </c>
      <c r="G74" s="988"/>
      <c r="H74" s="988"/>
      <c r="I74" s="987">
        <v>20000.0</v>
      </c>
      <c r="J74" s="987">
        <v>33897.79</v>
      </c>
      <c r="K74" s="989">
        <v>45668.0</v>
      </c>
      <c r="L74" s="990">
        <v>0.6590277777777778</v>
      </c>
      <c r="M74" s="989">
        <v>45674.0</v>
      </c>
      <c r="N74" s="990">
        <v>0.7020833333333333</v>
      </c>
      <c r="O74" s="979" t="s">
        <v>3757</v>
      </c>
      <c r="P74" s="971" t="s">
        <v>3758</v>
      </c>
      <c r="Q74" s="971" t="s">
        <v>2414</v>
      </c>
      <c r="R74" s="988"/>
      <c r="S74" s="992" t="s">
        <v>2406</v>
      </c>
      <c r="T74" s="704" t="s">
        <v>75</v>
      </c>
    </row>
    <row r="75">
      <c r="A75" s="985" t="s">
        <v>782</v>
      </c>
      <c r="B75" s="986">
        <v>408.0</v>
      </c>
      <c r="C75" s="986">
        <v>1804.0</v>
      </c>
      <c r="D75" s="987">
        <v>37600.89</v>
      </c>
      <c r="E75" s="988"/>
      <c r="F75" s="987">
        <v>7800.0</v>
      </c>
      <c r="G75" s="987">
        <v>28560.43</v>
      </c>
      <c r="H75" s="988"/>
      <c r="I75" s="987">
        <v>1240.46</v>
      </c>
      <c r="J75" s="986" t="s">
        <v>62</v>
      </c>
      <c r="K75" s="989">
        <v>45672.0</v>
      </c>
      <c r="L75" s="990">
        <v>0.009027777777777777</v>
      </c>
      <c r="M75" s="989">
        <v>45674.0</v>
      </c>
      <c r="N75" s="990">
        <v>0.6097222222222223</v>
      </c>
      <c r="O75" s="979" t="s">
        <v>3759</v>
      </c>
      <c r="P75" s="1003">
        <v>3600.0</v>
      </c>
      <c r="Q75" s="1004"/>
      <c r="R75" s="986" t="s">
        <v>2423</v>
      </c>
      <c r="S75" s="992" t="s">
        <v>2406</v>
      </c>
      <c r="T75" s="704" t="s">
        <v>57</v>
      </c>
    </row>
    <row r="76">
      <c r="A76" s="985" t="s">
        <v>776</v>
      </c>
      <c r="B76" s="986">
        <v>440.0</v>
      </c>
      <c r="C76" s="986">
        <v>1795.0</v>
      </c>
      <c r="D76" s="987">
        <v>150204.06</v>
      </c>
      <c r="E76" s="988"/>
      <c r="F76" s="987">
        <v>80000.0</v>
      </c>
      <c r="G76" s="987">
        <v>53616.3</v>
      </c>
      <c r="H76" s="988"/>
      <c r="I76" s="987">
        <v>17041.03</v>
      </c>
      <c r="J76" s="986">
        <v>-453.27</v>
      </c>
      <c r="K76" s="989">
        <v>45670.0</v>
      </c>
      <c r="L76" s="990">
        <v>0.058333333333333334</v>
      </c>
      <c r="M76" s="989">
        <v>45674.0</v>
      </c>
      <c r="N76" s="990">
        <v>0.5979166666666667</v>
      </c>
      <c r="O76" s="979" t="s">
        <v>3760</v>
      </c>
      <c r="P76" s="971">
        <v>13500.0</v>
      </c>
      <c r="Q76" s="971">
        <v>200.0</v>
      </c>
      <c r="R76" s="991"/>
      <c r="S76" s="992" t="s">
        <v>2402</v>
      </c>
      <c r="T76" s="704" t="s">
        <v>57</v>
      </c>
    </row>
    <row r="77">
      <c r="A77" s="985" t="s">
        <v>771</v>
      </c>
      <c r="B77" s="986">
        <v>428.0</v>
      </c>
      <c r="C77" s="986">
        <v>1774.0</v>
      </c>
      <c r="D77" s="987">
        <v>83943.82</v>
      </c>
      <c r="E77" s="988"/>
      <c r="F77" s="987">
        <v>19500.0</v>
      </c>
      <c r="G77" s="987">
        <v>62728.74</v>
      </c>
      <c r="H77" s="988"/>
      <c r="I77" s="987">
        <v>1715.08</v>
      </c>
      <c r="J77" s="986">
        <v>0.0</v>
      </c>
      <c r="K77" s="989">
        <v>45667.0</v>
      </c>
      <c r="L77" s="990">
        <v>0.03611111111111111</v>
      </c>
      <c r="M77" s="989">
        <v>45674.0</v>
      </c>
      <c r="N77" s="990">
        <v>0.6222222222222222</v>
      </c>
      <c r="O77" s="979" t="s">
        <v>3761</v>
      </c>
      <c r="P77" s="971">
        <v>9600.0</v>
      </c>
      <c r="Q77" s="980"/>
      <c r="R77" s="994" t="s">
        <v>2423</v>
      </c>
      <c r="S77" s="992" t="s">
        <v>2406</v>
      </c>
      <c r="T77" s="704" t="s">
        <v>57</v>
      </c>
    </row>
    <row r="78">
      <c r="A78" s="1002" t="s">
        <v>762</v>
      </c>
      <c r="B78" s="1005">
        <v>409.0</v>
      </c>
      <c r="C78" s="1005">
        <v>1799.0</v>
      </c>
      <c r="D78" s="1006">
        <v>48189.29</v>
      </c>
      <c r="E78" s="1007"/>
      <c r="F78" s="1006">
        <v>18720.0</v>
      </c>
      <c r="G78" s="1006">
        <v>26760.79</v>
      </c>
      <c r="H78" s="1007"/>
      <c r="I78" s="1006">
        <v>2708.5</v>
      </c>
      <c r="J78" s="986" t="s">
        <v>62</v>
      </c>
      <c r="K78" s="989">
        <v>45670.0</v>
      </c>
      <c r="L78" s="990">
        <v>0.7131944444444445</v>
      </c>
      <c r="M78" s="989">
        <v>45674.0</v>
      </c>
      <c r="N78" s="990">
        <v>0.7090277777777778</v>
      </c>
      <c r="O78" s="979" t="s">
        <v>2405</v>
      </c>
      <c r="P78" s="971">
        <v>6000.0</v>
      </c>
      <c r="Q78" s="980"/>
      <c r="R78" s="994" t="s">
        <v>2481</v>
      </c>
      <c r="S78" s="992" t="s">
        <v>2402</v>
      </c>
      <c r="T78" s="704" t="s">
        <v>57</v>
      </c>
    </row>
    <row r="79">
      <c r="A79" s="1002" t="s">
        <v>789</v>
      </c>
      <c r="B79" s="1005">
        <v>401.0</v>
      </c>
      <c r="C79" s="1005">
        <v>1798.0</v>
      </c>
      <c r="D79" s="987">
        <v>75026.32</v>
      </c>
      <c r="E79" s="987">
        <v>15005.26</v>
      </c>
      <c r="F79" s="987">
        <v>18720.0</v>
      </c>
      <c r="G79" s="988"/>
      <c r="H79" s="988"/>
      <c r="I79" s="987">
        <v>30000.0</v>
      </c>
      <c r="J79" s="987">
        <v>11301.06</v>
      </c>
      <c r="K79" s="989">
        <v>45660.0</v>
      </c>
      <c r="L79" s="990">
        <v>0.6388888888888888</v>
      </c>
      <c r="M79" s="989">
        <v>45674.0</v>
      </c>
      <c r="N79" s="990">
        <v>0.8097222222222222</v>
      </c>
      <c r="O79" s="979" t="s">
        <v>3762</v>
      </c>
      <c r="P79" s="971">
        <v>7500.0</v>
      </c>
      <c r="Q79" s="971">
        <v>200.0</v>
      </c>
      <c r="R79" s="991"/>
      <c r="S79" s="992" t="s">
        <v>2402</v>
      </c>
      <c r="T79" s="704" t="s">
        <v>98</v>
      </c>
    </row>
    <row r="80">
      <c r="A80" s="985" t="s">
        <v>807</v>
      </c>
      <c r="B80" s="986">
        <v>440.0</v>
      </c>
      <c r="C80" s="986">
        <v>1807.0</v>
      </c>
      <c r="D80" s="987">
        <v>47281.87</v>
      </c>
      <c r="E80" s="988"/>
      <c r="F80" s="987">
        <v>11115.0</v>
      </c>
      <c r="G80" s="987">
        <v>35757.16</v>
      </c>
      <c r="H80" s="988"/>
      <c r="I80" s="988"/>
      <c r="J80" s="986">
        <v>409.71</v>
      </c>
      <c r="K80" s="989">
        <v>45672.0</v>
      </c>
      <c r="L80" s="990">
        <v>0.81875</v>
      </c>
      <c r="M80" s="989">
        <v>45675.0</v>
      </c>
      <c r="N80" s="990">
        <v>0.6111111111111112</v>
      </c>
      <c r="O80" s="979" t="s">
        <v>3763</v>
      </c>
      <c r="P80" s="971" t="s">
        <v>3764</v>
      </c>
      <c r="Q80" s="980"/>
      <c r="R80" s="994" t="s">
        <v>2506</v>
      </c>
      <c r="S80" s="992" t="s">
        <v>2402</v>
      </c>
      <c r="T80" s="704" t="s">
        <v>57</v>
      </c>
    </row>
    <row r="81">
      <c r="A81" s="985" t="s">
        <v>814</v>
      </c>
      <c r="B81" s="986">
        <v>410.0</v>
      </c>
      <c r="C81" s="986">
        <v>1805.0</v>
      </c>
      <c r="D81" s="987">
        <v>62346.83</v>
      </c>
      <c r="E81" s="987">
        <v>12469.39</v>
      </c>
      <c r="F81" s="987">
        <v>10725.0</v>
      </c>
      <c r="G81" s="987">
        <v>32599.44</v>
      </c>
      <c r="H81" s="988"/>
      <c r="I81" s="988"/>
      <c r="J81" s="987">
        <v>6553.0</v>
      </c>
      <c r="K81" s="989">
        <v>45672.0</v>
      </c>
      <c r="L81" s="990">
        <v>0.4979166666666667</v>
      </c>
      <c r="M81" s="989">
        <v>45675.0</v>
      </c>
      <c r="N81" s="990">
        <v>0.7388888888888889</v>
      </c>
      <c r="O81" s="979" t="s">
        <v>3765</v>
      </c>
      <c r="P81" s="971" t="s">
        <v>3766</v>
      </c>
      <c r="Q81" s="971">
        <v>200.0</v>
      </c>
      <c r="R81" s="994" t="s">
        <v>2423</v>
      </c>
      <c r="S81" s="992" t="s">
        <v>2406</v>
      </c>
      <c r="T81" s="704" t="s">
        <v>98</v>
      </c>
    </row>
    <row r="82">
      <c r="A82" s="985" t="s">
        <v>834</v>
      </c>
      <c r="B82" s="986">
        <v>435.0</v>
      </c>
      <c r="C82" s="986">
        <v>1809.0</v>
      </c>
      <c r="D82" s="987">
        <v>71593.53</v>
      </c>
      <c r="E82" s="988"/>
      <c r="F82" s="987">
        <v>16575.0</v>
      </c>
      <c r="G82" s="988"/>
      <c r="H82" s="988"/>
      <c r="I82" s="987">
        <v>20000.0</v>
      </c>
      <c r="J82" s="987">
        <v>35018.53</v>
      </c>
      <c r="K82" s="989">
        <v>45673.0</v>
      </c>
      <c r="L82" s="990">
        <v>0.8277777777777777</v>
      </c>
      <c r="M82" s="989">
        <v>45677.0</v>
      </c>
      <c r="N82" s="990">
        <v>0.76875</v>
      </c>
      <c r="O82" s="979" t="s">
        <v>2652</v>
      </c>
      <c r="P82" s="982">
        <v>15000.0</v>
      </c>
      <c r="Q82" s="971">
        <v>200.0</v>
      </c>
      <c r="R82" s="991"/>
      <c r="S82" s="992" t="s">
        <v>2406</v>
      </c>
      <c r="T82" s="704" t="s">
        <v>57</v>
      </c>
    </row>
    <row r="83">
      <c r="A83" s="985" t="s">
        <v>856</v>
      </c>
      <c r="B83" s="986">
        <v>401.0</v>
      </c>
      <c r="C83" s="986">
        <v>1819.0</v>
      </c>
      <c r="D83" s="987">
        <v>60207.33</v>
      </c>
      <c r="E83" s="988"/>
      <c r="F83" s="987">
        <v>18915.0</v>
      </c>
      <c r="G83" s="988"/>
      <c r="H83" s="988"/>
      <c r="I83" s="987">
        <v>30000.0</v>
      </c>
      <c r="J83" s="987">
        <v>11292.33</v>
      </c>
      <c r="K83" s="989">
        <v>45675.0</v>
      </c>
      <c r="L83" s="986" t="s">
        <v>3767</v>
      </c>
      <c r="M83" s="989">
        <v>45677.0</v>
      </c>
      <c r="N83" s="990">
        <v>0.5965277777777778</v>
      </c>
      <c r="O83" s="979" t="s">
        <v>3768</v>
      </c>
      <c r="P83" s="971">
        <v>23000.0</v>
      </c>
      <c r="Q83" s="971">
        <v>200.0</v>
      </c>
      <c r="R83" s="991"/>
      <c r="S83" s="992" t="s">
        <v>2406</v>
      </c>
      <c r="T83" s="704" t="s">
        <v>57</v>
      </c>
    </row>
    <row r="84">
      <c r="A84" s="985" t="s">
        <v>865</v>
      </c>
      <c r="B84" s="986">
        <v>401.0</v>
      </c>
      <c r="C84" s="986">
        <v>1821.0</v>
      </c>
      <c r="D84" s="987">
        <v>34024.55</v>
      </c>
      <c r="E84" s="988"/>
      <c r="F84" s="987">
        <v>5752.5</v>
      </c>
      <c r="G84" s="988"/>
      <c r="H84" s="988"/>
      <c r="I84" s="988"/>
      <c r="J84" s="987">
        <v>28272.05</v>
      </c>
      <c r="K84" s="989">
        <v>45676.0</v>
      </c>
      <c r="L84" s="990">
        <v>0.06319444444444444</v>
      </c>
      <c r="M84" s="989">
        <v>45677.0</v>
      </c>
      <c r="N84" s="990">
        <v>0.5965277777777778</v>
      </c>
      <c r="O84" s="979" t="s">
        <v>3769</v>
      </c>
      <c r="P84" s="971" t="s">
        <v>2742</v>
      </c>
      <c r="Q84" s="971" t="s">
        <v>2443</v>
      </c>
      <c r="R84" s="991"/>
      <c r="S84" s="992" t="s">
        <v>2406</v>
      </c>
      <c r="T84" s="704" t="s">
        <v>57</v>
      </c>
    </row>
    <row r="85">
      <c r="A85" s="985" t="s">
        <v>3770</v>
      </c>
      <c r="B85" s="986">
        <v>409.0</v>
      </c>
      <c r="C85" s="986">
        <v>1814.0</v>
      </c>
      <c r="D85" s="987">
        <v>45897.54</v>
      </c>
      <c r="E85" s="988"/>
      <c r="F85" s="988"/>
      <c r="G85" s="988"/>
      <c r="H85" s="988"/>
      <c r="I85" s="987">
        <v>20000.0</v>
      </c>
      <c r="J85" s="987">
        <v>25897.54</v>
      </c>
      <c r="K85" s="989">
        <v>45675.0</v>
      </c>
      <c r="L85" s="990">
        <v>0.21666666666666667</v>
      </c>
      <c r="M85" s="989">
        <v>45677.0</v>
      </c>
      <c r="N85" s="990">
        <v>0.21666666666666667</v>
      </c>
      <c r="O85" s="979" t="s">
        <v>3771</v>
      </c>
      <c r="P85" s="971">
        <v>6500.0</v>
      </c>
      <c r="Q85" s="971">
        <v>200.0</v>
      </c>
      <c r="R85" s="991"/>
      <c r="S85" s="992" t="s">
        <v>2406</v>
      </c>
      <c r="T85" s="998" t="s">
        <v>3708</v>
      </c>
    </row>
    <row r="86">
      <c r="A86" s="985" t="s">
        <v>907</v>
      </c>
      <c r="B86" s="986">
        <v>417.0</v>
      </c>
      <c r="C86" s="986">
        <v>1830.0</v>
      </c>
      <c r="D86" s="987">
        <v>50784.22</v>
      </c>
      <c r="E86" s="988"/>
      <c r="F86" s="987">
        <v>16575.0</v>
      </c>
      <c r="G86" s="988"/>
      <c r="H86" s="988"/>
      <c r="I86" s="987">
        <v>20000.0</v>
      </c>
      <c r="J86" s="987">
        <v>14209.22</v>
      </c>
      <c r="K86" s="989">
        <v>45676.0</v>
      </c>
      <c r="L86" s="990">
        <v>0.7659722222222223</v>
      </c>
      <c r="M86" s="989">
        <v>45678.0</v>
      </c>
      <c r="N86" s="990">
        <v>0.6555555555555556</v>
      </c>
      <c r="O86" s="979" t="s">
        <v>1763</v>
      </c>
      <c r="P86" s="971">
        <v>6600.0</v>
      </c>
      <c r="Q86" s="971">
        <v>200.0</v>
      </c>
      <c r="R86" s="991"/>
      <c r="S86" s="992" t="s">
        <v>2402</v>
      </c>
      <c r="T86" s="704" t="s">
        <v>57</v>
      </c>
    </row>
    <row r="87">
      <c r="A87" s="985" t="s">
        <v>896</v>
      </c>
      <c r="B87" s="986">
        <v>413.0</v>
      </c>
      <c r="C87" s="986">
        <v>1825.0</v>
      </c>
      <c r="D87" s="987">
        <v>46568.06</v>
      </c>
      <c r="E87" s="988"/>
      <c r="F87" s="987">
        <v>29250.0</v>
      </c>
      <c r="G87" s="988"/>
      <c r="H87" s="988"/>
      <c r="I87" s="987">
        <v>20000.0</v>
      </c>
      <c r="J87" s="987">
        <v>-2681.94</v>
      </c>
      <c r="K87" s="989">
        <v>45676.0</v>
      </c>
      <c r="L87" s="990">
        <v>0.49444444444444446</v>
      </c>
      <c r="M87" s="989">
        <v>45678.0</v>
      </c>
      <c r="N87" s="990">
        <v>0.6298611111111111</v>
      </c>
      <c r="O87" s="979" t="s">
        <v>3772</v>
      </c>
      <c r="P87" s="982">
        <v>6600.0</v>
      </c>
      <c r="Q87" s="971">
        <v>200.0</v>
      </c>
      <c r="R87" s="991"/>
      <c r="S87" s="992" t="s">
        <v>2406</v>
      </c>
      <c r="T87" s="704" t="s">
        <v>57</v>
      </c>
    </row>
    <row r="88">
      <c r="A88" s="985" t="s">
        <v>889</v>
      </c>
      <c r="B88" s="986">
        <v>407.0</v>
      </c>
      <c r="C88" s="986">
        <v>1810.0</v>
      </c>
      <c r="D88" s="987">
        <v>194757.14</v>
      </c>
      <c r="E88" s="987">
        <v>38951.41</v>
      </c>
      <c r="F88" s="987">
        <v>19500.0</v>
      </c>
      <c r="G88" s="988"/>
      <c r="H88" s="988"/>
      <c r="I88" s="987">
        <v>109582.57</v>
      </c>
      <c r="J88" s="987">
        <v>26723.16</v>
      </c>
      <c r="K88" s="989">
        <v>45674.0</v>
      </c>
      <c r="L88" s="990">
        <v>0.10625</v>
      </c>
      <c r="M88" s="989">
        <v>45678.0</v>
      </c>
      <c r="N88" s="990">
        <v>0.6305555555555555</v>
      </c>
      <c r="O88" s="979" t="s">
        <v>3773</v>
      </c>
      <c r="P88" s="971" t="s">
        <v>3774</v>
      </c>
      <c r="Q88" s="971" t="s">
        <v>2414</v>
      </c>
      <c r="R88" s="991"/>
      <c r="S88" s="992" t="s">
        <v>2406</v>
      </c>
      <c r="T88" s="704" t="s">
        <v>98</v>
      </c>
    </row>
    <row r="89">
      <c r="A89" s="985" t="s">
        <v>3775</v>
      </c>
      <c r="B89" s="986">
        <v>402.0</v>
      </c>
      <c r="C89" s="986">
        <v>1833.0</v>
      </c>
      <c r="D89" s="987">
        <v>30216.73</v>
      </c>
      <c r="E89" s="988"/>
      <c r="F89" s="988"/>
      <c r="G89" s="988"/>
      <c r="H89" s="988"/>
      <c r="I89" s="987">
        <v>20000.0</v>
      </c>
      <c r="J89" s="987">
        <v>10216.73</v>
      </c>
      <c r="K89" s="989">
        <v>45677.0</v>
      </c>
      <c r="L89" s="990">
        <v>0.7833333333333333</v>
      </c>
      <c r="M89" s="989">
        <v>45678.0</v>
      </c>
      <c r="N89" s="990">
        <v>0.6305555555555555</v>
      </c>
      <c r="O89" s="979" t="s">
        <v>496</v>
      </c>
      <c r="P89" s="995">
        <v>5000.0</v>
      </c>
      <c r="Q89" s="971">
        <v>200.0</v>
      </c>
      <c r="R89" s="991"/>
      <c r="S89" s="992" t="s">
        <v>2406</v>
      </c>
      <c r="T89" s="998" t="s">
        <v>3708</v>
      </c>
    </row>
    <row r="90">
      <c r="A90" s="985" t="s">
        <v>870</v>
      </c>
      <c r="B90" s="986">
        <v>416.0</v>
      </c>
      <c r="C90" s="986">
        <v>1829.0</v>
      </c>
      <c r="D90" s="987">
        <v>44244.05</v>
      </c>
      <c r="E90" s="988"/>
      <c r="F90" s="987">
        <v>19500.0</v>
      </c>
      <c r="G90" s="988"/>
      <c r="H90" s="988"/>
      <c r="I90" s="987">
        <v>20000.0</v>
      </c>
      <c r="J90" s="987">
        <v>4744.05</v>
      </c>
      <c r="K90" s="989">
        <v>45676.0</v>
      </c>
      <c r="L90" s="990">
        <v>0.7604166666666666</v>
      </c>
      <c r="M90" s="989">
        <v>45678.0</v>
      </c>
      <c r="N90" s="990">
        <v>0.6555555555555556</v>
      </c>
      <c r="O90" s="979" t="s">
        <v>3776</v>
      </c>
      <c r="P90" s="971" t="s">
        <v>3777</v>
      </c>
      <c r="Q90" s="971" t="s">
        <v>2443</v>
      </c>
      <c r="R90" s="991"/>
      <c r="S90" s="992" t="s">
        <v>2406</v>
      </c>
      <c r="T90" s="704" t="s">
        <v>228</v>
      </c>
    </row>
    <row r="91">
      <c r="A91" s="985" t="s">
        <v>3778</v>
      </c>
      <c r="B91" s="986">
        <v>422.0</v>
      </c>
      <c r="C91" s="986">
        <v>1837.0</v>
      </c>
      <c r="D91" s="987">
        <v>24382.18</v>
      </c>
      <c r="E91" s="988"/>
      <c r="F91" s="988"/>
      <c r="G91" s="987">
        <v>22875.89</v>
      </c>
      <c r="H91" s="988"/>
      <c r="I91" s="988"/>
      <c r="J91" s="987">
        <v>1506.29</v>
      </c>
      <c r="K91" s="989">
        <v>45678.0</v>
      </c>
      <c r="L91" s="990">
        <v>0.19027777777777777</v>
      </c>
      <c r="M91" s="989">
        <v>45678.0</v>
      </c>
      <c r="N91" s="990">
        <v>0.6930555555555555</v>
      </c>
      <c r="O91" s="979" t="s">
        <v>3673</v>
      </c>
      <c r="P91" s="971">
        <v>300.0</v>
      </c>
      <c r="Q91" s="971">
        <v>200.0</v>
      </c>
      <c r="R91" s="991"/>
      <c r="S91" s="992" t="s">
        <v>2402</v>
      </c>
      <c r="T91" s="998" t="s">
        <v>3708</v>
      </c>
    </row>
    <row r="92">
      <c r="A92" s="985" t="s">
        <v>3779</v>
      </c>
      <c r="B92" s="986">
        <v>405.0</v>
      </c>
      <c r="C92" s="986">
        <v>1808.0</v>
      </c>
      <c r="D92" s="987">
        <v>159154.79</v>
      </c>
      <c r="E92" s="988"/>
      <c r="F92" s="988"/>
      <c r="G92" s="987">
        <v>144125.82</v>
      </c>
      <c r="H92" s="988"/>
      <c r="I92" s="987">
        <v>19830.52</v>
      </c>
      <c r="J92" s="987">
        <v>-4801.55</v>
      </c>
      <c r="K92" s="989">
        <v>45673.0</v>
      </c>
      <c r="L92" s="990">
        <v>0.20347222222222222</v>
      </c>
      <c r="M92" s="989">
        <v>45678.0</v>
      </c>
      <c r="N92" s="990">
        <v>0.24861111111111112</v>
      </c>
      <c r="O92" s="979" t="s">
        <v>3780</v>
      </c>
      <c r="P92" s="971" t="s">
        <v>3781</v>
      </c>
      <c r="Q92" s="971">
        <v>300.0</v>
      </c>
      <c r="R92" s="991"/>
      <c r="S92" s="992" t="s">
        <v>2402</v>
      </c>
      <c r="T92" s="998" t="s">
        <v>3708</v>
      </c>
    </row>
    <row r="93">
      <c r="A93" s="985" t="s">
        <v>912</v>
      </c>
      <c r="B93" s="986">
        <v>411.0</v>
      </c>
      <c r="C93" s="986">
        <v>1823.0</v>
      </c>
      <c r="D93" s="987">
        <v>131598.95</v>
      </c>
      <c r="E93" s="988"/>
      <c r="F93" s="987">
        <v>19500.0</v>
      </c>
      <c r="G93" s="988"/>
      <c r="H93" s="988"/>
      <c r="I93" s="987">
        <v>60111.35</v>
      </c>
      <c r="J93" s="987">
        <v>51987.6</v>
      </c>
      <c r="K93" s="989">
        <v>45676.0</v>
      </c>
      <c r="L93" s="990">
        <v>0.8208333333333333</v>
      </c>
      <c r="M93" s="989">
        <v>45678.0</v>
      </c>
      <c r="N93" s="990">
        <v>0.8208333333333333</v>
      </c>
      <c r="O93" s="979" t="s">
        <v>3782</v>
      </c>
      <c r="P93" s="971" t="s">
        <v>3783</v>
      </c>
      <c r="Q93" s="971" t="s">
        <v>2467</v>
      </c>
      <c r="R93" s="991"/>
      <c r="S93" s="992" t="s">
        <v>2402</v>
      </c>
      <c r="T93" s="704" t="s">
        <v>75</v>
      </c>
    </row>
    <row r="94">
      <c r="A94" s="985" t="s">
        <v>928</v>
      </c>
      <c r="B94" s="986">
        <v>401.0</v>
      </c>
      <c r="C94" s="986">
        <v>1815.0</v>
      </c>
      <c r="D94" s="987">
        <v>153500.79</v>
      </c>
      <c r="E94" s="988"/>
      <c r="F94" s="987">
        <v>37050.0</v>
      </c>
      <c r="G94" s="988"/>
      <c r="H94" s="987">
        <v>10511.38</v>
      </c>
      <c r="I94" s="987">
        <v>72032.64</v>
      </c>
      <c r="J94" s="987">
        <v>33906.77</v>
      </c>
      <c r="K94" s="989">
        <v>45675.0</v>
      </c>
      <c r="L94" s="990">
        <v>0.3784722222222222</v>
      </c>
      <c r="M94" s="989">
        <v>45678.0</v>
      </c>
      <c r="N94" s="990">
        <v>0.69375</v>
      </c>
      <c r="O94" s="979" t="s">
        <v>3784</v>
      </c>
      <c r="P94" s="971" t="s">
        <v>3785</v>
      </c>
      <c r="Q94" s="971" t="s">
        <v>2604</v>
      </c>
      <c r="R94" s="991"/>
      <c r="S94" s="992" t="s">
        <v>2406</v>
      </c>
      <c r="T94" s="704" t="s">
        <v>164</v>
      </c>
    </row>
    <row r="95">
      <c r="A95" s="985" t="s">
        <v>927</v>
      </c>
      <c r="B95" s="986" t="s">
        <v>2520</v>
      </c>
      <c r="C95" s="986">
        <v>1831.0</v>
      </c>
      <c r="D95" s="987">
        <v>33312.18</v>
      </c>
      <c r="E95" s="988"/>
      <c r="F95" s="987">
        <v>5752.5</v>
      </c>
      <c r="G95" s="988"/>
      <c r="H95" s="987">
        <v>3110.58</v>
      </c>
      <c r="I95" s="988"/>
      <c r="J95" s="987">
        <v>24449.1</v>
      </c>
      <c r="K95" s="989">
        <v>45676.0</v>
      </c>
      <c r="L95" s="990">
        <v>0.8354166666666667</v>
      </c>
      <c r="M95" s="989">
        <v>45678.0</v>
      </c>
      <c r="N95" s="990">
        <v>0.69375</v>
      </c>
      <c r="O95" s="979" t="s">
        <v>2518</v>
      </c>
      <c r="P95" s="971">
        <v>8123.3</v>
      </c>
      <c r="Q95" s="971">
        <v>200.0</v>
      </c>
      <c r="R95" s="991"/>
      <c r="S95" s="992" t="s">
        <v>2520</v>
      </c>
      <c r="T95" s="704" t="s">
        <v>164</v>
      </c>
    </row>
    <row r="96">
      <c r="A96" s="985" t="s">
        <v>946</v>
      </c>
      <c r="B96" s="986" t="s">
        <v>2520</v>
      </c>
      <c r="C96" s="986">
        <v>1828.0</v>
      </c>
      <c r="D96" s="987">
        <v>35981.72</v>
      </c>
      <c r="E96" s="988"/>
      <c r="F96" s="987">
        <v>5752.5</v>
      </c>
      <c r="G96" s="988"/>
      <c r="H96" s="988"/>
      <c r="I96" s="988"/>
      <c r="J96" s="987">
        <v>30229.22</v>
      </c>
      <c r="K96" s="989">
        <v>45676.0</v>
      </c>
      <c r="L96" s="990">
        <v>0.5715277777777777</v>
      </c>
      <c r="M96" s="989">
        <v>45679.0</v>
      </c>
      <c r="N96" s="990">
        <v>0.5680555555555555</v>
      </c>
      <c r="O96" s="979" t="s">
        <v>3786</v>
      </c>
      <c r="P96" s="971">
        <v>9500.0</v>
      </c>
      <c r="Q96" s="999">
        <v>200.0</v>
      </c>
      <c r="R96" s="991"/>
      <c r="S96" s="992" t="s">
        <v>2520</v>
      </c>
      <c r="T96" s="704" t="s">
        <v>57</v>
      </c>
    </row>
    <row r="97">
      <c r="A97" s="985" t="s">
        <v>940</v>
      </c>
      <c r="B97" s="986">
        <v>401.0</v>
      </c>
      <c r="C97" s="986">
        <v>1818.0</v>
      </c>
      <c r="D97" s="987">
        <v>140726.8</v>
      </c>
      <c r="E97" s="988"/>
      <c r="F97" s="987">
        <v>37050.0</v>
      </c>
      <c r="G97" s="988"/>
      <c r="H97" s="987">
        <v>35000.0</v>
      </c>
      <c r="I97" s="988"/>
      <c r="J97" s="987">
        <v>68676.8</v>
      </c>
      <c r="K97" s="989">
        <v>45675.0</v>
      </c>
      <c r="L97" s="990">
        <v>0.7527777777777778</v>
      </c>
      <c r="M97" s="989">
        <v>45679.0</v>
      </c>
      <c r="N97" s="990">
        <v>0.5680555555555555</v>
      </c>
      <c r="O97" s="979" t="s">
        <v>3699</v>
      </c>
      <c r="P97" s="971" t="s">
        <v>3787</v>
      </c>
      <c r="Q97" s="971" t="s">
        <v>2604</v>
      </c>
      <c r="R97" s="991"/>
      <c r="S97" s="992" t="s">
        <v>2406</v>
      </c>
      <c r="T97" s="704" t="s">
        <v>57</v>
      </c>
    </row>
    <row r="98">
      <c r="A98" s="985" t="s">
        <v>955</v>
      </c>
      <c r="B98" s="986">
        <v>414.0</v>
      </c>
      <c r="C98" s="986">
        <v>1826.0</v>
      </c>
      <c r="D98" s="987">
        <v>47282.1</v>
      </c>
      <c r="E98" s="988"/>
      <c r="F98" s="987">
        <v>14625.0</v>
      </c>
      <c r="G98" s="988"/>
      <c r="H98" s="988"/>
      <c r="I98" s="987">
        <v>20000.0</v>
      </c>
      <c r="J98" s="987">
        <v>12657.1</v>
      </c>
      <c r="K98" s="989">
        <v>45676.0</v>
      </c>
      <c r="L98" s="990">
        <v>0.5340277777777778</v>
      </c>
      <c r="M98" s="989">
        <v>45679.0</v>
      </c>
      <c r="N98" s="990">
        <v>0.6604166666666667</v>
      </c>
      <c r="O98" s="979" t="s">
        <v>3788</v>
      </c>
      <c r="P98" s="971">
        <v>8800.0</v>
      </c>
      <c r="Q98" s="971">
        <v>200.0</v>
      </c>
      <c r="R98" s="991"/>
      <c r="S98" s="992" t="s">
        <v>2406</v>
      </c>
      <c r="T98" s="704" t="s">
        <v>57</v>
      </c>
    </row>
    <row r="99">
      <c r="A99" s="985" t="s">
        <v>3789</v>
      </c>
      <c r="B99" s="986">
        <v>401.0</v>
      </c>
      <c r="C99" s="986">
        <v>1844.0</v>
      </c>
      <c r="D99" s="987">
        <v>35721.53</v>
      </c>
      <c r="E99" s="988"/>
      <c r="F99" s="988"/>
      <c r="G99" s="987">
        <v>23549.28</v>
      </c>
      <c r="H99" s="988"/>
      <c r="I99" s="988"/>
      <c r="J99" s="987">
        <v>12172.25</v>
      </c>
      <c r="K99" s="989">
        <v>45679.0</v>
      </c>
      <c r="L99" s="990">
        <v>0.14444444444444443</v>
      </c>
      <c r="M99" s="989">
        <v>45679.0</v>
      </c>
      <c r="N99" s="990">
        <v>0.6534722222222222</v>
      </c>
      <c r="O99" s="979" t="s">
        <v>3728</v>
      </c>
      <c r="P99" s="971">
        <v>1050.0</v>
      </c>
      <c r="Q99" s="980"/>
      <c r="R99" s="994" t="s">
        <v>2481</v>
      </c>
      <c r="S99" s="992" t="s">
        <v>2402</v>
      </c>
      <c r="T99" s="998" t="s">
        <v>3708</v>
      </c>
    </row>
    <row r="100">
      <c r="A100" s="1002" t="s">
        <v>951</v>
      </c>
      <c r="B100" s="986">
        <v>408.0</v>
      </c>
      <c r="C100" s="986">
        <v>1816.0</v>
      </c>
      <c r="D100" s="987">
        <v>70701.85</v>
      </c>
      <c r="E100" s="988"/>
      <c r="F100" s="987">
        <v>14625.0</v>
      </c>
      <c r="G100" s="987">
        <v>55086.84</v>
      </c>
      <c r="H100" s="988"/>
      <c r="I100" s="986">
        <v>990.01</v>
      </c>
      <c r="J100" s="986">
        <v>0.0</v>
      </c>
      <c r="K100" s="989">
        <v>45675.0</v>
      </c>
      <c r="L100" s="990">
        <v>0.5548611111111111</v>
      </c>
      <c r="M100" s="989">
        <v>45679.0</v>
      </c>
      <c r="N100" s="990">
        <v>0.71875</v>
      </c>
      <c r="O100" s="979" t="s">
        <v>2535</v>
      </c>
      <c r="P100" s="971">
        <v>6000.0</v>
      </c>
      <c r="Q100" s="980"/>
      <c r="R100" s="994" t="s">
        <v>2506</v>
      </c>
      <c r="S100" s="992" t="s">
        <v>2406</v>
      </c>
      <c r="T100" s="977" t="s">
        <v>3713</v>
      </c>
    </row>
    <row r="101">
      <c r="A101" s="985" t="s">
        <v>960</v>
      </c>
      <c r="B101" s="986">
        <v>409.0</v>
      </c>
      <c r="C101" s="986">
        <v>1835.0</v>
      </c>
      <c r="D101" s="987">
        <v>44324.73</v>
      </c>
      <c r="E101" s="988"/>
      <c r="F101" s="987">
        <v>17550.0</v>
      </c>
      <c r="G101" s="987">
        <v>26351.15</v>
      </c>
      <c r="H101" s="988"/>
      <c r="I101" s="986">
        <v>423.58</v>
      </c>
      <c r="J101" s="986">
        <v>0.0</v>
      </c>
      <c r="K101" s="989">
        <v>45677.0</v>
      </c>
      <c r="L101" s="990">
        <v>0.9090277777777778</v>
      </c>
      <c r="M101" s="989">
        <v>45679.0</v>
      </c>
      <c r="N101" s="990">
        <v>0.7513888888888889</v>
      </c>
      <c r="O101" s="979" t="s">
        <v>2535</v>
      </c>
      <c r="P101" s="971">
        <v>3600.0</v>
      </c>
      <c r="Q101" s="980"/>
      <c r="R101" s="994" t="s">
        <v>2423</v>
      </c>
      <c r="S101" s="992" t="s">
        <v>2406</v>
      </c>
      <c r="T101" s="704" t="s">
        <v>57</v>
      </c>
    </row>
    <row r="102">
      <c r="A102" s="985" t="s">
        <v>3790</v>
      </c>
      <c r="B102" s="986">
        <v>415.0</v>
      </c>
      <c r="C102" s="986">
        <v>1827.0</v>
      </c>
      <c r="D102" s="987">
        <v>74123.99</v>
      </c>
      <c r="E102" s="987">
        <v>14824.85</v>
      </c>
      <c r="F102" s="987">
        <v>14625.0</v>
      </c>
      <c r="G102" s="987">
        <v>44340.18</v>
      </c>
      <c r="H102" s="988"/>
      <c r="I102" s="988"/>
      <c r="J102" s="986">
        <v>333.96</v>
      </c>
      <c r="K102" s="989">
        <v>45676.0</v>
      </c>
      <c r="L102" s="990">
        <v>0.5659722222222222</v>
      </c>
      <c r="M102" s="989">
        <v>45681.0</v>
      </c>
      <c r="N102" s="990">
        <v>0.6972222222222222</v>
      </c>
      <c r="O102" s="979" t="s">
        <v>2405</v>
      </c>
      <c r="P102" s="971">
        <v>7200.0</v>
      </c>
      <c r="Q102" s="980"/>
      <c r="R102" s="994" t="s">
        <v>2423</v>
      </c>
      <c r="S102" s="992" t="s">
        <v>2402</v>
      </c>
      <c r="T102" s="977" t="s">
        <v>3713</v>
      </c>
    </row>
    <row r="103">
      <c r="A103" s="985" t="s">
        <v>1030</v>
      </c>
      <c r="B103" s="986">
        <v>417.0</v>
      </c>
      <c r="C103" s="986">
        <v>1847.0</v>
      </c>
      <c r="D103" s="987">
        <v>42361.96</v>
      </c>
      <c r="E103" s="988"/>
      <c r="F103" s="987">
        <v>29250.0</v>
      </c>
      <c r="G103" s="987">
        <v>11043.75</v>
      </c>
      <c r="H103" s="988"/>
      <c r="I103" s="988"/>
      <c r="J103" s="987">
        <v>2068.21</v>
      </c>
      <c r="K103" s="989">
        <v>45679.0</v>
      </c>
      <c r="L103" s="990">
        <v>0.6638888888888889</v>
      </c>
      <c r="M103" s="989">
        <v>45681.0</v>
      </c>
      <c r="N103" s="990">
        <v>0.6638888888888889</v>
      </c>
      <c r="O103" s="979" t="s">
        <v>2518</v>
      </c>
      <c r="P103" s="971">
        <v>3600.0</v>
      </c>
      <c r="Q103" s="980"/>
      <c r="R103" s="994" t="s">
        <v>2481</v>
      </c>
      <c r="S103" s="992" t="s">
        <v>2402</v>
      </c>
      <c r="T103" s="704" t="s">
        <v>57</v>
      </c>
    </row>
    <row r="104">
      <c r="A104" s="985" t="s">
        <v>3600</v>
      </c>
      <c r="B104" s="986" t="s">
        <v>2740</v>
      </c>
      <c r="C104" s="986">
        <v>1853.0</v>
      </c>
      <c r="D104" s="987">
        <v>135394.07</v>
      </c>
      <c r="E104" s="987">
        <v>27078.81</v>
      </c>
      <c r="F104" s="988"/>
      <c r="G104" s="988"/>
      <c r="H104" s="988"/>
      <c r="I104" s="987">
        <v>20000.0</v>
      </c>
      <c r="J104" s="987">
        <v>88315.26</v>
      </c>
      <c r="K104" s="989">
        <v>45680.0</v>
      </c>
      <c r="L104" s="990">
        <v>0.31527777777777777</v>
      </c>
      <c r="M104" s="989">
        <v>45681.0</v>
      </c>
      <c r="N104" s="990">
        <v>0.6666666666666666</v>
      </c>
      <c r="O104" s="979" t="s">
        <v>1763</v>
      </c>
      <c r="P104" s="982">
        <v>9000.0</v>
      </c>
      <c r="Q104" s="971">
        <v>200.0</v>
      </c>
      <c r="R104" s="991"/>
      <c r="S104" s="992" t="s">
        <v>2406</v>
      </c>
      <c r="T104" s="998" t="s">
        <v>3708</v>
      </c>
    </row>
    <row r="105">
      <c r="A105" s="985" t="s">
        <v>1005</v>
      </c>
      <c r="B105" s="986">
        <v>411.0</v>
      </c>
      <c r="C105" s="986">
        <v>1842.0</v>
      </c>
      <c r="D105" s="987">
        <v>49471.84</v>
      </c>
      <c r="E105" s="988"/>
      <c r="F105" s="987">
        <v>11700.0</v>
      </c>
      <c r="G105" s="987">
        <v>36570.88</v>
      </c>
      <c r="H105" s="988"/>
      <c r="I105" s="988"/>
      <c r="J105" s="987">
        <v>1200.96</v>
      </c>
      <c r="K105" s="989">
        <v>45678.0</v>
      </c>
      <c r="L105" s="990">
        <v>0.9722222222222222</v>
      </c>
      <c r="M105" s="989">
        <v>45681.0</v>
      </c>
      <c r="N105" s="990">
        <v>0.5340277777777778</v>
      </c>
      <c r="O105" s="979" t="s">
        <v>3724</v>
      </c>
      <c r="P105" s="971">
        <v>3600.0</v>
      </c>
      <c r="Q105" s="980"/>
      <c r="R105" s="994" t="s">
        <v>2481</v>
      </c>
      <c r="S105" s="992" t="s">
        <v>2402</v>
      </c>
      <c r="T105" s="704" t="s">
        <v>57</v>
      </c>
    </row>
    <row r="106">
      <c r="A106" s="985" t="s">
        <v>998</v>
      </c>
      <c r="B106" s="986">
        <v>421.0</v>
      </c>
      <c r="C106" s="986">
        <v>1836.0</v>
      </c>
      <c r="D106" s="987">
        <v>37245.05</v>
      </c>
      <c r="E106" s="988"/>
      <c r="F106" s="987">
        <v>7800.0</v>
      </c>
      <c r="G106" s="987">
        <v>28358.97</v>
      </c>
      <c r="H106" s="988"/>
      <c r="I106" s="988"/>
      <c r="J106" s="987">
        <v>1086.08</v>
      </c>
      <c r="K106" s="989">
        <v>45677.0</v>
      </c>
      <c r="L106" s="990">
        <v>0.9569444444444445</v>
      </c>
      <c r="M106" s="989">
        <v>45681.0</v>
      </c>
      <c r="N106" s="990">
        <v>0.4951388888888889</v>
      </c>
      <c r="O106" s="979" t="s">
        <v>3698</v>
      </c>
      <c r="P106" s="971">
        <v>5100.0</v>
      </c>
      <c r="Q106" s="980"/>
      <c r="R106" s="994" t="s">
        <v>2423</v>
      </c>
      <c r="S106" s="992" t="s">
        <v>2402</v>
      </c>
      <c r="T106" s="704" t="s">
        <v>57</v>
      </c>
    </row>
    <row r="107">
      <c r="A107" s="985" t="s">
        <v>1012</v>
      </c>
      <c r="B107" s="986">
        <v>405.0</v>
      </c>
      <c r="C107" s="986">
        <v>1840.0</v>
      </c>
      <c r="D107" s="987">
        <v>70163.15</v>
      </c>
      <c r="E107" s="988"/>
      <c r="F107" s="987">
        <v>30615.0</v>
      </c>
      <c r="G107" s="988"/>
      <c r="H107" s="988"/>
      <c r="I107" s="987">
        <v>20000.0</v>
      </c>
      <c r="J107" s="987">
        <v>19548.15</v>
      </c>
      <c r="K107" s="989">
        <v>45678.0</v>
      </c>
      <c r="L107" s="990">
        <v>0.7527777777777778</v>
      </c>
      <c r="M107" s="989">
        <v>45681.0</v>
      </c>
      <c r="N107" s="990">
        <v>0.5840277777777778</v>
      </c>
      <c r="O107" s="979" t="s">
        <v>1763</v>
      </c>
      <c r="P107" s="971">
        <v>8800.0</v>
      </c>
      <c r="Q107" s="971">
        <v>200.0</v>
      </c>
      <c r="R107" s="991"/>
      <c r="S107" s="992" t="s">
        <v>2406</v>
      </c>
      <c r="T107" s="704" t="s">
        <v>164</v>
      </c>
    </row>
    <row r="108">
      <c r="A108" s="985" t="s">
        <v>1017</v>
      </c>
      <c r="B108" s="986">
        <v>408.0</v>
      </c>
      <c r="C108" s="986">
        <v>1850.0</v>
      </c>
      <c r="D108" s="987">
        <v>88907.12</v>
      </c>
      <c r="E108" s="987">
        <v>17781.39</v>
      </c>
      <c r="F108" s="987">
        <v>16575.0</v>
      </c>
      <c r="G108" s="988"/>
      <c r="H108" s="988"/>
      <c r="I108" s="987">
        <v>50000.0</v>
      </c>
      <c r="J108" s="987">
        <v>4550.73</v>
      </c>
      <c r="K108" s="989">
        <v>45679.0</v>
      </c>
      <c r="L108" s="990">
        <v>0.8868055555555555</v>
      </c>
      <c r="M108" s="989">
        <v>45681.0</v>
      </c>
      <c r="N108" s="990">
        <v>0.7388888888888889</v>
      </c>
      <c r="O108" s="979" t="s">
        <v>3791</v>
      </c>
      <c r="P108" s="971" t="s">
        <v>3792</v>
      </c>
      <c r="Q108" s="971" t="s">
        <v>2443</v>
      </c>
      <c r="R108" s="991"/>
      <c r="S108" s="992" t="s">
        <v>2402</v>
      </c>
      <c r="T108" s="704" t="s">
        <v>88</v>
      </c>
    </row>
    <row r="109">
      <c r="A109" s="985" t="s">
        <v>1036</v>
      </c>
      <c r="B109" s="986">
        <v>419.0</v>
      </c>
      <c r="C109" s="986">
        <v>1834.0</v>
      </c>
      <c r="D109" s="987">
        <v>105774.39</v>
      </c>
      <c r="E109" s="987">
        <v>21154.82</v>
      </c>
      <c r="F109" s="987">
        <v>16575.0</v>
      </c>
      <c r="G109" s="988"/>
      <c r="H109" s="988"/>
      <c r="I109" s="987">
        <v>45000.0</v>
      </c>
      <c r="J109" s="987">
        <v>23044.57</v>
      </c>
      <c r="K109" s="989">
        <v>45677.0</v>
      </c>
      <c r="L109" s="990">
        <v>0.9034722222222222</v>
      </c>
      <c r="M109" s="989">
        <v>45681.0</v>
      </c>
      <c r="N109" s="990">
        <v>0.61875</v>
      </c>
      <c r="O109" s="979" t="s">
        <v>2536</v>
      </c>
      <c r="P109" s="971" t="s">
        <v>3793</v>
      </c>
      <c r="Q109" s="971" t="s">
        <v>2443</v>
      </c>
      <c r="R109" s="991"/>
      <c r="S109" s="992" t="s">
        <v>2406</v>
      </c>
      <c r="T109" s="704" t="s">
        <v>98</v>
      </c>
    </row>
    <row r="110">
      <c r="A110" s="985" t="s">
        <v>1056</v>
      </c>
      <c r="B110" s="986">
        <v>409.0</v>
      </c>
      <c r="C110" s="986">
        <v>1852.0</v>
      </c>
      <c r="D110" s="987">
        <v>48678.15</v>
      </c>
      <c r="E110" s="988"/>
      <c r="F110" s="987">
        <v>7800.0</v>
      </c>
      <c r="G110" s="987">
        <v>39519.89</v>
      </c>
      <c r="H110" s="988"/>
      <c r="I110" s="988"/>
      <c r="J110" s="987">
        <v>1358.26</v>
      </c>
      <c r="K110" s="989">
        <v>45680.0</v>
      </c>
      <c r="L110" s="990">
        <v>0.11319444444444444</v>
      </c>
      <c r="M110" s="989">
        <v>45682.0</v>
      </c>
      <c r="N110" s="990">
        <v>0.6131944444444445</v>
      </c>
      <c r="O110" s="979" t="s">
        <v>3794</v>
      </c>
      <c r="P110" s="971" t="s">
        <v>3795</v>
      </c>
      <c r="Q110" s="980"/>
      <c r="R110" s="994" t="s">
        <v>2506</v>
      </c>
      <c r="S110" s="992" t="s">
        <v>2402</v>
      </c>
      <c r="T110" s="704" t="s">
        <v>57</v>
      </c>
    </row>
    <row r="111">
      <c r="A111" s="985" t="s">
        <v>1050</v>
      </c>
      <c r="B111" s="986">
        <v>416.0</v>
      </c>
      <c r="C111" s="986">
        <v>1841.0</v>
      </c>
      <c r="D111" s="987">
        <v>203670.55</v>
      </c>
      <c r="E111" s="988"/>
      <c r="F111" s="987">
        <v>37050.0</v>
      </c>
      <c r="G111" s="988"/>
      <c r="H111" s="988"/>
      <c r="I111" s="987">
        <v>115000.0</v>
      </c>
      <c r="J111" s="987">
        <v>51620.55</v>
      </c>
      <c r="K111" s="989">
        <v>45678.0</v>
      </c>
      <c r="L111" s="990">
        <v>0.7951388888888888</v>
      </c>
      <c r="M111" s="989">
        <v>45316.0</v>
      </c>
      <c r="N111" s="990">
        <v>0.6395833333333333</v>
      </c>
      <c r="O111" s="979" t="s">
        <v>3796</v>
      </c>
      <c r="P111" s="971" t="s">
        <v>3797</v>
      </c>
      <c r="Q111" s="971" t="s">
        <v>2604</v>
      </c>
      <c r="R111" s="991"/>
      <c r="S111" s="992" t="s">
        <v>2406</v>
      </c>
      <c r="T111" s="704" t="s">
        <v>75</v>
      </c>
    </row>
    <row r="112">
      <c r="A112" s="985" t="s">
        <v>1042</v>
      </c>
      <c r="B112" s="986">
        <v>416.0</v>
      </c>
      <c r="C112" s="986">
        <v>1845.0</v>
      </c>
      <c r="D112" s="987">
        <v>38892.72</v>
      </c>
      <c r="E112" s="988"/>
      <c r="F112" s="987">
        <v>19402.0</v>
      </c>
      <c r="G112" s="988"/>
      <c r="H112" s="988"/>
      <c r="I112" s="987">
        <v>35000.0</v>
      </c>
      <c r="J112" s="987">
        <v>-15509.28</v>
      </c>
      <c r="K112" s="989">
        <v>45679.0</v>
      </c>
      <c r="L112" s="990">
        <v>0.3590277777777778</v>
      </c>
      <c r="M112" s="989">
        <v>45682.0</v>
      </c>
      <c r="N112" s="990">
        <v>0.6388888888888888</v>
      </c>
      <c r="O112" s="979" t="s">
        <v>2405</v>
      </c>
      <c r="P112" s="971">
        <v>10000.0</v>
      </c>
      <c r="Q112" s="971">
        <v>200.0</v>
      </c>
      <c r="R112" s="991"/>
      <c r="S112" s="992" t="s">
        <v>2406</v>
      </c>
      <c r="T112" s="704" t="s">
        <v>75</v>
      </c>
    </row>
    <row r="113">
      <c r="A113" s="985" t="s">
        <v>3798</v>
      </c>
      <c r="B113" s="986">
        <v>422.0</v>
      </c>
      <c r="C113" s="986">
        <v>1848.0</v>
      </c>
      <c r="D113" s="987">
        <v>46790.34</v>
      </c>
      <c r="E113" s="988"/>
      <c r="F113" s="988"/>
      <c r="G113" s="988"/>
      <c r="H113" s="988"/>
      <c r="I113" s="987">
        <v>20000.0</v>
      </c>
      <c r="J113" s="987">
        <v>26790.34</v>
      </c>
      <c r="K113" s="989">
        <v>45679.0</v>
      </c>
      <c r="L113" s="990">
        <v>0.6479166666666667</v>
      </c>
      <c r="M113" s="989">
        <v>45682.0</v>
      </c>
      <c r="N113" s="990">
        <v>0.6243055555555556</v>
      </c>
      <c r="O113" s="979" t="s">
        <v>3771</v>
      </c>
      <c r="P113" s="971">
        <v>8000.0</v>
      </c>
      <c r="Q113" s="971">
        <v>200.0</v>
      </c>
      <c r="R113" s="991"/>
      <c r="S113" s="992" t="s">
        <v>2402</v>
      </c>
      <c r="T113" s="998" t="s">
        <v>3708</v>
      </c>
    </row>
    <row r="114">
      <c r="A114" s="985" t="s">
        <v>1064</v>
      </c>
      <c r="B114" s="986">
        <v>414.0</v>
      </c>
      <c r="C114" s="986">
        <v>1849.0</v>
      </c>
      <c r="D114" s="987">
        <v>160380.69</v>
      </c>
      <c r="E114" s="988"/>
      <c r="F114" s="987">
        <v>37050.0</v>
      </c>
      <c r="G114" s="988"/>
      <c r="H114" s="988"/>
      <c r="I114" s="987">
        <v>50000.0</v>
      </c>
      <c r="J114" s="987">
        <v>73330.69</v>
      </c>
      <c r="K114" s="989">
        <v>45679.0</v>
      </c>
      <c r="L114" s="990">
        <v>0.8493055555555555</v>
      </c>
      <c r="M114" s="989">
        <v>45682.0</v>
      </c>
      <c r="N114" s="988"/>
      <c r="O114" s="979" t="s">
        <v>3799</v>
      </c>
      <c r="P114" s="971" t="s">
        <v>2452</v>
      </c>
      <c r="Q114" s="971" t="s">
        <v>3800</v>
      </c>
      <c r="R114" s="991"/>
      <c r="S114" s="992" t="s">
        <v>2402</v>
      </c>
      <c r="T114" s="704" t="s">
        <v>228</v>
      </c>
    </row>
    <row r="115">
      <c r="A115" s="985" t="s">
        <v>1090</v>
      </c>
      <c r="B115" s="986">
        <v>408.0</v>
      </c>
      <c r="C115" s="986">
        <v>1860.0</v>
      </c>
      <c r="D115" s="987">
        <v>64941.42</v>
      </c>
      <c r="E115" s="988"/>
      <c r="F115" s="987">
        <v>14625.0</v>
      </c>
      <c r="G115" s="987">
        <v>27000.0</v>
      </c>
      <c r="H115" s="988"/>
      <c r="I115" s="987">
        <v>20000.0</v>
      </c>
      <c r="J115" s="987">
        <v>3316.42</v>
      </c>
      <c r="K115" s="989">
        <v>45682.0</v>
      </c>
      <c r="L115" s="990">
        <v>0.8041666666666667</v>
      </c>
      <c r="M115" s="989">
        <v>45683.0</v>
      </c>
      <c r="N115" s="990">
        <v>0.8</v>
      </c>
      <c r="O115" s="979" t="s">
        <v>3801</v>
      </c>
      <c r="P115" s="971" t="s">
        <v>3802</v>
      </c>
      <c r="Q115" s="971" t="s">
        <v>2443</v>
      </c>
      <c r="R115" s="991"/>
      <c r="S115" s="992" t="s">
        <v>2406</v>
      </c>
      <c r="T115" s="704" t="s">
        <v>228</v>
      </c>
    </row>
    <row r="116">
      <c r="A116" s="985" t="s">
        <v>1111</v>
      </c>
      <c r="B116" s="986">
        <v>401.0</v>
      </c>
      <c r="C116" s="986">
        <v>1851.0</v>
      </c>
      <c r="D116" s="987">
        <v>55882.1</v>
      </c>
      <c r="E116" s="988"/>
      <c r="F116" s="987">
        <v>14625.0</v>
      </c>
      <c r="G116" s="987">
        <v>40485.1</v>
      </c>
      <c r="H116" s="988"/>
      <c r="I116" s="988"/>
      <c r="J116" s="986">
        <v>772.0</v>
      </c>
      <c r="K116" s="989">
        <v>45679.0</v>
      </c>
      <c r="L116" s="990">
        <v>0.9361111111111111</v>
      </c>
      <c r="M116" s="989">
        <v>45683.0</v>
      </c>
      <c r="N116" s="990">
        <v>0.9361111111111111</v>
      </c>
      <c r="O116" s="979" t="s">
        <v>3649</v>
      </c>
      <c r="P116" s="971">
        <v>4500.0</v>
      </c>
      <c r="Q116" s="980"/>
      <c r="R116" s="994" t="s">
        <v>2423</v>
      </c>
      <c r="S116" s="992" t="s">
        <v>2406</v>
      </c>
      <c r="T116" s="704" t="s">
        <v>164</v>
      </c>
    </row>
    <row r="117">
      <c r="A117" s="985" t="s">
        <v>1104</v>
      </c>
      <c r="B117" s="986">
        <v>415.0</v>
      </c>
      <c r="C117" s="986">
        <v>1862.0</v>
      </c>
      <c r="D117" s="987">
        <v>40038.82</v>
      </c>
      <c r="E117" s="988"/>
      <c r="F117" s="987">
        <v>7800.0</v>
      </c>
      <c r="G117" s="988"/>
      <c r="H117" s="988"/>
      <c r="I117" s="987">
        <v>20000.0</v>
      </c>
      <c r="J117" s="987">
        <v>12238.82</v>
      </c>
      <c r="K117" s="989">
        <v>45682.0</v>
      </c>
      <c r="L117" s="990">
        <v>0.034722222222222224</v>
      </c>
      <c r="M117" s="989">
        <v>45683.0</v>
      </c>
      <c r="N117" s="986" t="s">
        <v>3803</v>
      </c>
      <c r="O117" s="979" t="s">
        <v>2680</v>
      </c>
      <c r="P117" s="971">
        <v>5000.0</v>
      </c>
      <c r="Q117" s="971">
        <v>200.0</v>
      </c>
      <c r="R117" s="991"/>
      <c r="S117" s="992" t="s">
        <v>2406</v>
      </c>
      <c r="T117" s="704" t="s">
        <v>57</v>
      </c>
    </row>
    <row r="118">
      <c r="A118" s="985" t="s">
        <v>1077</v>
      </c>
      <c r="B118" s="986">
        <v>410.0</v>
      </c>
      <c r="C118" s="986">
        <v>1856.0</v>
      </c>
      <c r="D118" s="987">
        <v>84858.31</v>
      </c>
      <c r="E118" s="988"/>
      <c r="F118" s="987">
        <v>24960.0</v>
      </c>
      <c r="G118" s="987">
        <v>59474.73</v>
      </c>
      <c r="H118" s="988"/>
      <c r="I118" s="988"/>
      <c r="J118" s="986">
        <v>423.58</v>
      </c>
      <c r="K118" s="989">
        <v>45680.0</v>
      </c>
      <c r="L118" s="990">
        <v>0.69375</v>
      </c>
      <c r="M118" s="989">
        <v>45683.0</v>
      </c>
      <c r="N118" s="990">
        <v>0.6701388888888888</v>
      </c>
      <c r="O118" s="979" t="s">
        <v>3804</v>
      </c>
      <c r="P118" s="971" t="s">
        <v>3805</v>
      </c>
      <c r="Q118" s="980"/>
      <c r="R118" s="994" t="s">
        <v>2423</v>
      </c>
      <c r="S118" s="992" t="s">
        <v>2402</v>
      </c>
      <c r="T118" s="704" t="s">
        <v>57</v>
      </c>
    </row>
    <row r="119">
      <c r="A119" s="985" t="s">
        <v>1083</v>
      </c>
      <c r="B119" s="986">
        <v>403.0</v>
      </c>
      <c r="C119" s="986">
        <v>1822.0</v>
      </c>
      <c r="D119" s="987">
        <v>240663.83</v>
      </c>
      <c r="E119" s="988"/>
      <c r="F119" s="987">
        <v>29835.0</v>
      </c>
      <c r="G119" s="988"/>
      <c r="H119" s="988"/>
      <c r="I119" s="987">
        <v>63293.64</v>
      </c>
      <c r="J119" s="987">
        <v>147535.19</v>
      </c>
      <c r="K119" s="989">
        <v>45676.0</v>
      </c>
      <c r="L119" s="990">
        <v>0.12569444444444444</v>
      </c>
      <c r="M119" s="989">
        <v>45683.0</v>
      </c>
      <c r="N119" s="990">
        <v>0.16041666666666668</v>
      </c>
      <c r="O119" s="979" t="s">
        <v>3806</v>
      </c>
      <c r="P119" s="971" t="s">
        <v>3807</v>
      </c>
      <c r="Q119" s="971" t="s">
        <v>3808</v>
      </c>
      <c r="R119" s="991"/>
      <c r="S119" s="992" t="s">
        <v>2402</v>
      </c>
      <c r="T119" s="704" t="s">
        <v>75</v>
      </c>
    </row>
    <row r="120">
      <c r="A120" s="985" t="s">
        <v>1096</v>
      </c>
      <c r="B120" s="986">
        <v>405.0</v>
      </c>
      <c r="C120" s="986">
        <v>1857.0</v>
      </c>
      <c r="D120" s="987">
        <v>60539.94</v>
      </c>
      <c r="E120" s="988"/>
      <c r="F120" s="987">
        <v>19695.0</v>
      </c>
      <c r="G120" s="988"/>
      <c r="H120" s="988"/>
      <c r="I120" s="987">
        <v>20000.0</v>
      </c>
      <c r="J120" s="987">
        <v>20844.94</v>
      </c>
      <c r="K120" s="989">
        <v>45681.0</v>
      </c>
      <c r="L120" s="990">
        <v>0.5381944444444444</v>
      </c>
      <c r="M120" s="989">
        <v>45683.0</v>
      </c>
      <c r="N120" s="990">
        <v>0.6701388888888888</v>
      </c>
      <c r="O120" s="979" t="s">
        <v>3809</v>
      </c>
      <c r="P120" s="971" t="s">
        <v>3810</v>
      </c>
      <c r="Q120" s="971" t="s">
        <v>2460</v>
      </c>
      <c r="R120" s="991"/>
      <c r="S120" s="992" t="s">
        <v>2406</v>
      </c>
      <c r="T120" s="704" t="s">
        <v>843</v>
      </c>
    </row>
    <row r="121">
      <c r="A121" s="985" t="s">
        <v>1140</v>
      </c>
      <c r="B121" s="986">
        <v>411.0</v>
      </c>
      <c r="C121" s="986">
        <v>1859.0</v>
      </c>
      <c r="D121" s="987">
        <v>96607.73</v>
      </c>
      <c r="E121" s="987">
        <v>19321.52</v>
      </c>
      <c r="F121" s="987">
        <v>37635.0</v>
      </c>
      <c r="G121" s="988"/>
      <c r="H121" s="988"/>
      <c r="I121" s="987">
        <v>20000.0</v>
      </c>
      <c r="J121" s="987">
        <v>19651.21</v>
      </c>
      <c r="K121" s="989">
        <v>45681.0</v>
      </c>
      <c r="L121" s="990">
        <v>0.6833333333333333</v>
      </c>
      <c r="M121" s="989">
        <v>45685.0</v>
      </c>
      <c r="N121" s="990">
        <v>0.44722222222222224</v>
      </c>
      <c r="O121" s="979" t="s">
        <v>3811</v>
      </c>
      <c r="P121" s="971" t="s">
        <v>3812</v>
      </c>
      <c r="Q121" s="971" t="s">
        <v>2443</v>
      </c>
      <c r="R121" s="991"/>
      <c r="S121" s="992" t="s">
        <v>2402</v>
      </c>
      <c r="T121" s="704" t="s">
        <v>1142</v>
      </c>
    </row>
    <row r="122">
      <c r="A122" s="985" t="s">
        <v>1155</v>
      </c>
      <c r="B122" s="986" t="s">
        <v>2520</v>
      </c>
      <c r="C122" s="986">
        <v>1854.0</v>
      </c>
      <c r="D122" s="987">
        <v>97708.39</v>
      </c>
      <c r="E122" s="988"/>
      <c r="F122" s="987">
        <v>38707.5</v>
      </c>
      <c r="G122" s="988"/>
      <c r="H122" s="988"/>
      <c r="I122" s="987">
        <v>1556.42</v>
      </c>
      <c r="J122" s="987">
        <v>57444.47</v>
      </c>
      <c r="K122" s="989">
        <v>45680.0</v>
      </c>
      <c r="L122" s="990">
        <v>0.30416666666666664</v>
      </c>
      <c r="M122" s="989">
        <v>45686.0</v>
      </c>
      <c r="N122" s="990">
        <v>0.35</v>
      </c>
      <c r="O122" s="979" t="s">
        <v>3675</v>
      </c>
      <c r="P122" s="995">
        <v>20000.0</v>
      </c>
      <c r="Q122" s="971">
        <v>200.0</v>
      </c>
      <c r="R122" s="991"/>
      <c r="S122" s="992" t="s">
        <v>2406</v>
      </c>
      <c r="T122" s="704" t="s">
        <v>228</v>
      </c>
    </row>
    <row r="123">
      <c r="A123" s="985" t="s">
        <v>1184</v>
      </c>
      <c r="B123" s="986">
        <v>416.0</v>
      </c>
      <c r="C123" s="986">
        <v>1866.0</v>
      </c>
      <c r="D123" s="987">
        <v>46472.75</v>
      </c>
      <c r="E123" s="988"/>
      <c r="F123" s="987">
        <v>14625.0</v>
      </c>
      <c r="G123" s="987">
        <v>30803.17</v>
      </c>
      <c r="H123" s="988"/>
      <c r="I123" s="988"/>
      <c r="J123" s="987">
        <v>1044.58</v>
      </c>
      <c r="K123" s="989">
        <v>45683.0</v>
      </c>
      <c r="L123" s="990">
        <v>0.73125</v>
      </c>
      <c r="M123" s="989">
        <v>45686.0</v>
      </c>
      <c r="N123" s="990">
        <v>0.53125</v>
      </c>
      <c r="O123" s="979" t="s">
        <v>2487</v>
      </c>
      <c r="P123" s="971">
        <v>4800.0</v>
      </c>
      <c r="Q123" s="980"/>
      <c r="R123" s="994" t="s">
        <v>2481</v>
      </c>
      <c r="S123" s="992" t="s">
        <v>2402</v>
      </c>
      <c r="T123" s="704" t="s">
        <v>57</v>
      </c>
    </row>
    <row r="124">
      <c r="A124" s="985" t="s">
        <v>1177</v>
      </c>
      <c r="B124" s="986">
        <v>407.0</v>
      </c>
      <c r="C124" s="986">
        <v>1855.0</v>
      </c>
      <c r="D124" s="987">
        <v>123051.86</v>
      </c>
      <c r="E124" s="988"/>
      <c r="F124" s="987">
        <v>47000.0</v>
      </c>
      <c r="G124" s="988"/>
      <c r="H124" s="988"/>
      <c r="I124" s="987">
        <v>70627.03</v>
      </c>
      <c r="J124" s="987">
        <v>5424.83</v>
      </c>
      <c r="K124" s="989">
        <v>45680.0</v>
      </c>
      <c r="L124" s="990">
        <v>0.5861111111111111</v>
      </c>
      <c r="M124" s="989">
        <v>45686.0</v>
      </c>
      <c r="N124" s="990">
        <v>0.6895833333333333</v>
      </c>
      <c r="O124" s="979" t="s">
        <v>3788</v>
      </c>
      <c r="P124" s="995">
        <v>14300.0</v>
      </c>
      <c r="Q124" s="971">
        <v>200.0</v>
      </c>
      <c r="R124" s="991"/>
      <c r="S124" s="992" t="s">
        <v>2406</v>
      </c>
      <c r="T124" s="704" t="s">
        <v>228</v>
      </c>
    </row>
    <row r="125">
      <c r="A125" s="985" t="s">
        <v>1190</v>
      </c>
      <c r="B125" s="986">
        <v>405.0</v>
      </c>
      <c r="C125" s="986">
        <v>1867.0</v>
      </c>
      <c r="D125" s="987">
        <v>37209.87</v>
      </c>
      <c r="E125" s="988"/>
      <c r="F125" s="987">
        <v>11700.0</v>
      </c>
      <c r="G125" s="987">
        <v>22266.6</v>
      </c>
      <c r="H125" s="988"/>
      <c r="I125" s="988"/>
      <c r="J125" s="987">
        <v>3243.27</v>
      </c>
      <c r="K125" s="989">
        <v>45683.0</v>
      </c>
      <c r="L125" s="990">
        <v>0.8625</v>
      </c>
      <c r="M125" s="989">
        <v>45686.0</v>
      </c>
      <c r="N125" s="990">
        <v>0.7027777777777777</v>
      </c>
      <c r="O125" s="979" t="s">
        <v>3730</v>
      </c>
      <c r="P125" s="995">
        <v>4800.0</v>
      </c>
      <c r="Q125" s="980"/>
      <c r="R125" s="994" t="s">
        <v>2481</v>
      </c>
      <c r="S125" s="992" t="s">
        <v>2402</v>
      </c>
      <c r="T125" s="704" t="s">
        <v>57</v>
      </c>
    </row>
    <row r="126">
      <c r="A126" s="985" t="s">
        <v>1203</v>
      </c>
      <c r="B126" s="986">
        <v>401.0</v>
      </c>
      <c r="C126" s="986">
        <v>1865.0</v>
      </c>
      <c r="D126" s="987">
        <v>72282.6</v>
      </c>
      <c r="E126" s="988"/>
      <c r="F126" s="987">
        <v>17550.0</v>
      </c>
      <c r="G126" s="988"/>
      <c r="H126" s="988"/>
      <c r="I126" s="987">
        <v>22425.25</v>
      </c>
      <c r="J126" s="987">
        <v>32307.35</v>
      </c>
      <c r="K126" s="989">
        <v>45683.0</v>
      </c>
      <c r="L126" s="990">
        <v>0.13541666666666666</v>
      </c>
      <c r="M126" s="989">
        <v>45686.0</v>
      </c>
      <c r="N126" s="990">
        <v>0.7826388888888889</v>
      </c>
      <c r="O126" s="979" t="s">
        <v>3813</v>
      </c>
      <c r="P126" s="971" t="s">
        <v>3814</v>
      </c>
      <c r="Q126" s="971" t="s">
        <v>2443</v>
      </c>
      <c r="R126" s="991"/>
      <c r="S126" s="992" t="s">
        <v>2406</v>
      </c>
      <c r="T126" s="704" t="s">
        <v>478</v>
      </c>
    </row>
    <row r="127">
      <c r="A127" s="985" t="s">
        <v>1197</v>
      </c>
      <c r="B127" s="986">
        <v>402.0</v>
      </c>
      <c r="C127" s="986">
        <v>1861.0</v>
      </c>
      <c r="D127" s="987">
        <v>77851.51</v>
      </c>
      <c r="E127" s="988"/>
      <c r="F127" s="987">
        <v>19500.0</v>
      </c>
      <c r="G127" s="987">
        <v>49162.04</v>
      </c>
      <c r="H127" s="988"/>
      <c r="I127" s="988"/>
      <c r="J127" s="987">
        <v>9189.47</v>
      </c>
      <c r="K127" s="989">
        <v>45681.0</v>
      </c>
      <c r="L127" s="990">
        <v>0.9034722222222222</v>
      </c>
      <c r="M127" s="989">
        <v>45686.0</v>
      </c>
      <c r="N127" s="990">
        <v>0.8125</v>
      </c>
      <c r="O127" s="979" t="s">
        <v>3815</v>
      </c>
      <c r="P127" s="971" t="s">
        <v>3816</v>
      </c>
      <c r="Q127" s="971">
        <v>300.0</v>
      </c>
      <c r="R127" s="994" t="s">
        <v>3817</v>
      </c>
      <c r="S127" s="992" t="s">
        <v>2402</v>
      </c>
      <c r="T127" s="704" t="s">
        <v>57</v>
      </c>
    </row>
    <row r="128">
      <c r="A128" s="985" t="s">
        <v>3818</v>
      </c>
      <c r="B128" s="986">
        <v>409.0</v>
      </c>
      <c r="C128" s="986">
        <v>1875.0</v>
      </c>
      <c r="D128" s="987">
        <v>127809.36</v>
      </c>
      <c r="E128" s="988"/>
      <c r="F128" s="988"/>
      <c r="G128" s="988"/>
      <c r="H128" s="988"/>
      <c r="I128" s="987">
        <v>22752.56</v>
      </c>
      <c r="J128" s="987">
        <v>105056.8</v>
      </c>
      <c r="K128" s="989">
        <v>45685.0</v>
      </c>
      <c r="L128" s="990">
        <v>0.6166666666666667</v>
      </c>
      <c r="M128" s="989">
        <v>45686.0</v>
      </c>
      <c r="N128" s="990">
        <v>0.9722222222222222</v>
      </c>
      <c r="O128" s="979" t="s">
        <v>3819</v>
      </c>
      <c r="P128" s="971">
        <v>10367.0</v>
      </c>
      <c r="Q128" s="971">
        <v>300.0</v>
      </c>
      <c r="R128" s="991"/>
      <c r="S128" s="992" t="s">
        <v>2402</v>
      </c>
      <c r="T128" s="998" t="s">
        <v>3708</v>
      </c>
    </row>
    <row r="129">
      <c r="A129" s="985" t="s">
        <v>3820</v>
      </c>
      <c r="B129" s="986">
        <v>404.0</v>
      </c>
      <c r="C129" s="986">
        <v>1767.0</v>
      </c>
      <c r="D129" s="987">
        <v>1346270.67</v>
      </c>
      <c r="E129" s="988"/>
      <c r="F129" s="988"/>
      <c r="G129" s="988"/>
      <c r="H129" s="988"/>
      <c r="I129" s="987">
        <v>971513.0</v>
      </c>
      <c r="J129" s="987">
        <v>374757.67</v>
      </c>
      <c r="K129" s="989">
        <v>45666.0</v>
      </c>
      <c r="L129" s="990">
        <v>0.14652777777777778</v>
      </c>
      <c r="M129" s="989">
        <v>45686.0</v>
      </c>
      <c r="N129" s="990">
        <v>0.1909722222222222</v>
      </c>
      <c r="O129" s="979" t="s">
        <v>3821</v>
      </c>
      <c r="P129" s="971" t="s">
        <v>3822</v>
      </c>
      <c r="Q129" s="971" t="s">
        <v>3823</v>
      </c>
      <c r="R129" s="991"/>
      <c r="S129" s="992" t="s">
        <v>2406</v>
      </c>
      <c r="T129" s="998" t="s">
        <v>3708</v>
      </c>
    </row>
    <row r="130">
      <c r="A130" s="985" t="s">
        <v>1232</v>
      </c>
      <c r="B130" s="986">
        <v>415.0</v>
      </c>
      <c r="C130" s="986">
        <v>1869.0</v>
      </c>
      <c r="D130" s="987">
        <v>122878.44</v>
      </c>
      <c r="E130" s="987">
        <v>24575.73</v>
      </c>
      <c r="F130" s="987">
        <v>20553.0</v>
      </c>
      <c r="G130" s="988"/>
      <c r="H130" s="988"/>
      <c r="I130" s="987">
        <v>34155.0</v>
      </c>
      <c r="J130" s="987">
        <v>43594.71</v>
      </c>
      <c r="K130" s="989">
        <v>45684.0</v>
      </c>
      <c r="L130" s="990">
        <v>0.4826388888888889</v>
      </c>
      <c r="M130" s="989">
        <v>45687.0</v>
      </c>
      <c r="N130" s="990">
        <v>0.6090277777777777</v>
      </c>
      <c r="O130" s="979" t="s">
        <v>3824</v>
      </c>
      <c r="P130" s="971" t="s">
        <v>3825</v>
      </c>
      <c r="Q130" s="971" t="s">
        <v>3826</v>
      </c>
      <c r="R130" s="991"/>
      <c r="S130" s="992" t="s">
        <v>2406</v>
      </c>
      <c r="T130" s="704" t="s">
        <v>98</v>
      </c>
    </row>
    <row r="131">
      <c r="A131" s="985" t="s">
        <v>1271</v>
      </c>
      <c r="B131" s="986">
        <v>402.0</v>
      </c>
      <c r="C131" s="986">
        <v>1868.0</v>
      </c>
      <c r="D131" s="987">
        <v>39709.7</v>
      </c>
      <c r="E131" s="993"/>
      <c r="F131" s="987">
        <v>19500.0</v>
      </c>
      <c r="G131" s="988"/>
      <c r="H131" s="988"/>
      <c r="I131" s="987">
        <v>20000.0</v>
      </c>
      <c r="J131" s="986">
        <v>209.7</v>
      </c>
      <c r="K131" s="989">
        <v>45683.0</v>
      </c>
      <c r="L131" s="990">
        <v>0.9527777777777777</v>
      </c>
      <c r="M131" s="989">
        <v>45688.0</v>
      </c>
      <c r="N131" s="990">
        <v>0.5618055555555556</v>
      </c>
      <c r="O131" s="979" t="s">
        <v>3827</v>
      </c>
      <c r="P131" s="971">
        <v>6000.0</v>
      </c>
      <c r="Q131" s="971">
        <v>200.0</v>
      </c>
      <c r="R131" s="991"/>
      <c r="S131" s="992" t="s">
        <v>2402</v>
      </c>
      <c r="T131" s="704" t="s">
        <v>1170</v>
      </c>
    </row>
    <row r="132">
      <c r="A132" s="985" t="s">
        <v>3828</v>
      </c>
      <c r="B132" s="986">
        <v>402.0</v>
      </c>
      <c r="C132" s="986">
        <v>1871.0</v>
      </c>
      <c r="D132" s="987">
        <v>38139.08</v>
      </c>
      <c r="E132" s="988"/>
      <c r="F132" s="988"/>
      <c r="G132" s="988"/>
      <c r="H132" s="988"/>
      <c r="I132" s="987">
        <v>20000.0</v>
      </c>
      <c r="J132" s="987">
        <v>18139.08</v>
      </c>
      <c r="K132" s="989">
        <v>45685.0</v>
      </c>
      <c r="L132" s="990">
        <v>0.48819444444444443</v>
      </c>
      <c r="M132" s="989">
        <v>45688.0</v>
      </c>
      <c r="N132" s="990">
        <v>0.5625</v>
      </c>
      <c r="O132" s="979" t="s">
        <v>3730</v>
      </c>
      <c r="P132" s="971">
        <v>8000.0</v>
      </c>
      <c r="Q132" s="971">
        <v>200.0</v>
      </c>
      <c r="R132" s="991"/>
      <c r="S132" s="992" t="s">
        <v>2402</v>
      </c>
      <c r="T132" s="998" t="s">
        <v>3708</v>
      </c>
    </row>
    <row r="133">
      <c r="A133" s="985" t="s">
        <v>1258</v>
      </c>
      <c r="B133" s="986">
        <v>401.0</v>
      </c>
      <c r="C133" s="986">
        <v>1873.0</v>
      </c>
      <c r="D133" s="987">
        <v>34360.47</v>
      </c>
      <c r="E133" s="988"/>
      <c r="F133" s="987">
        <v>19500.0</v>
      </c>
      <c r="G133" s="987">
        <v>13960.69</v>
      </c>
      <c r="H133" s="988"/>
      <c r="I133" s="988"/>
      <c r="J133" s="986">
        <v>899.78</v>
      </c>
      <c r="K133" s="989">
        <v>45685.0</v>
      </c>
      <c r="L133" s="990">
        <v>0.5715277777777777</v>
      </c>
      <c r="M133" s="989">
        <v>45688.0</v>
      </c>
      <c r="N133" s="990">
        <v>0.6680555555555555</v>
      </c>
      <c r="O133" s="979" t="s">
        <v>2422</v>
      </c>
      <c r="P133" s="971">
        <v>3200.0</v>
      </c>
      <c r="Q133" s="980"/>
      <c r="R133" s="994" t="s">
        <v>3655</v>
      </c>
      <c r="S133" s="992" t="s">
        <v>2406</v>
      </c>
      <c r="T133" s="704" t="s">
        <v>57</v>
      </c>
    </row>
    <row r="134">
      <c r="A134" s="985" t="s">
        <v>723</v>
      </c>
      <c r="B134" s="986">
        <v>410.0</v>
      </c>
      <c r="C134" s="986">
        <v>1874.0</v>
      </c>
      <c r="D134" s="987">
        <v>34269.51</v>
      </c>
      <c r="E134" s="988"/>
      <c r="F134" s="987">
        <v>7800.0</v>
      </c>
      <c r="G134" s="987">
        <v>24024.93</v>
      </c>
      <c r="H134" s="988"/>
      <c r="I134" s="988"/>
      <c r="J134" s="987">
        <v>2444.58</v>
      </c>
      <c r="K134" s="989">
        <v>45685.0</v>
      </c>
      <c r="L134" s="990">
        <v>0.6069444444444444</v>
      </c>
      <c r="M134" s="989">
        <v>45688.0</v>
      </c>
      <c r="N134" s="990">
        <v>0.6263888888888889</v>
      </c>
      <c r="O134" s="979" t="s">
        <v>2405</v>
      </c>
      <c r="P134" s="971">
        <v>4800.0</v>
      </c>
      <c r="Q134" s="980"/>
      <c r="R134" s="994" t="s">
        <v>2481</v>
      </c>
      <c r="S134" s="992" t="s">
        <v>2406</v>
      </c>
      <c r="T134" s="704" t="s">
        <v>57</v>
      </c>
    </row>
    <row r="135">
      <c r="A135" s="985" t="s">
        <v>1262</v>
      </c>
      <c r="B135" s="986">
        <v>403.0</v>
      </c>
      <c r="C135" s="986">
        <v>1876.0</v>
      </c>
      <c r="D135" s="987">
        <v>73358.42</v>
      </c>
      <c r="E135" s="988"/>
      <c r="F135" s="987">
        <v>29250.0</v>
      </c>
      <c r="G135" s="988"/>
      <c r="H135" s="988"/>
      <c r="I135" s="987">
        <v>30000.0</v>
      </c>
      <c r="J135" s="987">
        <v>14108.42</v>
      </c>
      <c r="K135" s="989">
        <v>45685.0</v>
      </c>
      <c r="L135" s="990">
        <v>0.9951388888888889</v>
      </c>
      <c r="M135" s="989">
        <v>45688.0</v>
      </c>
      <c r="N135" s="990">
        <v>0.6361111111111111</v>
      </c>
      <c r="O135" s="979" t="s">
        <v>3829</v>
      </c>
      <c r="P135" s="971">
        <v>12000.0</v>
      </c>
      <c r="Q135" s="971">
        <v>200.0</v>
      </c>
      <c r="R135" s="991"/>
      <c r="S135" s="992" t="s">
        <v>2406</v>
      </c>
      <c r="T135" s="704" t="s">
        <v>164</v>
      </c>
    </row>
    <row r="136">
      <c r="A136" s="993"/>
      <c r="B136" s="988"/>
      <c r="C136" s="988"/>
      <c r="D136" s="988"/>
      <c r="E136" s="988"/>
      <c r="F136" s="988"/>
      <c r="G136" s="988"/>
      <c r="H136" s="988"/>
      <c r="I136" s="988"/>
      <c r="J136" s="986" t="s">
        <v>62</v>
      </c>
      <c r="K136" s="988"/>
      <c r="L136" s="988"/>
      <c r="M136" s="988"/>
      <c r="N136" s="988"/>
      <c r="O136" s="974"/>
      <c r="P136" s="980"/>
      <c r="Q136" s="980"/>
      <c r="R136" s="991"/>
      <c r="S136" s="1008"/>
    </row>
    <row r="137">
      <c r="A137" s="993"/>
      <c r="B137" s="988"/>
      <c r="C137" s="988"/>
      <c r="D137" s="988"/>
      <c r="E137" s="988"/>
      <c r="F137" s="988"/>
      <c r="G137" s="988"/>
      <c r="H137" s="988"/>
      <c r="I137" s="988"/>
      <c r="J137" s="986" t="s">
        <v>62</v>
      </c>
      <c r="K137" s="988"/>
      <c r="L137" s="988"/>
      <c r="M137" s="988"/>
      <c r="N137" s="988"/>
      <c r="O137" s="974"/>
      <c r="P137" s="980"/>
      <c r="Q137" s="980"/>
      <c r="R137" s="991"/>
      <c r="S137" s="1008"/>
    </row>
    <row r="138">
      <c r="A138" s="993"/>
      <c r="B138" s="988"/>
      <c r="C138" s="988"/>
      <c r="D138" s="988"/>
      <c r="E138" s="988"/>
      <c r="F138" s="988"/>
      <c r="G138" s="988"/>
      <c r="H138" s="988"/>
      <c r="I138" s="988"/>
      <c r="J138" s="986" t="s">
        <v>62</v>
      </c>
      <c r="K138" s="988"/>
      <c r="L138" s="988"/>
      <c r="M138" s="988"/>
      <c r="N138" s="988"/>
      <c r="O138" s="974"/>
      <c r="P138" s="980"/>
      <c r="Q138" s="980"/>
      <c r="R138" s="991"/>
      <c r="S138" s="1008"/>
    </row>
    <row r="139">
      <c r="A139" s="993"/>
      <c r="B139" s="988"/>
      <c r="C139" s="988"/>
      <c r="D139" s="988"/>
      <c r="E139" s="988"/>
      <c r="F139" s="988"/>
      <c r="G139" s="988"/>
      <c r="H139" s="988"/>
      <c r="I139" s="988"/>
      <c r="J139" s="986" t="s">
        <v>62</v>
      </c>
      <c r="K139" s="988"/>
      <c r="L139" s="988"/>
      <c r="M139" s="988"/>
      <c r="N139" s="988"/>
      <c r="O139" s="974"/>
      <c r="P139" s="980"/>
      <c r="Q139" s="980"/>
      <c r="R139" s="991"/>
      <c r="S139" s="1008"/>
    </row>
    <row r="140">
      <c r="A140" s="993"/>
      <c r="B140" s="988"/>
      <c r="C140" s="988"/>
      <c r="D140" s="988"/>
      <c r="E140" s="988"/>
      <c r="F140" s="988"/>
      <c r="G140" s="988"/>
      <c r="H140" s="988"/>
      <c r="I140" s="988"/>
      <c r="J140" s="986" t="s">
        <v>62</v>
      </c>
      <c r="K140" s="988"/>
      <c r="L140" s="988"/>
      <c r="M140" s="988"/>
      <c r="N140" s="988"/>
      <c r="O140" s="974"/>
      <c r="P140" s="980"/>
      <c r="Q140" s="980"/>
      <c r="R140" s="991"/>
      <c r="S140" s="1008"/>
    </row>
    <row r="141">
      <c r="A141" s="993"/>
      <c r="B141" s="988"/>
      <c r="C141" s="988"/>
      <c r="D141" s="988"/>
      <c r="E141" s="988"/>
      <c r="F141" s="988"/>
      <c r="G141" s="988"/>
      <c r="H141" s="988"/>
      <c r="I141" s="988"/>
      <c r="J141" s="986" t="s">
        <v>62</v>
      </c>
      <c r="K141" s="988"/>
      <c r="L141" s="988"/>
      <c r="M141" s="988"/>
      <c r="N141" s="988"/>
      <c r="O141" s="974"/>
      <c r="P141" s="980"/>
      <c r="Q141" s="980"/>
      <c r="R141" s="991"/>
      <c r="S141" s="1008"/>
    </row>
    <row r="142">
      <c r="A142" s="993"/>
      <c r="B142" s="988"/>
      <c r="C142" s="988"/>
      <c r="D142" s="988"/>
      <c r="E142" s="988"/>
      <c r="F142" s="988"/>
      <c r="G142" s="988"/>
      <c r="H142" s="988"/>
      <c r="I142" s="988"/>
      <c r="J142" s="986" t="s">
        <v>62</v>
      </c>
      <c r="K142" s="988"/>
      <c r="L142" s="988"/>
      <c r="M142" s="988"/>
      <c r="N142" s="988"/>
      <c r="O142" s="974"/>
      <c r="P142" s="980"/>
      <c r="Q142" s="980"/>
      <c r="R142" s="991"/>
      <c r="S142" s="1008"/>
    </row>
    <row r="143">
      <c r="A143" s="993"/>
      <c r="B143" s="988"/>
      <c r="C143" s="988"/>
      <c r="D143" s="988"/>
      <c r="E143" s="988"/>
      <c r="F143" s="988"/>
      <c r="G143" s="988"/>
      <c r="H143" s="988"/>
      <c r="I143" s="988"/>
      <c r="J143" s="986" t="s">
        <v>62</v>
      </c>
      <c r="K143" s="988"/>
      <c r="L143" s="988"/>
      <c r="M143" s="988"/>
      <c r="N143" s="988"/>
      <c r="O143" s="974"/>
      <c r="P143" s="980"/>
      <c r="Q143" s="980"/>
      <c r="R143" s="991"/>
      <c r="S143" s="1008"/>
    </row>
    <row r="144">
      <c r="A144" s="993"/>
      <c r="B144" s="988"/>
      <c r="C144" s="988"/>
      <c r="D144" s="988"/>
      <c r="E144" s="988"/>
      <c r="F144" s="988"/>
      <c r="G144" s="988"/>
      <c r="H144" s="988"/>
      <c r="I144" s="988"/>
      <c r="J144" s="986" t="s">
        <v>62</v>
      </c>
      <c r="K144" s="988"/>
      <c r="L144" s="988"/>
      <c r="M144" s="988"/>
      <c r="N144" s="988"/>
      <c r="O144" s="974"/>
      <c r="P144" s="980"/>
      <c r="Q144" s="980"/>
      <c r="R144" s="991"/>
      <c r="S144" s="1008"/>
    </row>
    <row r="145">
      <c r="A145" s="993"/>
      <c r="B145" s="988"/>
      <c r="C145" s="988"/>
      <c r="D145" s="988"/>
      <c r="E145" s="988"/>
      <c r="F145" s="988"/>
      <c r="G145" s="988"/>
      <c r="H145" s="988"/>
      <c r="I145" s="988"/>
      <c r="J145" s="986" t="s">
        <v>62</v>
      </c>
      <c r="K145" s="988"/>
      <c r="L145" s="988"/>
      <c r="M145" s="988"/>
      <c r="N145" s="988"/>
      <c r="O145" s="974"/>
      <c r="P145" s="980"/>
      <c r="Q145" s="980"/>
      <c r="R145" s="991"/>
      <c r="S145" s="1008"/>
    </row>
    <row r="146">
      <c r="A146" s="993"/>
      <c r="B146" s="988"/>
      <c r="C146" s="988"/>
      <c r="D146" s="988"/>
      <c r="E146" s="988"/>
      <c r="F146" s="988"/>
      <c r="G146" s="988"/>
      <c r="H146" s="988"/>
      <c r="I146" s="988"/>
      <c r="J146" s="986" t="s">
        <v>62</v>
      </c>
      <c r="K146" s="988"/>
      <c r="L146" s="988"/>
      <c r="M146" s="988"/>
      <c r="N146" s="988"/>
      <c r="O146" s="974"/>
      <c r="P146" s="980"/>
      <c r="Q146" s="980"/>
      <c r="R146" s="991"/>
      <c r="S146" s="1008"/>
    </row>
    <row r="147">
      <c r="A147" s="993"/>
      <c r="B147" s="988"/>
      <c r="C147" s="988"/>
      <c r="D147" s="988"/>
      <c r="E147" s="988"/>
      <c r="F147" s="988"/>
      <c r="G147" s="988"/>
      <c r="H147" s="988"/>
      <c r="I147" s="988"/>
      <c r="J147" s="986" t="s">
        <v>62</v>
      </c>
      <c r="K147" s="988"/>
      <c r="L147" s="988"/>
      <c r="M147" s="988"/>
      <c r="N147" s="988"/>
      <c r="O147" s="974"/>
      <c r="P147" s="980"/>
      <c r="Q147" s="980"/>
      <c r="R147" s="991"/>
      <c r="S147" s="1008"/>
    </row>
    <row r="148">
      <c r="A148" s="993"/>
      <c r="B148" s="988"/>
      <c r="C148" s="988"/>
      <c r="D148" s="988"/>
      <c r="E148" s="988"/>
      <c r="F148" s="988"/>
      <c r="G148" s="988"/>
      <c r="H148" s="988"/>
      <c r="I148" s="988"/>
      <c r="J148" s="986" t="s">
        <v>62</v>
      </c>
      <c r="K148" s="988"/>
      <c r="L148" s="988"/>
      <c r="M148" s="988"/>
      <c r="N148" s="988"/>
      <c r="O148" s="974"/>
      <c r="P148" s="980"/>
      <c r="Q148" s="980"/>
      <c r="R148" s="991"/>
      <c r="S148" s="1008"/>
    </row>
    <row r="149">
      <c r="A149" s="993"/>
      <c r="B149" s="988"/>
      <c r="C149" s="988"/>
      <c r="D149" s="988"/>
      <c r="E149" s="988"/>
      <c r="F149" s="988"/>
      <c r="G149" s="988"/>
      <c r="H149" s="988"/>
      <c r="I149" s="988"/>
      <c r="J149" s="986" t="s">
        <v>62</v>
      </c>
      <c r="K149" s="988"/>
      <c r="L149" s="988"/>
      <c r="M149" s="988"/>
      <c r="N149" s="988"/>
      <c r="O149" s="974"/>
      <c r="P149" s="980"/>
      <c r="Q149" s="980"/>
      <c r="R149" s="991"/>
      <c r="S149" s="1008"/>
    </row>
    <row r="150">
      <c r="A150" s="993"/>
      <c r="B150" s="988"/>
      <c r="C150" s="988"/>
      <c r="D150" s="988"/>
      <c r="E150" s="988"/>
      <c r="F150" s="988"/>
      <c r="G150" s="988"/>
      <c r="H150" s="988"/>
      <c r="I150" s="988"/>
      <c r="J150" s="986" t="s">
        <v>62</v>
      </c>
      <c r="K150" s="988"/>
      <c r="L150" s="988"/>
      <c r="M150" s="988"/>
      <c r="N150" s="988"/>
      <c r="O150" s="974"/>
      <c r="P150" s="980"/>
      <c r="Q150" s="980"/>
      <c r="R150" s="991"/>
      <c r="S150" s="1008"/>
    </row>
    <row r="151">
      <c r="A151" s="993"/>
      <c r="B151" s="988"/>
      <c r="C151" s="988"/>
      <c r="D151" s="988"/>
      <c r="E151" s="988"/>
      <c r="F151" s="988"/>
      <c r="G151" s="988"/>
      <c r="H151" s="988"/>
      <c r="I151" s="988"/>
      <c r="J151" s="986" t="s">
        <v>62</v>
      </c>
      <c r="K151" s="988"/>
      <c r="L151" s="988"/>
      <c r="M151" s="988"/>
      <c r="N151" s="988"/>
      <c r="O151" s="974"/>
      <c r="P151" s="980"/>
      <c r="Q151" s="980"/>
      <c r="R151" s="991"/>
      <c r="S151" s="1008"/>
    </row>
    <row r="152">
      <c r="A152" s="993"/>
      <c r="B152" s="988"/>
      <c r="C152" s="988"/>
      <c r="D152" s="988"/>
      <c r="E152" s="988"/>
      <c r="F152" s="988"/>
      <c r="G152" s="988"/>
      <c r="H152" s="988"/>
      <c r="I152" s="988"/>
      <c r="J152" s="986" t="s">
        <v>62</v>
      </c>
      <c r="K152" s="988"/>
      <c r="L152" s="988"/>
      <c r="M152" s="988"/>
      <c r="N152" s="988"/>
      <c r="O152" s="974"/>
      <c r="P152" s="980"/>
      <c r="Q152" s="980"/>
      <c r="R152" s="991"/>
      <c r="S152" s="1008"/>
    </row>
    <row r="153">
      <c r="A153" s="993"/>
      <c r="B153" s="988"/>
      <c r="C153" s="988"/>
      <c r="D153" s="988"/>
      <c r="E153" s="988"/>
      <c r="F153" s="988"/>
      <c r="G153" s="988"/>
      <c r="H153" s="988"/>
      <c r="I153" s="988"/>
      <c r="J153" s="986" t="s">
        <v>62</v>
      </c>
      <c r="K153" s="988"/>
      <c r="L153" s="988"/>
      <c r="M153" s="988"/>
      <c r="N153" s="988"/>
      <c r="O153" s="974"/>
      <c r="P153" s="980"/>
      <c r="Q153" s="980"/>
      <c r="R153" s="991"/>
      <c r="S153" s="1008"/>
    </row>
    <row r="154">
      <c r="A154" s="993"/>
      <c r="B154" s="988"/>
      <c r="C154" s="988"/>
      <c r="D154" s="988"/>
      <c r="E154" s="988"/>
      <c r="F154" s="988"/>
      <c r="G154" s="988"/>
      <c r="H154" s="988"/>
      <c r="I154" s="988"/>
      <c r="J154" s="986" t="s">
        <v>62</v>
      </c>
      <c r="K154" s="988"/>
      <c r="L154" s="988"/>
      <c r="M154" s="988"/>
      <c r="N154" s="988"/>
      <c r="O154" s="974"/>
      <c r="P154" s="980"/>
      <c r="Q154" s="980"/>
      <c r="R154" s="991"/>
      <c r="S154" s="1008"/>
    </row>
    <row r="155">
      <c r="A155" s="993"/>
      <c r="B155" s="988"/>
      <c r="C155" s="988"/>
      <c r="D155" s="988"/>
      <c r="E155" s="988"/>
      <c r="F155" s="988"/>
      <c r="G155" s="988"/>
      <c r="H155" s="988"/>
      <c r="I155" s="988"/>
      <c r="J155" s="986" t="s">
        <v>62</v>
      </c>
      <c r="K155" s="988"/>
      <c r="L155" s="988"/>
      <c r="M155" s="988"/>
      <c r="N155" s="988"/>
      <c r="O155" s="974"/>
      <c r="P155" s="980"/>
      <c r="Q155" s="980"/>
      <c r="R155" s="991"/>
      <c r="S155" s="1008"/>
    </row>
    <row r="156">
      <c r="A156" s="993"/>
      <c r="B156" s="988"/>
      <c r="C156" s="988"/>
      <c r="D156" s="988"/>
      <c r="E156" s="988"/>
      <c r="F156" s="988"/>
      <c r="G156" s="988"/>
      <c r="H156" s="988"/>
      <c r="I156" s="988"/>
      <c r="J156" s="986" t="s">
        <v>62</v>
      </c>
      <c r="K156" s="988"/>
      <c r="L156" s="988"/>
      <c r="M156" s="988"/>
      <c r="N156" s="988"/>
      <c r="O156" s="974"/>
      <c r="P156" s="980"/>
      <c r="Q156" s="980"/>
      <c r="R156" s="991"/>
      <c r="S156" s="1008"/>
    </row>
    <row r="157">
      <c r="A157" s="993"/>
      <c r="B157" s="988"/>
      <c r="C157" s="988"/>
      <c r="D157" s="988"/>
      <c r="E157" s="988"/>
      <c r="F157" s="988"/>
      <c r="G157" s="988"/>
      <c r="H157" s="988"/>
      <c r="I157" s="988"/>
      <c r="J157" s="986" t="s">
        <v>62</v>
      </c>
      <c r="K157" s="988"/>
      <c r="L157" s="988"/>
      <c r="M157" s="988"/>
      <c r="N157" s="988"/>
      <c r="O157" s="974"/>
      <c r="P157" s="980"/>
      <c r="Q157" s="980"/>
      <c r="R157" s="991"/>
      <c r="S157" s="1008"/>
    </row>
    <row r="158">
      <c r="A158" s="993"/>
      <c r="B158" s="988"/>
      <c r="C158" s="988"/>
      <c r="D158" s="988"/>
      <c r="E158" s="988"/>
      <c r="F158" s="988"/>
      <c r="G158" s="988"/>
      <c r="H158" s="988"/>
      <c r="I158" s="988"/>
      <c r="J158" s="986" t="s">
        <v>62</v>
      </c>
      <c r="K158" s="988"/>
      <c r="L158" s="988"/>
      <c r="M158" s="988"/>
      <c r="N158" s="988"/>
      <c r="O158" s="974"/>
      <c r="P158" s="980"/>
      <c r="Q158" s="980"/>
      <c r="R158" s="991"/>
      <c r="S158" s="1008"/>
    </row>
    <row r="159">
      <c r="A159" s="993"/>
      <c r="B159" s="988"/>
      <c r="C159" s="988"/>
      <c r="D159" s="988"/>
      <c r="E159" s="988"/>
      <c r="F159" s="988"/>
      <c r="G159" s="988"/>
      <c r="H159" s="988"/>
      <c r="I159" s="988"/>
      <c r="J159" s="986" t="s">
        <v>62</v>
      </c>
      <c r="K159" s="988"/>
      <c r="L159" s="988"/>
      <c r="M159" s="988"/>
      <c r="N159" s="988"/>
      <c r="O159" s="974"/>
      <c r="P159" s="980"/>
      <c r="Q159" s="980"/>
      <c r="R159" s="991"/>
      <c r="S159" s="1008"/>
    </row>
    <row r="160">
      <c r="A160" s="993"/>
      <c r="B160" s="988"/>
      <c r="C160" s="988"/>
      <c r="D160" s="988"/>
      <c r="E160" s="988"/>
      <c r="F160" s="988"/>
      <c r="G160" s="988"/>
      <c r="H160" s="988"/>
      <c r="I160" s="988"/>
      <c r="J160" s="986" t="s">
        <v>62</v>
      </c>
      <c r="K160" s="988"/>
      <c r="L160" s="988"/>
      <c r="M160" s="988"/>
      <c r="N160" s="988"/>
      <c r="O160" s="974"/>
      <c r="P160" s="980"/>
      <c r="Q160" s="980"/>
      <c r="R160" s="991"/>
      <c r="S160" s="1008"/>
    </row>
    <row r="161">
      <c r="A161" s="993"/>
      <c r="B161" s="988"/>
      <c r="C161" s="988"/>
      <c r="D161" s="988"/>
      <c r="E161" s="988"/>
      <c r="F161" s="988"/>
      <c r="G161" s="988"/>
      <c r="H161" s="988"/>
      <c r="I161" s="988"/>
      <c r="J161" s="986" t="s">
        <v>62</v>
      </c>
      <c r="K161" s="988"/>
      <c r="L161" s="988"/>
      <c r="M161" s="988"/>
      <c r="N161" s="988"/>
      <c r="O161" s="974"/>
      <c r="P161" s="980"/>
      <c r="Q161" s="980"/>
      <c r="R161" s="991"/>
      <c r="S161" s="1008"/>
    </row>
    <row r="162">
      <c r="A162" s="993"/>
      <c r="B162" s="988"/>
      <c r="C162" s="988"/>
      <c r="D162" s="988"/>
      <c r="E162" s="988"/>
      <c r="F162" s="988"/>
      <c r="G162" s="988"/>
      <c r="H162" s="988"/>
      <c r="I162" s="988"/>
      <c r="J162" s="986" t="s">
        <v>62</v>
      </c>
      <c r="K162" s="988"/>
      <c r="L162" s="988"/>
      <c r="M162" s="988"/>
      <c r="N162" s="988"/>
      <c r="O162" s="974"/>
      <c r="P162" s="980"/>
      <c r="Q162" s="980"/>
      <c r="R162" s="991"/>
      <c r="S162" s="1008"/>
    </row>
    <row r="163">
      <c r="A163" s="993"/>
      <c r="B163" s="988"/>
      <c r="C163" s="988"/>
      <c r="D163" s="988"/>
      <c r="E163" s="988"/>
      <c r="F163" s="988"/>
      <c r="G163" s="988"/>
      <c r="H163" s="988"/>
      <c r="I163" s="988"/>
      <c r="J163" s="986" t="s">
        <v>62</v>
      </c>
      <c r="K163" s="988"/>
      <c r="L163" s="988"/>
      <c r="M163" s="988"/>
      <c r="N163" s="988"/>
      <c r="O163" s="974"/>
      <c r="P163" s="980"/>
      <c r="Q163" s="980"/>
      <c r="R163" s="991"/>
      <c r="S163" s="1008"/>
    </row>
    <row r="164">
      <c r="A164" s="993"/>
      <c r="B164" s="988"/>
      <c r="C164" s="988"/>
      <c r="D164" s="988"/>
      <c r="E164" s="988"/>
      <c r="F164" s="988"/>
      <c r="G164" s="988"/>
      <c r="H164" s="988"/>
      <c r="I164" s="988"/>
      <c r="J164" s="986" t="s">
        <v>62</v>
      </c>
      <c r="K164" s="988"/>
      <c r="L164" s="988"/>
      <c r="M164" s="988"/>
      <c r="N164" s="988"/>
      <c r="O164" s="974"/>
      <c r="P164" s="980"/>
      <c r="Q164" s="980"/>
      <c r="R164" s="991"/>
      <c r="S164" s="1008"/>
    </row>
    <row r="165">
      <c r="A165" s="993"/>
      <c r="B165" s="988"/>
      <c r="C165" s="988"/>
      <c r="D165" s="988"/>
      <c r="E165" s="988"/>
      <c r="F165" s="988"/>
      <c r="G165" s="988"/>
      <c r="H165" s="988"/>
      <c r="I165" s="988"/>
      <c r="J165" s="986" t="s">
        <v>62</v>
      </c>
      <c r="K165" s="988"/>
      <c r="L165" s="988"/>
      <c r="M165" s="988"/>
      <c r="N165" s="988"/>
      <c r="O165" s="974"/>
      <c r="P165" s="980"/>
      <c r="Q165" s="980"/>
      <c r="R165" s="991"/>
      <c r="S165" s="1008"/>
    </row>
    <row r="166">
      <c r="A166" s="993"/>
      <c r="B166" s="988"/>
      <c r="C166" s="988"/>
      <c r="D166" s="988"/>
      <c r="E166" s="988"/>
      <c r="F166" s="988"/>
      <c r="G166" s="988"/>
      <c r="H166" s="988"/>
      <c r="I166" s="988"/>
      <c r="J166" s="986" t="s">
        <v>62</v>
      </c>
      <c r="K166" s="988"/>
      <c r="L166" s="988"/>
      <c r="M166" s="988"/>
      <c r="N166" s="988"/>
      <c r="O166" s="974"/>
      <c r="P166" s="980"/>
      <c r="Q166" s="980"/>
      <c r="R166" s="991"/>
      <c r="S166" s="1008"/>
    </row>
    <row r="167">
      <c r="A167" s="993"/>
      <c r="B167" s="988"/>
      <c r="C167" s="988"/>
      <c r="D167" s="988"/>
      <c r="E167" s="988"/>
      <c r="F167" s="988"/>
      <c r="G167" s="988"/>
      <c r="H167" s="988"/>
      <c r="I167" s="988"/>
      <c r="J167" s="986" t="s">
        <v>62</v>
      </c>
      <c r="K167" s="988"/>
      <c r="L167" s="988"/>
      <c r="M167" s="988"/>
      <c r="N167" s="988"/>
      <c r="O167" s="974"/>
      <c r="P167" s="980"/>
      <c r="Q167" s="980"/>
      <c r="R167" s="991"/>
      <c r="S167" s="1008"/>
    </row>
    <row r="168">
      <c r="A168" s="993"/>
      <c r="B168" s="988"/>
      <c r="C168" s="988"/>
      <c r="D168" s="988"/>
      <c r="E168" s="988"/>
      <c r="F168" s="988"/>
      <c r="G168" s="988"/>
      <c r="H168" s="988"/>
      <c r="I168" s="988"/>
      <c r="J168" s="986" t="s">
        <v>62</v>
      </c>
      <c r="K168" s="988"/>
      <c r="L168" s="988"/>
      <c r="M168" s="988"/>
      <c r="N168" s="988"/>
      <c r="O168" s="974"/>
      <c r="P168" s="980"/>
      <c r="Q168" s="980"/>
      <c r="R168" s="991"/>
      <c r="S168" s="1008"/>
    </row>
    <row r="169">
      <c r="A169" s="993"/>
      <c r="B169" s="988"/>
      <c r="C169" s="988"/>
      <c r="D169" s="988"/>
      <c r="E169" s="988"/>
      <c r="F169" s="988"/>
      <c r="G169" s="988"/>
      <c r="H169" s="988"/>
      <c r="I169" s="988"/>
      <c r="J169" s="986" t="s">
        <v>62</v>
      </c>
      <c r="K169" s="988"/>
      <c r="L169" s="988"/>
      <c r="M169" s="988"/>
      <c r="N169" s="988"/>
      <c r="O169" s="974"/>
      <c r="P169" s="980"/>
      <c r="Q169" s="980"/>
      <c r="R169" s="991"/>
      <c r="S169" s="1008"/>
    </row>
    <row r="170">
      <c r="A170" s="993"/>
      <c r="B170" s="988"/>
      <c r="C170" s="988"/>
      <c r="D170" s="988"/>
      <c r="E170" s="988"/>
      <c r="F170" s="988"/>
      <c r="G170" s="988"/>
      <c r="H170" s="988"/>
      <c r="I170" s="988"/>
      <c r="J170" s="986" t="s">
        <v>62</v>
      </c>
      <c r="K170" s="988"/>
      <c r="L170" s="988"/>
      <c r="M170" s="988"/>
      <c r="N170" s="988"/>
      <c r="O170" s="974"/>
      <c r="P170" s="980"/>
      <c r="Q170" s="980"/>
      <c r="R170" s="991"/>
      <c r="S170" s="1008"/>
    </row>
    <row r="171">
      <c r="A171" s="993"/>
      <c r="B171" s="988"/>
      <c r="C171" s="988"/>
      <c r="D171" s="988"/>
      <c r="E171" s="988"/>
      <c r="F171" s="988"/>
      <c r="G171" s="988"/>
      <c r="H171" s="988"/>
      <c r="I171" s="988"/>
      <c r="J171" s="986" t="s">
        <v>62</v>
      </c>
      <c r="K171" s="988"/>
      <c r="L171" s="988"/>
      <c r="M171" s="988"/>
      <c r="N171" s="988"/>
      <c r="O171" s="974"/>
      <c r="P171" s="980"/>
      <c r="Q171" s="980"/>
      <c r="R171" s="991"/>
      <c r="S171" s="1008"/>
    </row>
    <row r="172">
      <c r="A172" s="993"/>
      <c r="B172" s="988"/>
      <c r="C172" s="988"/>
      <c r="D172" s="988"/>
      <c r="E172" s="988"/>
      <c r="F172" s="988"/>
      <c r="G172" s="988"/>
      <c r="H172" s="988"/>
      <c r="I172" s="988"/>
      <c r="J172" s="986" t="s">
        <v>62</v>
      </c>
      <c r="K172" s="988"/>
      <c r="L172" s="988"/>
      <c r="M172" s="988"/>
      <c r="N172" s="988"/>
      <c r="O172" s="974"/>
      <c r="P172" s="980"/>
      <c r="Q172" s="980"/>
      <c r="R172" s="991"/>
      <c r="S172" s="1008"/>
    </row>
    <row r="173">
      <c r="A173" s="993"/>
      <c r="B173" s="988"/>
      <c r="C173" s="988"/>
      <c r="D173" s="988"/>
      <c r="E173" s="988"/>
      <c r="F173" s="988"/>
      <c r="G173" s="988"/>
      <c r="H173" s="988"/>
      <c r="I173" s="988"/>
      <c r="J173" s="986" t="s">
        <v>62</v>
      </c>
      <c r="K173" s="988"/>
      <c r="L173" s="988"/>
      <c r="M173" s="988"/>
      <c r="N173" s="988"/>
      <c r="O173" s="974"/>
      <c r="P173" s="980"/>
      <c r="Q173" s="980"/>
      <c r="R173" s="991"/>
      <c r="S173" s="1008"/>
    </row>
    <row r="174">
      <c r="A174" s="993"/>
      <c r="B174" s="988"/>
      <c r="C174" s="988"/>
      <c r="D174" s="988"/>
      <c r="E174" s="988"/>
      <c r="F174" s="988"/>
      <c r="G174" s="988"/>
      <c r="H174" s="988"/>
      <c r="I174" s="988"/>
      <c r="J174" s="986" t="s">
        <v>62</v>
      </c>
      <c r="K174" s="988"/>
      <c r="L174" s="988"/>
      <c r="M174" s="988"/>
      <c r="N174" s="988"/>
      <c r="O174" s="974"/>
      <c r="P174" s="980"/>
      <c r="Q174" s="980"/>
      <c r="R174" s="991"/>
      <c r="S174" s="1008"/>
    </row>
    <row r="175">
      <c r="A175" s="993"/>
      <c r="B175" s="988"/>
      <c r="C175" s="988"/>
      <c r="D175" s="988"/>
      <c r="E175" s="988"/>
      <c r="F175" s="988"/>
      <c r="G175" s="988"/>
      <c r="H175" s="988"/>
      <c r="I175" s="988"/>
      <c r="J175" s="986" t="s">
        <v>62</v>
      </c>
      <c r="K175" s="988"/>
      <c r="L175" s="988"/>
      <c r="M175" s="988"/>
      <c r="N175" s="988"/>
      <c r="O175" s="974"/>
      <c r="P175" s="980"/>
      <c r="Q175" s="980"/>
      <c r="R175" s="991"/>
      <c r="S175" s="1008"/>
    </row>
    <row r="176">
      <c r="A176" s="993"/>
      <c r="B176" s="988"/>
      <c r="C176" s="988"/>
      <c r="D176" s="988"/>
      <c r="E176" s="988"/>
      <c r="F176" s="988"/>
      <c r="G176" s="988"/>
      <c r="H176" s="988"/>
      <c r="I176" s="988"/>
      <c r="J176" s="986" t="s">
        <v>62</v>
      </c>
      <c r="K176" s="988"/>
      <c r="L176" s="988"/>
      <c r="M176" s="988"/>
      <c r="N176" s="988"/>
      <c r="O176" s="974"/>
      <c r="P176" s="980"/>
      <c r="Q176" s="980"/>
      <c r="R176" s="991"/>
      <c r="S176" s="1008"/>
    </row>
    <row r="177">
      <c r="A177" s="993"/>
      <c r="B177" s="988"/>
      <c r="C177" s="988"/>
      <c r="D177" s="988"/>
      <c r="E177" s="988"/>
      <c r="F177" s="988"/>
      <c r="G177" s="988"/>
      <c r="H177" s="988"/>
      <c r="I177" s="988"/>
      <c r="J177" s="986" t="s">
        <v>62</v>
      </c>
      <c r="K177" s="988"/>
      <c r="L177" s="988"/>
      <c r="M177" s="988"/>
      <c r="N177" s="988"/>
      <c r="O177" s="974"/>
      <c r="P177" s="980"/>
      <c r="Q177" s="980"/>
      <c r="R177" s="991"/>
      <c r="S177" s="1009"/>
    </row>
    <row r="178">
      <c r="A178" s="993"/>
      <c r="B178" s="988"/>
      <c r="C178" s="988"/>
      <c r="D178" s="988"/>
      <c r="E178" s="988"/>
      <c r="F178" s="988"/>
      <c r="G178" s="988"/>
      <c r="H178" s="988"/>
      <c r="I178" s="988"/>
      <c r="J178" s="986" t="s">
        <v>62</v>
      </c>
      <c r="K178" s="988"/>
      <c r="L178" s="988"/>
      <c r="M178" s="988"/>
      <c r="N178" s="988"/>
      <c r="O178" s="974"/>
      <c r="P178" s="980"/>
      <c r="Q178" s="980"/>
      <c r="R178" s="991"/>
      <c r="S178" s="1009"/>
    </row>
    <row r="179">
      <c r="A179" s="993"/>
      <c r="B179" s="988"/>
      <c r="C179" s="988"/>
      <c r="D179" s="988"/>
      <c r="E179" s="988"/>
      <c r="F179" s="988"/>
      <c r="G179" s="988"/>
      <c r="H179" s="988"/>
      <c r="I179" s="988"/>
      <c r="J179" s="986" t="s">
        <v>62</v>
      </c>
      <c r="K179" s="988"/>
      <c r="L179" s="988"/>
      <c r="M179" s="988"/>
      <c r="N179" s="988"/>
      <c r="O179" s="974"/>
      <c r="P179" s="980"/>
      <c r="Q179" s="980"/>
      <c r="R179" s="991"/>
      <c r="S179" s="1009"/>
    </row>
    <row r="180">
      <c r="A180" s="993"/>
      <c r="B180" s="988"/>
      <c r="C180" s="988"/>
      <c r="D180" s="988"/>
      <c r="E180" s="988"/>
      <c r="F180" s="988"/>
      <c r="G180" s="988"/>
      <c r="H180" s="988"/>
      <c r="I180" s="988"/>
      <c r="J180" s="986" t="s">
        <v>62</v>
      </c>
      <c r="K180" s="988"/>
      <c r="L180" s="988"/>
      <c r="M180" s="988"/>
      <c r="N180" s="988"/>
      <c r="O180" s="974"/>
      <c r="P180" s="980"/>
      <c r="Q180" s="980"/>
      <c r="R180" s="991"/>
      <c r="S180" s="1009"/>
    </row>
    <row r="181">
      <c r="A181" s="980"/>
      <c r="B181" s="974"/>
      <c r="C181" s="974"/>
      <c r="D181" s="974"/>
      <c r="E181" s="974"/>
      <c r="F181" s="974"/>
      <c r="G181" s="974"/>
      <c r="H181" s="974"/>
      <c r="I181" s="974"/>
      <c r="J181" s="972" t="s">
        <v>62</v>
      </c>
      <c r="K181" s="974"/>
      <c r="L181" s="974"/>
      <c r="M181" s="974"/>
      <c r="N181" s="974"/>
      <c r="O181" s="974"/>
      <c r="P181" s="974"/>
      <c r="Q181" s="974"/>
      <c r="R181" s="1010"/>
      <c r="S181" s="1011"/>
    </row>
    <row r="182">
      <c r="A182" s="980"/>
      <c r="B182" s="974"/>
      <c r="C182" s="974"/>
      <c r="D182" s="974"/>
      <c r="E182" s="974"/>
      <c r="F182" s="974"/>
      <c r="G182" s="974"/>
      <c r="H182" s="974"/>
      <c r="I182" s="974"/>
      <c r="J182" s="972" t="s">
        <v>62</v>
      </c>
      <c r="K182" s="974"/>
      <c r="L182" s="974"/>
      <c r="M182" s="974"/>
      <c r="N182" s="974"/>
      <c r="O182" s="974"/>
      <c r="P182" s="974"/>
      <c r="Q182" s="974"/>
      <c r="R182" s="1010"/>
      <c r="S182" s="1011"/>
    </row>
    <row r="183">
      <c r="A183" s="980"/>
      <c r="B183" s="974"/>
      <c r="C183" s="974"/>
      <c r="D183" s="974"/>
      <c r="E183" s="974"/>
      <c r="F183" s="974"/>
      <c r="G183" s="974"/>
      <c r="H183" s="974"/>
      <c r="I183" s="974"/>
      <c r="J183" s="972" t="s">
        <v>62</v>
      </c>
      <c r="K183" s="974"/>
      <c r="L183" s="974"/>
      <c r="M183" s="974"/>
      <c r="N183" s="974"/>
      <c r="O183" s="974"/>
      <c r="P183" s="974"/>
      <c r="Q183" s="974"/>
      <c r="R183" s="1010"/>
      <c r="S183" s="1011"/>
    </row>
    <row r="184">
      <c r="A184" s="980"/>
      <c r="B184" s="974"/>
      <c r="C184" s="974"/>
      <c r="D184" s="974"/>
      <c r="E184" s="974"/>
      <c r="F184" s="974"/>
      <c r="G184" s="974"/>
      <c r="H184" s="974"/>
      <c r="I184" s="974"/>
      <c r="J184" s="972" t="s">
        <v>62</v>
      </c>
      <c r="K184" s="974"/>
      <c r="L184" s="974"/>
      <c r="M184" s="974"/>
      <c r="N184" s="974"/>
      <c r="O184" s="974"/>
      <c r="P184" s="974"/>
      <c r="Q184" s="974"/>
      <c r="R184" s="1010"/>
      <c r="S184" s="1011"/>
    </row>
    <row r="185">
      <c r="A185" s="980"/>
      <c r="B185" s="974"/>
      <c r="C185" s="974"/>
      <c r="D185" s="974"/>
      <c r="E185" s="974"/>
      <c r="F185" s="974"/>
      <c r="G185" s="974"/>
      <c r="H185" s="974"/>
      <c r="I185" s="974"/>
      <c r="J185" s="972" t="s">
        <v>62</v>
      </c>
      <c r="K185" s="974"/>
      <c r="L185" s="974"/>
      <c r="M185" s="974"/>
      <c r="N185" s="974"/>
      <c r="O185" s="974"/>
      <c r="P185" s="974"/>
      <c r="Q185" s="974"/>
      <c r="R185" s="1010"/>
      <c r="S185" s="1011"/>
    </row>
    <row r="186">
      <c r="A186" s="980"/>
      <c r="B186" s="974"/>
      <c r="C186" s="974"/>
      <c r="D186" s="974"/>
      <c r="E186" s="974"/>
      <c r="F186" s="974"/>
      <c r="G186" s="974"/>
      <c r="H186" s="974"/>
      <c r="I186" s="974"/>
      <c r="J186" s="972" t="s">
        <v>62</v>
      </c>
      <c r="K186" s="974"/>
      <c r="L186" s="974"/>
      <c r="M186" s="974"/>
      <c r="N186" s="974"/>
      <c r="O186" s="974"/>
      <c r="P186" s="974"/>
      <c r="Q186" s="974"/>
      <c r="R186" s="1010"/>
      <c r="S186" s="1011"/>
    </row>
    <row r="187">
      <c r="A187" s="980"/>
      <c r="B187" s="974"/>
      <c r="C187" s="974"/>
      <c r="D187" s="974"/>
      <c r="E187" s="974"/>
      <c r="F187" s="974"/>
      <c r="G187" s="974"/>
      <c r="H187" s="974"/>
      <c r="I187" s="974"/>
      <c r="J187" s="972" t="s">
        <v>62</v>
      </c>
      <c r="K187" s="974"/>
      <c r="L187" s="974"/>
      <c r="M187" s="974"/>
      <c r="N187" s="974"/>
      <c r="O187" s="974"/>
      <c r="P187" s="974"/>
      <c r="Q187" s="974"/>
      <c r="R187" s="1010"/>
      <c r="S187" s="1011"/>
    </row>
    <row r="188">
      <c r="A188" s="980"/>
      <c r="B188" s="974"/>
      <c r="C188" s="974"/>
      <c r="D188" s="974"/>
      <c r="E188" s="974"/>
      <c r="F188" s="974"/>
      <c r="G188" s="974"/>
      <c r="H188" s="974"/>
      <c r="I188" s="974"/>
      <c r="J188" s="972" t="s">
        <v>62</v>
      </c>
      <c r="K188" s="974"/>
      <c r="L188" s="974"/>
      <c r="M188" s="974"/>
      <c r="N188" s="974"/>
      <c r="O188" s="974"/>
      <c r="P188" s="974"/>
      <c r="Q188" s="974"/>
      <c r="R188" s="1010"/>
      <c r="S188" s="1011"/>
    </row>
    <row r="189">
      <c r="A189" s="980"/>
      <c r="B189" s="974"/>
      <c r="C189" s="974"/>
      <c r="D189" s="974"/>
      <c r="E189" s="974"/>
      <c r="F189" s="974"/>
      <c r="G189" s="974"/>
      <c r="H189" s="974"/>
      <c r="I189" s="974"/>
      <c r="J189" s="972" t="s">
        <v>62</v>
      </c>
      <c r="K189" s="974"/>
      <c r="L189" s="974"/>
      <c r="M189" s="974"/>
      <c r="N189" s="974"/>
      <c r="O189" s="974"/>
      <c r="P189" s="974"/>
      <c r="Q189" s="974"/>
      <c r="R189" s="1010"/>
      <c r="S189" s="1011"/>
    </row>
    <row r="190">
      <c r="A190" s="980"/>
      <c r="B190" s="974"/>
      <c r="C190" s="974"/>
      <c r="D190" s="974"/>
      <c r="E190" s="974"/>
      <c r="F190" s="974"/>
      <c r="G190" s="974"/>
      <c r="H190" s="974"/>
      <c r="I190" s="974"/>
      <c r="J190" s="972" t="s">
        <v>62</v>
      </c>
      <c r="K190" s="974"/>
      <c r="L190" s="974"/>
      <c r="M190" s="974"/>
      <c r="N190" s="974"/>
      <c r="O190" s="974"/>
      <c r="P190" s="974"/>
      <c r="Q190" s="974"/>
      <c r="R190" s="1010"/>
      <c r="S190" s="1011"/>
    </row>
    <row r="191">
      <c r="A191" s="980"/>
      <c r="B191" s="974"/>
      <c r="C191" s="974"/>
      <c r="D191" s="974"/>
      <c r="E191" s="974"/>
      <c r="F191" s="974"/>
      <c r="G191" s="974"/>
      <c r="H191" s="974"/>
      <c r="I191" s="974"/>
      <c r="J191" s="972" t="s">
        <v>62</v>
      </c>
      <c r="K191" s="974"/>
      <c r="L191" s="974"/>
      <c r="M191" s="974"/>
      <c r="N191" s="974"/>
      <c r="O191" s="974"/>
      <c r="P191" s="974"/>
      <c r="Q191" s="974"/>
      <c r="R191" s="1010"/>
      <c r="S191" s="1011"/>
    </row>
    <row r="192">
      <c r="A192" s="980"/>
      <c r="B192" s="974"/>
      <c r="C192" s="974"/>
      <c r="D192" s="974"/>
      <c r="E192" s="974"/>
      <c r="F192" s="974"/>
      <c r="G192" s="974"/>
      <c r="H192" s="974"/>
      <c r="I192" s="974"/>
      <c r="J192" s="972" t="s">
        <v>62</v>
      </c>
      <c r="K192" s="974"/>
      <c r="L192" s="974"/>
      <c r="M192" s="974"/>
      <c r="N192" s="974"/>
      <c r="O192" s="974"/>
      <c r="P192" s="974"/>
      <c r="Q192" s="974"/>
      <c r="R192" s="1010"/>
      <c r="S192" s="1011"/>
    </row>
    <row r="193">
      <c r="A193" s="980"/>
      <c r="B193" s="974"/>
      <c r="C193" s="974"/>
      <c r="D193" s="974"/>
      <c r="E193" s="974"/>
      <c r="F193" s="974"/>
      <c r="G193" s="974"/>
      <c r="H193" s="974"/>
      <c r="I193" s="974"/>
      <c r="J193" s="972" t="s">
        <v>62</v>
      </c>
      <c r="K193" s="974"/>
      <c r="L193" s="974"/>
      <c r="M193" s="974"/>
      <c r="N193" s="974"/>
      <c r="O193" s="974"/>
      <c r="P193" s="974"/>
      <c r="Q193" s="974"/>
      <c r="R193" s="1010"/>
      <c r="S193" s="1011"/>
    </row>
    <row r="194">
      <c r="A194" s="980"/>
      <c r="B194" s="974"/>
      <c r="C194" s="974"/>
      <c r="D194" s="974"/>
      <c r="E194" s="974"/>
      <c r="F194" s="974"/>
      <c r="G194" s="974"/>
      <c r="H194" s="974"/>
      <c r="I194" s="974"/>
      <c r="J194" s="972" t="s">
        <v>62</v>
      </c>
      <c r="K194" s="974"/>
      <c r="L194" s="974"/>
      <c r="M194" s="974"/>
      <c r="N194" s="974"/>
      <c r="O194" s="974"/>
      <c r="P194" s="974"/>
      <c r="Q194" s="974"/>
      <c r="R194" s="1010"/>
      <c r="S194" s="1011"/>
    </row>
    <row r="195">
      <c r="A195" s="980"/>
      <c r="B195" s="974"/>
      <c r="C195" s="974"/>
      <c r="D195" s="974"/>
      <c r="E195" s="974"/>
      <c r="F195" s="974"/>
      <c r="G195" s="974"/>
      <c r="H195" s="974"/>
      <c r="I195" s="974"/>
      <c r="J195" s="972" t="s">
        <v>62</v>
      </c>
      <c r="K195" s="974"/>
      <c r="L195" s="974"/>
      <c r="M195" s="974"/>
      <c r="N195" s="974"/>
      <c r="O195" s="974"/>
      <c r="P195" s="974"/>
      <c r="Q195" s="974"/>
      <c r="R195" s="1010"/>
      <c r="S195" s="1011"/>
    </row>
    <row r="196">
      <c r="A196" s="980"/>
      <c r="B196" s="974"/>
      <c r="C196" s="974"/>
      <c r="D196" s="974"/>
      <c r="E196" s="974"/>
      <c r="F196" s="974"/>
      <c r="G196" s="974"/>
      <c r="H196" s="974"/>
      <c r="I196" s="974"/>
      <c r="J196" s="972" t="s">
        <v>62</v>
      </c>
      <c r="K196" s="974"/>
      <c r="L196" s="974"/>
      <c r="M196" s="974"/>
      <c r="N196" s="974"/>
      <c r="O196" s="974"/>
      <c r="P196" s="974"/>
      <c r="Q196" s="974"/>
      <c r="R196" s="1010"/>
      <c r="S196" s="1011"/>
    </row>
    <row r="197">
      <c r="A197" s="980"/>
      <c r="B197" s="974"/>
      <c r="C197" s="974"/>
      <c r="D197" s="974"/>
      <c r="E197" s="974"/>
      <c r="F197" s="974"/>
      <c r="G197" s="974"/>
      <c r="H197" s="974"/>
      <c r="I197" s="974"/>
      <c r="J197" s="972" t="s">
        <v>62</v>
      </c>
      <c r="K197" s="974"/>
      <c r="L197" s="974"/>
      <c r="M197" s="974"/>
      <c r="N197" s="974"/>
      <c r="O197" s="974"/>
      <c r="P197" s="974"/>
      <c r="Q197" s="974"/>
      <c r="R197" s="1010"/>
      <c r="S197" s="1011"/>
    </row>
    <row r="198">
      <c r="A198" s="980"/>
      <c r="B198" s="974"/>
      <c r="C198" s="974"/>
      <c r="D198" s="974"/>
      <c r="E198" s="974"/>
      <c r="F198" s="974"/>
      <c r="G198" s="974"/>
      <c r="H198" s="974"/>
      <c r="I198" s="974"/>
      <c r="J198" s="972" t="s">
        <v>62</v>
      </c>
      <c r="K198" s="974"/>
      <c r="L198" s="974"/>
      <c r="M198" s="974"/>
      <c r="N198" s="974"/>
      <c r="O198" s="974"/>
      <c r="P198" s="974"/>
      <c r="Q198" s="974"/>
      <c r="R198" s="1010"/>
      <c r="S198" s="1011"/>
    </row>
    <row r="199">
      <c r="A199" s="980"/>
      <c r="B199" s="974"/>
      <c r="C199" s="974"/>
      <c r="D199" s="974"/>
      <c r="E199" s="974"/>
      <c r="F199" s="974"/>
      <c r="G199" s="974"/>
      <c r="H199" s="974"/>
      <c r="I199" s="974"/>
      <c r="J199" s="972" t="s">
        <v>62</v>
      </c>
      <c r="K199" s="974"/>
      <c r="L199" s="974"/>
      <c r="M199" s="974"/>
      <c r="N199" s="974"/>
      <c r="O199" s="974"/>
      <c r="P199" s="974"/>
      <c r="Q199" s="974"/>
      <c r="R199" s="1010"/>
      <c r="S199" s="1011"/>
    </row>
    <row r="200">
      <c r="A200" s="980"/>
      <c r="B200" s="974"/>
      <c r="C200" s="974"/>
      <c r="D200" s="974"/>
      <c r="E200" s="974"/>
      <c r="F200" s="974"/>
      <c r="G200" s="974"/>
      <c r="H200" s="974"/>
      <c r="I200" s="974"/>
      <c r="J200" s="972" t="s">
        <v>62</v>
      </c>
      <c r="K200" s="974"/>
      <c r="L200" s="974"/>
      <c r="M200" s="974"/>
      <c r="N200" s="974"/>
      <c r="O200" s="974"/>
      <c r="P200" s="974"/>
      <c r="Q200" s="974"/>
      <c r="R200" s="1010"/>
      <c r="S200" s="1011"/>
    </row>
    <row r="201">
      <c r="A201" s="980"/>
      <c r="B201" s="974"/>
      <c r="C201" s="974"/>
      <c r="D201" s="974"/>
      <c r="E201" s="974"/>
      <c r="F201" s="974"/>
      <c r="G201" s="974"/>
      <c r="H201" s="974"/>
      <c r="I201" s="974"/>
      <c r="J201" s="972" t="s">
        <v>62</v>
      </c>
      <c r="K201" s="974"/>
      <c r="L201" s="974"/>
      <c r="M201" s="974"/>
      <c r="N201" s="974"/>
      <c r="O201" s="974"/>
      <c r="P201" s="974"/>
      <c r="Q201" s="974"/>
      <c r="R201" s="1010"/>
      <c r="S201" s="1011"/>
    </row>
    <row r="202">
      <c r="A202" s="980"/>
      <c r="B202" s="974"/>
      <c r="C202" s="974"/>
      <c r="D202" s="974"/>
      <c r="E202" s="974"/>
      <c r="F202" s="974"/>
      <c r="G202" s="974"/>
      <c r="H202" s="974"/>
      <c r="I202" s="974"/>
      <c r="J202" s="972" t="s">
        <v>62</v>
      </c>
      <c r="K202" s="974"/>
      <c r="L202" s="974"/>
      <c r="M202" s="974"/>
      <c r="N202" s="974"/>
      <c r="O202" s="974"/>
      <c r="P202" s="974"/>
      <c r="Q202" s="974"/>
      <c r="R202" s="1010"/>
      <c r="S202" s="1011"/>
    </row>
    <row r="203">
      <c r="A203" s="980"/>
      <c r="B203" s="974"/>
      <c r="C203" s="974"/>
      <c r="D203" s="974"/>
      <c r="E203" s="974"/>
      <c r="F203" s="974"/>
      <c r="G203" s="974"/>
      <c r="H203" s="974"/>
      <c r="I203" s="974"/>
      <c r="J203" s="972" t="s">
        <v>62</v>
      </c>
      <c r="K203" s="974"/>
      <c r="L203" s="974"/>
      <c r="M203" s="974"/>
      <c r="N203" s="974"/>
      <c r="O203" s="974"/>
      <c r="P203" s="974"/>
      <c r="Q203" s="974"/>
      <c r="R203" s="1010"/>
      <c r="S203" s="1011"/>
    </row>
    <row r="204">
      <c r="A204" s="980"/>
      <c r="B204" s="974"/>
      <c r="C204" s="974"/>
      <c r="D204" s="974"/>
      <c r="E204" s="974"/>
      <c r="F204" s="974"/>
      <c r="G204" s="974"/>
      <c r="H204" s="974"/>
      <c r="I204" s="974"/>
      <c r="J204" s="972" t="s">
        <v>62</v>
      </c>
      <c r="K204" s="974"/>
      <c r="L204" s="974"/>
      <c r="M204" s="974"/>
      <c r="N204" s="974"/>
      <c r="O204" s="974"/>
      <c r="P204" s="974"/>
      <c r="Q204" s="974"/>
      <c r="R204" s="1010"/>
      <c r="S204" s="1011"/>
    </row>
    <row r="205">
      <c r="A205" s="980"/>
      <c r="B205" s="974"/>
      <c r="C205" s="974"/>
      <c r="D205" s="974"/>
      <c r="E205" s="974"/>
      <c r="F205" s="974"/>
      <c r="G205" s="974"/>
      <c r="H205" s="974"/>
      <c r="I205" s="974"/>
      <c r="J205" s="972" t="s">
        <v>62</v>
      </c>
      <c r="K205" s="974"/>
      <c r="L205" s="974"/>
      <c r="M205" s="974"/>
      <c r="N205" s="974"/>
      <c r="O205" s="974"/>
      <c r="P205" s="974"/>
      <c r="Q205" s="974"/>
      <c r="R205" s="1010"/>
      <c r="S205" s="1011"/>
    </row>
    <row r="206">
      <c r="A206" s="980"/>
      <c r="B206" s="974"/>
      <c r="C206" s="974"/>
      <c r="D206" s="974"/>
      <c r="E206" s="974"/>
      <c r="F206" s="974"/>
      <c r="G206" s="974"/>
      <c r="H206" s="974"/>
      <c r="I206" s="974"/>
      <c r="J206" s="972" t="s">
        <v>62</v>
      </c>
      <c r="K206" s="974"/>
      <c r="L206" s="974"/>
      <c r="M206" s="974"/>
      <c r="N206" s="974"/>
      <c r="O206" s="974"/>
      <c r="P206" s="974"/>
      <c r="Q206" s="974"/>
      <c r="R206" s="1010"/>
      <c r="S206" s="1011"/>
    </row>
    <row r="207">
      <c r="A207" s="980"/>
      <c r="B207" s="974"/>
      <c r="C207" s="974"/>
      <c r="D207" s="974"/>
      <c r="E207" s="974"/>
      <c r="F207" s="974"/>
      <c r="G207" s="974"/>
      <c r="H207" s="974"/>
      <c r="I207" s="974"/>
      <c r="J207" s="972" t="s">
        <v>62</v>
      </c>
      <c r="K207" s="974"/>
      <c r="L207" s="974"/>
      <c r="M207" s="974"/>
      <c r="N207" s="974"/>
      <c r="O207" s="974"/>
      <c r="P207" s="974"/>
      <c r="Q207" s="974"/>
      <c r="R207" s="1010"/>
      <c r="S207" s="1011"/>
    </row>
    <row r="208">
      <c r="A208" s="980"/>
      <c r="B208" s="974"/>
      <c r="C208" s="974"/>
      <c r="D208" s="974"/>
      <c r="E208" s="974"/>
      <c r="F208" s="974"/>
      <c r="G208" s="974"/>
      <c r="H208" s="974"/>
      <c r="I208" s="974"/>
      <c r="J208" s="972" t="s">
        <v>62</v>
      </c>
      <c r="K208" s="974"/>
      <c r="L208" s="974"/>
      <c r="M208" s="974"/>
      <c r="N208" s="974"/>
      <c r="O208" s="974"/>
      <c r="P208" s="974"/>
      <c r="Q208" s="974"/>
      <c r="R208" s="1010"/>
      <c r="S208" s="1011"/>
    </row>
    <row r="209">
      <c r="A209" s="980"/>
      <c r="B209" s="974"/>
      <c r="C209" s="974"/>
      <c r="D209" s="974"/>
      <c r="E209" s="974"/>
      <c r="F209" s="974"/>
      <c r="G209" s="974"/>
      <c r="H209" s="974"/>
      <c r="I209" s="974"/>
      <c r="J209" s="972" t="s">
        <v>62</v>
      </c>
      <c r="K209" s="974"/>
      <c r="L209" s="974"/>
      <c r="M209" s="974"/>
      <c r="N209" s="974"/>
      <c r="O209" s="974"/>
      <c r="P209" s="974"/>
      <c r="Q209" s="974"/>
      <c r="R209" s="974"/>
      <c r="S209" s="1011"/>
    </row>
    <row r="210">
      <c r="A210" s="980"/>
      <c r="B210" s="974"/>
      <c r="C210" s="974"/>
      <c r="D210" s="974"/>
      <c r="E210" s="974"/>
      <c r="F210" s="974"/>
      <c r="G210" s="974"/>
      <c r="H210" s="974"/>
      <c r="I210" s="974"/>
      <c r="J210" s="972" t="s">
        <v>62</v>
      </c>
      <c r="K210" s="974"/>
      <c r="L210" s="974"/>
      <c r="M210" s="974"/>
      <c r="N210" s="974"/>
      <c r="O210" s="974"/>
      <c r="P210" s="974"/>
      <c r="Q210" s="974"/>
      <c r="R210" s="974"/>
      <c r="S210" s="1011"/>
    </row>
    <row r="211">
      <c r="A211" s="980"/>
      <c r="B211" s="974"/>
      <c r="C211" s="974"/>
      <c r="D211" s="974"/>
      <c r="E211" s="974"/>
      <c r="F211" s="974"/>
      <c r="G211" s="974"/>
      <c r="H211" s="974"/>
      <c r="I211" s="974"/>
      <c r="J211" s="972" t="s">
        <v>62</v>
      </c>
      <c r="K211" s="974"/>
      <c r="L211" s="974"/>
      <c r="M211" s="974"/>
      <c r="N211" s="974"/>
      <c r="O211" s="974"/>
      <c r="P211" s="974"/>
      <c r="Q211" s="974"/>
      <c r="R211" s="974"/>
      <c r="S211" s="1011"/>
    </row>
    <row r="212">
      <c r="A212" s="980"/>
      <c r="B212" s="974"/>
      <c r="C212" s="974"/>
      <c r="D212" s="974"/>
      <c r="E212" s="974"/>
      <c r="F212" s="974"/>
      <c r="G212" s="974"/>
      <c r="H212" s="974"/>
      <c r="I212" s="974"/>
      <c r="J212" s="972" t="s">
        <v>62</v>
      </c>
      <c r="K212" s="974"/>
      <c r="L212" s="974"/>
      <c r="M212" s="974"/>
      <c r="N212" s="974"/>
      <c r="O212" s="974"/>
      <c r="P212" s="974"/>
      <c r="Q212" s="974"/>
      <c r="R212" s="974"/>
      <c r="S212" s="1011"/>
    </row>
    <row r="213">
      <c r="A213" s="980"/>
      <c r="B213" s="974"/>
      <c r="C213" s="974"/>
      <c r="D213" s="974"/>
      <c r="E213" s="974"/>
      <c r="F213" s="974"/>
      <c r="G213" s="974"/>
      <c r="H213" s="974"/>
      <c r="I213" s="974"/>
      <c r="J213" s="972" t="s">
        <v>62</v>
      </c>
      <c r="K213" s="974"/>
      <c r="L213" s="974"/>
      <c r="M213" s="974"/>
      <c r="N213" s="974"/>
      <c r="O213" s="974"/>
      <c r="P213" s="974"/>
      <c r="Q213" s="974"/>
      <c r="R213" s="974"/>
      <c r="S213" s="1011"/>
    </row>
    <row r="214">
      <c r="A214" s="980"/>
      <c r="B214" s="974"/>
      <c r="C214" s="974"/>
      <c r="D214" s="974"/>
      <c r="E214" s="974"/>
      <c r="F214" s="974"/>
      <c r="G214" s="974"/>
      <c r="H214" s="974"/>
      <c r="I214" s="974"/>
      <c r="J214" s="972" t="s">
        <v>62</v>
      </c>
      <c r="K214" s="974"/>
      <c r="L214" s="974"/>
      <c r="M214" s="974"/>
      <c r="N214" s="974"/>
      <c r="O214" s="974"/>
      <c r="P214" s="974"/>
      <c r="Q214" s="974"/>
      <c r="R214" s="974"/>
      <c r="S214" s="1011"/>
    </row>
    <row r="215">
      <c r="A215" s="980"/>
      <c r="B215" s="974"/>
      <c r="C215" s="974"/>
      <c r="D215" s="974"/>
      <c r="E215" s="974"/>
      <c r="F215" s="974"/>
      <c r="G215" s="974"/>
      <c r="H215" s="974"/>
      <c r="I215" s="974"/>
      <c r="J215" s="972" t="s">
        <v>62</v>
      </c>
      <c r="K215" s="974"/>
      <c r="L215" s="974"/>
      <c r="M215" s="974"/>
      <c r="N215" s="974"/>
      <c r="O215" s="974"/>
      <c r="P215" s="974"/>
      <c r="Q215" s="974"/>
      <c r="R215" s="974"/>
      <c r="S215" s="1011"/>
    </row>
    <row r="216">
      <c r="A216" s="980"/>
      <c r="B216" s="974"/>
      <c r="C216" s="974"/>
      <c r="D216" s="974"/>
      <c r="E216" s="974"/>
      <c r="F216" s="974"/>
      <c r="G216" s="974"/>
      <c r="H216" s="974"/>
      <c r="I216" s="974"/>
      <c r="J216" s="972" t="s">
        <v>62</v>
      </c>
      <c r="K216" s="974"/>
      <c r="L216" s="974"/>
      <c r="M216" s="974"/>
      <c r="N216" s="974"/>
      <c r="O216" s="974"/>
      <c r="P216" s="974"/>
      <c r="Q216" s="974"/>
      <c r="R216" s="974"/>
      <c r="S216" s="974"/>
    </row>
    <row r="217">
      <c r="A217" s="980"/>
      <c r="B217" s="974"/>
      <c r="C217" s="974"/>
      <c r="D217" s="974"/>
      <c r="E217" s="974"/>
      <c r="F217" s="974"/>
      <c r="G217" s="974"/>
      <c r="H217" s="974"/>
      <c r="I217" s="974"/>
      <c r="J217" s="972" t="s">
        <v>62</v>
      </c>
      <c r="K217" s="974"/>
      <c r="L217" s="974"/>
      <c r="M217" s="974"/>
      <c r="N217" s="974"/>
      <c r="O217" s="974"/>
      <c r="P217" s="974"/>
      <c r="Q217" s="974"/>
      <c r="R217" s="974"/>
      <c r="S217" s="974"/>
    </row>
    <row r="218">
      <c r="A218" s="980"/>
      <c r="B218" s="974"/>
      <c r="C218" s="974"/>
      <c r="D218" s="974"/>
      <c r="E218" s="974"/>
      <c r="F218" s="974"/>
      <c r="G218" s="974"/>
      <c r="H218" s="974"/>
      <c r="I218" s="974"/>
      <c r="J218" s="972" t="s">
        <v>62</v>
      </c>
      <c r="K218" s="974"/>
      <c r="L218" s="974"/>
      <c r="M218" s="974"/>
      <c r="N218" s="974"/>
      <c r="O218" s="974"/>
      <c r="P218" s="974"/>
      <c r="Q218" s="974"/>
      <c r="R218" s="974"/>
      <c r="S218" s="974"/>
    </row>
    <row r="219">
      <c r="A219" s="980"/>
      <c r="B219" s="974"/>
      <c r="C219" s="974"/>
      <c r="D219" s="974"/>
      <c r="E219" s="974"/>
      <c r="F219" s="974"/>
      <c r="G219" s="974"/>
      <c r="H219" s="974"/>
      <c r="I219" s="974"/>
      <c r="J219" s="972" t="s">
        <v>62</v>
      </c>
      <c r="K219" s="974"/>
      <c r="L219" s="974"/>
      <c r="M219" s="974"/>
      <c r="N219" s="974"/>
      <c r="O219" s="974"/>
      <c r="P219" s="974"/>
      <c r="Q219" s="974"/>
      <c r="R219" s="974"/>
      <c r="S219" s="974"/>
    </row>
    <row r="220">
      <c r="A220" s="980"/>
      <c r="B220" s="974"/>
      <c r="C220" s="974"/>
      <c r="D220" s="974"/>
      <c r="E220" s="974"/>
      <c r="F220" s="974"/>
      <c r="G220" s="974"/>
      <c r="H220" s="974"/>
      <c r="I220" s="974"/>
      <c r="J220" s="972" t="s">
        <v>62</v>
      </c>
      <c r="K220" s="974"/>
      <c r="L220" s="974"/>
      <c r="M220" s="974"/>
      <c r="N220" s="974"/>
      <c r="O220" s="974"/>
      <c r="P220" s="974"/>
      <c r="Q220" s="974"/>
      <c r="R220" s="974"/>
      <c r="S220" s="974"/>
    </row>
    <row r="221">
      <c r="A221" s="980"/>
      <c r="B221" s="974"/>
      <c r="C221" s="974"/>
      <c r="D221" s="974"/>
      <c r="E221" s="974"/>
      <c r="F221" s="974"/>
      <c r="G221" s="974"/>
      <c r="H221" s="974"/>
      <c r="I221" s="974"/>
      <c r="J221" s="972" t="s">
        <v>62</v>
      </c>
      <c r="K221" s="974"/>
      <c r="L221" s="974"/>
      <c r="M221" s="974"/>
      <c r="N221" s="974"/>
      <c r="O221" s="974"/>
      <c r="P221" s="974"/>
      <c r="Q221" s="974"/>
      <c r="R221" s="974"/>
      <c r="S221" s="974"/>
    </row>
    <row r="222">
      <c r="A222" s="980"/>
      <c r="B222" s="974"/>
      <c r="C222" s="974"/>
      <c r="D222" s="974"/>
      <c r="E222" s="974"/>
      <c r="F222" s="974"/>
      <c r="G222" s="974"/>
      <c r="H222" s="974"/>
      <c r="I222" s="974"/>
      <c r="J222" s="972" t="s">
        <v>62</v>
      </c>
      <c r="K222" s="974"/>
      <c r="L222" s="974"/>
      <c r="M222" s="974"/>
      <c r="N222" s="974"/>
      <c r="O222" s="974"/>
      <c r="P222" s="974"/>
      <c r="Q222" s="974"/>
      <c r="R222" s="974"/>
      <c r="S222" s="974"/>
    </row>
    <row r="223">
      <c r="A223" s="980"/>
      <c r="B223" s="974"/>
      <c r="C223" s="974"/>
      <c r="D223" s="974"/>
      <c r="E223" s="974"/>
      <c r="F223" s="974"/>
      <c r="G223" s="974"/>
      <c r="H223" s="974"/>
      <c r="I223" s="974"/>
      <c r="J223" s="972" t="s">
        <v>62</v>
      </c>
      <c r="K223" s="974"/>
      <c r="L223" s="974"/>
      <c r="M223" s="974"/>
      <c r="N223" s="974"/>
      <c r="O223" s="974"/>
      <c r="P223" s="974"/>
      <c r="Q223" s="974"/>
      <c r="R223" s="974"/>
      <c r="S223" s="974"/>
    </row>
    <row r="224">
      <c r="A224" s="980"/>
      <c r="B224" s="974"/>
      <c r="C224" s="974"/>
      <c r="D224" s="974"/>
      <c r="E224" s="974"/>
      <c r="F224" s="974"/>
      <c r="G224" s="974"/>
      <c r="H224" s="974"/>
      <c r="I224" s="974"/>
      <c r="J224" s="972" t="s">
        <v>62</v>
      </c>
      <c r="K224" s="974"/>
      <c r="L224" s="974"/>
      <c r="M224" s="974"/>
      <c r="N224" s="974"/>
      <c r="O224" s="974"/>
      <c r="P224" s="974"/>
      <c r="Q224" s="974"/>
      <c r="R224" s="974"/>
      <c r="S224" s="974"/>
    </row>
    <row r="225">
      <c r="A225" s="980"/>
      <c r="B225" s="974"/>
      <c r="C225" s="974"/>
      <c r="D225" s="974"/>
      <c r="E225" s="974"/>
      <c r="F225" s="974"/>
      <c r="G225" s="974"/>
      <c r="H225" s="974"/>
      <c r="I225" s="974"/>
      <c r="J225" s="972" t="s">
        <v>62</v>
      </c>
      <c r="K225" s="974"/>
      <c r="L225" s="974"/>
      <c r="M225" s="974"/>
      <c r="N225" s="974"/>
      <c r="O225" s="974"/>
      <c r="P225" s="974"/>
      <c r="Q225" s="974"/>
      <c r="R225" s="974"/>
      <c r="S225" s="974"/>
    </row>
    <row r="226">
      <c r="A226" s="980"/>
      <c r="B226" s="974"/>
      <c r="C226" s="974"/>
      <c r="D226" s="974"/>
      <c r="E226" s="974"/>
      <c r="F226" s="974"/>
      <c r="G226" s="974"/>
      <c r="H226" s="974"/>
      <c r="I226" s="974"/>
      <c r="J226" s="972" t="s">
        <v>62</v>
      </c>
      <c r="K226" s="974"/>
      <c r="L226" s="974"/>
      <c r="M226" s="974"/>
      <c r="N226" s="974"/>
      <c r="O226" s="974"/>
      <c r="P226" s="974"/>
      <c r="Q226" s="974"/>
      <c r="R226" s="974"/>
      <c r="S226" s="974"/>
    </row>
    <row r="227">
      <c r="A227" s="980"/>
      <c r="B227" s="974"/>
      <c r="C227" s="974"/>
      <c r="D227" s="974"/>
      <c r="E227" s="974"/>
      <c r="F227" s="974"/>
      <c r="G227" s="974"/>
      <c r="H227" s="974"/>
      <c r="I227" s="974"/>
      <c r="J227" s="972" t="s">
        <v>62</v>
      </c>
      <c r="K227" s="974"/>
      <c r="L227" s="974"/>
      <c r="M227" s="974"/>
      <c r="N227" s="974"/>
      <c r="O227" s="974"/>
      <c r="P227" s="974"/>
      <c r="Q227" s="974"/>
      <c r="R227" s="974"/>
      <c r="S227" s="974"/>
    </row>
    <row r="228">
      <c r="A228" s="980"/>
      <c r="B228" s="974"/>
      <c r="C228" s="974"/>
      <c r="D228" s="974"/>
      <c r="E228" s="974"/>
      <c r="F228" s="974"/>
      <c r="G228" s="974"/>
      <c r="H228" s="974"/>
      <c r="I228" s="974"/>
      <c r="J228" s="972" t="s">
        <v>62</v>
      </c>
      <c r="K228" s="974"/>
      <c r="L228" s="974"/>
      <c r="M228" s="974"/>
      <c r="N228" s="974"/>
      <c r="O228" s="974"/>
      <c r="P228" s="974"/>
      <c r="Q228" s="974"/>
      <c r="R228" s="974"/>
      <c r="S228" s="974"/>
    </row>
    <row r="229">
      <c r="A229" s="980"/>
      <c r="B229" s="974"/>
      <c r="C229" s="974"/>
      <c r="D229" s="974"/>
      <c r="E229" s="974"/>
      <c r="F229" s="974"/>
      <c r="G229" s="974"/>
      <c r="H229" s="974"/>
      <c r="I229" s="974"/>
      <c r="J229" s="972" t="s">
        <v>62</v>
      </c>
      <c r="K229" s="974"/>
      <c r="L229" s="974"/>
      <c r="M229" s="974"/>
      <c r="N229" s="974"/>
      <c r="O229" s="974"/>
      <c r="P229" s="974"/>
      <c r="Q229" s="974"/>
      <c r="R229" s="974"/>
      <c r="S229" s="974"/>
    </row>
    <row r="230">
      <c r="A230" s="980"/>
      <c r="B230" s="974"/>
      <c r="C230" s="974"/>
      <c r="D230" s="974"/>
      <c r="E230" s="974"/>
      <c r="F230" s="974"/>
      <c r="G230" s="974"/>
      <c r="H230" s="974"/>
      <c r="I230" s="974"/>
      <c r="J230" s="972" t="s">
        <v>62</v>
      </c>
      <c r="K230" s="974"/>
      <c r="L230" s="974"/>
      <c r="M230" s="974"/>
      <c r="N230" s="974"/>
      <c r="O230" s="974"/>
      <c r="P230" s="974"/>
      <c r="Q230" s="974"/>
      <c r="R230" s="974"/>
      <c r="S230" s="974"/>
    </row>
    <row r="231">
      <c r="A231" s="980"/>
      <c r="B231" s="974"/>
      <c r="C231" s="974"/>
      <c r="D231" s="974"/>
      <c r="E231" s="974"/>
      <c r="F231" s="974"/>
      <c r="G231" s="974"/>
      <c r="H231" s="974"/>
      <c r="I231" s="974"/>
      <c r="J231" s="972" t="s">
        <v>62</v>
      </c>
      <c r="K231" s="974"/>
      <c r="L231" s="974"/>
      <c r="M231" s="974"/>
      <c r="N231" s="974"/>
      <c r="O231" s="974"/>
      <c r="P231" s="974"/>
      <c r="Q231" s="974"/>
      <c r="R231" s="974"/>
      <c r="S231" s="974"/>
    </row>
    <row r="232">
      <c r="A232" s="980"/>
      <c r="B232" s="974"/>
      <c r="C232" s="974"/>
      <c r="D232" s="974"/>
      <c r="E232" s="974"/>
      <c r="F232" s="974"/>
      <c r="G232" s="974"/>
      <c r="H232" s="974"/>
      <c r="I232" s="974"/>
      <c r="J232" s="972" t="s">
        <v>62</v>
      </c>
      <c r="K232" s="974"/>
      <c r="L232" s="974"/>
      <c r="M232" s="974"/>
      <c r="N232" s="974"/>
      <c r="O232" s="974"/>
      <c r="P232" s="974"/>
      <c r="Q232" s="974"/>
      <c r="R232" s="974"/>
      <c r="S232" s="974"/>
    </row>
    <row r="233">
      <c r="A233" s="980"/>
      <c r="B233" s="974"/>
      <c r="C233" s="974"/>
      <c r="D233" s="974"/>
      <c r="E233" s="974"/>
      <c r="F233" s="974"/>
      <c r="G233" s="974"/>
      <c r="H233" s="974"/>
      <c r="I233" s="974"/>
      <c r="J233" s="972" t="s">
        <v>62</v>
      </c>
      <c r="K233" s="974"/>
      <c r="L233" s="974"/>
      <c r="M233" s="974"/>
      <c r="N233" s="974"/>
      <c r="O233" s="974"/>
      <c r="P233" s="974"/>
      <c r="Q233" s="974"/>
      <c r="R233" s="974"/>
      <c r="S233" s="974"/>
    </row>
    <row r="234">
      <c r="A234" s="980"/>
      <c r="B234" s="974"/>
      <c r="C234" s="974"/>
      <c r="D234" s="974"/>
      <c r="E234" s="974"/>
      <c r="F234" s="974"/>
      <c r="G234" s="974"/>
      <c r="H234" s="974"/>
      <c r="I234" s="974"/>
      <c r="J234" s="972" t="s">
        <v>62</v>
      </c>
      <c r="K234" s="974"/>
      <c r="L234" s="974"/>
      <c r="M234" s="974"/>
      <c r="N234" s="974"/>
      <c r="O234" s="974"/>
      <c r="P234" s="974"/>
      <c r="Q234" s="974"/>
      <c r="R234" s="974"/>
      <c r="S234" s="974"/>
    </row>
    <row r="235">
      <c r="A235" s="980"/>
      <c r="B235" s="974"/>
      <c r="C235" s="974"/>
      <c r="D235" s="974"/>
      <c r="E235" s="974"/>
      <c r="F235" s="974"/>
      <c r="G235" s="974"/>
      <c r="H235" s="974"/>
      <c r="I235" s="974"/>
      <c r="J235" s="972" t="s">
        <v>62</v>
      </c>
      <c r="K235" s="974"/>
      <c r="L235" s="974"/>
      <c r="M235" s="974"/>
      <c r="N235" s="974"/>
      <c r="O235" s="974"/>
      <c r="P235" s="974"/>
      <c r="Q235" s="974"/>
      <c r="R235" s="974"/>
      <c r="S235" s="974"/>
    </row>
    <row r="236">
      <c r="A236" s="980"/>
      <c r="B236" s="974"/>
      <c r="C236" s="974"/>
      <c r="D236" s="974"/>
      <c r="E236" s="974"/>
      <c r="F236" s="974"/>
      <c r="G236" s="974"/>
      <c r="H236" s="974"/>
      <c r="I236" s="974"/>
      <c r="J236" s="972" t="s">
        <v>62</v>
      </c>
      <c r="K236" s="974"/>
      <c r="L236" s="974"/>
      <c r="M236" s="974"/>
      <c r="N236" s="974"/>
      <c r="O236" s="974"/>
      <c r="P236" s="974"/>
      <c r="Q236" s="974"/>
      <c r="R236" s="974"/>
      <c r="S236" s="974"/>
    </row>
    <row r="237">
      <c r="A237" s="980"/>
      <c r="B237" s="974"/>
      <c r="C237" s="974"/>
      <c r="D237" s="974"/>
      <c r="E237" s="974"/>
      <c r="F237" s="974"/>
      <c r="G237" s="974"/>
      <c r="H237" s="974"/>
      <c r="I237" s="974"/>
      <c r="J237" s="972" t="s">
        <v>62</v>
      </c>
      <c r="K237" s="974"/>
      <c r="L237" s="974"/>
      <c r="M237" s="974"/>
      <c r="N237" s="974"/>
      <c r="O237" s="974"/>
      <c r="P237" s="974"/>
      <c r="Q237" s="974"/>
      <c r="R237" s="974"/>
      <c r="S237" s="974"/>
    </row>
    <row r="238">
      <c r="A238" s="980"/>
      <c r="B238" s="974"/>
      <c r="C238" s="974"/>
      <c r="D238" s="974"/>
      <c r="E238" s="974"/>
      <c r="F238" s="974"/>
      <c r="G238" s="974"/>
      <c r="H238" s="974"/>
      <c r="I238" s="974"/>
      <c r="J238" s="972" t="s">
        <v>62</v>
      </c>
      <c r="K238" s="974"/>
      <c r="L238" s="974"/>
      <c r="M238" s="974"/>
      <c r="N238" s="974"/>
      <c r="O238" s="974"/>
      <c r="P238" s="974"/>
      <c r="Q238" s="974"/>
      <c r="R238" s="974"/>
      <c r="S238" s="974"/>
    </row>
    <row r="239">
      <c r="A239" s="980"/>
      <c r="B239" s="974"/>
      <c r="C239" s="974"/>
      <c r="D239" s="974"/>
      <c r="E239" s="974"/>
      <c r="F239" s="974"/>
      <c r="G239" s="974"/>
      <c r="H239" s="974"/>
      <c r="I239" s="974"/>
      <c r="J239" s="972" t="s">
        <v>62</v>
      </c>
      <c r="K239" s="974"/>
      <c r="L239" s="974"/>
      <c r="M239" s="974"/>
      <c r="N239" s="974"/>
      <c r="O239" s="974"/>
      <c r="P239" s="974"/>
      <c r="Q239" s="974"/>
      <c r="R239" s="974"/>
      <c r="S239" s="974"/>
    </row>
    <row r="240">
      <c r="A240" s="980"/>
      <c r="B240" s="974"/>
      <c r="C240" s="974"/>
      <c r="D240" s="974"/>
      <c r="E240" s="974"/>
      <c r="F240" s="974"/>
      <c r="G240" s="974"/>
      <c r="H240" s="974"/>
      <c r="I240" s="974"/>
      <c r="J240" s="972" t="s">
        <v>62</v>
      </c>
      <c r="K240" s="974"/>
      <c r="L240" s="974"/>
      <c r="M240" s="974"/>
      <c r="N240" s="974"/>
      <c r="O240" s="974"/>
      <c r="P240" s="974"/>
      <c r="Q240" s="974"/>
      <c r="R240" s="974"/>
      <c r="S240" s="974"/>
    </row>
    <row r="241">
      <c r="A241" s="980"/>
      <c r="B241" s="974"/>
      <c r="C241" s="974"/>
      <c r="D241" s="974"/>
      <c r="E241" s="974"/>
      <c r="F241" s="974"/>
      <c r="G241" s="974"/>
      <c r="H241" s="974"/>
      <c r="I241" s="974"/>
      <c r="J241" s="972" t="s">
        <v>62</v>
      </c>
      <c r="K241" s="974"/>
      <c r="L241" s="974"/>
      <c r="M241" s="974"/>
      <c r="N241" s="974"/>
      <c r="O241" s="974"/>
      <c r="P241" s="974"/>
      <c r="Q241" s="974"/>
      <c r="R241" s="974"/>
      <c r="S241" s="974"/>
    </row>
    <row r="242">
      <c r="A242" s="980"/>
      <c r="B242" s="974"/>
      <c r="C242" s="974"/>
      <c r="D242" s="974"/>
      <c r="E242" s="974"/>
      <c r="F242" s="974"/>
      <c r="G242" s="974"/>
      <c r="H242" s="974"/>
      <c r="I242" s="974"/>
      <c r="J242" s="972" t="s">
        <v>62</v>
      </c>
      <c r="K242" s="974"/>
      <c r="L242" s="974"/>
      <c r="M242" s="974"/>
      <c r="N242" s="974"/>
      <c r="O242" s="974"/>
      <c r="P242" s="974"/>
      <c r="Q242" s="974"/>
      <c r="R242" s="974"/>
      <c r="S242" s="974"/>
    </row>
    <row r="243">
      <c r="A243" s="980"/>
      <c r="B243" s="974"/>
      <c r="C243" s="974"/>
      <c r="D243" s="974"/>
      <c r="E243" s="974"/>
      <c r="F243" s="974"/>
      <c r="G243" s="974"/>
      <c r="H243" s="974"/>
      <c r="I243" s="974"/>
      <c r="J243" s="972" t="s">
        <v>62</v>
      </c>
      <c r="K243" s="974"/>
      <c r="L243" s="974"/>
      <c r="M243" s="974"/>
      <c r="N243" s="974"/>
      <c r="O243" s="974"/>
      <c r="P243" s="974"/>
      <c r="Q243" s="974"/>
      <c r="R243" s="974"/>
      <c r="S243" s="974"/>
    </row>
    <row r="244">
      <c r="A244" s="980"/>
      <c r="B244" s="974"/>
      <c r="C244" s="974"/>
      <c r="D244" s="974"/>
      <c r="E244" s="974"/>
      <c r="F244" s="974"/>
      <c r="G244" s="974"/>
      <c r="H244" s="974"/>
      <c r="I244" s="974"/>
      <c r="J244" s="972" t="s">
        <v>62</v>
      </c>
      <c r="K244" s="974"/>
      <c r="L244" s="974"/>
      <c r="M244" s="974"/>
      <c r="N244" s="974"/>
      <c r="O244" s="974"/>
      <c r="P244" s="974"/>
      <c r="Q244" s="974"/>
      <c r="R244" s="974"/>
      <c r="S244" s="974"/>
    </row>
    <row r="245">
      <c r="A245" s="980"/>
      <c r="B245" s="974"/>
      <c r="C245" s="974"/>
      <c r="D245" s="974"/>
      <c r="E245" s="974"/>
      <c r="F245" s="974"/>
      <c r="G245" s="974"/>
      <c r="H245" s="974"/>
      <c r="I245" s="974"/>
      <c r="J245" s="972" t="s">
        <v>62</v>
      </c>
      <c r="K245" s="974"/>
      <c r="L245" s="974"/>
      <c r="M245" s="974"/>
      <c r="N245" s="974"/>
      <c r="O245" s="974"/>
      <c r="P245" s="974"/>
      <c r="Q245" s="974"/>
      <c r="R245" s="974"/>
      <c r="S245" s="974"/>
    </row>
    <row r="246">
      <c r="A246" s="980"/>
      <c r="B246" s="974"/>
      <c r="C246" s="974"/>
      <c r="D246" s="974"/>
      <c r="E246" s="974"/>
      <c r="F246" s="974"/>
      <c r="G246" s="974"/>
      <c r="H246" s="974"/>
      <c r="I246" s="974"/>
      <c r="J246" s="972" t="s">
        <v>62</v>
      </c>
      <c r="K246" s="974"/>
      <c r="L246" s="974"/>
      <c r="M246" s="974"/>
      <c r="N246" s="974"/>
      <c r="O246" s="974"/>
      <c r="P246" s="974"/>
      <c r="Q246" s="974"/>
      <c r="R246" s="974"/>
      <c r="S246" s="974"/>
    </row>
    <row r="247">
      <c r="A247" s="980"/>
      <c r="B247" s="974"/>
      <c r="C247" s="974"/>
      <c r="D247" s="974"/>
      <c r="E247" s="974"/>
      <c r="F247" s="974"/>
      <c r="G247" s="974"/>
      <c r="H247" s="974"/>
      <c r="I247" s="974"/>
      <c r="J247" s="972" t="s">
        <v>62</v>
      </c>
      <c r="K247" s="974"/>
      <c r="L247" s="974"/>
      <c r="M247" s="974"/>
      <c r="N247" s="974"/>
      <c r="O247" s="974"/>
      <c r="P247" s="974"/>
      <c r="Q247" s="974"/>
      <c r="R247" s="974"/>
      <c r="S247" s="974"/>
    </row>
    <row r="248">
      <c r="A248" s="980"/>
      <c r="B248" s="974"/>
      <c r="C248" s="974"/>
      <c r="D248" s="974"/>
      <c r="E248" s="974"/>
      <c r="F248" s="974"/>
      <c r="G248" s="974"/>
      <c r="H248" s="974"/>
      <c r="I248" s="974"/>
      <c r="J248" s="972" t="s">
        <v>62</v>
      </c>
      <c r="K248" s="974"/>
      <c r="L248" s="974"/>
      <c r="M248" s="974"/>
      <c r="N248" s="974"/>
      <c r="O248" s="974"/>
      <c r="P248" s="974"/>
      <c r="Q248" s="974"/>
      <c r="R248" s="974"/>
      <c r="S248" s="974"/>
    </row>
    <row r="249">
      <c r="A249" s="980"/>
      <c r="B249" s="974"/>
      <c r="C249" s="974"/>
      <c r="D249" s="974"/>
      <c r="E249" s="974"/>
      <c r="F249" s="974"/>
      <c r="G249" s="974"/>
      <c r="H249" s="974"/>
      <c r="I249" s="974"/>
      <c r="J249" s="972" t="s">
        <v>62</v>
      </c>
      <c r="K249" s="974"/>
      <c r="L249" s="974"/>
      <c r="M249" s="974"/>
      <c r="N249" s="974"/>
      <c r="O249" s="974"/>
      <c r="P249" s="974"/>
      <c r="Q249" s="974"/>
      <c r="R249" s="974"/>
      <c r="S249" s="974"/>
    </row>
    <row r="250">
      <c r="A250" s="980"/>
      <c r="B250" s="974"/>
      <c r="C250" s="974"/>
      <c r="D250" s="974"/>
      <c r="E250" s="974"/>
      <c r="F250" s="974"/>
      <c r="G250" s="974"/>
      <c r="H250" s="974"/>
      <c r="I250" s="974"/>
      <c r="J250" s="972" t="s">
        <v>62</v>
      </c>
      <c r="K250" s="974"/>
      <c r="L250" s="974"/>
      <c r="M250" s="974"/>
      <c r="N250" s="974"/>
      <c r="O250" s="974"/>
      <c r="P250" s="974"/>
      <c r="Q250" s="974"/>
      <c r="R250" s="974"/>
      <c r="S250" s="974"/>
    </row>
    <row r="251">
      <c r="A251" s="980"/>
      <c r="B251" s="974"/>
      <c r="C251" s="974"/>
      <c r="D251" s="974"/>
      <c r="E251" s="974"/>
      <c r="F251" s="974"/>
      <c r="G251" s="974"/>
      <c r="H251" s="974"/>
      <c r="I251" s="974"/>
      <c r="J251" s="972" t="s">
        <v>62</v>
      </c>
      <c r="K251" s="974"/>
      <c r="L251" s="974"/>
      <c r="M251" s="974"/>
      <c r="N251" s="974"/>
      <c r="O251" s="974"/>
      <c r="P251" s="974"/>
      <c r="Q251" s="974"/>
      <c r="R251" s="974"/>
      <c r="S251" s="974"/>
    </row>
    <row r="252">
      <c r="A252" s="980"/>
      <c r="B252" s="974"/>
      <c r="C252" s="974"/>
      <c r="D252" s="974"/>
      <c r="E252" s="974"/>
      <c r="F252" s="974"/>
      <c r="G252" s="974"/>
      <c r="H252" s="974"/>
      <c r="I252" s="974"/>
      <c r="J252" s="972" t="s">
        <v>62</v>
      </c>
      <c r="K252" s="974"/>
      <c r="L252" s="974"/>
      <c r="M252" s="974"/>
      <c r="N252" s="974"/>
      <c r="O252" s="974"/>
      <c r="P252" s="974"/>
      <c r="Q252" s="974"/>
      <c r="R252" s="974"/>
      <c r="S252" s="974"/>
    </row>
    <row r="253">
      <c r="A253" s="993"/>
      <c r="B253" s="988"/>
      <c r="C253" s="988"/>
      <c r="D253" s="988"/>
      <c r="E253" s="988"/>
      <c r="F253" s="988"/>
      <c r="G253" s="988"/>
      <c r="H253" s="988"/>
      <c r="I253" s="988"/>
      <c r="J253" s="986" t="s">
        <v>62</v>
      </c>
      <c r="K253" s="988"/>
      <c r="L253" s="988"/>
      <c r="M253" s="988"/>
      <c r="N253" s="988"/>
      <c r="O253" s="974"/>
      <c r="P253" s="974"/>
      <c r="Q253" s="974"/>
      <c r="R253" s="988"/>
      <c r="S253" s="988"/>
    </row>
    <row r="254">
      <c r="A254" s="993"/>
      <c r="B254" s="988"/>
      <c r="C254" s="988"/>
      <c r="D254" s="988"/>
      <c r="E254" s="988"/>
      <c r="F254" s="988"/>
      <c r="G254" s="988"/>
      <c r="H254" s="988"/>
      <c r="I254" s="988"/>
      <c r="J254" s="986" t="s">
        <v>62</v>
      </c>
      <c r="K254" s="988"/>
      <c r="L254" s="988"/>
      <c r="M254" s="988"/>
      <c r="N254" s="988"/>
      <c r="O254" s="974"/>
      <c r="P254" s="974"/>
      <c r="Q254" s="974"/>
      <c r="R254" s="988"/>
      <c r="S254" s="988"/>
    </row>
    <row r="255">
      <c r="A255" s="993"/>
      <c r="B255" s="988"/>
      <c r="C255" s="988"/>
      <c r="D255" s="988"/>
      <c r="E255" s="988"/>
      <c r="F255" s="988"/>
      <c r="G255" s="988"/>
      <c r="H255" s="988"/>
      <c r="I255" s="988"/>
      <c r="J255" s="986" t="s">
        <v>62</v>
      </c>
      <c r="K255" s="988"/>
      <c r="L255" s="988"/>
      <c r="M255" s="988"/>
      <c r="N255" s="988"/>
      <c r="O255" s="974"/>
      <c r="P255" s="974"/>
      <c r="Q255" s="974"/>
      <c r="R255" s="988"/>
      <c r="S255" s="988"/>
    </row>
    <row r="256">
      <c r="A256" s="993"/>
      <c r="B256" s="988"/>
      <c r="C256" s="988"/>
      <c r="D256" s="988"/>
      <c r="E256" s="988"/>
      <c r="F256" s="988"/>
      <c r="G256" s="988"/>
      <c r="H256" s="988"/>
      <c r="I256" s="988"/>
      <c r="J256" s="986" t="s">
        <v>62</v>
      </c>
      <c r="K256" s="988"/>
      <c r="L256" s="988"/>
      <c r="M256" s="988"/>
      <c r="N256" s="988"/>
      <c r="O256" s="974"/>
      <c r="P256" s="974"/>
      <c r="Q256" s="974"/>
      <c r="R256" s="988"/>
      <c r="S256" s="988"/>
    </row>
    <row r="257">
      <c r="A257" s="993"/>
      <c r="B257" s="988"/>
      <c r="C257" s="988"/>
      <c r="D257" s="988"/>
      <c r="E257" s="988"/>
      <c r="F257" s="988"/>
      <c r="G257" s="988"/>
      <c r="H257" s="988"/>
      <c r="I257" s="988"/>
      <c r="J257" s="986" t="s">
        <v>62</v>
      </c>
      <c r="K257" s="988"/>
      <c r="L257" s="988"/>
      <c r="M257" s="988"/>
      <c r="N257" s="988"/>
      <c r="O257" s="974"/>
      <c r="P257" s="974"/>
      <c r="Q257" s="974"/>
      <c r="R257" s="988"/>
      <c r="S257" s="988"/>
    </row>
    <row r="258">
      <c r="A258" s="993"/>
      <c r="B258" s="988"/>
      <c r="C258" s="988"/>
      <c r="D258" s="988"/>
      <c r="E258" s="988"/>
      <c r="F258" s="988"/>
      <c r="G258" s="988"/>
      <c r="H258" s="988"/>
      <c r="I258" s="988"/>
      <c r="J258" s="986" t="s">
        <v>62</v>
      </c>
      <c r="K258" s="988"/>
      <c r="L258" s="988"/>
      <c r="M258" s="988"/>
      <c r="N258" s="988"/>
      <c r="O258" s="974"/>
      <c r="P258" s="974"/>
      <c r="Q258" s="974"/>
      <c r="R258" s="988"/>
      <c r="S258" s="988"/>
    </row>
    <row r="259">
      <c r="A259" s="993"/>
      <c r="B259" s="988"/>
      <c r="C259" s="988"/>
      <c r="D259" s="988"/>
      <c r="E259" s="988"/>
      <c r="F259" s="988"/>
      <c r="G259" s="988"/>
      <c r="H259" s="988"/>
      <c r="I259" s="988"/>
      <c r="J259" s="986" t="s">
        <v>62</v>
      </c>
      <c r="K259" s="988"/>
      <c r="L259" s="988"/>
      <c r="M259" s="988"/>
      <c r="N259" s="988"/>
      <c r="O259" s="974"/>
      <c r="P259" s="974"/>
      <c r="Q259" s="974"/>
      <c r="R259" s="988"/>
      <c r="S259" s="988"/>
    </row>
    <row r="260">
      <c r="A260" s="993"/>
      <c r="B260" s="988"/>
      <c r="C260" s="988"/>
      <c r="D260" s="988"/>
      <c r="E260" s="988"/>
      <c r="F260" s="988"/>
      <c r="G260" s="988"/>
      <c r="H260" s="988"/>
      <c r="I260" s="988"/>
      <c r="J260" s="986" t="s">
        <v>62</v>
      </c>
      <c r="K260" s="988"/>
      <c r="L260" s="988"/>
      <c r="M260" s="988"/>
      <c r="N260" s="988"/>
      <c r="O260" s="974"/>
      <c r="P260" s="974"/>
      <c r="Q260" s="974"/>
      <c r="R260" s="988"/>
      <c r="S260" s="988"/>
    </row>
    <row r="261">
      <c r="A261" s="993"/>
      <c r="B261" s="988"/>
      <c r="C261" s="988"/>
      <c r="D261" s="988"/>
      <c r="E261" s="988"/>
      <c r="F261" s="988"/>
      <c r="G261" s="988"/>
      <c r="H261" s="988"/>
      <c r="I261" s="988"/>
      <c r="J261" s="986" t="s">
        <v>62</v>
      </c>
      <c r="K261" s="988"/>
      <c r="L261" s="988"/>
      <c r="M261" s="988"/>
      <c r="N261" s="988"/>
      <c r="O261" s="974"/>
      <c r="P261" s="974"/>
      <c r="Q261" s="974"/>
      <c r="R261" s="988"/>
      <c r="S261" s="988"/>
    </row>
    <row r="262">
      <c r="A262" s="993"/>
      <c r="B262" s="988"/>
      <c r="C262" s="988"/>
      <c r="D262" s="988"/>
      <c r="E262" s="988"/>
      <c r="F262" s="988"/>
      <c r="G262" s="988"/>
      <c r="H262" s="988"/>
      <c r="I262" s="988"/>
      <c r="J262" s="986" t="s">
        <v>62</v>
      </c>
      <c r="K262" s="988"/>
      <c r="L262" s="988"/>
      <c r="M262" s="988"/>
      <c r="N262" s="988"/>
      <c r="O262" s="974"/>
      <c r="P262" s="974"/>
      <c r="Q262" s="974"/>
      <c r="R262" s="988"/>
      <c r="S262" s="988"/>
    </row>
    <row r="263">
      <c r="A263" s="993"/>
      <c r="B263" s="988"/>
      <c r="C263" s="988"/>
      <c r="D263" s="988"/>
      <c r="E263" s="988"/>
      <c r="F263" s="988"/>
      <c r="G263" s="988"/>
      <c r="H263" s="988"/>
      <c r="I263" s="988"/>
      <c r="J263" s="986" t="s">
        <v>62</v>
      </c>
      <c r="K263" s="988"/>
      <c r="L263" s="988"/>
      <c r="M263" s="988"/>
      <c r="N263" s="988"/>
      <c r="O263" s="974"/>
      <c r="P263" s="974"/>
      <c r="Q263" s="974"/>
      <c r="R263" s="988"/>
      <c r="S263" s="988"/>
    </row>
    <row r="264">
      <c r="A264" s="993"/>
      <c r="B264" s="988"/>
      <c r="C264" s="988"/>
      <c r="D264" s="988"/>
      <c r="E264" s="988"/>
      <c r="F264" s="988"/>
      <c r="G264" s="988"/>
      <c r="H264" s="988"/>
      <c r="I264" s="988"/>
      <c r="J264" s="986" t="s">
        <v>62</v>
      </c>
      <c r="K264" s="988"/>
      <c r="L264" s="988"/>
      <c r="M264" s="988"/>
      <c r="N264" s="988"/>
      <c r="O264" s="974"/>
      <c r="P264" s="974"/>
      <c r="Q264" s="974"/>
      <c r="R264" s="988"/>
      <c r="S264" s="988"/>
    </row>
    <row r="265">
      <c r="A265" s="993"/>
      <c r="B265" s="988"/>
      <c r="C265" s="988"/>
      <c r="D265" s="988"/>
      <c r="E265" s="988"/>
      <c r="F265" s="988"/>
      <c r="G265" s="988"/>
      <c r="H265" s="988"/>
      <c r="I265" s="988"/>
      <c r="J265" s="986" t="s">
        <v>62</v>
      </c>
      <c r="K265" s="988"/>
      <c r="L265" s="988"/>
      <c r="M265" s="988"/>
      <c r="N265" s="988"/>
      <c r="O265" s="974"/>
      <c r="P265" s="974"/>
      <c r="Q265" s="974"/>
      <c r="R265" s="988"/>
      <c r="S265" s="988"/>
    </row>
    <row r="266">
      <c r="A266" s="993"/>
      <c r="B266" s="988"/>
      <c r="C266" s="988"/>
      <c r="D266" s="988"/>
      <c r="E266" s="988"/>
      <c r="F266" s="988"/>
      <c r="G266" s="988"/>
      <c r="H266" s="988"/>
      <c r="I266" s="988"/>
      <c r="J266" s="986" t="s">
        <v>62</v>
      </c>
      <c r="K266" s="988"/>
      <c r="L266" s="988"/>
      <c r="M266" s="988"/>
      <c r="N266" s="988"/>
      <c r="O266" s="974"/>
      <c r="P266" s="974"/>
      <c r="Q266" s="974"/>
      <c r="R266" s="988"/>
      <c r="S266" s="988"/>
    </row>
    <row r="267">
      <c r="A267" s="993"/>
      <c r="B267" s="988"/>
      <c r="C267" s="988"/>
      <c r="D267" s="988"/>
      <c r="E267" s="988"/>
      <c r="F267" s="988"/>
      <c r="G267" s="988"/>
      <c r="H267" s="988"/>
      <c r="I267" s="988"/>
      <c r="J267" s="986" t="s">
        <v>62</v>
      </c>
      <c r="K267" s="988"/>
      <c r="L267" s="988"/>
      <c r="M267" s="988"/>
      <c r="N267" s="988"/>
      <c r="O267" s="974"/>
      <c r="P267" s="974"/>
      <c r="Q267" s="974"/>
      <c r="R267" s="988"/>
      <c r="S267" s="988"/>
    </row>
    <row r="268">
      <c r="A268" s="993"/>
      <c r="B268" s="988"/>
      <c r="C268" s="988"/>
      <c r="D268" s="988"/>
      <c r="E268" s="988"/>
      <c r="F268" s="988"/>
      <c r="G268" s="988"/>
      <c r="H268" s="988"/>
      <c r="I268" s="988"/>
      <c r="J268" s="986" t="s">
        <v>62</v>
      </c>
      <c r="K268" s="988"/>
      <c r="L268" s="988"/>
      <c r="M268" s="988"/>
      <c r="N268" s="988"/>
      <c r="O268" s="974"/>
      <c r="P268" s="974"/>
      <c r="Q268" s="974"/>
      <c r="R268" s="988"/>
      <c r="S268" s="988"/>
    </row>
    <row r="269">
      <c r="A269" s="993"/>
      <c r="B269" s="988"/>
      <c r="C269" s="988"/>
      <c r="D269" s="988"/>
      <c r="E269" s="988"/>
      <c r="F269" s="988"/>
      <c r="G269" s="988"/>
      <c r="H269" s="988"/>
      <c r="I269" s="988"/>
      <c r="J269" s="986" t="s">
        <v>62</v>
      </c>
      <c r="K269" s="988"/>
      <c r="L269" s="988"/>
      <c r="M269" s="988"/>
      <c r="N269" s="988"/>
      <c r="O269" s="974"/>
      <c r="P269" s="974"/>
      <c r="Q269" s="974"/>
      <c r="R269" s="988"/>
      <c r="S269" s="988"/>
    </row>
    <row r="270">
      <c r="A270" s="993"/>
      <c r="B270" s="988"/>
      <c r="C270" s="988"/>
      <c r="D270" s="988"/>
      <c r="E270" s="988"/>
      <c r="F270" s="988"/>
      <c r="G270" s="988"/>
      <c r="H270" s="988"/>
      <c r="I270" s="988"/>
      <c r="J270" s="986" t="s">
        <v>62</v>
      </c>
      <c r="K270" s="988"/>
      <c r="L270" s="988"/>
      <c r="M270" s="988"/>
      <c r="N270" s="988"/>
      <c r="O270" s="974"/>
      <c r="P270" s="974"/>
      <c r="Q270" s="974"/>
      <c r="R270" s="988"/>
      <c r="S270" s="988"/>
    </row>
    <row r="271">
      <c r="A271" s="993"/>
      <c r="B271" s="988"/>
      <c r="C271" s="988"/>
      <c r="D271" s="988"/>
      <c r="E271" s="988"/>
      <c r="F271" s="988"/>
      <c r="G271" s="988"/>
      <c r="H271" s="988"/>
      <c r="I271" s="988"/>
      <c r="J271" s="986" t="s">
        <v>62</v>
      </c>
      <c r="K271" s="988"/>
      <c r="L271" s="988"/>
      <c r="M271" s="988"/>
      <c r="N271" s="988"/>
      <c r="O271" s="974"/>
      <c r="P271" s="974"/>
      <c r="Q271" s="974"/>
      <c r="R271" s="988"/>
      <c r="S271" s="988"/>
    </row>
    <row r="272">
      <c r="A272" s="993"/>
      <c r="B272" s="988"/>
      <c r="C272" s="988"/>
      <c r="D272" s="988"/>
      <c r="E272" s="988"/>
      <c r="F272" s="988"/>
      <c r="G272" s="988"/>
      <c r="H272" s="988"/>
      <c r="I272" s="988"/>
      <c r="J272" s="986" t="s">
        <v>62</v>
      </c>
      <c r="K272" s="988"/>
      <c r="L272" s="988"/>
      <c r="M272" s="988"/>
      <c r="N272" s="988"/>
      <c r="O272" s="974"/>
      <c r="P272" s="974"/>
      <c r="Q272" s="974"/>
      <c r="R272" s="988"/>
      <c r="S272" s="988"/>
    </row>
    <row r="273">
      <c r="A273" s="993"/>
      <c r="B273" s="988"/>
      <c r="C273" s="988"/>
      <c r="D273" s="988"/>
      <c r="E273" s="988"/>
      <c r="F273" s="988"/>
      <c r="G273" s="988"/>
      <c r="H273" s="988"/>
      <c r="I273" s="988"/>
      <c r="J273" s="986" t="s">
        <v>62</v>
      </c>
      <c r="K273" s="988"/>
      <c r="L273" s="988"/>
      <c r="M273" s="988"/>
      <c r="N273" s="988"/>
      <c r="O273" s="974"/>
      <c r="P273" s="974"/>
      <c r="Q273" s="974"/>
      <c r="R273" s="988"/>
      <c r="S273" s="988"/>
    </row>
    <row r="274">
      <c r="A274" s="993"/>
      <c r="B274" s="988"/>
      <c r="C274" s="988"/>
      <c r="D274" s="988"/>
      <c r="E274" s="988"/>
      <c r="F274" s="988"/>
      <c r="G274" s="988"/>
      <c r="H274" s="988"/>
      <c r="I274" s="988"/>
      <c r="J274" s="986" t="s">
        <v>62</v>
      </c>
      <c r="K274" s="988"/>
      <c r="L274" s="988"/>
      <c r="M274" s="988"/>
      <c r="N274" s="988"/>
      <c r="O274" s="974"/>
      <c r="P274" s="974"/>
      <c r="Q274" s="974"/>
      <c r="R274" s="988"/>
      <c r="S274" s="988"/>
    </row>
    <row r="275">
      <c r="A275" s="993"/>
      <c r="B275" s="988"/>
      <c r="C275" s="988"/>
      <c r="D275" s="988"/>
      <c r="E275" s="988"/>
      <c r="F275" s="988"/>
      <c r="G275" s="988"/>
      <c r="H275" s="988"/>
      <c r="I275" s="988"/>
      <c r="J275" s="986" t="s">
        <v>62</v>
      </c>
      <c r="K275" s="988"/>
      <c r="L275" s="988"/>
      <c r="M275" s="988"/>
      <c r="N275" s="988"/>
      <c r="O275" s="974"/>
      <c r="P275" s="974"/>
      <c r="Q275" s="974"/>
      <c r="R275" s="988"/>
      <c r="S275" s="988"/>
    </row>
    <row r="276">
      <c r="A276" s="993"/>
      <c r="B276" s="988"/>
      <c r="C276" s="988"/>
      <c r="D276" s="988"/>
      <c r="E276" s="988"/>
      <c r="F276" s="988"/>
      <c r="G276" s="988"/>
      <c r="H276" s="988"/>
      <c r="I276" s="988"/>
      <c r="J276" s="986" t="s">
        <v>62</v>
      </c>
      <c r="K276" s="988"/>
      <c r="L276" s="988"/>
      <c r="M276" s="988"/>
      <c r="N276" s="988"/>
      <c r="O276" s="974"/>
      <c r="P276" s="974"/>
      <c r="Q276" s="974"/>
      <c r="R276" s="988"/>
      <c r="S276" s="988"/>
    </row>
    <row r="277">
      <c r="A277" s="993"/>
      <c r="B277" s="988"/>
      <c r="C277" s="988"/>
      <c r="D277" s="988"/>
      <c r="E277" s="988"/>
      <c r="F277" s="988"/>
      <c r="G277" s="988"/>
      <c r="H277" s="988"/>
      <c r="I277" s="988"/>
      <c r="J277" s="986" t="s">
        <v>62</v>
      </c>
      <c r="K277" s="988"/>
      <c r="L277" s="988"/>
      <c r="M277" s="988"/>
      <c r="N277" s="988"/>
      <c r="O277" s="974"/>
      <c r="P277" s="974"/>
      <c r="Q277" s="974"/>
      <c r="R277" s="988"/>
      <c r="S277" s="988"/>
    </row>
    <row r="278">
      <c r="A278" s="993"/>
      <c r="B278" s="988"/>
      <c r="C278" s="988"/>
      <c r="D278" s="988"/>
      <c r="E278" s="988"/>
      <c r="F278" s="988"/>
      <c r="G278" s="988"/>
      <c r="H278" s="988"/>
      <c r="I278" s="988"/>
      <c r="J278" s="986" t="s">
        <v>62</v>
      </c>
      <c r="K278" s="988"/>
      <c r="L278" s="988"/>
      <c r="M278" s="988"/>
      <c r="N278" s="988"/>
      <c r="O278" s="974"/>
      <c r="P278" s="974"/>
      <c r="Q278" s="974"/>
      <c r="R278" s="988"/>
      <c r="S278" s="988"/>
    </row>
    <row r="279">
      <c r="A279" s="993"/>
      <c r="B279" s="988"/>
      <c r="C279" s="988"/>
      <c r="D279" s="988"/>
      <c r="E279" s="988"/>
      <c r="F279" s="988"/>
      <c r="G279" s="988"/>
      <c r="H279" s="988"/>
      <c r="I279" s="988"/>
      <c r="J279" s="986" t="s">
        <v>62</v>
      </c>
      <c r="K279" s="988"/>
      <c r="L279" s="988"/>
      <c r="M279" s="988"/>
      <c r="N279" s="988"/>
      <c r="O279" s="974"/>
      <c r="P279" s="974"/>
      <c r="Q279" s="974"/>
      <c r="R279" s="988"/>
      <c r="S279" s="988"/>
    </row>
    <row r="280">
      <c r="A280" s="993"/>
      <c r="B280" s="988"/>
      <c r="C280" s="988"/>
      <c r="D280" s="988"/>
      <c r="E280" s="988"/>
      <c r="F280" s="988"/>
      <c r="G280" s="988"/>
      <c r="H280" s="988"/>
      <c r="I280" s="988"/>
      <c r="J280" s="986" t="s">
        <v>62</v>
      </c>
      <c r="K280" s="988"/>
      <c r="L280" s="988"/>
      <c r="M280" s="988"/>
      <c r="N280" s="988"/>
      <c r="O280" s="974"/>
      <c r="P280" s="974"/>
      <c r="Q280" s="974"/>
      <c r="R280" s="988"/>
      <c r="S280" s="988"/>
    </row>
    <row r="281">
      <c r="A281" s="993"/>
      <c r="B281" s="988"/>
      <c r="C281" s="988"/>
      <c r="D281" s="988"/>
      <c r="E281" s="988"/>
      <c r="F281" s="988"/>
      <c r="G281" s="988"/>
      <c r="H281" s="988"/>
      <c r="I281" s="988"/>
      <c r="J281" s="986" t="s">
        <v>62</v>
      </c>
      <c r="K281" s="988"/>
      <c r="L281" s="988"/>
      <c r="M281" s="988"/>
      <c r="N281" s="988"/>
      <c r="O281" s="974"/>
      <c r="P281" s="974"/>
      <c r="Q281" s="974"/>
      <c r="R281" s="988"/>
      <c r="S281" s="988"/>
    </row>
    <row r="282">
      <c r="A282" s="993"/>
      <c r="B282" s="988"/>
      <c r="C282" s="988"/>
      <c r="D282" s="988"/>
      <c r="E282" s="988"/>
      <c r="F282" s="988"/>
      <c r="G282" s="988"/>
      <c r="H282" s="988"/>
      <c r="I282" s="988"/>
      <c r="J282" s="986" t="s">
        <v>62</v>
      </c>
      <c r="K282" s="988"/>
      <c r="L282" s="988"/>
      <c r="M282" s="988"/>
      <c r="N282" s="988"/>
      <c r="O282" s="974"/>
      <c r="P282" s="974"/>
      <c r="Q282" s="974"/>
      <c r="R282" s="988"/>
      <c r="S282" s="988"/>
    </row>
    <row r="283">
      <c r="A283" s="993"/>
      <c r="B283" s="988"/>
      <c r="C283" s="988"/>
      <c r="D283" s="988"/>
      <c r="E283" s="988"/>
      <c r="F283" s="988"/>
      <c r="G283" s="988"/>
      <c r="H283" s="988"/>
      <c r="I283" s="988"/>
      <c r="J283" s="986" t="s">
        <v>62</v>
      </c>
      <c r="K283" s="988"/>
      <c r="L283" s="988"/>
      <c r="M283" s="988"/>
      <c r="N283" s="988"/>
      <c r="O283" s="974"/>
      <c r="P283" s="974"/>
      <c r="Q283" s="974"/>
      <c r="R283" s="988"/>
      <c r="S283" s="988"/>
    </row>
    <row r="284">
      <c r="A284" s="993"/>
      <c r="B284" s="988"/>
      <c r="C284" s="988"/>
      <c r="D284" s="988"/>
      <c r="E284" s="988"/>
      <c r="F284" s="988"/>
      <c r="G284" s="988"/>
      <c r="H284" s="988"/>
      <c r="I284" s="988"/>
      <c r="J284" s="986" t="s">
        <v>62</v>
      </c>
      <c r="K284" s="988"/>
      <c r="L284" s="988"/>
      <c r="M284" s="988"/>
      <c r="N284" s="988"/>
      <c r="O284" s="974"/>
      <c r="P284" s="974"/>
      <c r="Q284" s="974"/>
      <c r="R284" s="988"/>
      <c r="S284" s="988"/>
    </row>
    <row r="285">
      <c r="A285" s="993"/>
      <c r="B285" s="988"/>
      <c r="C285" s="988"/>
      <c r="D285" s="988"/>
      <c r="E285" s="988"/>
      <c r="F285" s="988"/>
      <c r="G285" s="988"/>
      <c r="H285" s="988"/>
      <c r="I285" s="988"/>
      <c r="J285" s="986" t="s">
        <v>62</v>
      </c>
      <c r="K285" s="988"/>
      <c r="L285" s="988"/>
      <c r="M285" s="988"/>
      <c r="N285" s="988"/>
      <c r="O285" s="974"/>
      <c r="P285" s="974"/>
      <c r="Q285" s="974"/>
      <c r="R285" s="988"/>
      <c r="S285" s="988"/>
    </row>
    <row r="286">
      <c r="A286" s="993"/>
      <c r="B286" s="988"/>
      <c r="C286" s="988"/>
      <c r="D286" s="988"/>
      <c r="E286" s="988"/>
      <c r="F286" s="988"/>
      <c r="G286" s="988"/>
      <c r="H286" s="988"/>
      <c r="I286" s="988"/>
      <c r="J286" s="986" t="s">
        <v>62</v>
      </c>
      <c r="K286" s="988"/>
      <c r="L286" s="988"/>
      <c r="M286" s="988"/>
      <c r="N286" s="988"/>
      <c r="O286" s="974"/>
      <c r="P286" s="974"/>
      <c r="Q286" s="974"/>
      <c r="R286" s="988"/>
      <c r="S286" s="988"/>
    </row>
    <row r="287">
      <c r="A287" s="993"/>
      <c r="B287" s="988"/>
      <c r="C287" s="988"/>
      <c r="D287" s="988"/>
      <c r="E287" s="988"/>
      <c r="F287" s="988"/>
      <c r="G287" s="988"/>
      <c r="H287" s="988"/>
      <c r="I287" s="988"/>
      <c r="J287" s="986" t="s">
        <v>62</v>
      </c>
      <c r="K287" s="988"/>
      <c r="L287" s="988"/>
      <c r="M287" s="988"/>
      <c r="N287" s="988"/>
      <c r="O287" s="974"/>
      <c r="P287" s="974"/>
      <c r="Q287" s="974"/>
      <c r="R287" s="988"/>
      <c r="S287" s="988"/>
    </row>
    <row r="288">
      <c r="A288" s="993"/>
      <c r="B288" s="988"/>
      <c r="C288" s="988"/>
      <c r="D288" s="988"/>
      <c r="E288" s="988"/>
      <c r="F288" s="988"/>
      <c r="G288" s="988"/>
      <c r="H288" s="988"/>
      <c r="I288" s="988"/>
      <c r="J288" s="986" t="s">
        <v>62</v>
      </c>
      <c r="K288" s="988"/>
      <c r="L288" s="988"/>
      <c r="M288" s="988"/>
      <c r="N288" s="988"/>
      <c r="O288" s="974"/>
      <c r="P288" s="974"/>
      <c r="Q288" s="974"/>
      <c r="R288" s="988"/>
      <c r="S288" s="988"/>
    </row>
    <row r="289">
      <c r="A289" s="993"/>
      <c r="B289" s="988"/>
      <c r="C289" s="988"/>
      <c r="D289" s="988"/>
      <c r="E289" s="988"/>
      <c r="F289" s="988"/>
      <c r="G289" s="988"/>
      <c r="H289" s="988"/>
      <c r="I289" s="988"/>
      <c r="J289" s="986" t="s">
        <v>62</v>
      </c>
      <c r="K289" s="988"/>
      <c r="L289" s="988"/>
      <c r="M289" s="988"/>
      <c r="N289" s="988"/>
      <c r="O289" s="974"/>
      <c r="P289" s="974"/>
      <c r="Q289" s="974"/>
      <c r="R289" s="988"/>
      <c r="S289" s="988"/>
    </row>
    <row r="290">
      <c r="A290" s="993"/>
      <c r="B290" s="988"/>
      <c r="C290" s="988"/>
      <c r="D290" s="988"/>
      <c r="E290" s="988"/>
      <c r="F290" s="988"/>
      <c r="G290" s="988"/>
      <c r="H290" s="988"/>
      <c r="I290" s="988"/>
      <c r="J290" s="986" t="s">
        <v>62</v>
      </c>
      <c r="K290" s="988"/>
      <c r="L290" s="988"/>
      <c r="M290" s="988"/>
      <c r="N290" s="988"/>
      <c r="O290" s="974"/>
      <c r="P290" s="974"/>
      <c r="Q290" s="974"/>
      <c r="R290" s="988"/>
      <c r="S290" s="988"/>
    </row>
    <row r="291">
      <c r="A291" s="993"/>
      <c r="B291" s="988"/>
      <c r="C291" s="988"/>
      <c r="D291" s="988"/>
      <c r="E291" s="988"/>
      <c r="F291" s="988"/>
      <c r="G291" s="988"/>
      <c r="H291" s="988"/>
      <c r="I291" s="988"/>
      <c r="J291" s="986" t="s">
        <v>62</v>
      </c>
      <c r="K291" s="988"/>
      <c r="L291" s="988"/>
      <c r="M291" s="988"/>
      <c r="N291" s="988"/>
      <c r="O291" s="974"/>
      <c r="P291" s="974"/>
      <c r="Q291" s="974"/>
      <c r="R291" s="988"/>
      <c r="S291" s="988"/>
    </row>
    <row r="292">
      <c r="A292" s="993"/>
      <c r="B292" s="988"/>
      <c r="C292" s="988"/>
      <c r="D292" s="988"/>
      <c r="E292" s="988"/>
      <c r="F292" s="988"/>
      <c r="G292" s="988"/>
      <c r="H292" s="988"/>
      <c r="I292" s="988"/>
      <c r="J292" s="986" t="s">
        <v>62</v>
      </c>
      <c r="K292" s="988"/>
      <c r="L292" s="988"/>
      <c r="M292" s="988"/>
      <c r="N292" s="988"/>
      <c r="O292" s="974"/>
      <c r="P292" s="974"/>
      <c r="Q292" s="974"/>
      <c r="R292" s="988"/>
      <c r="S292" s="988"/>
    </row>
    <row r="293">
      <c r="A293" s="993"/>
      <c r="B293" s="988"/>
      <c r="C293" s="988"/>
      <c r="D293" s="988"/>
      <c r="E293" s="988"/>
      <c r="F293" s="988"/>
      <c r="G293" s="988"/>
      <c r="H293" s="988"/>
      <c r="I293" s="988"/>
      <c r="J293" s="986" t="s">
        <v>62</v>
      </c>
      <c r="K293" s="988"/>
      <c r="L293" s="988"/>
      <c r="M293" s="988"/>
      <c r="N293" s="988"/>
      <c r="O293" s="974"/>
      <c r="P293" s="974"/>
      <c r="Q293" s="974"/>
      <c r="R293" s="988"/>
      <c r="S293" s="988"/>
    </row>
    <row r="294">
      <c r="A294" s="993"/>
      <c r="B294" s="988"/>
      <c r="C294" s="988"/>
      <c r="D294" s="988"/>
      <c r="E294" s="988"/>
      <c r="F294" s="988"/>
      <c r="G294" s="988"/>
      <c r="H294" s="988"/>
      <c r="I294" s="988"/>
      <c r="J294" s="986" t="s">
        <v>62</v>
      </c>
      <c r="K294" s="988"/>
      <c r="L294" s="988"/>
      <c r="M294" s="988"/>
      <c r="N294" s="988"/>
      <c r="O294" s="974"/>
      <c r="P294" s="974"/>
      <c r="Q294" s="974"/>
      <c r="R294" s="988"/>
      <c r="S294" s="988"/>
    </row>
    <row r="295">
      <c r="A295" s="993"/>
      <c r="B295" s="988"/>
      <c r="C295" s="988"/>
      <c r="D295" s="988"/>
      <c r="E295" s="988"/>
      <c r="F295" s="988"/>
      <c r="G295" s="988"/>
      <c r="H295" s="988"/>
      <c r="I295" s="988"/>
      <c r="J295" s="986" t="s">
        <v>62</v>
      </c>
      <c r="K295" s="988"/>
      <c r="L295" s="988"/>
      <c r="M295" s="988"/>
      <c r="N295" s="988"/>
      <c r="O295" s="974"/>
      <c r="P295" s="974"/>
      <c r="Q295" s="974"/>
      <c r="R295" s="988"/>
      <c r="S295" s="988"/>
    </row>
    <row r="296">
      <c r="A296" s="993"/>
      <c r="B296" s="988"/>
      <c r="C296" s="988"/>
      <c r="D296" s="988"/>
      <c r="E296" s="988"/>
      <c r="F296" s="988"/>
      <c r="G296" s="988"/>
      <c r="H296" s="988"/>
      <c r="I296" s="988"/>
      <c r="J296" s="986" t="s">
        <v>62</v>
      </c>
      <c r="K296" s="988"/>
      <c r="L296" s="988"/>
      <c r="M296" s="988"/>
      <c r="N296" s="988"/>
      <c r="O296" s="974"/>
      <c r="P296" s="974"/>
      <c r="Q296" s="974"/>
      <c r="R296" s="988"/>
      <c r="S296" s="988"/>
    </row>
    <row r="297">
      <c r="A297" s="993"/>
      <c r="B297" s="988"/>
      <c r="C297" s="988"/>
      <c r="D297" s="988"/>
      <c r="E297" s="988"/>
      <c r="F297" s="988"/>
      <c r="G297" s="988"/>
      <c r="H297" s="988"/>
      <c r="I297" s="988"/>
      <c r="J297" s="986" t="s">
        <v>62</v>
      </c>
      <c r="K297" s="988"/>
      <c r="L297" s="988"/>
      <c r="M297" s="988"/>
      <c r="N297" s="988"/>
      <c r="O297" s="974"/>
      <c r="P297" s="974"/>
      <c r="Q297" s="974"/>
      <c r="R297" s="988"/>
      <c r="S297" s="988"/>
    </row>
    <row r="298">
      <c r="A298" s="993"/>
      <c r="B298" s="988"/>
      <c r="C298" s="988"/>
      <c r="D298" s="988"/>
      <c r="E298" s="988"/>
      <c r="F298" s="988"/>
      <c r="G298" s="988"/>
      <c r="H298" s="988"/>
      <c r="I298" s="988"/>
      <c r="J298" s="986" t="s">
        <v>62</v>
      </c>
      <c r="K298" s="988"/>
      <c r="L298" s="988"/>
      <c r="M298" s="988"/>
      <c r="N298" s="988"/>
      <c r="O298" s="974"/>
      <c r="P298" s="974"/>
      <c r="Q298" s="974"/>
      <c r="R298" s="988"/>
      <c r="S298" s="988"/>
    </row>
    <row r="299">
      <c r="A299" s="993"/>
      <c r="B299" s="988"/>
      <c r="C299" s="988"/>
      <c r="D299" s="988"/>
      <c r="E299" s="988"/>
      <c r="F299" s="988"/>
      <c r="G299" s="988"/>
      <c r="H299" s="988"/>
      <c r="I299" s="988"/>
      <c r="J299" s="986" t="s">
        <v>62</v>
      </c>
      <c r="K299" s="988"/>
      <c r="L299" s="988"/>
      <c r="M299" s="988"/>
      <c r="N299" s="988"/>
      <c r="O299" s="974"/>
      <c r="P299" s="974"/>
      <c r="Q299" s="974"/>
      <c r="R299" s="988"/>
      <c r="S299" s="988"/>
    </row>
    <row r="300">
      <c r="A300" s="993"/>
      <c r="B300" s="988"/>
      <c r="C300" s="988"/>
      <c r="D300" s="988"/>
      <c r="E300" s="988"/>
      <c r="F300" s="988"/>
      <c r="G300" s="988"/>
      <c r="H300" s="988"/>
      <c r="I300" s="988"/>
      <c r="J300" s="986" t="s">
        <v>62</v>
      </c>
      <c r="K300" s="988"/>
      <c r="L300" s="988"/>
      <c r="M300" s="988"/>
      <c r="N300" s="988"/>
      <c r="O300" s="974"/>
      <c r="P300" s="974"/>
      <c r="Q300" s="974"/>
      <c r="R300" s="988"/>
      <c r="S300" s="988"/>
    </row>
    <row r="301">
      <c r="A301" s="993"/>
      <c r="B301" s="988"/>
      <c r="C301" s="988"/>
      <c r="D301" s="988"/>
      <c r="E301" s="988"/>
      <c r="F301" s="988"/>
      <c r="G301" s="988"/>
      <c r="H301" s="988"/>
      <c r="I301" s="988"/>
      <c r="J301" s="986" t="s">
        <v>62</v>
      </c>
      <c r="K301" s="988"/>
      <c r="L301" s="988"/>
      <c r="M301" s="988"/>
      <c r="N301" s="988"/>
      <c r="O301" s="974"/>
      <c r="P301" s="974"/>
      <c r="Q301" s="974"/>
      <c r="R301" s="988"/>
      <c r="S301" s="988"/>
    </row>
    <row r="302">
      <c r="A302" s="993"/>
      <c r="B302" s="988"/>
      <c r="C302" s="988"/>
      <c r="D302" s="988"/>
      <c r="E302" s="988"/>
      <c r="F302" s="988"/>
      <c r="G302" s="988"/>
      <c r="H302" s="988"/>
      <c r="I302" s="988"/>
      <c r="J302" s="986" t="s">
        <v>62</v>
      </c>
      <c r="K302" s="988"/>
      <c r="L302" s="988"/>
      <c r="M302" s="988"/>
      <c r="N302" s="988"/>
      <c r="O302" s="974"/>
      <c r="P302" s="974"/>
      <c r="Q302" s="974"/>
      <c r="R302" s="988"/>
      <c r="S302" s="988"/>
    </row>
    <row r="303">
      <c r="A303" s="993"/>
      <c r="B303" s="988"/>
      <c r="C303" s="988"/>
      <c r="D303" s="988"/>
      <c r="E303" s="988"/>
      <c r="F303" s="988"/>
      <c r="G303" s="988"/>
      <c r="H303" s="988"/>
      <c r="I303" s="988"/>
      <c r="J303" s="986" t="s">
        <v>62</v>
      </c>
      <c r="K303" s="988"/>
      <c r="L303" s="988"/>
      <c r="M303" s="988"/>
      <c r="N303" s="988"/>
      <c r="O303" s="974"/>
      <c r="P303" s="974"/>
      <c r="Q303" s="974"/>
      <c r="R303" s="988"/>
      <c r="S303" s="988"/>
    </row>
    <row r="304">
      <c r="A304" s="993"/>
      <c r="B304" s="988"/>
      <c r="C304" s="988"/>
      <c r="D304" s="988"/>
      <c r="E304" s="988"/>
      <c r="F304" s="988"/>
      <c r="G304" s="988"/>
      <c r="H304" s="988"/>
      <c r="I304" s="988"/>
      <c r="J304" s="986" t="s">
        <v>62</v>
      </c>
      <c r="K304" s="988"/>
      <c r="L304" s="988"/>
      <c r="M304" s="988"/>
      <c r="N304" s="988"/>
      <c r="O304" s="974"/>
      <c r="P304" s="974"/>
      <c r="Q304" s="974"/>
      <c r="R304" s="988"/>
      <c r="S304" s="988"/>
    </row>
    <row r="305">
      <c r="A305" s="993"/>
      <c r="B305" s="988"/>
      <c r="C305" s="988"/>
      <c r="D305" s="988"/>
      <c r="E305" s="988"/>
      <c r="F305" s="988"/>
      <c r="G305" s="988"/>
      <c r="H305" s="988"/>
      <c r="I305" s="988"/>
      <c r="J305" s="986" t="s">
        <v>62</v>
      </c>
      <c r="K305" s="988"/>
      <c r="L305" s="988"/>
      <c r="M305" s="988"/>
      <c r="N305" s="988"/>
      <c r="O305" s="974"/>
      <c r="P305" s="974"/>
      <c r="Q305" s="974"/>
      <c r="R305" s="988"/>
      <c r="S305" s="988"/>
    </row>
    <row r="306">
      <c r="A306" s="993"/>
      <c r="B306" s="988"/>
      <c r="C306" s="988"/>
      <c r="D306" s="988"/>
      <c r="E306" s="988"/>
      <c r="F306" s="988"/>
      <c r="G306" s="988"/>
      <c r="H306" s="988"/>
      <c r="I306" s="988"/>
      <c r="J306" s="986" t="s">
        <v>62</v>
      </c>
      <c r="K306" s="988"/>
      <c r="L306" s="988"/>
      <c r="M306" s="988"/>
      <c r="N306" s="988"/>
      <c r="O306" s="974"/>
      <c r="P306" s="974"/>
      <c r="Q306" s="974"/>
      <c r="R306" s="988"/>
      <c r="S306" s="988"/>
    </row>
    <row r="307">
      <c r="A307" s="993"/>
      <c r="B307" s="988"/>
      <c r="C307" s="988"/>
      <c r="D307" s="988"/>
      <c r="E307" s="988"/>
      <c r="F307" s="988"/>
      <c r="G307" s="988"/>
      <c r="H307" s="988"/>
      <c r="I307" s="988"/>
      <c r="J307" s="986" t="s">
        <v>62</v>
      </c>
      <c r="K307" s="988"/>
      <c r="L307" s="988"/>
      <c r="M307" s="988"/>
      <c r="N307" s="988"/>
      <c r="O307" s="974"/>
      <c r="P307" s="974"/>
      <c r="Q307" s="974"/>
      <c r="R307" s="988"/>
      <c r="S307" s="988"/>
    </row>
    <row r="308">
      <c r="A308" s="993"/>
      <c r="B308" s="988"/>
      <c r="C308" s="988"/>
      <c r="D308" s="988"/>
      <c r="E308" s="988"/>
      <c r="F308" s="988"/>
      <c r="G308" s="988"/>
      <c r="H308" s="988"/>
      <c r="I308" s="988"/>
      <c r="J308" s="986" t="s">
        <v>62</v>
      </c>
      <c r="K308" s="988"/>
      <c r="L308" s="988"/>
      <c r="M308" s="988"/>
      <c r="N308" s="988"/>
      <c r="O308" s="974"/>
      <c r="P308" s="974"/>
      <c r="Q308" s="974"/>
      <c r="R308" s="988"/>
      <c r="S308" s="988"/>
    </row>
    <row r="309">
      <c r="A309" s="993"/>
      <c r="B309" s="988"/>
      <c r="C309" s="988"/>
      <c r="D309" s="988"/>
      <c r="E309" s="988"/>
      <c r="F309" s="988"/>
      <c r="G309" s="988"/>
      <c r="H309" s="988"/>
      <c r="I309" s="988"/>
      <c r="J309" s="986" t="s">
        <v>62</v>
      </c>
      <c r="K309" s="988"/>
      <c r="L309" s="988"/>
      <c r="M309" s="988"/>
      <c r="N309" s="988"/>
      <c r="O309" s="974"/>
      <c r="P309" s="974"/>
      <c r="Q309" s="974"/>
      <c r="R309" s="988"/>
      <c r="S309" s="988"/>
    </row>
    <row r="310">
      <c r="A310" s="993"/>
      <c r="B310" s="988"/>
      <c r="C310" s="988"/>
      <c r="D310" s="988"/>
      <c r="E310" s="988"/>
      <c r="F310" s="988"/>
      <c r="G310" s="988"/>
      <c r="H310" s="988"/>
      <c r="I310" s="988"/>
      <c r="J310" s="986" t="s">
        <v>62</v>
      </c>
      <c r="K310" s="988"/>
      <c r="L310" s="988"/>
      <c r="M310" s="988"/>
      <c r="N310" s="988"/>
      <c r="O310" s="974"/>
      <c r="P310" s="974"/>
      <c r="Q310" s="974"/>
      <c r="R310" s="988"/>
      <c r="S310" s="988"/>
    </row>
    <row r="311">
      <c r="A311" s="993"/>
      <c r="B311" s="988"/>
      <c r="C311" s="988"/>
      <c r="D311" s="988"/>
      <c r="E311" s="988"/>
      <c r="F311" s="988"/>
      <c r="G311" s="988"/>
      <c r="H311" s="988"/>
      <c r="I311" s="988"/>
      <c r="J311" s="986" t="s">
        <v>62</v>
      </c>
      <c r="K311" s="988"/>
      <c r="L311" s="988"/>
      <c r="M311" s="988"/>
      <c r="N311" s="988"/>
      <c r="O311" s="974"/>
      <c r="P311" s="974"/>
      <c r="Q311" s="974"/>
      <c r="R311" s="988"/>
      <c r="S311" s="988"/>
    </row>
    <row r="312">
      <c r="A312" s="993"/>
      <c r="B312" s="988"/>
      <c r="C312" s="988"/>
      <c r="D312" s="988"/>
      <c r="E312" s="988"/>
      <c r="F312" s="988"/>
      <c r="G312" s="988"/>
      <c r="H312" s="988"/>
      <c r="I312" s="988"/>
      <c r="J312" s="986" t="s">
        <v>62</v>
      </c>
      <c r="K312" s="988"/>
      <c r="L312" s="988"/>
      <c r="M312" s="988"/>
      <c r="N312" s="988"/>
      <c r="O312" s="974"/>
      <c r="P312" s="974"/>
      <c r="Q312" s="974"/>
      <c r="R312" s="988"/>
      <c r="S312" s="988"/>
    </row>
  </sheetData>
  <mergeCells count="1">
    <mergeCell ref="A2:S2"/>
  </mergeCells>
  <drawing r:id="rId1"/>
</worksheet>
</file>