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UARY" sheetId="1" r:id="rId4"/>
    <sheet state="visible" name="FEBRUARY" sheetId="2" r:id="rId5"/>
    <sheet state="visible" name="FEB-ADMISSION" sheetId="3" r:id="rId6"/>
    <sheet state="visible" name="FEB-DISCHARGE (BILLING)" sheetId="4" r:id="rId7"/>
    <sheet state="visible" name="MARCH" sheetId="5" r:id="rId8"/>
    <sheet state="hidden" name="Feb - Admission" sheetId="6" r:id="rId9"/>
    <sheet state="hidden" name="CHART RETRIEVE" sheetId="7" r:id="rId10"/>
    <sheet state="hidden" name="admission (JAN)" sheetId="8" r:id="rId11"/>
    <sheet state="hidden" name="2025 NON-PHIC CASES" sheetId="9" r:id="rId12"/>
    <sheet state="hidden" name="DISCHARGE(BILLING)"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L2">
      <text>
        <t xml:space="preserve">ORANGE - LOW PRIORITY
YELLOW - HIGH PRIORITY</t>
      </text>
    </comment>
    <comment authorId="0" ref="AJ4">
      <text>
        <t xml:space="preserve">ORANGE - LOW PRIORITY
YELLOW - HIGH PRIORITY</t>
      </text>
    </comment>
    <comment authorId="0" ref="AL4">
      <text>
        <t xml:space="preserve">ORANGE - LOW PRIORITY
YELLOW - HIGH PRIORITY</t>
      </text>
    </comment>
    <comment authorId="0" ref="AO5">
      <text>
        <t xml:space="preserve">ORANGE - LOW PRIORITY
YELLOW - HIGH PRIORITY</t>
      </text>
    </comment>
    <comment authorId="0" ref="AL9">
      <text>
        <t xml:space="preserve">ORANGE - LOW PRIORITY
YELLOW - HIGH PRIORITY</t>
      </text>
    </comment>
    <comment authorId="0" ref="AM9">
      <text>
        <t xml:space="preserve">ORANGE - LOW PRIORITY
YELLOW - HIGH PRIORITY</t>
      </text>
    </comment>
    <comment authorId="0" ref="AO10">
      <text>
        <t xml:space="preserve">ORANGE - LOW PRIORITY
YELLOW - HIGH PRIORITY</t>
      </text>
    </comment>
    <comment authorId="0" ref="AJ13">
      <text>
        <t xml:space="preserve">ORANGE - LOW PRIORITY
YELLOW - HIGH PRIORITY</t>
      </text>
    </comment>
    <comment authorId="0" ref="AL13">
      <text>
        <t xml:space="preserve">ORANGE - LOW PRIORITY
YELLOW - HIGH PRIORITY</t>
      </text>
    </comment>
    <comment authorId="0" ref="AO14">
      <text>
        <t xml:space="preserve">ORANGE - LOW PRIORITY
YELLOW - HIGH PRIORITY</t>
      </text>
    </comment>
    <comment authorId="0" ref="AD27">
      <text>
        <t xml:space="preserve">NOT TALLY VS SOA / ALL DETAILS AMOUNT ARE CORRECT</t>
      </text>
    </comment>
    <comment authorId="0" ref="AD66">
      <text>
        <t xml:space="preserve">NOT TALLY FROM SOA
	-Philhealth</t>
      </text>
    </comment>
    <comment authorId="0" ref="AD78">
      <text>
        <t xml:space="preserve">NOT TALLY TO SOA
	-Philhealth</t>
      </text>
    </comment>
    <comment authorId="0" ref="AD79">
      <text>
        <t xml:space="preserve">NOT TALLY FROM SOA
	-Philhealth</t>
      </text>
    </comment>
    <comment authorId="0" ref="AD82">
      <text>
        <t xml:space="preserve">NOT TALLY AT SOA
	-Philhealth</t>
      </text>
    </comment>
    <comment authorId="0" ref="AD92">
      <text>
        <t xml:space="preserve">NOT TALLY  IN SOA
	-Philhealth</t>
      </text>
    </comment>
    <comment authorId="0" ref="AD104">
      <text>
        <t xml:space="preserve">NOT TALLY IN SOA
	-Philhealth</t>
      </text>
    </comment>
    <comment authorId="0" ref="AD107">
      <text>
        <t xml:space="preserve">NOT TALLY IN SOA
	-Philhealth</t>
      </text>
    </comment>
    <comment authorId="0" ref="AD123">
      <text>
        <t xml:space="preserve">NOT TALLY VS SOA
	-Philhealth</t>
      </text>
    </comment>
    <comment authorId="0" ref="AD133">
      <text>
        <t xml:space="preserve">NOT TALLY IN SOA
	-Philhealth</t>
      </text>
    </comment>
    <comment authorId="0" ref="AD154">
      <text>
        <t xml:space="preserve">not tally in SOA
	-Philhealth</t>
      </text>
    </comment>
    <comment authorId="0" ref="AD156">
      <text>
        <t xml:space="preserve">not tall in SOA
	-Philhealth</t>
      </text>
    </comment>
    <comment authorId="0" ref="AD160">
      <text>
        <t xml:space="preserve">NOT TALLY IN SOA
	-Philhealth</t>
      </text>
    </comment>
  </commentList>
</comments>
</file>

<file path=xl/sharedStrings.xml><?xml version="1.0" encoding="utf-8"?>
<sst xmlns="http://schemas.openxmlformats.org/spreadsheetml/2006/main" count="12411" uniqueCount="3818">
  <si>
    <t>Column 1</t>
  </si>
  <si>
    <t>SOA #</t>
  </si>
  <si>
    <t>DATE ADMITTED</t>
  </si>
  <si>
    <t>DISCHARGED DATE</t>
  </si>
  <si>
    <t># OF DAYS</t>
  </si>
  <si>
    <t>NAME OF PATIENT</t>
  </si>
  <si>
    <t>BILLING DATA</t>
  </si>
  <si>
    <t>PATIENT BIRTHDAY</t>
  </si>
  <si>
    <t>AGE
(YRS)</t>
  </si>
  <si>
    <t>DEPENDENT PHIC NO.</t>
  </si>
  <si>
    <t>NAME OF MEMBER</t>
  </si>
  <si>
    <t>MEMBER'S 
PHIC NO.</t>
  </si>
  <si>
    <t>MEMBER'S 
CATEGORY</t>
  </si>
  <si>
    <t>RELATIONSHIP TO MEMBER</t>
  </si>
  <si>
    <t>ADMITTING DIAGNOSIS</t>
  </si>
  <si>
    <t>FINAL DIAGNOSIS</t>
  </si>
  <si>
    <t>ICD 10 CODE</t>
  </si>
  <si>
    <t>PROCEDURE</t>
  </si>
  <si>
    <t>RVS CODE</t>
  </si>
  <si>
    <t>ATTENDING PHYSICIAN</t>
  </si>
  <si>
    <t>CO-MANAGE DOCTORS</t>
  </si>
  <si>
    <t>ACTUAL CHARGES</t>
  </si>
  <si>
    <t>SENIOR/PWD
DISCOUNT</t>
  </si>
  <si>
    <t>OTHER 
 DISCOUNT/GL</t>
  </si>
  <si>
    <t>HMO</t>
  </si>
  <si>
    <t>PARTIAL/
PAYMENTS</t>
  </si>
  <si>
    <t>HOSPITAL CLAIMS</t>
  </si>
  <si>
    <t>PF CLAIMS</t>
  </si>
  <si>
    <t>PHIC CASE RATE</t>
  </si>
  <si>
    <t>BALANCE</t>
  </si>
  <si>
    <t>PATIENT CATEGORY</t>
  </si>
  <si>
    <t>PATIENT TYPE</t>
  </si>
  <si>
    <t>PBEF YES</t>
  </si>
  <si>
    <t>PBEF NO</t>
  </si>
  <si>
    <t>CSF COMP</t>
  </si>
  <si>
    <t>CSF INC</t>
  </si>
  <si>
    <t>CF2 COMP</t>
  </si>
  <si>
    <t>CF2 INC</t>
  </si>
  <si>
    <t>DIAGNOSTICS / OTHER ATTACHMENTS</t>
  </si>
  <si>
    <t>SOA &amp; ITB</t>
  </si>
  <si>
    <t>NOTE</t>
  </si>
  <si>
    <t>CF4</t>
  </si>
  <si>
    <t>DISPOSITION</t>
  </si>
  <si>
    <t>OVERALL CASE STATUS</t>
  </si>
  <si>
    <t>TRANSMITTAL DEADLINE (60 days)</t>
  </si>
  <si>
    <t>TRANSMITTAL #</t>
  </si>
  <si>
    <t>DATE TRANSMITTED</t>
  </si>
  <si>
    <t>TRANSMITTED BY</t>
  </si>
  <si>
    <t>TRANSMITTAL NOTES</t>
  </si>
  <si>
    <t>ACCOUNTS RECEIVABLE</t>
  </si>
  <si>
    <t>CLAIM STATUS</t>
  </si>
  <si>
    <t>AR DATE</t>
  </si>
  <si>
    <t>AR BY</t>
  </si>
  <si>
    <t>AZUL, ZACHARY MARK UNTALAN</t>
  </si>
  <si>
    <t>03-253928970-4</t>
  </si>
  <si>
    <t>AZUL, MARK ANTHONY BARRAMEDA</t>
  </si>
  <si>
    <t>19-089384193-1</t>
  </si>
  <si>
    <t>FORMAL-PRIVATE</t>
  </si>
  <si>
    <t>CHILD</t>
  </si>
  <si>
    <t>DENGUE FEVER</t>
  </si>
  <si>
    <t xml:space="preserve">DENGUE FEVER WITH WARNING SIGNS </t>
  </si>
  <si>
    <t>A97.1</t>
  </si>
  <si>
    <t>-</t>
  </si>
  <si>
    <t>CORTEZ, ARSENIO MORALES JR.</t>
  </si>
  <si>
    <t>PEDIA</t>
  </si>
  <si>
    <t>INPATIENT</t>
  </si>
  <si>
    <t>MISSING DOCTOR'S SIGNATURE</t>
  </si>
  <si>
    <t xml:space="preserve">
✔️ + NS1 
✔️ LOW P.C. (X2)
</t>
  </si>
  <si>
    <t>MANUAL</t>
  </si>
  <si>
    <t>RECOVERED</t>
  </si>
  <si>
    <t>READY FOR TRANSMITTAL</t>
  </si>
  <si>
    <t>APRIL</t>
  </si>
  <si>
    <t>Jane Yutrago</t>
  </si>
  <si>
    <t>CRISTOBAL, FERNANDO DESCALZO</t>
  </si>
  <si>
    <t>01-025126377-4</t>
  </si>
  <si>
    <t>INFORMAL ECONOMY- INFORMAL SECTOR</t>
  </si>
  <si>
    <t>MEMBER</t>
  </si>
  <si>
    <t>T/C GOUTY ATHRITIS , IFLARE BOTH FEET</t>
  </si>
  <si>
    <r>
      <rPr>
        <rFont val="Arial Narrow"/>
        <b/>
        <color theme="1"/>
        <sz val="12.0"/>
      </rPr>
      <t>GOUT</t>
    </r>
    <r>
      <rPr>
        <rFont val="Arial Narrow"/>
        <color theme="1"/>
        <sz val="12.0"/>
      </rPr>
      <t>Y ATHRITIS</t>
    </r>
  </si>
  <si>
    <t>M10.90</t>
  </si>
  <si>
    <t>DAYO, ALFRED MATTHEW R.</t>
  </si>
  <si>
    <t>MEDICINE</t>
  </si>
  <si>
    <t>✔️ HIGH URIC ACID</t>
  </si>
  <si>
    <t>SYSTEM</t>
  </si>
  <si>
    <t>SHAYNE</t>
  </si>
  <si>
    <t>UPLOADED DOCS; CHANGE CASE RATE AMOUNT THEN TRANSMIT</t>
  </si>
  <si>
    <t>SUMARAY, RICARDO BONDAD</t>
  </si>
  <si>
    <t>01-025031677-7</t>
  </si>
  <si>
    <t>LIFETIME MEMBER</t>
  </si>
  <si>
    <t>CAP MR; ASPIRATION PNEUMONIA</t>
  </si>
  <si>
    <r>
      <rPr>
        <rFont val="Arial Narrow"/>
        <b/>
        <color theme="1"/>
        <sz val="12.0"/>
      </rPr>
      <t>CAP MR</t>
    </r>
    <r>
      <rPr>
        <rFont val="Arial Narrow"/>
        <color theme="1"/>
        <sz val="12.0"/>
      </rPr>
      <t>, PULMONARY TB HYPERTENSIVE, CARDIVASCULAR DISEASE</t>
    </r>
  </si>
  <si>
    <t>J18.92</t>
  </si>
  <si>
    <t xml:space="preserve">SANTOS, JOEL B. </t>
  </si>
  <si>
    <t xml:space="preserve">
✔️ ANTIBIOTICS (PIPERACILLIN, TAZOBACTAM)
✔️ OXYGEN (X8)
✔️ NEB (7 DAYS)
✔️ XRAY (BILATERAL PNEUMONIA)
</t>
  </si>
  <si>
    <t>IMPROVED</t>
  </si>
  <si>
    <t>PENDING</t>
  </si>
  <si>
    <t>GALLARDO, RAVENIEL FAUSTINO</t>
  </si>
  <si>
    <t>01-175331986-9</t>
  </si>
  <si>
    <t>SENIOR CITIZEN</t>
  </si>
  <si>
    <t xml:space="preserve">CVD INFARCT, THALAMOCASIULAR AREA, NIASS13 </t>
  </si>
  <si>
    <r>
      <rPr>
        <rFont val="Arial Narrow"/>
        <color theme="1"/>
        <sz val="12.0"/>
      </rPr>
      <t xml:space="preserve">SOFT AND TISSUE INFECTION LEFT FOOT, OSTEOMYELITIS LEFT FOOT 4TH DIGIT, HAP DM TYPE 2, </t>
    </r>
    <r>
      <rPr>
        <rFont val="Arial Narrow"/>
        <b/>
        <color theme="1"/>
        <sz val="12.0"/>
      </rPr>
      <t>CVD INFARCT</t>
    </r>
    <r>
      <rPr>
        <rFont val="Arial Narrow"/>
        <color theme="1"/>
        <sz val="12.0"/>
      </rPr>
      <t xml:space="preserve"> R MCAQ TERRITORY . ATHEROTHROMBOTIC</t>
    </r>
  </si>
  <si>
    <t>I63.9</t>
  </si>
  <si>
    <t>IMPERIAL, MARIA ANGELICA LIZA VELASCO</t>
  </si>
  <si>
    <t xml:space="preserve"> </t>
  </si>
  <si>
    <t>FOR AP'S SIGNATURE ON FORMS</t>
  </si>
  <si>
    <t>CF4: JUST FIXED 01/03 - DISCHARGED DATE INSTEAD OF 01/02</t>
  </si>
  <si>
    <t>ARRAYA, PAUL JAMES PALONPON</t>
  </si>
  <si>
    <t>00-000000000-0</t>
  </si>
  <si>
    <t>ARRAYA, LARRY M.</t>
  </si>
  <si>
    <t>19-089955255-9</t>
  </si>
  <si>
    <t xml:space="preserve">T/C SEPTIC ARTHRITIS </t>
  </si>
  <si>
    <r>
      <rPr>
        <rFont val="Arial Narrow"/>
        <color theme="1"/>
        <sz val="12.0"/>
      </rPr>
      <t xml:space="preserve">R/O SEPTIC </t>
    </r>
    <r>
      <rPr>
        <rFont val="Arial Narrow"/>
        <b/>
        <color theme="1"/>
        <sz val="12.0"/>
      </rPr>
      <t xml:space="preserve">ARTHRITIS </t>
    </r>
    <r>
      <rPr>
        <rFont val="Arial Narrow"/>
        <color theme="1"/>
        <sz val="12.0"/>
      </rPr>
      <t xml:space="preserve">LEFT KNEE S/P IRRIGATION LEFT KNEE </t>
    </r>
  </si>
  <si>
    <t>M00.96</t>
  </si>
  <si>
    <r>
      <rPr>
        <rFont val="Arial Narrow"/>
        <color theme="1"/>
        <sz val="12.0"/>
      </rPr>
      <t xml:space="preserve">S/P IRRIGATION AND </t>
    </r>
    <r>
      <rPr>
        <rFont val="Arial Narrow"/>
        <b/>
        <color theme="1"/>
        <sz val="12.0"/>
      </rPr>
      <t xml:space="preserve">DEBRIDEMENT </t>
    </r>
    <r>
      <rPr>
        <rFont val="Arial Narrow"/>
        <color theme="1"/>
        <sz val="12.0"/>
      </rPr>
      <t>L KNEE</t>
    </r>
  </si>
  <si>
    <t>20610
11012</t>
  </si>
  <si>
    <t>MOLATO, REYNALDO J.</t>
  </si>
  <si>
    <t>GUERRERO, CRISTINA EMILY SEVILLA</t>
  </si>
  <si>
    <t>MEDICINE, SURGERY</t>
  </si>
  <si>
    <r>
      <rPr>
        <rFont val="Arial Narrow"/>
        <color theme="1"/>
        <sz val="12.0"/>
      </rPr>
      <t xml:space="preserve">
✔️ OPR RECORD
</t>
    </r>
    <r>
      <rPr>
        <rFont val="Arial Narrow"/>
        <b/>
        <color theme="1"/>
        <sz val="12.0"/>
      </rPr>
      <t xml:space="preserve">✔️ </t>
    </r>
    <r>
      <rPr>
        <rFont val="Arial Narrow"/>
        <color theme="1"/>
        <sz val="12.0"/>
      </rPr>
      <t xml:space="preserve">ANES RECORD
</t>
    </r>
  </si>
  <si>
    <t>CANCILAO, ESTRELLA  SAN JUAN</t>
  </si>
  <si>
    <t>01-175286802-8</t>
  </si>
  <si>
    <t>T/C CAP-MR, R/O GUT OBSTRUCTION</t>
  </si>
  <si>
    <r>
      <rPr>
        <rFont val="Arial Narrow"/>
        <b/>
        <color theme="1"/>
        <sz val="12.0"/>
      </rPr>
      <t>COMMUNITY ACQUIRED PNEUMONIA-MODERATE RISK</t>
    </r>
    <r>
      <rPr>
        <rFont val="Arial Narrow"/>
        <color theme="1"/>
        <sz val="12.0"/>
      </rPr>
      <t>; HYPONATREMIA; PULMONARY NODULE</t>
    </r>
  </si>
  <si>
    <t>OGBAC, MARTIN KRISTOFFER ELISES</t>
  </si>
  <si>
    <t>POSIO, JAN PETER PARS</t>
  </si>
  <si>
    <t xml:space="preserve">
✔️ ANTIBIOTICS (CEFTRIAXONE, AZITHROMYCIN)
✔️ OTHER MEDS (SALBUTAMOL)
✔️ OXYGEN (X11)
✔️ NEB (3 DAYS)
✔️ XRAY (BILATERAL PNEUMONIA)
</t>
  </si>
  <si>
    <t>DAMA REASON - FINANCIAL CONSTRAINTS</t>
  </si>
  <si>
    <t>DAMA w/ waiver</t>
  </si>
  <si>
    <t>ABALOS, JANIYAH MACY LEONG</t>
  </si>
  <si>
    <t>LEONG, MARJORIE UNGGAY</t>
  </si>
  <si>
    <t>01-052162325-5</t>
  </si>
  <si>
    <t>COMPLEX FEBRILE CONVULSION, ACUTE GASTRO ENTERITIS MODERATE DEHYDRATION</t>
  </si>
  <si>
    <r>
      <rPr>
        <rFont val="Arial Narrow"/>
        <b/>
        <color theme="1"/>
        <sz val="12.0"/>
      </rPr>
      <t>COMPLEX FEBRILE CONVULSION</t>
    </r>
    <r>
      <rPr>
        <rFont val="Arial Narrow"/>
        <color theme="1"/>
        <sz val="12.0"/>
      </rPr>
      <t>, ACUTE GASTRO ENTERITIS MODERATE DEHYDRATION</t>
    </r>
  </si>
  <si>
    <t>R56.0</t>
  </si>
  <si>
    <t>ARAGON, JOY RUTH M.</t>
  </si>
  <si>
    <t>MEDICINE, PEDIA</t>
  </si>
  <si>
    <t xml:space="preserve">
✔️ CF4 (CONVULSIONS &amp; SEIZURES)
</t>
  </si>
  <si>
    <t>MALBAS, MAGDALENA PALERO</t>
  </si>
  <si>
    <t>03-026303921-8</t>
  </si>
  <si>
    <t>CVD INFARCT, LEFT THALAMOCAPSULAR; NIHSS 5, HYPERTENSION STAGE 2; T2DM</t>
  </si>
  <si>
    <r>
      <rPr>
        <rFont val="Arial Narrow"/>
        <b/>
        <color theme="1"/>
        <sz val="12.0"/>
      </rPr>
      <t>CVD INFARCT</t>
    </r>
    <r>
      <rPr>
        <rFont val="Arial Narrow"/>
        <color theme="1"/>
        <sz val="12.0"/>
      </rPr>
      <t xml:space="preserve"> LEFT MIDDLE CEREBRAL ARTERY TERRITORY, NIHSS 2, HYPERTENSION</t>
    </r>
  </si>
  <si>
    <t xml:space="preserve">
✔️ CRANIAL CT-SCAN = BUT IMPRESSION DOES NOT DIRECTLY STATE 'INFARCT' 
</t>
  </si>
  <si>
    <t>SALUT, SHEILA LLAGAS</t>
  </si>
  <si>
    <t>01-051003627-7</t>
  </si>
  <si>
    <t>AUB R/O ENDOMETRIAL PATHOLOGY, INSULIN DEPENDENT DIABETES MELLITUS G1PI (1001)</t>
  </si>
  <si>
    <r>
      <rPr>
        <rFont val="Arial Narrow"/>
        <color theme="1"/>
        <sz val="12.0"/>
      </rPr>
      <t xml:space="preserve">ABNORMAL </t>
    </r>
    <r>
      <rPr>
        <rFont val="Arial Narrow"/>
        <b/>
        <color theme="1"/>
        <sz val="12.0"/>
      </rPr>
      <t>UTERINE BLEEDING</t>
    </r>
    <r>
      <rPr>
        <rFont val="Arial Narrow"/>
        <color theme="1"/>
        <sz val="12.0"/>
      </rPr>
      <t xml:space="preserve">  R/O ENDOMETRIAL PATHOLOGY, ENDOMETRIAL POLYP, INSULIN DEPENDENT DIABETES MELLITUS G1P1 (1001)</t>
    </r>
  </si>
  <si>
    <t>N93.9</t>
  </si>
  <si>
    <r>
      <rPr>
        <rFont val="Arial Narrow"/>
        <b/>
        <color theme="1"/>
        <sz val="12.0"/>
      </rPr>
      <t>DILATATION AND CURETTAGE</t>
    </r>
    <r>
      <rPr>
        <rFont val="Arial Narrow"/>
        <color theme="1"/>
        <sz val="12.0"/>
      </rPr>
      <t xml:space="preserve"> FOLLOWED BY POLYPECTOMY UNDER SADDLE BLOCK ANESTHESIA </t>
    </r>
  </si>
  <si>
    <t>IMBAO, JOCELYN CRUZ</t>
  </si>
  <si>
    <t>LORENZO, MIGUEL  ALFREDO MAPOTE</t>
  </si>
  <si>
    <t>SURGERY, MEDICINE</t>
  </si>
  <si>
    <t xml:space="preserve">
✔️ OPR RECORD
✔️ ANES RECORD
</t>
  </si>
  <si>
    <t>FOR AP'S SIGNATURE ON OPR RECORD</t>
  </si>
  <si>
    <t>ROXAS, MA. ANA ESGRA</t>
  </si>
  <si>
    <t>01-250898775-5</t>
  </si>
  <si>
    <t>HYPERTENSIVE URGENCY</t>
  </si>
  <si>
    <r>
      <rPr>
        <rFont val="Arial Narrow"/>
        <b/>
        <color theme="1"/>
        <sz val="12.0"/>
      </rPr>
      <t xml:space="preserve">HYPERTENSIVE </t>
    </r>
    <r>
      <rPr>
        <rFont val="Arial Narrow"/>
        <color theme="1"/>
        <sz val="12.0"/>
      </rPr>
      <t>URGENCY , T/C DM</t>
    </r>
  </si>
  <si>
    <t>I10.9</t>
  </si>
  <si>
    <t>GARCIA, ANN CRIZETTE R.</t>
  </si>
  <si>
    <t xml:space="preserve">
✔️ CF4 (200/120 BP)
✔️ MEDS (LOSARTAN, ATORVASTATIN)
</t>
  </si>
  <si>
    <t>BELWA, DHANE ZYRUS LESTE</t>
  </si>
  <si>
    <t>01-271174199-0</t>
  </si>
  <si>
    <t>BELWA, DANIEL SIW-ANG JR.</t>
  </si>
  <si>
    <t>04-050143816-4</t>
  </si>
  <si>
    <t>FORMAL-GOVERNMENT</t>
  </si>
  <si>
    <t>FEVER OF UNKNOWN ORIGIN</t>
  </si>
  <si>
    <r>
      <rPr>
        <rFont val="Arial Narrow"/>
        <b/>
        <color theme="1"/>
        <sz val="12.0"/>
      </rPr>
      <t>MIXED CONNECTIVE TISSUE DISEASE</t>
    </r>
    <r>
      <rPr>
        <rFont val="Arial Narrow"/>
        <color theme="1"/>
        <sz val="12.0"/>
      </rPr>
      <t>, PROBABLE JUVENILE SYSTEMATIC SCLEROSIS</t>
    </r>
  </si>
  <si>
    <t>M35.1</t>
  </si>
  <si>
    <t>GALUTIRA, PAUL JOSEPH TULIAO</t>
  </si>
  <si>
    <t>ASIS, CARLA MARIE L.</t>
  </si>
  <si>
    <t>PEDIA, MEDICINE</t>
  </si>
  <si>
    <t>ALZONA, JONAS FLOR</t>
  </si>
  <si>
    <t>ALZONA, ALLAN POLINTAN</t>
  </si>
  <si>
    <t>23-002758366-6</t>
  </si>
  <si>
    <t>INDIGENT</t>
  </si>
  <si>
    <t>AVULSED WOUND (R) HAND, T/C FRACTURE 1ST-4TH DIGIT RIGHT HAND, T/C CRUSHED INJURY RIGHT</t>
  </si>
  <si>
    <r>
      <rPr>
        <rFont val="Arial Narrow"/>
        <color theme="1"/>
        <sz val="12.0"/>
      </rPr>
      <t xml:space="preserve">MANGLED HAND (R) NEAR AMPUTATION, INDEX, MIDDLE, RING AND SMALL </t>
    </r>
    <r>
      <rPr>
        <rFont val="Arial Narrow"/>
        <b/>
        <color theme="1"/>
        <sz val="12.0"/>
      </rPr>
      <t xml:space="preserve">FINGER </t>
    </r>
    <r>
      <rPr>
        <rFont val="Arial Narrow"/>
        <color theme="1"/>
        <sz val="12.0"/>
      </rPr>
      <t xml:space="preserve">RIGHT WITH </t>
    </r>
    <r>
      <rPr>
        <rFont val="Arial Narrow"/>
        <b/>
        <color theme="1"/>
        <sz val="12.0"/>
      </rPr>
      <t>MULTIPLE FRACTURE</t>
    </r>
    <r>
      <rPr>
        <rFont val="Arial Narrow"/>
        <color theme="1"/>
        <sz val="12.0"/>
      </rPr>
      <t xml:space="preserve"> METACARPAL AND PHALANGES DISLOCATION IMCP THUMB RIGHT</t>
    </r>
  </si>
  <si>
    <t>S62.7</t>
  </si>
  <si>
    <r>
      <rPr>
        <rFont val="Arial Narrow"/>
        <color theme="1"/>
        <sz val="12.0"/>
      </rPr>
      <t xml:space="preserve">REVASCULARIZATION INDEX FINGER COMPLETION </t>
    </r>
    <r>
      <rPr>
        <rFont val="Arial Narrow"/>
        <b/>
        <color theme="1"/>
        <sz val="12.0"/>
      </rPr>
      <t>AMPUTATION</t>
    </r>
    <r>
      <rPr>
        <rFont val="Arial Narrow"/>
        <color theme="1"/>
        <sz val="12.0"/>
      </rPr>
      <t>, RAY AMPUTATION, MCP AREA MIDDLE RING AND SMALL FINGER RIGHT CLOSED REDUCTION OF MCP JOINT DISLOCATION, THUMB, DEBRIDEMENT AND SOFT TISSUE RE-ARRANGEMENT AND FLAX COUTRAGE</t>
    </r>
  </si>
  <si>
    <t>15736 
25931</t>
  </si>
  <si>
    <t>RAMOS, SHERWIN USMAN</t>
  </si>
  <si>
    <t>✔️ OPR RECORD
✔️ ANES RECORD</t>
  </si>
  <si>
    <t>LOPEZ, LOUIE CLAUDE CABARDO</t>
  </si>
  <si>
    <t>01-271174166-4</t>
  </si>
  <si>
    <t>LOPEZ, KATHRINE  CHARLOTTE CABARDO</t>
  </si>
  <si>
    <t>03-050341342-2</t>
  </si>
  <si>
    <t>PCAP HIGH RISK</t>
  </si>
  <si>
    <r>
      <rPr>
        <rFont val="Arial Narrow"/>
        <b/>
        <color theme="1"/>
        <sz val="12.0"/>
      </rPr>
      <t xml:space="preserve">PCAP </t>
    </r>
    <r>
      <rPr>
        <rFont val="Arial Narrow"/>
        <b val="0"/>
        <color theme="1"/>
        <sz val="12.0"/>
      </rPr>
      <t>HIGH RISK</t>
    </r>
  </si>
  <si>
    <t>ALSASUA, MARIAN MORENO</t>
  </si>
  <si>
    <t xml:space="preserve">
✔️ ANTIBIOTICS (CEFUROXIME)
✔️ OTHER MEDS (SALBUTAMOL)
❌ NO OXYGEN
✔️ NEB (3 DAYS)
✔️ XRAY (BILATERAL PNEUMONIA)
✔️ CF4 (RR: 48)
</t>
  </si>
  <si>
    <r>
      <rPr>
        <rFont val="Arial Narrow"/>
        <color theme="1"/>
        <sz val="12.0"/>
      </rPr>
      <t xml:space="preserve">TO CHANGE FINAL DX TO -&gt; </t>
    </r>
    <r>
      <rPr>
        <rFont val="Arial Narrow"/>
        <b/>
        <color theme="1"/>
        <sz val="12.0"/>
      </rPr>
      <t xml:space="preserve">MODERATE RISK </t>
    </r>
    <r>
      <rPr>
        <rFont val="Arial Narrow"/>
        <color theme="1"/>
        <sz val="12.0"/>
      </rPr>
      <t>(APPROVED BY AP: DR. ALSASUA</t>
    </r>
  </si>
  <si>
    <t>COMPETENTE, LIAM MIGUEL DOBLON</t>
  </si>
  <si>
    <t>01-271080415-8</t>
  </si>
  <si>
    <t>DOBLON, LEALYN CUNTAPAY</t>
  </si>
  <si>
    <t>01-051702289-1</t>
  </si>
  <si>
    <t>T/C COMPLEX  FEBRILE SEIZURE, PCAP MODERATE</t>
  </si>
  <si>
    <t>PEDIATRIC COMMUNITY ACQUIRED PNEUMONIA MR</t>
  </si>
  <si>
    <t xml:space="preserve">
✔️ ANTIBIOTICS (CEFTRIAXONE)
✔️ OTHER MEDS (SALBUTAMOL)
❌ NO OXYGEN
✔️ NEB (2 DAYS)
✔️ XRAY X3 (CONSIDER PNEUMONIA / MIDDLE LOBE PNEUMONIC INFILTRATES / BRACHOPNEUMONIA)
</t>
  </si>
  <si>
    <t>ARRIOLA, ELIJAH JAMES BUTRON</t>
  </si>
  <si>
    <t>01-271174374-8</t>
  </si>
  <si>
    <t>ARRIOLA, JENNIFER BUTRON</t>
  </si>
  <si>
    <t>01-051278091-7</t>
  </si>
  <si>
    <t>DENGUE FEVER WITH WARNING SIGNS</t>
  </si>
  <si>
    <t>CABAIS, .MARIA CARLOTA  GAMBOA</t>
  </si>
  <si>
    <t xml:space="preserve">
✔️ + NS1 
✔️ LOW P.C. (X5)
✔️ CF4 (EPISTAXIS / MUCOSAL BLEED)
</t>
  </si>
  <si>
    <t>YUZON, JUDERICK LIRA</t>
  </si>
  <si>
    <t>YUZON, RICARDO CAPILIT</t>
  </si>
  <si>
    <t>19-051579672-3</t>
  </si>
  <si>
    <t>T/C ELECTROLYTE IMBALANCE</t>
  </si>
  <si>
    <r>
      <rPr>
        <rFont val="Arial Narrow"/>
        <color theme="1"/>
        <sz val="12.0"/>
      </rPr>
      <t xml:space="preserve">PULMONARY AND EXTRA PULMONARY TB, </t>
    </r>
    <r>
      <rPr>
        <rFont val="Arial Narrow"/>
        <b/>
        <color theme="1"/>
        <sz val="12.0"/>
      </rPr>
      <t>MENINGITIS</t>
    </r>
    <r>
      <rPr>
        <rFont val="Arial Narrow"/>
        <color theme="1"/>
        <sz val="12.0"/>
      </rPr>
      <t>, HYPOKALEMIA - RESOLVED , URINARY TRACT INFECTION TREATMENT</t>
    </r>
  </si>
  <si>
    <t>G03.9</t>
  </si>
  <si>
    <t>LUMBAR PUNCTURE</t>
  </si>
  <si>
    <t>GO, ELEANOR A.</t>
  </si>
  <si>
    <t>OTAYCO, MICHELLE YAU
PANOPIO, IVAN JOSEPH TAMAYO</t>
  </si>
  <si>
    <t xml:space="preserve">
✔️ CRANIAL CT-SCAN 12/31/24 = BUT IMPRESSION ONLY STATE "MAY REFLECT MENINGITIS"
✔️ CEREBROSPINAL FLUID = HIGH WBC
✔️ LOW CSF GLUCOSE
✔️ HIGH CSF PROTEIN
✔️ OPR RECORD = HIGH OPENING PRESSURE
✔️ ANES RECORD
</t>
  </si>
  <si>
    <t>COVERED IS ILLNESS (ICD) NOT OPERATION (RVS)</t>
  </si>
  <si>
    <t>unknown problem</t>
  </si>
  <si>
    <t>ADRIANO, ANICIA GARCIA</t>
  </si>
  <si>
    <t>19-000551217-8</t>
  </si>
  <si>
    <t>UTI</t>
  </si>
  <si>
    <r>
      <rPr>
        <rFont val="Arial Narrow"/>
        <color theme="1"/>
        <sz val="12.0"/>
      </rPr>
      <t xml:space="preserve">GANGRENOUS </t>
    </r>
    <r>
      <rPr>
        <rFont val="Arial Narrow"/>
        <b/>
        <color theme="1"/>
        <sz val="12.0"/>
      </rPr>
      <t>GALLBLADDER</t>
    </r>
    <r>
      <rPr>
        <rFont val="Arial Narrow"/>
        <color theme="1"/>
        <sz val="12.0"/>
      </rPr>
      <t xml:space="preserve"> WITH EMPYEME AND </t>
    </r>
    <r>
      <rPr>
        <rFont val="Arial Narrow"/>
        <b/>
        <color theme="1"/>
        <sz val="12.0"/>
      </rPr>
      <t>CHOLELITHIASIS</t>
    </r>
  </si>
  <si>
    <t>K80.1</t>
  </si>
  <si>
    <r>
      <rPr>
        <rFont val="Arial Narrow"/>
        <b/>
        <color theme="1"/>
        <sz val="12.0"/>
      </rPr>
      <t>LAPAROSCOPIC CHOLECYSTECTOMY</t>
    </r>
    <r>
      <rPr>
        <rFont val="Arial Narrow"/>
        <color theme="1"/>
        <sz val="12.0"/>
      </rPr>
      <t xml:space="preserve"> CONVERTED TO OPEN SUBTOTAL CHOLECYSTECTOMY WITH JP DRAIN PLACEMENT</t>
    </r>
  </si>
  <si>
    <t>FESTIN, MARIA SONYA YEE
LIM, ARMI S.</t>
  </si>
  <si>
    <t>ESTELA, RENABEL QUEROL</t>
  </si>
  <si>
    <t>02-254008914-4</t>
  </si>
  <si>
    <t>ESTELA, ALDONIE CAYAT</t>
  </si>
  <si>
    <t>06-050059626-3</t>
  </si>
  <si>
    <t>SELF EARNING INDIVIDUAL</t>
  </si>
  <si>
    <t>G5P2 (2021) PREGNANCY UTERINE  37 WEEKS AOG BY LMP, CHRONIC HYPERTENSION WITH SEVERE FEATURES POOR OB HISTORY OF 2 PREVIOUS ABORTIONS</t>
  </si>
  <si>
    <r>
      <rPr>
        <rFont val="Arial Narrow"/>
        <color theme="1"/>
        <sz val="12.0"/>
      </rPr>
      <t xml:space="preserve">GRAVIDA 5 PARA 3  (3022) PREGNANCY UTERINE DELIVERED OPERATIVELY TO ABREECH LIVE BIRTH BABY BOY AS 9,9, BW 2340 GRAMS VIA REPEAT  LOW TRANSVERSAE </t>
    </r>
    <r>
      <rPr>
        <rFont val="Arial Narrow"/>
        <b/>
        <color theme="1"/>
        <sz val="12.0"/>
      </rPr>
      <t xml:space="preserve">CEASARIAN   </t>
    </r>
    <r>
      <rPr>
        <rFont val="Arial Narrow"/>
        <color theme="1"/>
        <sz val="12.0"/>
      </rPr>
      <t xml:space="preserve">SECTION WITH BILATERAL TUBAL LIGATION; CHRONIC HYPERTENSION WITH SEVERE FEATURES ; POOR OB HISTORY FOR I FETAL DEATH IN UTERO S/P CS FOR UNCONTROLLED  HYPERTENSION 2017 </t>
    </r>
  </si>
  <si>
    <t>O82.9</t>
  </si>
  <si>
    <r>
      <rPr>
        <rFont val="Arial Narrow"/>
        <color theme="1"/>
        <sz val="12.0"/>
      </rPr>
      <t xml:space="preserve">REPEAT LOW TRANSVERSE </t>
    </r>
    <r>
      <rPr>
        <rFont val="Arial Narrow"/>
        <b/>
        <color theme="1"/>
        <sz val="12.0"/>
      </rPr>
      <t xml:space="preserve">CESAREAN </t>
    </r>
    <r>
      <rPr>
        <rFont val="Arial Narrow"/>
        <color theme="1"/>
        <sz val="12.0"/>
      </rPr>
      <t xml:space="preserve">SECTION WITH BILATERAL TUBAL </t>
    </r>
    <r>
      <rPr>
        <rFont val="Arial Narrow"/>
        <b/>
        <color theme="1"/>
        <sz val="12.0"/>
      </rPr>
      <t>LIGATION</t>
    </r>
  </si>
  <si>
    <t>59513
58600</t>
  </si>
  <si>
    <t>GUINTO-ILARDE, CHERRY LOU PANES</t>
  </si>
  <si>
    <t>FESTIN, MARIA SONYA YEE</t>
  </si>
  <si>
    <t>OB-GYN, SURGERY, MEDICINE</t>
  </si>
  <si>
    <t>✔️ CF3
✔️ OPR RECORD
✔️ ANES RECORD</t>
  </si>
  <si>
    <t>CF3 MANUAL</t>
  </si>
  <si>
    <t>REVISED 1st case rate: from 59513 to 59514</t>
  </si>
  <si>
    <t>EVANGELISTA, EDUARDO BENDILLO</t>
  </si>
  <si>
    <t>19-050870031-1</t>
  </si>
  <si>
    <t>AKI SEC T/C LEPTOSPIROSIS</t>
  </si>
  <si>
    <r>
      <rPr>
        <rFont val="Arial Narrow"/>
        <b/>
        <color theme="1"/>
        <sz val="12.0"/>
      </rPr>
      <t>ACUTE RENAL FAILURE</t>
    </r>
    <r>
      <rPr>
        <rFont val="Arial Narrow"/>
        <color theme="1"/>
        <sz val="12.0"/>
      </rPr>
      <t xml:space="preserve"> SEC TO SEVEERE LEPTOSPIROSIS</t>
    </r>
  </si>
  <si>
    <t>N17.9</t>
  </si>
  <si>
    <r>
      <rPr>
        <rFont val="Arial Narrow"/>
        <color theme="1"/>
        <sz val="12.0"/>
      </rPr>
      <t xml:space="preserve">IJ </t>
    </r>
    <r>
      <rPr>
        <rFont val="Arial Narrow"/>
        <b/>
        <color theme="1"/>
        <sz val="12.0"/>
      </rPr>
      <t xml:space="preserve">CATHETER </t>
    </r>
    <r>
      <rPr>
        <rFont val="Arial Narrow"/>
        <color theme="1"/>
        <sz val="12.0"/>
      </rPr>
      <t>INSERTION RIGHT</t>
    </r>
  </si>
  <si>
    <t>CORAÑEZ, ALDRIN JAVIER</t>
  </si>
  <si>
    <t>ALIANGAN, EDGAR BAUTISTA
INSO, ROBBY CARL JIMENEZ</t>
  </si>
  <si>
    <t>✔️ OPR RECORD</t>
  </si>
  <si>
    <t>FOR VALIDATION (M' CATHY) - FINAL CODE TO USE, ICD OR RVS?</t>
  </si>
  <si>
    <t>IVY</t>
  </si>
  <si>
    <t>for change of ICD CODE (upcase): approved by maam jen</t>
  </si>
  <si>
    <r>
      <rPr>
        <rFont val="Arial Narrow"/>
        <b/>
        <color theme="1"/>
        <sz val="12.0"/>
      </rPr>
      <t xml:space="preserve">ESTELA, LIAN DREN QUEROL
</t>
    </r>
    <r>
      <rPr>
        <rFont val="Arial Narrow"/>
        <b/>
        <color rgb="FF0000FF"/>
        <sz val="12.0"/>
      </rPr>
      <t>*** ESTELA BABY BOY ***</t>
    </r>
  </si>
  <si>
    <t>ESTELA, LIAN DREN QUEROL
*** ESTELA BABY BOY ***</t>
  </si>
  <si>
    <t>LIVE TERM SINGLETON MALE DEL VIA LTCS BW 2.34KG BL 47 CM AS 9,9 MI, 37-38 WEEKS AGA, LOW BIRTH WEIGHT</t>
  </si>
  <si>
    <r>
      <rPr>
        <rFont val="Arial Narrow"/>
        <color theme="1"/>
        <sz val="12.0"/>
      </rPr>
      <t xml:space="preserve">LIVE TERM SINGLETON MALE DELIVERY VIA LTCS BW 2.34 KG, BL - 47 CM AS 9,9 MI 37-38 WEEKS AGA , </t>
    </r>
    <r>
      <rPr>
        <rFont val="Arial Narrow"/>
        <b/>
        <color theme="1"/>
        <sz val="12.0"/>
      </rPr>
      <t>LBW</t>
    </r>
  </si>
  <si>
    <t>P07.1</t>
  </si>
  <si>
    <t>EXPANDED NEWBORN CARE PACKAGE</t>
  </si>
  <si>
    <t>NEWBORN</t>
  </si>
  <si>
    <t xml:space="preserve">
✔️ PMRF
❌ BIRTH CERT = TO GET COPY FROM MEDICAL RECORDS
</t>
  </si>
  <si>
    <t>WITH NB SCREENING STICKER</t>
  </si>
  <si>
    <t>✔️ HEARING TEST</t>
  </si>
  <si>
    <t>HERMOSO, JERICHO CINCO</t>
  </si>
  <si>
    <t>01-052224176-3</t>
  </si>
  <si>
    <t>ST 2 HYPERTENSION, T/C CVA</t>
  </si>
  <si>
    <t>TRANSCIENT ISCHEMIC ATTACK</t>
  </si>
  <si>
    <t>G45.9</t>
  </si>
  <si>
    <t xml:space="preserve">  </t>
  </si>
  <si>
    <t xml:space="preserve">
❌ MISSING ECG RESULT
❌ MISSING 2D ECHO RESULT
✔️ CRANIAL CT SCAN = BUT IMPRESSION ASPECTS SCORE IS 10 (MEANS NO SIGNS OF ISCHEMIC CHANGES / ATTACK) 
</t>
  </si>
  <si>
    <t>FOR FURTHER VALIDATION (M' CATHY)</t>
  </si>
  <si>
    <t>NO CF4</t>
  </si>
  <si>
    <t>2/24/25: DOCS NOT IN BUNDLE</t>
  </si>
  <si>
    <t>CORTERO, ANNE SHEENA GRACE MANUEL</t>
  </si>
  <si>
    <t>01-250922651-0</t>
  </si>
  <si>
    <t>ACUTE TONSILOPHAYNGITIS EXUDATIVE, R/O ELECTROLYTE IMBALANCE POOR ORAL INTAKE</t>
  </si>
  <si>
    <r>
      <rPr>
        <rFont val="Arial Narrow"/>
        <b/>
        <color theme="1"/>
        <sz val="12.0"/>
      </rPr>
      <t>ACUTE TONSIL</t>
    </r>
    <r>
      <rPr>
        <rFont val="Arial Narrow"/>
        <color theme="1"/>
        <sz val="12.0"/>
      </rPr>
      <t>OPHAYNGITIS EXUDATIVE</t>
    </r>
  </si>
  <si>
    <t>J03.9</t>
  </si>
  <si>
    <t>RETRETA, DINDO PLOTADO</t>
  </si>
  <si>
    <t>23</t>
  </si>
  <si>
    <t>DELA CRUZ, ADORA AGNES LAZARO</t>
  </si>
  <si>
    <t>01-026656295-6</t>
  </si>
  <si>
    <t>ACUTE  CALCUILOUS CHOLECYSTITIS</t>
  </si>
  <si>
    <r>
      <rPr>
        <rFont val="Arial Narrow"/>
        <color theme="1"/>
        <sz val="12.0"/>
      </rPr>
      <t xml:space="preserve">ACUTE </t>
    </r>
    <r>
      <rPr>
        <rFont val="Arial Narrow"/>
        <b/>
        <color theme="1"/>
        <sz val="12.0"/>
      </rPr>
      <t>CALCULOUS CHOLECYSTITIS, GALL BLADDER</t>
    </r>
    <r>
      <rPr>
        <rFont val="Arial Narrow"/>
        <color theme="1"/>
        <sz val="12.0"/>
      </rPr>
      <t xml:space="preserve"> HYDROPS</t>
    </r>
  </si>
  <si>
    <t xml:space="preserve">LAPAROSCOPIC CHOLECYSTECTOMY </t>
  </si>
  <si>
    <t>POSIO, JAN JOSEPH TAMAYO</t>
  </si>
  <si>
    <t>FESTIN, MARIA SONYA YEE
BALINA, MEAGAN MARGRETHE</t>
  </si>
  <si>
    <t>24</t>
  </si>
  <si>
    <t>LOTEYRO, ZAC STEPHENSON BON</t>
  </si>
  <si>
    <t>LOTEYRO, KIMBERLY BON</t>
  </si>
  <si>
    <t>01-026135609-6</t>
  </si>
  <si>
    <t>PCAP LOW RISK</t>
  </si>
  <si>
    <r>
      <rPr>
        <rFont val="Arial Narrow"/>
        <b/>
        <color theme="1"/>
        <sz val="12.0"/>
      </rPr>
      <t xml:space="preserve">PNEUMONIA MODERATE RISK </t>
    </r>
    <r>
      <rPr>
        <rFont val="Arial Narrow"/>
        <color theme="1"/>
        <sz val="12.0"/>
      </rPr>
      <t>/ DENGUE WITH WARNING SIGNS</t>
    </r>
  </si>
  <si>
    <t>VIÑEGAS, ELY  AMOR GUESE</t>
  </si>
  <si>
    <t>TO UPDATE CF4, PX NOT HAMA</t>
  </si>
  <si>
    <t>2/24/25: UPDATED DISPOSITION TO IMPROVED</t>
  </si>
  <si>
    <t>ALANO, DANIEL MAMORNO</t>
  </si>
  <si>
    <t>01-026464038-0</t>
  </si>
  <si>
    <t>ILARDE-GALIT, MARIA ANGELES</t>
  </si>
  <si>
    <t xml:space="preserve">
✔️ + NS1 (X2)
✔️ LOW P.C. (X9)
</t>
  </si>
  <si>
    <t>GUILLERMO, JELO FLORES</t>
  </si>
  <si>
    <t>GUILLERMO, LAURITO NAZARIO</t>
  </si>
  <si>
    <t>19-201009947-8</t>
  </si>
  <si>
    <t>DENGUE SEVERE</t>
  </si>
  <si>
    <t>A97.2</t>
  </si>
  <si>
    <t>VIÑEGAS, ELY AMOR GUESE</t>
  </si>
  <si>
    <t xml:space="preserve">
✔️ + NS1 (X1 EXTERNAL)
✔️ LOW P.C. (X6)
✔️ LOW WBC, HIGH HEMA (X3)
</t>
  </si>
  <si>
    <t>OPRECIO, ALWIN OLIQUINO</t>
  </si>
  <si>
    <t>01-050094904-5</t>
  </si>
  <si>
    <t>ABSCESS, SCAPULAR AREA, LEFT</t>
  </si>
  <si>
    <t>L02.8</t>
  </si>
  <si>
    <t>INCISION AND DRAINAGE</t>
  </si>
  <si>
    <t>VILLANUEVA, GLENN P.</t>
  </si>
  <si>
    <t>SURGERY</t>
  </si>
  <si>
    <t>OUTPATIENT</t>
  </si>
  <si>
    <t>HACHASO, VANISA ROSE BUSTILLA</t>
  </si>
  <si>
    <t>01-051522-00-6</t>
  </si>
  <si>
    <t>G2 P1 (1001)  PU 16 5/7 WEEKS AOG IN THREATENED  MISCARRIAGE</t>
  </si>
  <si>
    <r>
      <rPr>
        <rFont val="Arial Narrow"/>
        <color theme="1"/>
        <sz val="12.0"/>
      </rPr>
      <t xml:space="preserve">G2P1 (1011) COMPLETED </t>
    </r>
    <r>
      <rPr>
        <rFont val="Arial Narrow"/>
        <b/>
        <color theme="1"/>
        <sz val="12.0"/>
      </rPr>
      <t>ABORTION</t>
    </r>
    <r>
      <rPr>
        <rFont val="Arial Narrow"/>
        <color theme="1"/>
        <sz val="12.0"/>
      </rPr>
      <t>, NON-INDUCED, NON SPECIFIC</t>
    </r>
  </si>
  <si>
    <t>O05.9</t>
  </si>
  <si>
    <t>LLARENA, RAQUEL TAPALES</t>
  </si>
  <si>
    <t>29</t>
  </si>
  <si>
    <t>VERGEL DE DIOS, ARLENE PUGAL</t>
  </si>
  <si>
    <t>06-025320286-9</t>
  </si>
  <si>
    <t>G1P0 INTRAUTERINE FETAL DEMISE 33 WEEKS AOG, BREECH NOT IN LABOR; ANHYDRAMNIOS; CHVD; UNCONTROLLED HYPERTENSION; PARTIAL HELLP</t>
  </si>
  <si>
    <r>
      <rPr>
        <rFont val="Arial Narrow"/>
        <color theme="1"/>
        <sz val="12.0"/>
      </rPr>
      <t xml:space="preserve">G1P0 (0100) INTRAUTERINE FETAL DEMISE 33 WEEKS AOG, BREECH, DELIVERED TO A </t>
    </r>
    <r>
      <rPr>
        <rFont val="Arial Narrow"/>
        <b/>
        <color theme="1"/>
        <sz val="12.0"/>
      </rPr>
      <t>STILLBORN</t>
    </r>
    <r>
      <rPr>
        <rFont val="Arial Narrow"/>
        <color theme="1"/>
        <sz val="12.0"/>
      </rPr>
      <t xml:space="preserve"> BABY GIRL, BIRTHWEIGHT OF 1050 GRAMS; UNCONTROLLED HYPERTENSION; PARTIAL HELP ANHYTDRAMNIOS; ONE NUCHAL CORD COIL CHVD</t>
    </r>
  </si>
  <si>
    <t>082
Z37.1</t>
  </si>
  <si>
    <r>
      <rPr>
        <rFont val="Arial Narrow"/>
        <color theme="1"/>
        <sz val="12.0"/>
      </rPr>
      <t xml:space="preserve">LOW TRANSVERSE </t>
    </r>
    <r>
      <rPr>
        <rFont val="Arial Narrow"/>
        <b/>
        <color theme="1"/>
        <sz val="12.0"/>
      </rPr>
      <t xml:space="preserve">CESAREAN </t>
    </r>
    <r>
      <rPr>
        <rFont val="Arial Narrow"/>
        <color theme="1"/>
        <sz val="12.0"/>
      </rPr>
      <t>SECTION UNDER SPINAL ANESTHESIA</t>
    </r>
  </si>
  <si>
    <t>OB-GYN, MEDICINE</t>
  </si>
  <si>
    <t>SUBMITTED: CF3 and discharge summary as noted by doc
to write course in the ward c/o AP at cf3</t>
  </si>
  <si>
    <t>30</t>
  </si>
  <si>
    <t>MANALO, ANGEL ARNIDO</t>
  </si>
  <si>
    <t>01-271175032-9</t>
  </si>
  <si>
    <t>MANALO, MARCOS MAGTIBAY</t>
  </si>
  <si>
    <t>01-025109429-8</t>
  </si>
  <si>
    <t>CEDEÑO, ROSCHELLE CAMARA</t>
  </si>
  <si>
    <t xml:space="preserve">
✔️ + NS1 (EXTERNAL)
❌ ALL P.C. COUNT IS NORMAL
</t>
  </si>
  <si>
    <t>VALIDATED BY M' CATHY - 
TO IMPROVE CF4 NA LANG</t>
  </si>
  <si>
    <t>31</t>
  </si>
  <si>
    <t>VILLASOTO, ANALIZA PALLANAN</t>
  </si>
  <si>
    <t>VILLASOTO JR., FRANCISCO LLAMO</t>
  </si>
  <si>
    <t>19-025061488-1</t>
  </si>
  <si>
    <t>SPOUSE</t>
  </si>
  <si>
    <t>ACUTE CALCULOUS CHOLECYSTITIS</t>
  </si>
  <si>
    <t>K80.0</t>
  </si>
  <si>
    <t>LAPAROSCOPIC CHOLECYSTECTOMY</t>
  </si>
  <si>
    <t>LONDON, CANDACE  INGRID BURGOS</t>
  </si>
  <si>
    <t>ROMERO, MA. KISHA DORADO</t>
  </si>
  <si>
    <t>32</t>
  </si>
  <si>
    <t>DELOS SANTOS, EZEKIEL FALOGME</t>
  </si>
  <si>
    <t>01-2711748529-9</t>
  </si>
  <si>
    <t>LAURE, DARYL FALOGME</t>
  </si>
  <si>
    <t>01-050349728-5</t>
  </si>
  <si>
    <t>DFS</t>
  </si>
  <si>
    <t>DENGUE  FEVER WITH WARNING SIGNS</t>
  </si>
  <si>
    <t>CASIHAN, ADELIA GARCIA</t>
  </si>
  <si>
    <t xml:space="preserve">
✔️ + NS1 (EXTERNAL)
✔️ LOW P.C. (X3)
</t>
  </si>
  <si>
    <t>33</t>
  </si>
  <si>
    <t>PIÑON, ELIJAH REYES</t>
  </si>
  <si>
    <t>01-250912981-7</t>
  </si>
  <si>
    <t>UTI, DENGUE FEVER WITH WARNING SIGNS, HYPONATREMIA PROB SEC TO SIADH</t>
  </si>
  <si>
    <r>
      <rPr>
        <rFont val="Arial Narrow"/>
        <b/>
        <color theme="1"/>
        <sz val="12.0"/>
      </rPr>
      <t>DENGUE FEVER WITH WARNING SIGNS</t>
    </r>
    <r>
      <rPr>
        <rFont val="Arial Narrow"/>
        <color theme="1"/>
        <sz val="12.0"/>
      </rPr>
      <t xml:space="preserve"> / UTI</t>
    </r>
  </si>
  <si>
    <t>LAZARO, HEIDE BACOLOD</t>
  </si>
  <si>
    <t xml:space="preserve">
✔️ + NS1 
✔️ LOW P.C. (X4)
</t>
  </si>
  <si>
    <t>34</t>
  </si>
  <si>
    <t>DUMRANG, ISNIHAIRA DALIG</t>
  </si>
  <si>
    <t>01-026191081-6</t>
  </si>
  <si>
    <r>
      <rPr>
        <rFont val="Arial Narrow"/>
        <color theme="1"/>
        <sz val="12.0"/>
      </rPr>
      <t xml:space="preserve">DENGUE FEVER SYNDROME- RESOLVED, DYSLIPIDEMIA, </t>
    </r>
    <r>
      <rPr>
        <rFont val="Arial Narrow"/>
        <b/>
        <color theme="1"/>
        <sz val="12.0"/>
      </rPr>
      <t>URINARY TRACT INFECTION</t>
    </r>
  </si>
  <si>
    <t>N39.0</t>
  </si>
  <si>
    <t>OTAYCO, MICHELLE YAU</t>
  </si>
  <si>
    <t xml:space="preserve">
❌ 2 DAYS ADMITTED ONLY
✔️ URINALYSIS = 
2-4 PUS CELL, 1-2 RBC, EC MODERATE, BACTERIA MODERATE
</t>
  </si>
  <si>
    <r>
      <rPr>
        <rFont val="Arial Narrow"/>
        <color rgb="FF000000"/>
        <sz val="12.0"/>
      </rPr>
      <t xml:space="preserve">DISCHARGED IMPROVED ON CF4 MADE BY DR. OTAYCO: </t>
    </r>
    <r>
      <rPr>
        <rFont val="Arial Narrow"/>
        <b/>
        <color rgb="FF000000"/>
        <sz val="12.0"/>
      </rPr>
      <t>CHANGED DISPOSITION FROM HAMA</t>
    </r>
  </si>
  <si>
    <t>35</t>
  </si>
  <si>
    <t>LUCINARIO, VICTOR LUIGI GABIANA</t>
  </si>
  <si>
    <t>01-271175332-8</t>
  </si>
  <si>
    <t>LUCINARIO, JASPER LUIGI BAÑU</t>
  </si>
  <si>
    <t>01-025311851-8</t>
  </si>
  <si>
    <t>SVI R/O UTI</t>
  </si>
  <si>
    <t>URINARY TRACT INFECTION</t>
  </si>
  <si>
    <t xml:space="preserve">
✔️ 3 DAYS ADMITTED
✔️ URINALYSIS = 
20-22 PUS CELL, 10-12 RBC, BACTERIA MANY
✔️ ANTIBIOTICS (CEFUROXIME X4)
</t>
  </si>
  <si>
    <t>SCANNED BY JANE &lt;3</t>
  </si>
  <si>
    <t>36</t>
  </si>
  <si>
    <t>TUQUIB, KIMBERLY BERSOBIO</t>
  </si>
  <si>
    <t>01-250985812-6</t>
  </si>
  <si>
    <t>DENGUE FEVER WITH WARNING SIGNS / URINARY TRACT INFECTION; DENGUE TRANSMINITIS</t>
  </si>
  <si>
    <r>
      <rPr>
        <rFont val="Arial Narrow"/>
        <b/>
        <color theme="1"/>
        <sz val="12.0"/>
      </rPr>
      <t>DENGUE FEVER WITH WARNING SIGNS</t>
    </r>
    <r>
      <rPr>
        <rFont val="Arial Narrow"/>
        <color theme="1"/>
        <sz val="12.0"/>
      </rPr>
      <t>, URINARY TRACT INFECTION, DENGUE TRANSIMINITIS</t>
    </r>
  </si>
  <si>
    <t>SANTOS, EDLYN JOHN G.</t>
  </si>
  <si>
    <t xml:space="preserve">
✔️ + NS1 (EXTERNAL)
✔️ LOW P.C. (X1 ONLY)
</t>
  </si>
  <si>
    <r>
      <rPr>
        <rFont val="Arial Narrow"/>
        <b/>
        <color rgb="FF000000"/>
        <sz val="12.0"/>
      </rPr>
      <t>CHANGED DISCHARGED DATE AND TIME</t>
    </r>
    <r>
      <rPr>
        <rFont val="Arial Narrow"/>
        <color rgb="FF000000"/>
        <sz val="12.0"/>
      </rPr>
      <t xml:space="preserve"> FROM 01/11/25 7:14AM TO 01/10/25 5:28PM</t>
    </r>
  </si>
  <si>
    <t>37</t>
  </si>
  <si>
    <t>ESLANA, VICTORIA URSULUM</t>
  </si>
  <si>
    <t>01-025695902-5</t>
  </si>
  <si>
    <t>T/C CAP-MR W/O MDR RISK; HYPERTENSION STAGE 2</t>
  </si>
  <si>
    <r>
      <rPr>
        <rFont val="Arial Narrow"/>
        <b/>
        <color theme="1"/>
        <sz val="12.0"/>
      </rPr>
      <t>COMMUNITY ACQUIRED PNEUMONIA MODERATE RISK</t>
    </r>
    <r>
      <rPr>
        <rFont val="Arial Narrow"/>
        <color theme="1"/>
        <sz val="12.0"/>
      </rPr>
      <t>. HYPERTENSION STAGE 2</t>
    </r>
  </si>
  <si>
    <t>MACABEO, RENELENE A.</t>
  </si>
  <si>
    <t xml:space="preserve">
✔️ ANTIBIOTICS (AZITHROMYCIN X3)
❌ NO OXYGEN
❌ NO NEB 
✔️ XRAY (BILATERAL PNEUMONIA)
</t>
  </si>
  <si>
    <t xml:space="preserve">VALIDATED BY M' CATHY </t>
  </si>
  <si>
    <t>38</t>
  </si>
  <si>
    <t>ALANO, FLORO LONO</t>
  </si>
  <si>
    <t>ACUTE OSTEOARTHRITIS, R/O SEPTIC ARTHRITIS RIGHT KNEE , CKD SEC TO HTN NS, PERICARDIAL INFUSION</t>
  </si>
  <si>
    <t xml:space="preserve">ACUTE OSTEOARTHRITIS GOAT RESOLVING  MACYTIC PNB SEC  TO OCCULT GL BLEEDING R/O HYPERTENSIVE CARDIO VASCULAR DISEASE CKD SECTO HYPERTENSIVE NEPHROSILEROSIS ; BPH </t>
  </si>
  <si>
    <t>D53.1</t>
  </si>
  <si>
    <t>REYES-CABALLERO KARLA SOFIA  R.</t>
  </si>
  <si>
    <t>AGDAMAG, ANNA MAY POBLETE</t>
  </si>
  <si>
    <t>MISSING  PATIENT'S SIGNATURE</t>
  </si>
  <si>
    <t xml:space="preserve">
✔️ CBC (X2) = 
LOW RBC, LOW HEMOGLOBIN, LOW HEMATROCRIT, LOW P.C. 
✔️ BLOOD TRANSFUSION (X3)
</t>
  </si>
  <si>
    <r>
      <rPr>
        <rFont val="Arial Narrow"/>
        <b/>
        <color rgb="FF000000"/>
        <sz val="12.0"/>
      </rPr>
      <t>CHANGED DISCHARGED DATE AND TIME</t>
    </r>
    <r>
      <rPr>
        <rFont val="Arial Narrow"/>
        <color rgb="FF000000"/>
        <sz val="12.0"/>
      </rPr>
      <t xml:space="preserve"> FROM 1/11/2025 6:56AM TO 1/10/25 8:30PM
</t>
    </r>
    <r>
      <rPr>
        <rFont val="Arial Narrow"/>
        <b/>
        <color rgb="FF000000"/>
        <sz val="12.0"/>
      </rPr>
      <t xml:space="preserve">NO CF4/SUMMARY; </t>
    </r>
    <r>
      <rPr>
        <rFont val="Arial Narrow"/>
        <color rgb="FF000000"/>
        <sz val="12.0"/>
      </rPr>
      <t>CF4 DONE BY SHAYNE MANUALLY FROM CHART</t>
    </r>
  </si>
  <si>
    <t>39</t>
  </si>
  <si>
    <t>PASCUBILLO, LARISA APRIL PANGANIBAN</t>
  </si>
  <si>
    <t>07-250246765-5</t>
  </si>
  <si>
    <t>MAXILLARY SPACE ABSCESS/ RIGHT</t>
  </si>
  <si>
    <t>MAXILLARY SPACE ABSCESS , RIGHT INJURY</t>
  </si>
  <si>
    <t>K0.2</t>
  </si>
  <si>
    <t>PANOPIO,  ANNA VICTORIA GARCIA</t>
  </si>
  <si>
    <t>MISSING PATIENT'S SIGNATURE</t>
  </si>
  <si>
    <t>40</t>
  </si>
  <si>
    <t>PIZZARAS, MARIA CHRISTINE CASTAÑARES</t>
  </si>
  <si>
    <t>01-050581620-5</t>
  </si>
  <si>
    <t>CAP, AGE WITH  SOME SIGNS OF DEHYDRATION</t>
  </si>
  <si>
    <r>
      <rPr>
        <rFont val="Arial Narrow"/>
        <b/>
        <color theme="1"/>
        <sz val="12.0"/>
      </rPr>
      <t>FATTY LIVER, AGE</t>
    </r>
    <r>
      <rPr>
        <rFont val="Arial Narrow"/>
        <color theme="1"/>
        <sz val="12.0"/>
      </rPr>
      <t>; SVI / URTI</t>
    </r>
  </si>
  <si>
    <t>K76.0</t>
  </si>
  <si>
    <t>VALERO, GABRIEL ROMUALDO LINAO</t>
  </si>
  <si>
    <t xml:space="preserve">
✔️ HIGH SGPT/ALT, HIGH SGOT/AST
</t>
  </si>
  <si>
    <t>41</t>
  </si>
  <si>
    <t>BERNARDO, NATHAN GRAY ZAPANTA</t>
  </si>
  <si>
    <t>ZAPANTA, EMILY SARMIENTO</t>
  </si>
  <si>
    <t>01-051164049-6</t>
  </si>
  <si>
    <t>SEVERE DENGUE</t>
  </si>
  <si>
    <t>MANZANO, MARCO ROMULO REVILLA</t>
  </si>
  <si>
    <t>MALATE, DAN PARAÑAL</t>
  </si>
  <si>
    <t xml:space="preserve">
✔️ + NS1 (EXTERNAL)
✔️ LOW P.C. (X8)
❓  HIGH SGOT/AST
</t>
  </si>
  <si>
    <t>42</t>
  </si>
  <si>
    <t>NACARIO, EDUARDO LORIJO</t>
  </si>
  <si>
    <t>01-000216320-4</t>
  </si>
  <si>
    <t>SEVERE ASTHMA</t>
  </si>
  <si>
    <r>
      <rPr>
        <rFont val="Arial Narrow"/>
        <color theme="1"/>
        <sz val="12.0"/>
      </rPr>
      <t xml:space="preserve">ACUTE RESPIRATORY FAILURE SEC TO </t>
    </r>
    <r>
      <rPr>
        <rFont val="Arial Narrow"/>
        <b/>
        <color theme="1"/>
        <sz val="12.0"/>
      </rPr>
      <t>BRONCHIAL ASTHMAIN</t>
    </r>
    <r>
      <rPr>
        <rFont val="Arial Narrow"/>
        <color theme="1"/>
        <sz val="12.0"/>
      </rPr>
      <t xml:space="preserve"> SEVERE EXACERBATION, CAP-HR, CARDIAC DYSERTHENIA, ATRIAL FIBRILLATION  - SINUS HYPERTENSION </t>
    </r>
  </si>
  <si>
    <t>J45.90</t>
  </si>
  <si>
    <t>ALBA, FATIMA</t>
  </si>
  <si>
    <t>MACABEO, RENELENE
MIRALLES-RESURRECCION, KAREN VELASCO</t>
  </si>
  <si>
    <r>
      <rPr>
        <rFont val="Arial Narrow"/>
        <b/>
        <color rgb="FF000000"/>
        <sz val="12.0"/>
      </rPr>
      <t xml:space="preserve">3/4/25: </t>
    </r>
    <r>
      <rPr>
        <rFont val="Arial Narrow"/>
        <b val="0"/>
        <color rgb="FF000000"/>
        <sz val="12.0"/>
      </rPr>
      <t>FOR VALIDATION OF MAAM CATHY</t>
    </r>
    <r>
      <rPr>
        <rFont val="Arial Narrow"/>
        <b/>
        <color rgb="FF000000"/>
        <sz val="12.0"/>
      </rPr>
      <t xml:space="preserve">
3/12/25:</t>
    </r>
    <r>
      <rPr>
        <rFont val="Arial Narrow"/>
        <b val="0"/>
        <color rgb="FF000000"/>
        <sz val="12.0"/>
      </rPr>
      <t xml:space="preserve"> changed icd code - upcase (j90.6)</t>
    </r>
  </si>
  <si>
    <t>43</t>
  </si>
  <si>
    <t>AGQUIZ, ARNEL UNTALAN</t>
  </si>
  <si>
    <t>01-050191304-4</t>
  </si>
  <si>
    <t>MULTIPLE SOFT TISSUE  TUMOR, LEFT FOREARM, LEFT ANTERIOR THIGH</t>
  </si>
  <si>
    <t>MULTIPLE SOFT TISSUE TUMOR, LEFT FOREARM, LEFT ANTERIOR HIGH</t>
  </si>
  <si>
    <t>D21.2</t>
  </si>
  <si>
    <t>EXCISION OF MULTIPLE SOFT TISSUE TUMOR. LEFT FOREARM, LEFT ANTERIOR HIGH</t>
  </si>
  <si>
    <t>44</t>
  </si>
  <si>
    <t>BORJA, EDGAR ARAOS</t>
  </si>
  <si>
    <t>19-051408573-4</t>
  </si>
  <si>
    <t>CVD INFARCT VS BLEED ,  R/O MASS, R/O DFS</t>
  </si>
  <si>
    <r>
      <rPr>
        <rFont val="Arial Narrow"/>
        <b/>
        <color theme="1"/>
        <sz val="12.0"/>
      </rPr>
      <t>VASCULAR HEADACHE</t>
    </r>
    <r>
      <rPr>
        <rFont val="Arial Narrow"/>
        <color theme="1"/>
        <sz val="12.0"/>
      </rPr>
      <t>, MENINGIOMA, RIGHT FRONTAL</t>
    </r>
  </si>
  <si>
    <t>G44.1</t>
  </si>
  <si>
    <t>GO, ELEANOR</t>
  </si>
  <si>
    <t>45</t>
  </si>
  <si>
    <t>DIGDIGAN, JERRY BOY VILLARUEL</t>
  </si>
  <si>
    <t>11-201916583-6</t>
  </si>
  <si>
    <t>THROMBOSED INTERNAL HEMORRHOIDS</t>
  </si>
  <si>
    <t>THROMBOSED MIXED HEMORRHOIDS</t>
  </si>
  <si>
    <t>I84.0</t>
  </si>
  <si>
    <t>OPEN HEMORRHOIDECTOMY</t>
  </si>
  <si>
    <t>FESTIN, MARIA SONIA YEE</t>
  </si>
  <si>
    <t>PX HAS 2 PHILHEALTH - 1 IS HIS OWN AS A MEMBER, THE OTHER IS AS A DEPENDENT TO HIS SPOUSE (WIFE)</t>
  </si>
  <si>
    <t>UPDATE ICD FROM I84.0 TO K64.3 - cant be no k code on system</t>
  </si>
  <si>
    <t>46</t>
  </si>
  <si>
    <t>PACHECO, KJAH NOAH PANGANIBAN</t>
  </si>
  <si>
    <t>01-2711758214-3</t>
  </si>
  <si>
    <t>PANGANIBAN, CHARMAINE JOY AMANTE</t>
  </si>
  <si>
    <t>01-025860518-2</t>
  </si>
  <si>
    <t xml:space="preserve">PCAP R/O  ELECTROLYTE IMBALANCE </t>
  </si>
  <si>
    <r>
      <rPr>
        <rFont val="Arial Narrow"/>
        <b/>
        <color theme="1"/>
        <sz val="12.0"/>
      </rPr>
      <t>PCAP</t>
    </r>
    <r>
      <rPr>
        <rFont val="Arial Narrow"/>
        <color theme="1"/>
        <sz val="12.0"/>
      </rPr>
      <t xml:space="preserve"> , ACUTE GASTROENTERITIS WITH MODERATE DE3HYDRATION</t>
    </r>
  </si>
  <si>
    <t>DELFIN, THERESA DIONISIO</t>
  </si>
  <si>
    <t xml:space="preserve">
✔️ ANTIBIOTICS (CEFTRIAXONE, METRONIDAZOLE, CEFIXIME)
✔️ OTHER MEDS (SALBUTAMOL)
❌ NO OXYGEN
✔️ NEB (X2)
✔️ XRAY X3 (REFLECTS PNEUMONIA, PNEUMONIA CONSIDERED, PNEUMONIA RIGHT LOWER LUNG)
</t>
  </si>
  <si>
    <t xml:space="preserve">3/4/25: FOR VALIDATION: PNEUM XRAY PERO ANG CF4 ALL ABOUT ABDOMINAL PAIN RELATED TO AMOEBIASIS/AGE </t>
  </si>
  <si>
    <t>47</t>
  </si>
  <si>
    <t>ALARCON, MARVIN JHAY</t>
  </si>
  <si>
    <t>01-251029061-3</t>
  </si>
  <si>
    <t>ALARCON, LYNDON ORO</t>
  </si>
  <si>
    <t>19-051958705-3</t>
  </si>
  <si>
    <t>MIGRANT WORKER</t>
  </si>
  <si>
    <t>DENGUE FEVER WITH WARNING SIGNS, URINARY TRACT INFECTION</t>
  </si>
  <si>
    <t>DENGUE FEVER WTH WARNING SIGNS  (THROMBOCYODENIA)</t>
  </si>
  <si>
    <t xml:space="preserve">
✔️ + NS1 (EXTERNAL)
✔️ LOW P.C. (X4)
</t>
  </si>
  <si>
    <t>48</t>
  </si>
  <si>
    <t>CADANO, CYRILL NACIONAL</t>
  </si>
  <si>
    <t>01-051442819-6</t>
  </si>
  <si>
    <t>HEART FAILURE, REDUCED EJECTION FRACTION 37 % , HTN , DM</t>
  </si>
  <si>
    <r>
      <rPr>
        <rFont val="Arial Narrow"/>
        <b/>
        <color theme="1"/>
        <sz val="12.0"/>
      </rPr>
      <t>HYPERTENSIVE</t>
    </r>
    <r>
      <rPr>
        <rFont val="Arial Narrow"/>
        <color theme="1"/>
        <sz val="12.0"/>
      </rPr>
      <t xml:space="preserve"> CARDIOVASCULAR  DISEASE, </t>
    </r>
    <r>
      <rPr>
        <rFont val="Arial Narrow"/>
        <b/>
        <color theme="1"/>
        <sz val="12.0"/>
      </rPr>
      <t>HEART FAILURE</t>
    </r>
    <r>
      <rPr>
        <rFont val="Arial Narrow"/>
        <color theme="1"/>
        <sz val="12.0"/>
      </rPr>
      <t xml:space="preserve"> WITH REDUCED  EJECTION  FRACTION, DYSLIPIDEMIA</t>
    </r>
  </si>
  <si>
    <t>I11.0</t>
  </si>
  <si>
    <t>❌ MISSING 2D ECHO RESULT</t>
  </si>
  <si>
    <t>ready</t>
  </si>
  <si>
    <t>49</t>
  </si>
  <si>
    <t>GASATAYA, LUCY CANILLO</t>
  </si>
  <si>
    <t>19-025192609-7</t>
  </si>
  <si>
    <t>FOR BT</t>
  </si>
  <si>
    <r>
      <rPr>
        <rFont val="Arial Narrow"/>
        <b/>
        <color theme="1"/>
        <sz val="12.0"/>
      </rPr>
      <t>ANEMIA OF CHRONIC DISEASE</t>
    </r>
    <r>
      <rPr>
        <rFont val="Arial Narrow"/>
        <color theme="1"/>
        <sz val="12.0"/>
      </rPr>
      <t xml:space="preserve"> AND IRON DEFICIENCY FROM VAGINAL PROLAPSE , T/C MYEL;ODYSPLASTIC SYNDROME</t>
    </r>
  </si>
  <si>
    <t>D50.9</t>
  </si>
  <si>
    <t>HEYRES, JOSELITO</t>
  </si>
  <si>
    <t>OTAYCO, MICHELLE YAU
VELASCO, MANUEL REYES  JR.</t>
  </si>
  <si>
    <t xml:space="preserve">
✔️ CBC (X4) = 
LOW RBC, LOW HEMOGLOBIN, LOW HEMATROCRIT
✔️ LOW IRON, LOW TIBC 
✔️ HIGH RETICULOCYTE COUNT
✔️ BLOOD TRANSFUSION (X2)
</t>
  </si>
  <si>
    <t>3/4/25: FOR VALIDATION OF MAAM CATHY
3/12/25: update case rate from D50.9 - D63.*,N18.5+ (updated to d63.9*)</t>
  </si>
  <si>
    <t>50</t>
  </si>
  <si>
    <t>ISMAEL, JEZZA HASHIM</t>
  </si>
  <si>
    <t>14-025327627-0</t>
  </si>
  <si>
    <t xml:space="preserve">
✔️ + NS1
✔️ LOW P.C. (X6)
</t>
  </si>
  <si>
    <t>51</t>
  </si>
  <si>
    <t>ALVERO, ANDI GABRIEL VILLARTA</t>
  </si>
  <si>
    <t>ALVERO, DIONISIO ESCANIAN</t>
  </si>
  <si>
    <t>02-050476550-5</t>
  </si>
  <si>
    <r>
      <rPr>
        <rFont val="Arial Narrow"/>
        <b/>
        <color theme="1"/>
        <sz val="12.0"/>
      </rPr>
      <t>DENGUE FEVER SYNDROME  WITHOUT WARNING SIGNS</t>
    </r>
    <r>
      <rPr>
        <rFont val="Arial Narrow"/>
        <color theme="1"/>
        <sz val="12.0"/>
      </rPr>
      <t xml:space="preserve"> / UPPER RESPIRATORY  INFECTION</t>
    </r>
  </si>
  <si>
    <t>A97.0</t>
  </si>
  <si>
    <t>VILLAPANDO, EMPRESS ELIZA  CARLOS</t>
  </si>
  <si>
    <t xml:space="preserve">
✔️ + NS1
✔️ LOW P.C. (X1 ONLY)
</t>
  </si>
  <si>
    <r>
      <rPr>
        <rFont val="Arial Narrow"/>
        <b/>
        <color rgb="FF000000"/>
        <sz val="12.0"/>
      </rPr>
      <t xml:space="preserve">3/4/25: </t>
    </r>
    <r>
      <rPr>
        <rFont val="Arial Narrow"/>
        <b val="0"/>
        <color rgb="FF000000"/>
        <sz val="12.0"/>
      </rPr>
      <t>FOR VALIDATION OF CORRECT ICD CODE</t>
    </r>
    <r>
      <rPr>
        <rFont val="Arial Narrow"/>
        <b/>
        <color rgb="FF000000"/>
        <sz val="12.0"/>
      </rPr>
      <t xml:space="preserve">
3/12/25: </t>
    </r>
    <r>
      <rPr>
        <rFont val="Arial Narrow"/>
        <b val="0"/>
        <color rgb="FF000000"/>
        <sz val="12.0"/>
      </rPr>
      <t>updated case rate from A97.0 - A97.1</t>
    </r>
  </si>
  <si>
    <t>52</t>
  </si>
  <si>
    <t>ABADIANO, VIEL ZY  INGAAN</t>
  </si>
  <si>
    <t>01-270213866-1</t>
  </si>
  <si>
    <t>INGAAN, DIVINE TIBAC</t>
  </si>
  <si>
    <t>03-000289004-2</t>
  </si>
  <si>
    <t>PCAP SEVERE</t>
  </si>
  <si>
    <t>PCAP MODERATE RISK</t>
  </si>
  <si>
    <t>FRAN, MARY ANNE SANTOS</t>
  </si>
  <si>
    <t xml:space="preserve">
✔️ ANTIBIOTICS (CO-AMOXICLAV)
✔️ OTHER MEDS (SALBUTAMOL)
✔️ NEB (X5)
✔️ OXYGEN (X7)
✔️ XRAY (CONSIDER PNEUMONIA)
</t>
  </si>
  <si>
    <t>53</t>
  </si>
  <si>
    <t>PALMES, RENATO BOMES</t>
  </si>
  <si>
    <t>PALMES, SALVE  MACASINAG</t>
  </si>
  <si>
    <t>19-201289399-6</t>
  </si>
  <si>
    <t>FEVER UNSPECIFIED ORIGIN</t>
  </si>
  <si>
    <r>
      <rPr>
        <rFont val="Arial Narrow"/>
        <color theme="1"/>
        <sz val="12.0"/>
      </rPr>
      <t xml:space="preserve">COMPLICATED TRACT INFECTION ,  </t>
    </r>
    <r>
      <rPr>
        <rFont val="Arial Narrow"/>
        <b/>
        <color theme="1"/>
        <sz val="12.0"/>
      </rPr>
      <t>OBSTRUCTIVE EUROPATHY,</t>
    </r>
    <r>
      <rPr>
        <rFont val="Arial Narrow"/>
        <color theme="1"/>
        <sz val="12.0"/>
      </rPr>
      <t xml:space="preserve">  BENIGN PROSPETIC HYPERTROPHY, DIABETIS MELLITUS TYPE 2</t>
    </r>
  </si>
  <si>
    <t>N13.9</t>
  </si>
  <si>
    <t>✔️ KUB ULTRASOUND</t>
  </si>
  <si>
    <t>54</t>
  </si>
  <si>
    <t>AGUSTIN, LUCAS DANIEL</t>
  </si>
  <si>
    <t>01-270979113-1</t>
  </si>
  <si>
    <t>AGUSTIN CLEMENTE MERCADO</t>
  </si>
  <si>
    <t>02-025805449-1</t>
  </si>
  <si>
    <t>SEIZURE, TBI , ASPHYXATION</t>
  </si>
  <si>
    <r>
      <rPr>
        <rFont val="Arial Narrow"/>
        <b/>
        <color theme="1"/>
        <sz val="12.0"/>
      </rPr>
      <t>PNEUMONIA MODERATE RISK</t>
    </r>
    <r>
      <rPr>
        <rFont val="Arial Narrow"/>
        <color theme="1"/>
        <sz val="12.0"/>
      </rPr>
      <t>, CEREBRAL CONCUSSION, T/C SEIZURE  DISORDER</t>
    </r>
  </si>
  <si>
    <t>MAGASPI, RUMAR HONTIVEROS</t>
  </si>
  <si>
    <t xml:space="preserve">
✔️ ANTIBIOTICS (CEFUROXIME)
✔️ OXYGEN (X2)
✔️ XRAY (CONSIDER PNEUMONIA)
</t>
  </si>
  <si>
    <t>55</t>
  </si>
  <si>
    <t>BARONIA, EDESON  CARANDAN</t>
  </si>
  <si>
    <t>09-050080424-5</t>
  </si>
  <si>
    <t>MULTIPLE PHYSICAL INJURY SEC TO VEHICULAR ACCIDENT</t>
  </si>
  <si>
    <r>
      <rPr>
        <rFont val="Arial Narrow"/>
        <b/>
        <color theme="1"/>
        <sz val="12.0"/>
      </rPr>
      <t>FRACTURE, CLOSED 8TH  AND 9TH  POSTERIOR RIBS</t>
    </r>
    <r>
      <rPr>
        <rFont val="Arial Narrow"/>
        <color theme="1"/>
        <sz val="12.0"/>
      </rPr>
      <t>, LEFT MULTIIPLE PHYSICAL INJURY SECONDARY TO VEHICULAR ACCIDENT</t>
    </r>
  </si>
  <si>
    <t>S22.30</t>
  </si>
  <si>
    <t>MORATALLA, RICHIE NORREGA</t>
  </si>
  <si>
    <t>✔️ XRAY X3 (FRACTURES)</t>
  </si>
  <si>
    <t>56</t>
  </si>
  <si>
    <t>LAUREANO, ROSEBEL  MAGALLANO</t>
  </si>
  <si>
    <t>11-252044261-0</t>
  </si>
  <si>
    <t>OGBAC, FREDERICK ELISES</t>
  </si>
  <si>
    <t xml:space="preserve">
✔️ + NS1 (EXTERNAL)
✔️ LOW P.C. (X2)
❓  HIGH SGPT/ALT, HIGH SGOT/AST
</t>
  </si>
  <si>
    <t>57</t>
  </si>
  <si>
    <t>CUEVAS, THELMA SANDIEGO</t>
  </si>
  <si>
    <t>CUEVAS, JOSEPH CYRIL GONZALES</t>
  </si>
  <si>
    <t>01-175317200-0</t>
  </si>
  <si>
    <t>HYPERTENSIVE EMERGENCY</t>
  </si>
  <si>
    <r>
      <rPr>
        <rFont val="Arial Narrow"/>
        <b/>
        <color theme="1"/>
        <sz val="12.0"/>
      </rPr>
      <t>HYPERTENSIVE URGENCY</t>
    </r>
    <r>
      <rPr>
        <rFont val="Arial Narrow"/>
        <color theme="1"/>
        <sz val="12.0"/>
      </rPr>
      <t>, ROTATOR CUFF  TENDENITIS LEFY</t>
    </r>
  </si>
  <si>
    <t>BONGON, CHRISTINE JOY A.</t>
  </si>
  <si>
    <t>58</t>
  </si>
  <si>
    <t>BELDAD, NICOLAS DELA CRUZ</t>
  </si>
  <si>
    <t>01-175031334-7</t>
  </si>
  <si>
    <t>BRONCHIAL ASTHMA, COPD SUSPECT IN EXACERBATION, CAP- MODERATE RISK</t>
  </si>
  <si>
    <r>
      <rPr>
        <rFont val="Arial Narrow"/>
        <b/>
        <color theme="1"/>
        <sz val="12.0"/>
      </rPr>
      <t>BRONCHIAL ASTHMA IN ACUTE EXACERBATIO</t>
    </r>
    <r>
      <rPr>
        <rFont val="Arial Narrow"/>
        <color theme="1"/>
        <sz val="12.0"/>
      </rPr>
      <t>N ; CAP- MR ; MALNUTRITION</t>
    </r>
  </si>
  <si>
    <t>MALINAO, CRISTINA BIROG</t>
  </si>
  <si>
    <t>❓ XRAY</t>
  </si>
  <si>
    <t>reprocedd, cant upload eclaims earlier</t>
  </si>
  <si>
    <t>59</t>
  </si>
  <si>
    <t>BATOCABE, Daniel Cuenta</t>
  </si>
  <si>
    <t>01-256029986-7</t>
  </si>
  <si>
    <t>PWD</t>
  </si>
  <si>
    <t>CAP-MR</t>
  </si>
  <si>
    <r>
      <rPr>
        <rFont val="Arial Narrow"/>
        <b/>
        <color theme="1"/>
        <sz val="12.0"/>
      </rPr>
      <t>CAP-MR</t>
    </r>
    <r>
      <rPr>
        <rFont val="Arial Narrow"/>
        <color theme="1"/>
        <sz val="12.0"/>
      </rPr>
      <t>, ADRENOLEKODYSTROPHY, SEIZURE DISORDER</t>
    </r>
  </si>
  <si>
    <t xml:space="preserve">
✔️ ANTIBIOTICS (CEFTRIAXONE)
✔️ OTHER MEDS (SALBUTAMOL)
✔️ NEB (X2)
✔️ OXYGEN (X6)
✔️ XRAY X2 (PNEUMONIA)
</t>
  </si>
  <si>
    <t>60</t>
  </si>
  <si>
    <t>GROSPE, MARIA ELISHA LOPOZ</t>
  </si>
  <si>
    <t>GROSPE, RICK MAR ARVISU</t>
  </si>
  <si>
    <t>01-050732888-7</t>
  </si>
  <si>
    <t xml:space="preserve">DENGUE FEVER </t>
  </si>
  <si>
    <t xml:space="preserve">DENGUE  FEVER WITH WARNING SIGNS </t>
  </si>
  <si>
    <t>CORTEZ, FATIMA GUILLERMA FERRER</t>
  </si>
  <si>
    <r>
      <rPr>
        <rFont val="Arial Narrow"/>
        <b/>
        <color rgb="FF000000"/>
        <sz val="12.0"/>
      </rPr>
      <t xml:space="preserve"> CF2: </t>
    </r>
    <r>
      <rPr>
        <rFont val="Arial Narrow"/>
        <color rgb="FF000000"/>
        <sz val="12.0"/>
      </rPr>
      <t>Dr. Fatima Cortez</t>
    </r>
  </si>
  <si>
    <t>61</t>
  </si>
  <si>
    <t>PAYUMO, MARK ARISGADO</t>
  </si>
  <si>
    <t>16-025385879-3</t>
  </si>
  <si>
    <t>CONGESTIVE HEART FAILURE WITH REDUCED EF</t>
  </si>
  <si>
    <t>CONGESTIVE HEART FAILURE WITH REDUCED EJECTION FRACTION</t>
  </si>
  <si>
    <t>I50.9</t>
  </si>
  <si>
    <t>SANTOS , JOEL B</t>
  </si>
  <si>
    <t xml:space="preserve">
✔️ HIGH NT-PROBNP
✔️ XRAY = CARDIOMEGALY
✔️ ECHO (EF = 26%, LEFT VENTRICULAR HYPERTROPHY, ATRIAL ENLARGEMENT
</t>
  </si>
  <si>
    <t>62</t>
  </si>
  <si>
    <t>REYES, ARVIE JOY N/A</t>
  </si>
  <si>
    <t>01-026611499-6</t>
  </si>
  <si>
    <t>G2P0 (00010) PREGNANCY UTERINE 38 WEEKS  AOG DY EARLIEST ULTRASOUND</t>
  </si>
  <si>
    <r>
      <rPr>
        <rFont val="Arial Narrow"/>
        <color theme="1"/>
        <sz val="12.0"/>
      </rPr>
      <t xml:space="preserve">G2P1 (1011)PREGNANCY UTERINE DELIVERED  OPERATIVELY TO A CEPHALIC LIVE BIRTH  BABY BOY  AT 9.9  GM 3470 GRAMS APPROPRIATE  FOR 38 39 WEEKS VIA LOW TRANSVEWRSE </t>
    </r>
    <r>
      <rPr>
        <rFont val="Arial Narrow"/>
        <b/>
        <color theme="1"/>
        <sz val="12.0"/>
      </rPr>
      <t xml:space="preserve">CESARIAN </t>
    </r>
    <r>
      <rPr>
        <rFont val="Arial Narrow"/>
        <color theme="1"/>
        <sz val="12.0"/>
      </rPr>
      <t>SECTION FOR CEPHALOPELVIC DISPROPORTION SECONDARY TO FETAL MALPOSITION</t>
    </r>
  </si>
  <si>
    <t>O82.9 / 
Z37.0</t>
  </si>
  <si>
    <r>
      <rPr>
        <rFont val="Arial Narrow"/>
        <color theme="1"/>
        <sz val="12.0"/>
      </rPr>
      <t xml:space="preserve">LOW TRANSVEWRSE </t>
    </r>
    <r>
      <rPr>
        <rFont val="Arial Narrow"/>
        <b/>
        <color theme="1"/>
        <sz val="12.0"/>
      </rPr>
      <t xml:space="preserve">CEASARIAN </t>
    </r>
    <r>
      <rPr>
        <rFont val="Arial Narrow"/>
        <color theme="1"/>
        <sz val="12.0"/>
      </rPr>
      <t>SECTION / SAB</t>
    </r>
  </si>
  <si>
    <t>OB-GYN, MEDICINE, SURGERY</t>
  </si>
  <si>
    <t>UPDATE ICD FROM O82.9 TO O64.9 OR O61.9</t>
  </si>
  <si>
    <t>63</t>
  </si>
  <si>
    <r>
      <rPr>
        <rFont val="Arial Narrow"/>
        <b/>
        <color theme="1"/>
        <sz val="12.0"/>
      </rPr>
      <t xml:space="preserve">PABLO, KHALIL ALONZO REYES
</t>
    </r>
    <r>
      <rPr>
        <rFont val="Arial Narrow"/>
        <b/>
        <color rgb="FF0000FF"/>
        <sz val="12.0"/>
      </rPr>
      <t>*** REYES BABY BOY ***</t>
    </r>
  </si>
  <si>
    <t>PABLO, KHALIL ALONZO REYES
*** REYES BABY BOY ***</t>
  </si>
  <si>
    <t xml:space="preserve">REYES, ARVIE JOY </t>
  </si>
  <si>
    <t xml:space="preserve"> LIVE TERM SINGLETON  MALE DELIVERED  VIA  "E" LTCS SECONDARY TO FAILED INDUCTION OF LABOR  BW  3.47 KG BL 51 CM  AS 9,9  MI  38-39 WKS , AGA</t>
  </si>
  <si>
    <r>
      <rPr>
        <rFont val="Arial Narrow"/>
        <color theme="1"/>
        <sz val="12.0"/>
      </rPr>
      <t xml:space="preserve">LIVE TERM </t>
    </r>
    <r>
      <rPr>
        <rFont val="Arial Narrow"/>
        <b/>
        <color theme="1"/>
        <sz val="12.0"/>
      </rPr>
      <t xml:space="preserve">SINGLETON  </t>
    </r>
    <r>
      <rPr>
        <rFont val="Arial Narrow"/>
        <color theme="1"/>
        <sz val="12.0"/>
      </rPr>
      <t>MALE DELIVERED  VIA C "E" LTCS  SECONDARY  TO FAILED INDUCTION  OF LABOR  BW = 3.47 KG, BL = 41 CM  AS 9,9 MI = 38-39  WKS AGA</t>
    </r>
  </si>
  <si>
    <t>Z38.0</t>
  </si>
  <si>
    <t xml:space="preserve">EXPANDED  NEW  BORN PACKAGE </t>
  </si>
  <si>
    <t>WELL BABY, NO NEED CF4</t>
  </si>
  <si>
    <t>64</t>
  </si>
  <si>
    <t>BUENAVENTURA, LHONA ZAIREL SAMONTE</t>
  </si>
  <si>
    <t>BUENAVENTURA, DIWATA SAMONTE</t>
  </si>
  <si>
    <t>19-051644616-5</t>
  </si>
  <si>
    <t xml:space="preserve">SVI, R/O UTI , R/O  DFS WITH WARNING SIGNS </t>
  </si>
  <si>
    <r>
      <rPr>
        <rFont val="Arial Narrow"/>
        <b/>
        <color theme="1"/>
        <sz val="12.0"/>
      </rPr>
      <t xml:space="preserve">INFLUENZA </t>
    </r>
    <r>
      <rPr>
        <rFont val="Arial Narrow"/>
        <color theme="1"/>
        <sz val="12.0"/>
      </rPr>
      <t>LIKE ILLNESS , ACUTE TONSILLIOPHARYNGITIS, EXUDATIVE WITH MODERAQTE SIGNS  OF DEHYDRATION</t>
    </r>
  </si>
  <si>
    <t>J11.1</t>
  </si>
  <si>
    <t>65</t>
  </si>
  <si>
    <t>BECHAYDA, THELMA D.</t>
  </si>
  <si>
    <t>01-175170753-5</t>
  </si>
  <si>
    <t>ANGLE CLOSURE  GLAUCOMA</t>
  </si>
  <si>
    <r>
      <rPr>
        <rFont val="Arial Narrow"/>
        <color theme="1"/>
        <sz val="12.0"/>
      </rPr>
      <t xml:space="preserve">ANGLE CLOSURE  </t>
    </r>
    <r>
      <rPr>
        <rFont val="Arial Narrow"/>
        <b/>
        <color theme="1"/>
        <sz val="12.0"/>
      </rPr>
      <t>GLAUCOMA</t>
    </r>
  </si>
  <si>
    <t>H40.2</t>
  </si>
  <si>
    <r>
      <rPr>
        <rFont val="Arial Narrow"/>
        <color theme="1"/>
        <sz val="12.0"/>
      </rPr>
      <t>LASER</t>
    </r>
    <r>
      <rPr>
        <rFont val="Arial Narrow"/>
        <b/>
        <color theme="1"/>
        <sz val="12.0"/>
      </rPr>
      <t xml:space="preserve"> IRIDECTOMY</t>
    </r>
  </si>
  <si>
    <t>DEL ROSARIO, MARY ROSE PUNZAL</t>
  </si>
  <si>
    <t>66</t>
  </si>
  <si>
    <t>DELA VEGA, SEAN BRYANT GONZALES</t>
  </si>
  <si>
    <t>01-252020518-5</t>
  </si>
  <si>
    <t>DELA VEGA, SHEN GONZALES</t>
  </si>
  <si>
    <t>01-050924711-6</t>
  </si>
  <si>
    <t>SVI, R/O DFS , R/O UTI, AGE</t>
  </si>
  <si>
    <r>
      <rPr>
        <rFont val="Arial Narrow"/>
        <b/>
        <color theme="1"/>
        <sz val="12.0"/>
      </rPr>
      <t>ACUTE GASTROENTIRITIS</t>
    </r>
    <r>
      <rPr>
        <rFont val="Arial Narrow"/>
        <color theme="1"/>
        <sz val="12.0"/>
      </rPr>
      <t xml:space="preserve"> WITH  MODERATE DEHYDRATION </t>
    </r>
  </si>
  <si>
    <t>AO0.9 , E86.1</t>
  </si>
  <si>
    <t>67</t>
  </si>
  <si>
    <t>DUMASIG, WILLIAM LASQUITES</t>
  </si>
  <si>
    <t>19-089729237-1</t>
  </si>
  <si>
    <t xml:space="preserve">FRACTURE, SUBCUTANEOUS EMPYSEMA RIGHT CHEST SEC TO FALL </t>
  </si>
  <si>
    <r>
      <rPr>
        <rFont val="Arial Narrow"/>
        <b/>
        <color theme="1"/>
        <sz val="12.0"/>
      </rPr>
      <t>PNEUMOHEMOTHORAX</t>
    </r>
    <r>
      <rPr>
        <rFont val="Arial Narrow"/>
        <color theme="1"/>
        <sz val="12.0"/>
      </rPr>
      <t>, RIGHT; FRACTURE OF 5TH AND 6TH BIB, RIGHT SECONDARY BLUNT</t>
    </r>
  </si>
  <si>
    <t>J93.9</t>
  </si>
  <si>
    <r>
      <rPr>
        <rFont val="Arial Narrow"/>
        <color theme="1"/>
        <sz val="12.0"/>
      </rPr>
      <t xml:space="preserve">CLOSED TUBE </t>
    </r>
    <r>
      <rPr>
        <rFont val="Arial Narrow"/>
        <b/>
        <color theme="1"/>
        <sz val="12.0"/>
      </rPr>
      <t xml:space="preserve">THORACOSTOMY </t>
    </r>
    <r>
      <rPr>
        <rFont val="Arial Narrow"/>
        <color theme="1"/>
        <sz val="12.0"/>
      </rPr>
      <t>, RIGHT (2020)</t>
    </r>
  </si>
  <si>
    <t>68</t>
  </si>
  <si>
    <t>ESTEBAN, VIEN FRANCINE ATALIP</t>
  </si>
  <si>
    <t>ESTEBAN, JOMAR FERRER</t>
  </si>
  <si>
    <t>01-250044309-8</t>
  </si>
  <si>
    <t>ACUTE RESPIRATORY  TRACT INFECTION R/O PNEUMONIA</t>
  </si>
  <si>
    <t>PNEUMONIA PCAP-C</t>
  </si>
  <si>
    <t xml:space="preserve">
✔️ ANTIBIOTICS (CEFUROXIME)
✔️ OTHER MEDS (SALBUTAMOL)
✔️ NEB (X4)
❌ OXYGEN
✔️ XRAY (MINIMAL PNEUMONIA)
</t>
  </si>
  <si>
    <t>69</t>
  </si>
  <si>
    <t>PERALTA, HERMINIO ALAFO JR.</t>
  </si>
  <si>
    <t>01-051827057-0</t>
  </si>
  <si>
    <t xml:space="preserve">PHYSICAL INJURIES SEC TO FALL, R/O FRACTURE </t>
  </si>
  <si>
    <r>
      <rPr>
        <rFont val="Arial Narrow"/>
        <b/>
        <color theme="1"/>
        <sz val="12.0"/>
      </rPr>
      <t>MULTIPLE PHYSICAL INJURIES</t>
    </r>
    <r>
      <rPr>
        <rFont val="Arial Narrow"/>
        <color theme="1"/>
        <sz val="12.0"/>
      </rPr>
      <t xml:space="preserve"> SECONDARY  FALL </t>
    </r>
  </si>
  <si>
    <t>T07</t>
  </si>
  <si>
    <r>
      <rPr>
        <rFont val="Arial Narrow"/>
        <color theme="1"/>
        <sz val="12.0"/>
      </rPr>
      <t xml:space="preserve">SUTURING OF WOUND, </t>
    </r>
    <r>
      <rPr>
        <rFont val="Arial Narrow"/>
        <b/>
        <color theme="1"/>
        <sz val="12.0"/>
      </rPr>
      <t xml:space="preserve">DEBRIDEMENT </t>
    </r>
    <r>
      <rPr>
        <rFont val="Arial Narrow"/>
        <color theme="1"/>
        <sz val="12.0"/>
      </rPr>
      <t>OF WOUND</t>
    </r>
  </si>
  <si>
    <t>11043
12004</t>
  </si>
  <si>
    <t>PARAGUYA, REY ONDAP</t>
  </si>
  <si>
    <t>70</t>
  </si>
  <si>
    <t>DICOLEN, AZIA JAYRA ANGELES</t>
  </si>
  <si>
    <t>06-251718729-7</t>
  </si>
  <si>
    <t>DICOLEN, AIZA ANGELES</t>
  </si>
  <si>
    <t>03-050683443-7</t>
  </si>
  <si>
    <t>DENGUE FEVER WITH WARNING WARNING SIGNS</t>
  </si>
  <si>
    <t>MOLINA, SUNSHINE  LEAH ALMA PENESA</t>
  </si>
  <si>
    <t xml:space="preserve">
✔️ + NS1 (EXTERNAL)
✔️ LOW P.C. (X2)
✔️HIGH HEMTOCRIT, LOW WBC (X8)
</t>
  </si>
  <si>
    <t>71</t>
  </si>
  <si>
    <t>TOLLEDO, NANCY TATAD</t>
  </si>
  <si>
    <t>19-000597420-1</t>
  </si>
  <si>
    <t>OCCULT INFECTION</t>
  </si>
  <si>
    <r>
      <rPr>
        <rFont val="Arial Narrow"/>
        <color theme="1"/>
        <sz val="12.0"/>
      </rPr>
      <t xml:space="preserve">ACUTE LIVER INJURY, </t>
    </r>
    <r>
      <rPr>
        <rFont val="Arial Narrow"/>
        <b/>
        <color theme="1"/>
        <sz val="12.0"/>
      </rPr>
      <t>GASTRITIS</t>
    </r>
    <r>
      <rPr>
        <rFont val="Arial Narrow"/>
        <color theme="1"/>
        <sz val="12.0"/>
      </rPr>
      <t xml:space="preserve"> H PYLON ESOPAHAGITIS,  LA-A, HIATAL HERNIA, DUODINAL, BULB ULCER</t>
    </r>
  </si>
  <si>
    <t>K29.7</t>
  </si>
  <si>
    <t>GASTROSCOPY</t>
  </si>
  <si>
    <t>RANCHES, LOUILLE RAPISURA</t>
  </si>
  <si>
    <t>GUERRERO, CRISITNA EMILY REVILLA</t>
  </si>
  <si>
    <t>72</t>
  </si>
  <si>
    <t>REMO, MARCIANO LUMANGLAS</t>
  </si>
  <si>
    <t>01-051199531-6</t>
  </si>
  <si>
    <t>CAP-MR, T/C HEART FAILURE</t>
  </si>
  <si>
    <r>
      <rPr>
        <rFont val="Arial Narrow"/>
        <color theme="1"/>
        <sz val="12.0"/>
      </rPr>
      <t>ISCHEMIC HEART DISEASE, COPD,</t>
    </r>
    <r>
      <rPr>
        <rFont val="Arial Narrow"/>
        <b/>
        <color theme="1"/>
        <sz val="12.0"/>
      </rPr>
      <t xml:space="preserve"> CAP-MR</t>
    </r>
  </si>
  <si>
    <t>SANTOS, EDLYN JOHN</t>
  </si>
  <si>
    <t>GARCIA, ANN CRIZETTE R.
MIRALLES- RESURRECCION, KAREN VELASCO</t>
  </si>
  <si>
    <t>73</t>
  </si>
  <si>
    <t>DAYAG, JESSICA VILLABRILLE</t>
  </si>
  <si>
    <t>03-000261691-9</t>
  </si>
  <si>
    <t>T/C ACUTE APPENDICITIS ; R/O UTI</t>
  </si>
  <si>
    <t xml:space="preserve">ACUTE APPENDICITIS SUPPURATIVE </t>
  </si>
  <si>
    <t>K35.0</t>
  </si>
  <si>
    <t>APPENDECTOMY</t>
  </si>
  <si>
    <t xml:space="preserve">POSIO, JAN PETER PARAS </t>
  </si>
  <si>
    <t xml:space="preserve">CALINGO, RENEIFE MAE B. </t>
  </si>
  <si>
    <t>74</t>
  </si>
  <si>
    <t>FORONDA, MARC RAENER GILBERT JAMITO</t>
  </si>
  <si>
    <t>01-051135505-8</t>
  </si>
  <si>
    <r>
      <rPr>
        <rFont val="Arial Narrow"/>
        <color theme="1"/>
        <sz val="12.0"/>
      </rPr>
      <t xml:space="preserve">GERD, </t>
    </r>
    <r>
      <rPr>
        <rFont val="Arial Narrow"/>
        <b/>
        <color theme="1"/>
        <sz val="12.0"/>
      </rPr>
      <t>UPPER RESPIRATORY TRACT INFECTION</t>
    </r>
    <r>
      <rPr>
        <rFont val="Arial Narrow"/>
        <color theme="1"/>
        <sz val="12.0"/>
      </rPr>
      <t>, T2DM, HASCVD, HYPERTENSION, DYSLIPIDEMIA</t>
    </r>
  </si>
  <si>
    <t>J06.9</t>
  </si>
  <si>
    <t>BALINA, MEGAN MARGRETHE DELA CRUZ</t>
  </si>
  <si>
    <t xml:space="preserve">GARCIA, ANN CRIZETTE R. </t>
  </si>
  <si>
    <t>75</t>
  </si>
  <si>
    <t>PEREZ, NELSON CRUZ</t>
  </si>
  <si>
    <t>19-089358967-1</t>
  </si>
  <si>
    <t xml:space="preserve">ACUTE SYMPTOMATIC SEIZURE  TO ELECTROLYTE IMBALANCE </t>
  </si>
  <si>
    <r>
      <rPr>
        <rFont val="Arial Narrow"/>
        <b/>
        <color theme="1"/>
        <sz val="12.0"/>
      </rPr>
      <t>CARDIOMYOPATHY</t>
    </r>
    <r>
      <rPr>
        <rFont val="Arial Narrow"/>
        <color theme="1"/>
        <sz val="12.0"/>
      </rPr>
      <t>, ACUTE BRONCHITIS, T2DM, HASCVD, IHD CHF</t>
    </r>
  </si>
  <si>
    <t>I42.9</t>
  </si>
  <si>
    <t xml:space="preserve">VALEROS, KATHERINE  AVELLANEDA </t>
  </si>
  <si>
    <t>MUTUC, JAYSON M.</t>
  </si>
  <si>
    <r>
      <rPr>
        <rFont val="Arial Narrow"/>
        <b/>
        <color rgb="FF000000"/>
        <sz val="12.0"/>
      </rPr>
      <t xml:space="preserve">SCANNED BY JANE &lt;3
</t>
    </r>
    <r>
      <rPr>
        <rFont val="Arial Narrow"/>
        <b val="0"/>
        <color rgb="FF000000"/>
        <sz val="12.0"/>
      </rPr>
      <t>01/15/2025: no member's pin and confinement period (possible RTH)</t>
    </r>
  </si>
  <si>
    <t>76</t>
  </si>
  <si>
    <t>LANZUELA, HESTER SABADUQUIA</t>
  </si>
  <si>
    <t>01-175128871-0</t>
  </si>
  <si>
    <t>CAP MR, T/C ACS</t>
  </si>
  <si>
    <r>
      <rPr>
        <rFont val="Arial Narrow"/>
        <b/>
        <color theme="1"/>
        <sz val="12.0"/>
      </rPr>
      <t>CAP-MR</t>
    </r>
    <r>
      <rPr>
        <rFont val="Arial Narrow"/>
        <color theme="1"/>
        <sz val="12.0"/>
      </rPr>
      <t>, HEART FAILURE WITH PRESERVED EF, HASCVD, DMTY2</t>
    </r>
  </si>
  <si>
    <t>CF4: FROM DISCHARGE SUMMARY</t>
  </si>
  <si>
    <t>77</t>
  </si>
  <si>
    <t>GALUTERA, AGNES ILAR</t>
  </si>
  <si>
    <t>06-025223767-7</t>
  </si>
  <si>
    <t>ABSCESS CHEST</t>
  </si>
  <si>
    <t>L02.2</t>
  </si>
  <si>
    <t>DEBRIDEMENT OF EXTENSIVE ECZEMATOUS OR INFECTED SKIN</t>
  </si>
  <si>
    <t>78</t>
  </si>
  <si>
    <t>OLLERES, MA. TERESA TAGUMPAY</t>
  </si>
  <si>
    <t>01-051862813-0</t>
  </si>
  <si>
    <t>INFECTED SEBACEOUS CYST, LEFT BREAST</t>
  </si>
  <si>
    <t>L72.9</t>
  </si>
  <si>
    <t>EXCISION OF SEBACEOUS CYST, LEFT BREAST</t>
  </si>
  <si>
    <t>CABALLERO, REMOO B.</t>
  </si>
  <si>
    <t>79</t>
  </si>
  <si>
    <t>KADIR, EZEKHIELL HARLIE MORALES</t>
  </si>
  <si>
    <t>MORALES, DAISY RACQUEL JULIAN</t>
  </si>
  <si>
    <t>07-201669943-9</t>
  </si>
  <si>
    <t>BFC</t>
  </si>
  <si>
    <t xml:space="preserve">BENIGN FEBRILE CONVULSION, PNEUMONIA MODERATE RISK </t>
  </si>
  <si>
    <t>VILLAPANDO, EMPRESS ELIZA CARLOS</t>
  </si>
  <si>
    <t>--</t>
  </si>
  <si>
    <t>with HMO, cant upcase</t>
  </si>
  <si>
    <t>80</t>
  </si>
  <si>
    <t>SANTILLAN, MICHAEL UY</t>
  </si>
  <si>
    <t>01-271175487-1</t>
  </si>
  <si>
    <t>SANTILLAN, MARIE UY</t>
  </si>
  <si>
    <t>02-050230892-1</t>
  </si>
  <si>
    <t>POIRCUNA, MICHELLE ANNE KANAPI</t>
  </si>
  <si>
    <t>81</t>
  </si>
  <si>
    <t>LORETO, ALLYN ALTAR</t>
  </si>
  <si>
    <t>08-051474948-9</t>
  </si>
  <si>
    <t>INFECTED NAIL BED 1ST DIGIT , FOOT LEFT</t>
  </si>
  <si>
    <t>L03.0</t>
  </si>
  <si>
    <t>REPAIR OF NAIL BED</t>
  </si>
  <si>
    <t>82</t>
  </si>
  <si>
    <t>ROBLES, ERICA JEN CORPUZ</t>
  </si>
  <si>
    <t>01-051464656-8</t>
  </si>
  <si>
    <t>G1P0 PREGNANCY UTERINE  10 WEEKS AOG ; BLIGHTED OVUM</t>
  </si>
  <si>
    <t>G1P0 (0010) PREGNANCY  UTERINE  10 WEEK ; BLIGHTED  OVUM , EVACUATED</t>
  </si>
  <si>
    <t>VICENTE, LORELEE REYES</t>
  </si>
  <si>
    <t>83</t>
  </si>
  <si>
    <t>FABRIGA, KARLEE AMIZ AÑONUEVO</t>
  </si>
  <si>
    <t>22-000112849-3</t>
  </si>
  <si>
    <t>T/C DFS</t>
  </si>
  <si>
    <t xml:space="preserve">MANZANO, MARCO ROMULO REVILLA </t>
  </si>
  <si>
    <t>84</t>
  </si>
  <si>
    <t>SELMA, CORAZON ENCABO</t>
  </si>
  <si>
    <t>01-026353425-0</t>
  </si>
  <si>
    <t>GASTROESOPHANGEAL REFLUX</t>
  </si>
  <si>
    <r>
      <rPr>
        <rFont val="Arial Narrow"/>
        <color theme="1"/>
        <sz val="12.0"/>
      </rPr>
      <t xml:space="preserve">GALL BLADDER SLUDGE , </t>
    </r>
    <r>
      <rPr>
        <rFont val="Arial Narrow"/>
        <b/>
        <color theme="1"/>
        <sz val="12.0"/>
      </rPr>
      <t>GASTROESOPHANGELA REFLUX DISEASE</t>
    </r>
    <r>
      <rPr>
        <rFont val="Arial Narrow"/>
        <color theme="1"/>
        <sz val="12.0"/>
      </rPr>
      <t xml:space="preserve">, BREAST MASS , T/C BRAIN METASTASIS  </t>
    </r>
  </si>
  <si>
    <t>K21.9</t>
  </si>
  <si>
    <t>DEL ROSARIO, MARY ROS PUNZAL
VALERO, GABRIEL ROMUALDO LINAO</t>
  </si>
  <si>
    <t>85</t>
  </si>
  <si>
    <t>NOTOR, JIANE MAYNE ROBIO</t>
  </si>
  <si>
    <t>NOTOR, MARY JANE ROBIO</t>
  </si>
  <si>
    <t>09-050242507-1</t>
  </si>
  <si>
    <t xml:space="preserve">PREORBITAL CELLULITIS </t>
  </si>
  <si>
    <r>
      <rPr>
        <rFont val="Arial Narrow"/>
        <b/>
        <color theme="1"/>
        <sz val="12.0"/>
      </rPr>
      <t xml:space="preserve">PREORBITAL CELLULITIS  </t>
    </r>
    <r>
      <rPr>
        <rFont val="Arial Narrow"/>
        <color theme="1"/>
        <sz val="12.0"/>
      </rPr>
      <t>SECONDARY TO INFECTED WOUND  ON L NOSTRIL</t>
    </r>
  </si>
  <si>
    <t>L03.2</t>
  </si>
  <si>
    <t>VILLAPANDO, EMPRESS ELIZA C.</t>
  </si>
  <si>
    <t>incomplete course in the ward, needs chart</t>
  </si>
  <si>
    <t>86</t>
  </si>
  <si>
    <t>GACIAS, FARVEY CANTERO</t>
  </si>
  <si>
    <t>19-089596793-2</t>
  </si>
  <si>
    <t>T/C CAP - MR</t>
  </si>
  <si>
    <r>
      <rPr>
        <rFont val="Arial Narrow"/>
        <b/>
        <color theme="1"/>
        <sz val="12.0"/>
      </rPr>
      <t>DENGUE FEVER WITH WARNING SIGNS</t>
    </r>
    <r>
      <rPr>
        <rFont val="Arial Narrow"/>
        <color theme="1"/>
        <sz val="12.0"/>
      </rPr>
      <t xml:space="preserve"> / URTI</t>
    </r>
  </si>
  <si>
    <t>87</t>
  </si>
  <si>
    <t>SALVA, JERRY CINTO</t>
  </si>
  <si>
    <t>01-050394564-4</t>
  </si>
  <si>
    <t>T/C CVD  RIGHT THALAMOCOPSULAR</t>
  </si>
  <si>
    <t>ACUTE INTRACEREBRAL  HEMORRHAGE</t>
  </si>
  <si>
    <t>I61.9</t>
  </si>
  <si>
    <t>88</t>
  </si>
  <si>
    <t>ORAPA, KARSON BEV APOLINARIO</t>
  </si>
  <si>
    <t>ORAPA, JANICE APOLINARIO</t>
  </si>
  <si>
    <t>08-051021134-4</t>
  </si>
  <si>
    <t>ATP NON EXUDATIVE</t>
  </si>
  <si>
    <t>ATP EXUDATIVE</t>
  </si>
  <si>
    <t>di ko makita huhu</t>
  </si>
  <si>
    <t>89</t>
  </si>
  <si>
    <t>RAYALA, AVELINA BALITIAN</t>
  </si>
  <si>
    <t>01-025258866-9</t>
  </si>
  <si>
    <t>NON HEALING  WOUND RIGHT  ANKLE T/C  UTI</t>
  </si>
  <si>
    <r>
      <rPr>
        <rFont val="Arial Narrow"/>
        <b/>
        <color theme="1"/>
        <sz val="12.0"/>
      </rPr>
      <t>CELLULITIS RIGHT LEG</t>
    </r>
    <r>
      <rPr>
        <rFont val="Arial Narrow"/>
        <color theme="1"/>
        <sz val="12.0"/>
      </rPr>
      <t xml:space="preserve"> ; DM TYPE 2 , AKI ON TOP OF CKD 2 TO INFECTION , DM, NEPHROLITHIASIS </t>
    </r>
  </si>
  <si>
    <t>L03.1</t>
  </si>
  <si>
    <t>MACABEO, MINERVA BELDAD</t>
  </si>
  <si>
    <t>90</t>
  </si>
  <si>
    <t>DEGAMO, GERALD HALLIG</t>
  </si>
  <si>
    <t>01-0512734788</t>
  </si>
  <si>
    <t>CONNECTIVE AND OTHER SOFT TISSUE  OF UPPER LIMD, INCLUDING SHOULDER</t>
  </si>
  <si>
    <t>D21.1</t>
  </si>
  <si>
    <t>EXCISION, TUMOR, UPPER ARM OR ELBOW AREA, DEEP, SUBFASCIAL OR INTRAMUSCULAR</t>
  </si>
  <si>
    <t>GALICIA, PAUL MICHAEL FRANI</t>
  </si>
  <si>
    <t>91</t>
  </si>
  <si>
    <t>SALVADOR, LOUISANA BELTRAN</t>
  </si>
  <si>
    <t>19-025064646-5</t>
  </si>
  <si>
    <t>EXCISION, TUMOR, FOREARM AND / OR WRIST AREA, DEEP, SUBFASCIAL OR INTRAMUSCULAR</t>
  </si>
  <si>
    <t>92</t>
  </si>
  <si>
    <t>VILLAMOR, WILLIAM CAYABYAB</t>
  </si>
  <si>
    <t>19-088866863-6</t>
  </si>
  <si>
    <t>BENIGN PAROXYSMAL POSITIONAL VERTIGO, ACUTE OTITIS  MEDIAL LEFT EAR</t>
  </si>
  <si>
    <r>
      <rPr>
        <rFont val="Arial Narrow"/>
        <b/>
        <color theme="1"/>
        <sz val="12.0"/>
      </rPr>
      <t>BPPV</t>
    </r>
    <r>
      <rPr>
        <rFont val="Arial Narrow"/>
        <color theme="1"/>
        <sz val="12.0"/>
      </rPr>
      <t>- RESOLVING , ADM , LEFT EAR RESOLVING , HYPERTENSION , DIABETES MELLITUS</t>
    </r>
  </si>
  <si>
    <t>H81.1</t>
  </si>
  <si>
    <t>RODRIGUEZ, JENNIFER P.</t>
  </si>
  <si>
    <t>93</t>
  </si>
  <si>
    <t>FRANCISCO, LORETTA REYNOSO</t>
  </si>
  <si>
    <t>01-175332432-3</t>
  </si>
  <si>
    <t>CVD INFRACT  LEFT CENTRIUM SEMIOVALE , HYPERTENSION</t>
  </si>
  <si>
    <r>
      <rPr>
        <rFont val="Arial Narrow"/>
        <color theme="1"/>
        <sz val="12.0"/>
      </rPr>
      <t xml:space="preserve">CVD INFARCT , </t>
    </r>
    <r>
      <rPr>
        <rFont val="Arial Narrow"/>
        <b/>
        <color theme="1"/>
        <sz val="12.0"/>
      </rPr>
      <t>TENSION HEADACHE</t>
    </r>
    <r>
      <rPr>
        <rFont val="Arial Narrow"/>
        <color theme="1"/>
        <sz val="12.0"/>
      </rPr>
      <t xml:space="preserve"> , HYPERTENSION</t>
    </r>
  </si>
  <si>
    <t>G44.2</t>
  </si>
  <si>
    <t>IMPERIAL, MARIA ANGELICA  LIZA VELASCO</t>
  </si>
  <si>
    <t>94</t>
  </si>
  <si>
    <t>ABIT, ADALIA CELESTINE SOLIMAN</t>
  </si>
  <si>
    <t>SOLIMAN, MA. CRISTINA  BUSIÑOS</t>
  </si>
  <si>
    <t>01-025942214-6</t>
  </si>
  <si>
    <t>PCAP</t>
  </si>
  <si>
    <t>PCAP - MODERATE RISK</t>
  </si>
  <si>
    <t>BAUTISTA, MARICEL  LANDAGAN</t>
  </si>
  <si>
    <t>95</t>
  </si>
  <si>
    <t>LUMANTAS, ALONA BURILLO</t>
  </si>
  <si>
    <t>LUMANTAS, ROLAND CALVEZ</t>
  </si>
  <si>
    <t>18-025145898-5</t>
  </si>
  <si>
    <t>UTI T/C ACUTE APPENDICITIS</t>
  </si>
  <si>
    <r>
      <rPr>
        <rFont val="Arial Narrow"/>
        <b/>
        <color theme="1"/>
        <sz val="12.0"/>
      </rPr>
      <t>UTI</t>
    </r>
    <r>
      <rPr>
        <rFont val="Arial Narrow"/>
        <color theme="1"/>
        <sz val="12.0"/>
      </rPr>
      <t xml:space="preserve"> R/O  ACUTE APPENDICITIS</t>
    </r>
  </si>
  <si>
    <t>96</t>
  </si>
  <si>
    <t>ISON, ANGELA OMAÑA</t>
  </si>
  <si>
    <t>01-200216371-1</t>
  </si>
  <si>
    <r>
      <rPr>
        <rFont val="Arial Narrow"/>
        <color theme="1"/>
        <sz val="12.0"/>
      </rPr>
      <t xml:space="preserve">DENGUE FEVER WITH WARNING SIGNS , </t>
    </r>
    <r>
      <rPr>
        <rFont val="Arial Narrow"/>
        <b/>
        <color theme="1"/>
        <sz val="12.0"/>
      </rPr>
      <t>HYPERTHYROIDISM</t>
    </r>
    <r>
      <rPr>
        <rFont val="Arial Narrow"/>
        <color theme="1"/>
        <sz val="12.0"/>
      </rPr>
      <t xml:space="preserve"> IN STORM RESOLVING BRONCHIAL ASTHMA IN ACUTE EXCATION, IRON DEFICIENCY ANEMIA</t>
    </r>
  </si>
  <si>
    <t>E05.9</t>
  </si>
  <si>
    <t>VELASCO, MANUEL REYES  JR.</t>
  </si>
  <si>
    <t>97</t>
  </si>
  <si>
    <t>DOLFO, ARMIE JOY CANLAPAN</t>
  </si>
  <si>
    <t>CANLAPAN, LEA MIE JOY DECIEMBRE</t>
  </si>
  <si>
    <t>01-051214660-6</t>
  </si>
  <si>
    <t>SPONSORED- POS FINANCIALLY INCAPABLE</t>
  </si>
  <si>
    <t>T/C STEVEN  JOHNSON SYNDROME</t>
  </si>
  <si>
    <r>
      <rPr>
        <rFont val="Arial Narrow"/>
        <color theme="1"/>
        <sz val="12.0"/>
      </rPr>
      <t xml:space="preserve">CLINICAL SEPSIS , </t>
    </r>
    <r>
      <rPr>
        <rFont val="Arial Narrow"/>
        <b/>
        <color theme="1"/>
        <sz val="12.0"/>
      </rPr>
      <t>VIRAL EXANTHEM</t>
    </r>
    <r>
      <rPr>
        <rFont val="Arial Narrow"/>
        <color theme="1"/>
        <sz val="12.0"/>
      </rPr>
      <t xml:space="preserve"> ,  VIRAL INFECTION</t>
    </r>
  </si>
  <si>
    <t>B09</t>
  </si>
  <si>
    <t>98</t>
  </si>
  <si>
    <t>BARRO, ANGELITO PASION</t>
  </si>
  <si>
    <t>19-000045285-1</t>
  </si>
  <si>
    <t xml:space="preserve">IMPENDING RESPI FAILURE; T/C  COMMUNITY ACQUIRED PNEUMONIA VS PULMONARY CONGESTION; R/O  ACUTE CORONARY SYNDROME </t>
  </si>
  <si>
    <r>
      <rPr>
        <rFont val="Arial Narrow"/>
        <b/>
        <color theme="1"/>
        <sz val="12.0"/>
      </rPr>
      <t>ACUTE PULMONARY CONGESTION</t>
    </r>
    <r>
      <rPr>
        <rFont val="Arial Narrow"/>
        <color theme="1"/>
        <sz val="12.0"/>
      </rPr>
      <t xml:space="preserve"> 2 TO ACUTE RESPIRATORY FAILURE  TYPE 1,  ACUTE CORONARY  SYNDROME, HYPERTENSIVE  CARDIOVASCULAR DISEASE, ACUTE PULMONARY EDEMA, CKD V SEC TO DIABETIC NEPLYPATY, AND MAINTAIN HD 3X A WEEK  T2DM WITH MICROVASCULAR COMPLICATIONS </t>
    </r>
  </si>
  <si>
    <t>J81</t>
  </si>
  <si>
    <t>SANTOS, JOEL
MACABEO, MINERVA BELDAD</t>
  </si>
  <si>
    <t>3/20/25: revised course in the ward</t>
  </si>
  <si>
    <t>99</t>
  </si>
  <si>
    <t>REPASA, KRISTINE JOY MALAZARTE</t>
  </si>
  <si>
    <t>02-026734208-4</t>
  </si>
  <si>
    <t>G1P0 PU 36 2/7 WEEKS AOG CEPHALIC IN PRETERM LABOR</t>
  </si>
  <si>
    <t xml:space="preserve">GRADA 1 PARA 1  (1001) PV 37 WEEKS  AOG, CEPHALIC  DELIVERED  VIA NORMAL SPONTANEOUS  DELIVERY WITH MEDIAN  EPISIOTOMY  AND REPAIR OF 3RD DEGREE  LACERATION  UNDER LOCAL ANESTHESIA AND IV SEDATION  TO A TERM BIRTH LIVE  FEMALE AS  8,9 BW 2590 GRAMS , BL 54 CMS  </t>
  </si>
  <si>
    <t>Z37.0</t>
  </si>
  <si>
    <t>NORMAL SPONTANEOUS DELIVERY WITH MEDIAN EPISIOTOMY  AND REPAIR OF  3RD DEGREE LACERATION  UNDER LOCAL ANESTHESIA  AND IV  SEDATION</t>
  </si>
  <si>
    <t>MORATALLA, NOELLE ANGELI IMPERIAL</t>
  </si>
  <si>
    <t>MEDICINE, OB-GYN</t>
  </si>
  <si>
    <t>100</t>
  </si>
  <si>
    <t>REPASA, BABY GIRL</t>
  </si>
  <si>
    <t>LIVE TERM , SINGLETON FEMALE , DELIVERY VIA NSD , A, S 8,9 BALLARD SCORE 37 WEEKS , BW 2590 GRAMS , AGA</t>
  </si>
  <si>
    <t>TERM BIRTH FEMALE AGA</t>
  </si>
  <si>
    <t xml:space="preserve">EXPANDED NEW BORN CARE PACKAGE </t>
  </si>
  <si>
    <t>101</t>
  </si>
  <si>
    <t>CAMBARIHAN, EDENIEL LUNA</t>
  </si>
  <si>
    <t>01-025574820-9</t>
  </si>
  <si>
    <t>DENGUE FEVERWITH WARNING SIGNS</t>
  </si>
  <si>
    <t>ROMAN, ARTHUR DESSI ESTRADA</t>
  </si>
  <si>
    <t>MISSING DOCTORS SIGNATURE</t>
  </si>
  <si>
    <t>MISSING DOCTOR SIGNATURE</t>
  </si>
  <si>
    <t>102</t>
  </si>
  <si>
    <t>ORPIANA, FLORABEL SALIVIA</t>
  </si>
  <si>
    <t>ORPIANA JR. , RAFAEL DIZON</t>
  </si>
  <si>
    <t>03-050487432-6</t>
  </si>
  <si>
    <t>G4 P4 (4004) ABNORMAL UTERINE BLEEDING - T/C ENDOMETRIAL POLYP</t>
  </si>
  <si>
    <t>N84.0</t>
  </si>
  <si>
    <t>103</t>
  </si>
  <si>
    <t>ASUCENA, LEA MAE BALORAN</t>
  </si>
  <si>
    <t>06-050242917-8</t>
  </si>
  <si>
    <t>EXTERNAL HEMORRHOID , NON THROMBOSED</t>
  </si>
  <si>
    <t>HEMORRHOIDECTOMY  UNDER LOCAL  ANESTHESIA</t>
  </si>
  <si>
    <t>DEL MUNDO, BIENVENIDO FERNANDEZ</t>
  </si>
  <si>
    <t>104</t>
  </si>
  <si>
    <t>PASICOLAN, LUZ CAMMAYO</t>
  </si>
  <si>
    <t>06-000021876-9</t>
  </si>
  <si>
    <t>DM2 UNCONTROLLED,  SEPSIS T/C ACUTE BLOOD LOSS</t>
  </si>
  <si>
    <t xml:space="preserve">ANEMIA PROB SECONDARY  TO UGIB , CAP-MR , NSTEMI DM TYPE  2 , </t>
  </si>
  <si>
    <t>D64.9</t>
  </si>
  <si>
    <t>SANTOS, JOEL
VALERO, GABRIEL ROMUALDO LINAO</t>
  </si>
  <si>
    <t>105</t>
  </si>
  <si>
    <t>PILAPIL, ZEMIRA IAH SORIANO</t>
  </si>
  <si>
    <t>03-025795796-5</t>
  </si>
  <si>
    <t>PCAP-C</t>
  </si>
  <si>
    <t>BULANDUS, ROSSETTEE CRISTALES</t>
  </si>
  <si>
    <t>106</t>
  </si>
  <si>
    <t>ABONITA, MARIO LAURENTE</t>
  </si>
  <si>
    <t>01-0254761956-1</t>
  </si>
  <si>
    <t>S/P TRACHEOSTOMY DUE TO PROLONGED INTUBATION</t>
  </si>
  <si>
    <t>Z43.0</t>
  </si>
  <si>
    <t>CLOSURE OF TRACHEOSTOMY</t>
  </si>
  <si>
    <t>107</t>
  </si>
  <si>
    <t>MERCADO, LIEZEL DECIERDO</t>
  </si>
  <si>
    <t>14-201070525-7</t>
  </si>
  <si>
    <t>ASCVD, HCHF, NBHA II</t>
  </si>
  <si>
    <t>HYPERTHYROIDISM</t>
  </si>
  <si>
    <t>108</t>
  </si>
  <si>
    <t>GAVIOLA, PERLITA DUTERTE</t>
  </si>
  <si>
    <t>01-026033340-8</t>
  </si>
  <si>
    <t>ANEMIA ETHIOLOGY TO BE DETERMINED</t>
  </si>
  <si>
    <t>ANEMIA, SEVERE 2 ABDOMINAL  UTERINE BLEEDING, 2 CHRONIC DISEASE  (HYPERTENSION) IRON DEFICIENCY ANEMIA  R/O MYODYSPLASTIC SYNDROME</t>
  </si>
  <si>
    <t>AGDAMAG, ANNA MAY POBLETE
BALINA, MEGAN MARGRETHE DELA CRUZ</t>
  </si>
  <si>
    <t>109</t>
  </si>
  <si>
    <t>LAPIRA, PAUL JOHN PASCUAL</t>
  </si>
  <si>
    <t>07-025074281-7</t>
  </si>
  <si>
    <t>INFECTED WOUND  WITH ABSCESS, EPIGASTRIC AREA</t>
  </si>
  <si>
    <t>INFECTED WOUND WITH ABSCESS, EPIGASTRIC AREA; RUPTURED SEBACEOUS  CYST, EPIGASTRIC AREA</t>
  </si>
  <si>
    <t>T81.4</t>
  </si>
  <si>
    <t>DEBRIDEMENT ; EXCISION BIOPSY OF MASS, EPIGASTRIC AREA</t>
  </si>
  <si>
    <t>11000
11100</t>
  </si>
  <si>
    <t>LIM, ARMI S.</t>
  </si>
  <si>
    <t>110</t>
  </si>
  <si>
    <t>PIA, BABY GIRL</t>
  </si>
  <si>
    <t>PIA, KRISTINE JOY MONTECILLO</t>
  </si>
  <si>
    <t>01-026206364-5</t>
  </si>
  <si>
    <t>LIVE TERM SINGLETON FEMALE DELIVERED  VIA LTCS SEC TO FAILED INDUCTION OF LABOR  BW: 2955G BL 52 CM AS 9,9 MI 38-39 WEEKS  AGA</t>
  </si>
  <si>
    <t>LIVE TERM  SINGLETON  FEMALE DELIVERED  VIA LTCS 28 TO FAILED INDUCTION OF LABOR  BW 2955G BL 52 CM  AS 9,9 MI 38-39  WKS AGA</t>
  </si>
  <si>
    <t>111</t>
  </si>
  <si>
    <t xml:space="preserve">G1P0 PV (1001) 39 5/7 WEEKS AOG CEPHALIC NOT IN LABOR  OVERT DM- DIET CONTROLLED </t>
  </si>
  <si>
    <t>G1P1 ( 1001) PREGNANCY UTERINE DELIVERED CEPHALIC  TERM LIVE BABY GIRL  AS 9,9 BW 2955G M1  38-39 WEEKS  AGA OVERT  DM- DIET CONTROLLED  BY "E"  LTCS  1 FOR FAILED  INDUCTION  OF LABOR  UNDER  SPINAL ANESTHESIA</t>
  </si>
  <si>
    <t>O82.9
Z37.0</t>
  </si>
  <si>
    <t>"E' LTCS  1 FOR FAILED  INDUCTION OF LABOR  UNDER SPINAL ANESTHESIA</t>
  </si>
  <si>
    <t>AQUINO, STEPAHANIE  MARIE SUERO</t>
  </si>
  <si>
    <t>OB-GYN</t>
  </si>
  <si>
    <t>112</t>
  </si>
  <si>
    <t>GIHAPON, MARIA FE BALILI</t>
  </si>
  <si>
    <t>02-251073310-3</t>
  </si>
  <si>
    <t>G1P0 AOG 39 1/7 WEEKS  CEPHALIC IN BEGINNING IN LABOR BUW X 2 HOURS</t>
  </si>
  <si>
    <t xml:space="preserve">G1P1 (1001) PREGNANCY UTERINE TERM CEPHALIC LIVED BIRTH  DELIVERY VIA PRIMARY LOW TRANSVERSE  CESARIAN SECTION  UNDER SPINAL ANESTHESIA FAILED INDUCTON OF LABOR  LEAKING BAG OF WATER  X 14 GESTATIONAL HYPERTENSION </t>
  </si>
  <si>
    <t>PRIMARY LOW TRANSVERSE  CESARIAN SECTION  UNDER SPINAL ANESTHESIA</t>
  </si>
  <si>
    <t>113</t>
  </si>
  <si>
    <t>GIHAPON, BABY BOY</t>
  </si>
  <si>
    <t>LIVE TERM SINGLETON MALE DELIVERED  VIA CESAREAN SECTION SEC TO FAILED INDUCTION OF LABOR , APGAR 9,9 BALLARD  SCORE  39 WEEKS, BIRTH WEIGHT  3475 GRAMS  APPROPRIATE FOR GESTATIONAL AGE</t>
  </si>
  <si>
    <t>RAMOS, LOTIS BAYLOSIS</t>
  </si>
  <si>
    <t>WELL BABY</t>
  </si>
  <si>
    <t>114</t>
  </si>
  <si>
    <t>ESCALANTE, CARMELA LLAMOSO</t>
  </si>
  <si>
    <t>09-025520575-6</t>
  </si>
  <si>
    <t xml:space="preserve">VASCULAR HEADACHE, HENOCH SCHONLEIN PURPURA, URINARY TRACT INFECTION </t>
  </si>
  <si>
    <t>115</t>
  </si>
  <si>
    <t>CRISTOBAL, ALESSIA RAE BISNAR</t>
  </si>
  <si>
    <t>CRISTOBAL, MARK ANDREW DE GUZMAN</t>
  </si>
  <si>
    <t>01-026355960-1</t>
  </si>
  <si>
    <t>SISCAR-ALLEN YENTL AYN DAR</t>
  </si>
  <si>
    <t>116</t>
  </si>
  <si>
    <t>PINOHERMOSO, MELVIN ARSENIO</t>
  </si>
  <si>
    <t>19-200093854-4</t>
  </si>
  <si>
    <t>TIA</t>
  </si>
  <si>
    <t>TRANSCIENT ISCHEMIC ATTACK, HYPERTENSIVE URGENCY</t>
  </si>
  <si>
    <t>waiting for IT</t>
  </si>
  <si>
    <t>117</t>
  </si>
  <si>
    <t>FORTADIZ, BRYLLE CAROLINO</t>
  </si>
  <si>
    <t>01-051388520-8</t>
  </si>
  <si>
    <t>VARICOCELE, BILATERAL</t>
  </si>
  <si>
    <t>I86.1</t>
  </si>
  <si>
    <t>SUBINGUINAL VARICOCELECTOMY, BILATERAL</t>
  </si>
  <si>
    <t>CELLONA, MARK CAUSIN</t>
  </si>
  <si>
    <t>PANOPIO, IVAN JOSEPH TAMAYO</t>
  </si>
  <si>
    <t>✔️ OPR RECORD
❌ ANESTH RECORD</t>
  </si>
  <si>
    <t>118</t>
  </si>
  <si>
    <t>INAMAC, LUNA BELLATRIX SANTOS</t>
  </si>
  <si>
    <t>01-271178263-8</t>
  </si>
  <si>
    <t>SANTOS, FERNANDA ALMIRA BULAGA</t>
  </si>
  <si>
    <t>01-026070194-6</t>
  </si>
  <si>
    <t>PERIHILAR PNEUMONITIS</t>
  </si>
  <si>
    <r>
      <rPr>
        <rFont val="Arial Narrow"/>
        <color theme="1"/>
        <sz val="12.0"/>
      </rPr>
      <t xml:space="preserve">PCAP-C HIGH RISK / </t>
    </r>
    <r>
      <rPr>
        <rFont val="Arial Narrow"/>
        <b/>
        <color theme="1"/>
        <sz val="12.0"/>
      </rPr>
      <t>HYPERACTIVE AIRWAYS DISEASE</t>
    </r>
  </si>
  <si>
    <t>J68.3</t>
  </si>
  <si>
    <t>VIDAMO, MAYBELLE VILLARUEL</t>
  </si>
  <si>
    <t>119</t>
  </si>
  <si>
    <t>BAGUNAS, AUSTIN ACE BERNADAS</t>
  </si>
  <si>
    <t>BERNADAS, MA AILENE VENTULAN</t>
  </si>
  <si>
    <t>15-250053398-0</t>
  </si>
  <si>
    <t>AGE WITH MODERATE SIGNS OF DEHYDRATION</t>
  </si>
  <si>
    <t xml:space="preserve">ACUTE GASTROENTIRITIS WITH  MODERATE DEHYDRATION </t>
  </si>
  <si>
    <t>A09.9 +E86.1</t>
  </si>
  <si>
    <t>120</t>
  </si>
  <si>
    <t>CASTRO, CARMELA ALFONSO</t>
  </si>
  <si>
    <t>01-252407086-1</t>
  </si>
  <si>
    <t xml:space="preserve">ACUTE TONSILOPHAYNGITIS </t>
  </si>
  <si>
    <t>DEL VALLE, ABRAM NICOL</t>
  </si>
  <si>
    <t xml:space="preserve">    </t>
  </si>
  <si>
    <t>CANT READ CF4</t>
  </si>
  <si>
    <t>121</t>
  </si>
  <si>
    <t>VILLALUZ, MARIA ATHENA CABELLON</t>
  </si>
  <si>
    <t>CABELLON, MARIA SHEINEL ANABO</t>
  </si>
  <si>
    <t>01-051390803-8</t>
  </si>
  <si>
    <t>DENGUE FEVER R/O  GERMAN MEASLES</t>
  </si>
  <si>
    <t xml:space="preserve">DENGUE FEVER SYNDROME; GERMAN MEASLES </t>
  </si>
  <si>
    <t>B06.9</t>
  </si>
  <si>
    <t>122</t>
  </si>
  <si>
    <t>ZAMORA, JOHN ANDREW FAITH APELO</t>
  </si>
  <si>
    <t>01-271178148-8</t>
  </si>
  <si>
    <t>ZAMORA, FAITH RUDILLAS</t>
  </si>
  <si>
    <t>01-051729754-8</t>
  </si>
  <si>
    <t>SVI; T/C DENGUE FEVER WITH WARNING SIGNS; R/O UTI; R/O PCAP</t>
  </si>
  <si>
    <t>INFECTIOUS DIARRHEA WITH MODERATE DEHYDRATION</t>
  </si>
  <si>
    <t>123</t>
  </si>
  <si>
    <t>GUILLERMO, ZACHARY GUEVARA</t>
  </si>
  <si>
    <t>01-000259490-6</t>
  </si>
  <si>
    <t>HEART FAILURE WITH REDUCED EJECT FRACTION</t>
  </si>
  <si>
    <t>HEART FAILURE WITH REDUCED EJECTION FRACTION</t>
  </si>
  <si>
    <t>124</t>
  </si>
  <si>
    <t xml:space="preserve">ALCANTARA, MODESTA </t>
  </si>
  <si>
    <t>19-000477634-1</t>
  </si>
  <si>
    <t>T/C CVD BLEED VS INFARCT VS METABOLIC  ENCEPHALOPATHY, ELECTROLYTE IMBALANCE</t>
  </si>
  <si>
    <t xml:space="preserve">HYPONATREMIA, PROBABLY SECONDARY  TO SIADH, HYPOMAGNESEMIA DUE TO PPOR INTAKE </t>
  </si>
  <si>
    <t>E87.1</t>
  </si>
  <si>
    <t>ANICOCHE, MA. MELMAR S.</t>
  </si>
  <si>
    <t>125</t>
  </si>
  <si>
    <t>HOBRO, RADJON JOSEPH MACATULA</t>
  </si>
  <si>
    <t>01-271177652-2</t>
  </si>
  <si>
    <t>HOBRO, JEREMIAH CALOPWZ</t>
  </si>
  <si>
    <t>02-025073663-1</t>
  </si>
  <si>
    <t>DENGUE FEVER WITHOIUT WARNING SIGNS</t>
  </si>
  <si>
    <t>126</t>
  </si>
  <si>
    <t>NOMO, PRINCESS ZIA LUMONLON</t>
  </si>
  <si>
    <t>01-271178071-6</t>
  </si>
  <si>
    <t>NOMO JR., MEDARDO CALAOR</t>
  </si>
  <si>
    <t>14-250568228-8</t>
  </si>
  <si>
    <t>BENIGN FEBRILE CONVULSION SECONDARY TO PEDIATRIC  COMMUNITY ACQUIRED  PNEUMONIA (MODERATE RISK)</t>
  </si>
  <si>
    <t>127</t>
  </si>
  <si>
    <t>ARAK, ZORAYDA TAHAMID</t>
  </si>
  <si>
    <t>01-200126794-7</t>
  </si>
  <si>
    <t>T/C ELECTROLYTE IMBALANCE  SEC TO POOR ORAL INTAKE  R/O UTI</t>
  </si>
  <si>
    <r>
      <rPr>
        <rFont val="Arial Narrow"/>
        <color theme="1"/>
        <sz val="12.0"/>
      </rPr>
      <t xml:space="preserve">HYPERTENSIVE STAGE 1  ASCVD , DIABETES TYPE 2 ; </t>
    </r>
    <r>
      <rPr>
        <rFont val="Arial Narrow"/>
        <b/>
        <color theme="1"/>
        <sz val="12.0"/>
      </rPr>
      <t xml:space="preserve">HYPOKALEMIA, </t>
    </r>
    <r>
      <rPr>
        <rFont val="Arial Narrow"/>
        <color theme="1"/>
        <sz val="12.0"/>
      </rPr>
      <t>FATTY LIVER ,  CHOLECYSTOLITHIASIS</t>
    </r>
  </si>
  <si>
    <t>E87.6</t>
  </si>
  <si>
    <t>128</t>
  </si>
  <si>
    <t>MARTENS, BABY GIRL CANDONES</t>
  </si>
  <si>
    <t>MARTENS, VERONICA CANDONES</t>
  </si>
  <si>
    <t>15-050233305-6</t>
  </si>
  <si>
    <t>TERM SINGLETON FEMALE , DELIVERED VIA CAESARIAN SECTION AFGAR SCORE 9,9 BIRTH WEIGHT 4.000 GMS  BALLARD SCOPE 39 WEEKS  LARGE FOR GESTATION</t>
  </si>
  <si>
    <t>LIVE FULL TERM BABY GIRL  DELIVERED VIA CS SECONDARY TO PREVIOUS CS, LGA AS 9,9 BW 4KG.</t>
  </si>
  <si>
    <t>P08.1</t>
  </si>
  <si>
    <t>VILLAPANDO, EMPRESS ELIZA CARLOS C</t>
  </si>
  <si>
    <t>129</t>
  </si>
  <si>
    <t>MARTENS, VERONICA CADONES</t>
  </si>
  <si>
    <t>G3PI(1011)PU 37 2/7 WEEKS AOG, CNIL, GDM DIET CONTROLLED ; S/P  CS &amp; AKD (P FANNESTIEL)</t>
  </si>
  <si>
    <t>G3P2 (2012), PUPT, CEPHALIC, DELIVERED VIA LTCS II (PFANNESTIEL)TO A LIVE BABY GIRL,  BW 4000G AS 9,9, MATURITY INDEX  = 38 WEEKS, LGA ; PREVIOUS CS1 SECONDARY TO ARREST IN CERVICAL DILATION, GDM DIET CONTROLLED</t>
  </si>
  <si>
    <t xml:space="preserve">LOW TRANSVERSE CAESARIAN SECTION II  (P FANNESTIEL)  UNDER SPINAL ANESTHESIA </t>
  </si>
  <si>
    <t>PALLANAN-PASCUAL, HAZEL JOY BELEN</t>
  </si>
  <si>
    <t>130</t>
  </si>
  <si>
    <t>OMAN, MARVIN JACOMILLA</t>
  </si>
  <si>
    <t>14-251523784-9</t>
  </si>
  <si>
    <t>UROLITHIASIS</t>
  </si>
  <si>
    <t>OBSTRUCTIVE UROPATHY SEC TO DISTALURETEROLITHIASIS LEFT AND NEPHROLITHIASIS LEFT</t>
  </si>
  <si>
    <t>N20.1</t>
  </si>
  <si>
    <t>ALBA, FATIMA C</t>
  </si>
  <si>
    <t>GUINTO, PAULO P.</t>
  </si>
  <si>
    <t>131</t>
  </si>
  <si>
    <t>UNTONG, SOPHIA SHAMS AHALI</t>
  </si>
  <si>
    <t>01-026698276-9</t>
  </si>
  <si>
    <t>G1P0 33 2/7 WEEKS AOG OLIGOHYDRAMNIOS THREATENED PTL ;  PPROM X 48 HRS</t>
  </si>
  <si>
    <t xml:space="preserve">G1PI (0101)  PREGNANCY  UTERINE DELIVERED  VIA LTCS 1 FOR PFROM TO  PRE TERM  CEPHALIC LIVE BIRTH  PPROM X 48 HRS </t>
  </si>
  <si>
    <t>O60.1</t>
  </si>
  <si>
    <t>LTCS UNDER SPINAL ANESTHESIA</t>
  </si>
  <si>
    <t>KASAJU, VIVIENNE  GUZMAN</t>
  </si>
  <si>
    <t>132</t>
  </si>
  <si>
    <t>ONCIPIDO, DIANA PLACIDES</t>
  </si>
  <si>
    <t>02-026386773-5</t>
  </si>
  <si>
    <t>ABSCESS BILATERAL BIG TOE</t>
  </si>
  <si>
    <t>DEBRIDEMENT, ABSCESS BILATERAL BIG TOE</t>
  </si>
  <si>
    <t>133</t>
  </si>
  <si>
    <t>TAHAMID, SEANDALE MOISES DE VERA</t>
  </si>
  <si>
    <t>01-026784249-9</t>
  </si>
  <si>
    <r>
      <rPr>
        <rFont val="Arial Narrow"/>
        <b/>
        <color theme="1"/>
        <sz val="12.0"/>
      </rPr>
      <t>IMMUNE THROMBOCYTOPENIA</t>
    </r>
    <r>
      <rPr>
        <rFont val="Arial Narrow"/>
        <color theme="1"/>
        <sz val="12.0"/>
      </rPr>
      <t xml:space="preserve">; HYPERTROPIC SCAR PELVIC OR R/O MALIGNANCY; R/O PTB; PALPITATION SECONDARY TO GERD  R/O VOLVULAR HEART DISEASE  R/O TACHYARRYTHMIAS, HYPERPIGMENTED PLAQUES  PROBABLY SECONDARY  TO LICHEN SIMPLEX CHRONICUS  R/O CUTANEOUS , R/O LYMPHOMA, R/O FUNGAL  INFECTION, BACTERIAL RHINOSONUSITIS </t>
    </r>
  </si>
  <si>
    <t>D69.3</t>
  </si>
  <si>
    <t>VELASCO, MANUEL REYES JR.</t>
  </si>
  <si>
    <t>134</t>
  </si>
  <si>
    <t>TABADA, BENEDICT TORREGOZA</t>
  </si>
  <si>
    <t>03-0262322477-1</t>
  </si>
  <si>
    <t xml:space="preserve">PRESUMPTIVE PULMONARY TUBERCOLOSIS; R/O COMMUNITY ACQUIRED PNEUMONIA; </t>
  </si>
  <si>
    <r>
      <rPr>
        <rFont val="Arial Narrow"/>
        <color theme="1"/>
        <sz val="12.0"/>
      </rPr>
      <t xml:space="preserve">PTB- BACTERIOLOGICALLY CNFIRMED; </t>
    </r>
    <r>
      <rPr>
        <rFont val="Arial Narrow"/>
        <b/>
        <color theme="1"/>
        <sz val="12.0"/>
      </rPr>
      <t>PNEUMOTHORAX</t>
    </r>
    <r>
      <rPr>
        <rFont val="Arial Narrow"/>
        <color theme="1"/>
        <sz val="12.0"/>
      </rPr>
      <t>, RIGHT LUNG;  PLEURAL  EFFUSION RIGHT LUNG</t>
    </r>
  </si>
  <si>
    <t>ALBA, FATIMA C.</t>
  </si>
  <si>
    <t>VILLANUEVA, GLENN P.
ETCUBAÑAS, NIEL KARLO DE LEON</t>
  </si>
  <si>
    <t>135</t>
  </si>
  <si>
    <t>GIME, GLISSA MARAÑO</t>
  </si>
  <si>
    <t>01-026295322-5</t>
  </si>
  <si>
    <t>G1P0 , PV 19-20 WKS AOG BY  EUTZ, NOT IN LABOR; T/C DENGUE FEVER ; HYPOKALEMIA (DZ ILLNESS) COMPLICATED UTI</t>
  </si>
  <si>
    <t>G1P0 , PV 19-20 WKS AOG BY  EUTZ, NOT IN LABOR; T/C DENGUE FEVER ; HYPOKALEMIA (DZ ILLNESS) COMPLICATED UTI, ELECTROLYTE IMBALANCE (HYPOKALEMIA, HYPONATRENIA)</t>
  </si>
  <si>
    <t>PESEBRE, ANTONETTE RAMOS</t>
  </si>
  <si>
    <t>136</t>
  </si>
  <si>
    <t>COMPAY, ADRIAN RAGNAR TACUD</t>
  </si>
  <si>
    <t>TACUD, RUBY JANE  MAGDALES</t>
  </si>
  <si>
    <t>15-025425541-8</t>
  </si>
  <si>
    <t>PGOT PROB SECONDARY  TO ILEUS</t>
  </si>
  <si>
    <t>PARTIAL GUT OBSTRUCTION 2 DEG TO SEPTIC ILEUS</t>
  </si>
  <si>
    <t>K56.7</t>
  </si>
  <si>
    <t>TUAZON, RODOLFO JR.</t>
  </si>
  <si>
    <t>137</t>
  </si>
  <si>
    <t>PO, EUNO LAUREN</t>
  </si>
  <si>
    <t>PO, LAMBERT AQUE</t>
  </si>
  <si>
    <t>02-051219393-6</t>
  </si>
  <si>
    <t>UPPER RESPIRATORY TRACT INFECTIONB WITH MODERATE DEHYDRATION; T/C DENGUE FEVER SYNDROME</t>
  </si>
  <si>
    <r>
      <rPr>
        <rFont val="Arial Narrow"/>
        <b/>
        <color theme="1"/>
        <sz val="12.0"/>
      </rPr>
      <t>ACUTE BRONCHITIS W/ MODERATE SIGNS OF DEHYDRATION</t>
    </r>
    <r>
      <rPr>
        <rFont val="Arial Narrow"/>
        <color theme="1"/>
        <sz val="12.0"/>
      </rPr>
      <t>; UTI</t>
    </r>
  </si>
  <si>
    <t>J20.9</t>
  </si>
  <si>
    <t>138</t>
  </si>
  <si>
    <t>FABIAN, VANIA FAITH ALMAREZ</t>
  </si>
  <si>
    <t>19-089401211-4</t>
  </si>
  <si>
    <t>FEVER OF UNKNOWN ORIGIN, UTI  DM2</t>
  </si>
  <si>
    <r>
      <rPr>
        <rFont val="Arial Narrow"/>
        <b/>
        <color theme="1"/>
        <sz val="12.0"/>
      </rPr>
      <t>URINARY TRACT INFECTION</t>
    </r>
    <r>
      <rPr>
        <rFont val="Arial Narrow"/>
        <color theme="1"/>
        <sz val="12.0"/>
      </rPr>
      <t xml:space="preserve"> , NON- ALCOHOLIC FATTY LIVER, DSC CHOLECYSTOLITHISIS</t>
    </r>
  </si>
  <si>
    <t>SANTOS, JOEL B.</t>
  </si>
  <si>
    <t>139</t>
  </si>
  <si>
    <t>AGABIN, RONELLA FUGABAN</t>
  </si>
  <si>
    <t>06-025140139-2</t>
  </si>
  <si>
    <t>ACUTE CORONARY SYNDROME</t>
  </si>
  <si>
    <r>
      <rPr>
        <rFont val="Arial Narrow"/>
        <color theme="1"/>
        <sz val="12.0"/>
      </rPr>
      <t xml:space="preserve">ACUTE CORONARY SYNDROME- </t>
    </r>
    <r>
      <rPr>
        <rFont val="Arial Narrow"/>
        <b/>
        <color theme="1"/>
        <sz val="12.0"/>
      </rPr>
      <t>UNSTABLE ANGINA</t>
    </r>
    <r>
      <rPr>
        <rFont val="Arial Narrow"/>
        <color theme="1"/>
        <sz val="12.0"/>
      </rPr>
      <t>, HYPERTENSION</t>
    </r>
  </si>
  <si>
    <t>I20.0</t>
  </si>
  <si>
    <t>140</t>
  </si>
  <si>
    <t>ESTEBAN, YESKA VENICE CAPORAL</t>
  </si>
  <si>
    <t>CAPORAL, JINKY REMOLAR</t>
  </si>
  <si>
    <t>01-051836674-8</t>
  </si>
  <si>
    <r>
      <rPr>
        <rFont val="Arial Narrow"/>
        <color theme="1"/>
        <sz val="12.0"/>
      </rPr>
      <t>DENGUE WITH WARNIGN SIGNS;</t>
    </r>
    <r>
      <rPr>
        <rFont val="Arial Narrow"/>
        <b/>
        <color theme="1"/>
        <sz val="12.0"/>
      </rPr>
      <t xml:space="preserve"> ACUTE TONSILLOPHARYNGITIS</t>
    </r>
  </si>
  <si>
    <t>141</t>
  </si>
  <si>
    <t>MASANGKAY, JHETHRYNE  ISAIAH RONARIO</t>
  </si>
  <si>
    <t>RONARIO, KATHRYNE NOVENO</t>
  </si>
  <si>
    <t>01-025722949-7</t>
  </si>
  <si>
    <t>T/C TENDON RUPTURE ; RIGHT FOOT</t>
  </si>
  <si>
    <t>AVULSED WOUND 6 CMS DORSAL ASPECT  FOOT WITH COMPLETE  TRANSECTION OF EXTENSIOR  DIGITORIUM LONGUS TO 4TH AND 5TH  TOE, TEAR  OF EXTERNAL  RETINACULUM S/P  WOUND EXPLORATION , TENORRHAPHY OF  2 TENDON FOOT, REPAIR OF EXTERNAL  RETINACULUM; LACERATED WOUND 1 CM DORSAL ASPECT DIP JOINT INDEX FINGER HAND RIGHT S/R TENORRHAPHY</t>
  </si>
  <si>
    <t>S96.9</t>
  </si>
  <si>
    <t>WOUND EXPLORATION , TENORRHAPHY, EXTENSOR TENDON MIDDLE FINGER RIGHT</t>
  </si>
  <si>
    <t>LORENZO, MIGUEL ALFREDO MAPOTE</t>
  </si>
  <si>
    <t>142</t>
  </si>
  <si>
    <t>ALLONES, LYDIA ANIB</t>
  </si>
  <si>
    <t>12-175383797-5</t>
  </si>
  <si>
    <t>143</t>
  </si>
  <si>
    <t>EVASCO, EDGARDO AZAS</t>
  </si>
  <si>
    <t>08-200422372-8</t>
  </si>
  <si>
    <t>INDIRECT CONTRIBUTOR</t>
  </si>
  <si>
    <t>AKI; OBSTRUCTIVE UROPATHY PROB SEC TO ENLARGE PROSTATE; R/O PROSTATE CANCER</t>
  </si>
  <si>
    <r>
      <rPr>
        <rFont val="Arial Narrow"/>
        <b/>
        <color theme="1"/>
        <sz val="12.0"/>
      </rPr>
      <t>ACUTE KIDNEY INJURY</t>
    </r>
    <r>
      <rPr>
        <rFont val="Arial Narrow"/>
        <color theme="1"/>
        <sz val="12.0"/>
      </rPr>
      <t>, RESOLVING ON TOP OF CKD</t>
    </r>
  </si>
  <si>
    <t>GUCE, GLENN KAY VELASCO</t>
  </si>
  <si>
    <t>144</t>
  </si>
  <si>
    <t>ASINJO, LUCITA EVANGELIO</t>
  </si>
  <si>
    <t>09-175272079-2</t>
  </si>
  <si>
    <t>CATARACT  SENILE MATURE</t>
  </si>
  <si>
    <t xml:space="preserve">CATARACT SENILE MATURE </t>
  </si>
  <si>
    <t>H25.9</t>
  </si>
  <si>
    <t>ECCE WITH PCIOL, OD</t>
  </si>
  <si>
    <t>OPHTHA</t>
  </si>
  <si>
    <t>145</t>
  </si>
  <si>
    <t xml:space="preserve">UNTONG, BABY GIRL </t>
  </si>
  <si>
    <t>01-026698576-9</t>
  </si>
  <si>
    <t>LIVE PRETERM BB GIRL  32 WEEKS  AOG, 32 WEEKS BY BS AS 9,9 BW 1435G AGA, VERY LOW BIRTH WEIGHT, PREMATURITY NEW BORN AFFECTED BY MATERNAL CONDITION;  PRETERM PREMATURE  RUPTURE OF  MEMBRANE X 48 HOURS</t>
  </si>
  <si>
    <t>PREMATURITY, VERY LOW BIRTH  WEIGHT, NEW BORN AFFECTED, MATERNAL CONDITION : PRETERM PREMATURE RUPTURE OF MEMBRANE X 48H</t>
  </si>
  <si>
    <t>P07.3</t>
  </si>
  <si>
    <t>146</t>
  </si>
  <si>
    <t>BANAL, ROSARIO BAEZA</t>
  </si>
  <si>
    <t>01-251755932-4</t>
  </si>
  <si>
    <t>CATARACT SENILE MATURE</t>
  </si>
  <si>
    <t>CATARACT SENILE MATURE , S/P PHACO WITH PCIOL</t>
  </si>
  <si>
    <t>PHACO WITH PCIOL, OD</t>
  </si>
  <si>
    <t>✔️ LENS STICKER</t>
  </si>
  <si>
    <t>147</t>
  </si>
  <si>
    <t>BALGONA, ANITA PECHA</t>
  </si>
  <si>
    <t>01-200256214-4</t>
  </si>
  <si>
    <t>4PS/MCCT</t>
  </si>
  <si>
    <t>CATARACT SENILE MATURE , OS</t>
  </si>
  <si>
    <t>CATARACT SENILE MATURE , OS S/P ECCE WITH PCIOLS, OS</t>
  </si>
  <si>
    <t>H25.2</t>
  </si>
  <si>
    <t>ECCE WITH PCIOL, OS</t>
  </si>
  <si>
    <t xml:space="preserve"> ✔️  LENS STICKER </t>
  </si>
  <si>
    <t>148</t>
  </si>
  <si>
    <t>ESPORLAS, MARCUS RENZ PORTACIO</t>
  </si>
  <si>
    <t>01-251915833-5</t>
  </si>
  <si>
    <t>ESPORLAS, MYLENE PORTACIO</t>
  </si>
  <si>
    <t>05-025125385-1</t>
  </si>
  <si>
    <t xml:space="preserve">DENGUE WITH WARNING SIGNS </t>
  </si>
  <si>
    <t xml:space="preserve"> ✔️  BLOOD TRANSFUSION
 ✔️ LOW PC X6
✔️ NS1 +
✔️ LOW WBC X6
✔️ HIGH HEMA 4X
</t>
  </si>
  <si>
    <t>149</t>
  </si>
  <si>
    <t>DAVID, ELYSSE AIVRY MANAOG</t>
  </si>
  <si>
    <t>DAVID, JAMES DARREL ALEGADO</t>
  </si>
  <si>
    <t>01-026376868-5</t>
  </si>
  <si>
    <t>T/C PCAP,  NON SEVERE R/O UTI, R/O ELECT - IMBALANCE  PROB SEC TO POOR INTAKE VS LOSSES</t>
  </si>
  <si>
    <r>
      <rPr>
        <rFont val="Arial Narrow"/>
        <b/>
        <color theme="1"/>
        <sz val="12.0"/>
      </rPr>
      <t>UTI</t>
    </r>
    <r>
      <rPr>
        <rFont val="Arial Narrow"/>
        <color theme="1"/>
        <sz val="12.0"/>
      </rPr>
      <t xml:space="preserve">; URTI  UNSPECIFIED </t>
    </r>
  </si>
  <si>
    <t>150</t>
  </si>
  <si>
    <t>SANTIAGO, ITZAYANA AGNES PAGUERGAN</t>
  </si>
  <si>
    <t>SANTIAGO, FELIX DURIA</t>
  </si>
  <si>
    <t>01-052016255-6</t>
  </si>
  <si>
    <t>AGE WITH SOME SIGNS OF DEHYDRATION; HYPOKALEMIA SEC TO GI LOSSES</t>
  </si>
  <si>
    <r>
      <rPr>
        <rFont val="Arial Narrow"/>
        <b/>
        <color theme="1"/>
        <sz val="12.0"/>
      </rPr>
      <t>AGE WITH SOME SIGNS OF DEHYDRATION</t>
    </r>
    <r>
      <rPr>
        <rFont val="Arial Narrow"/>
        <color theme="1"/>
        <sz val="12.0"/>
      </rPr>
      <t>; HYPOKALEMIA SEC TO GI LOSSES</t>
    </r>
  </si>
  <si>
    <t>A09.9 E86.1</t>
  </si>
  <si>
    <t>151</t>
  </si>
  <si>
    <t>GEGUILLAN, ALEXIS ESMAEL DAMLANI</t>
  </si>
  <si>
    <t>DAMLANI, SITTI MHIEL SILAY</t>
  </si>
  <si>
    <t>01-025899648-3</t>
  </si>
  <si>
    <t>T/C ACUTE ABDOMEN; R/O BLUNT FEVER TRAUMA</t>
  </si>
  <si>
    <r>
      <rPr>
        <rFont val="Arial Narrow"/>
        <b/>
        <color theme="1"/>
        <sz val="12.0"/>
      </rPr>
      <t>DENGUE FEVER WITH WARNING SIGNS</t>
    </r>
    <r>
      <rPr>
        <rFont val="Arial Narrow"/>
        <color theme="1"/>
        <sz val="12.0"/>
      </rPr>
      <t xml:space="preserve"> ; UPPER RESPIRATORY TRACT INFECTION, BLUNT ABDOMINAL TRAUMA</t>
    </r>
  </si>
  <si>
    <t>152</t>
  </si>
  <si>
    <t xml:space="preserve">ROMERO, DARLING JOY </t>
  </si>
  <si>
    <t>02-050034454-8</t>
  </si>
  <si>
    <t>CKD STAGE V, HASCVD; CHF</t>
  </si>
  <si>
    <t>HEART FAILURE AEC TO HYPERTENSIVE CARDIOMYOPATHY , CKD STAGE 5</t>
  </si>
  <si>
    <t>MUTUC, JAYSON</t>
  </si>
  <si>
    <t>153</t>
  </si>
  <si>
    <t>RAMOS, RHYAN TOLENTINO</t>
  </si>
  <si>
    <t>02-050332935-3</t>
  </si>
  <si>
    <t>CKD</t>
  </si>
  <si>
    <t>N18</t>
  </si>
  <si>
    <t>ARTERIOVENOUS FISTULA CREATION, LEFT BRACHIOCEPHALIC</t>
  </si>
  <si>
    <t>INSO, ROBBY CARL JIMENEZ</t>
  </si>
  <si>
    <t>needs chart, so maikli ang course in the ward</t>
  </si>
  <si>
    <t>154</t>
  </si>
  <si>
    <t>AUTOR, LOLITA ZAPANTA</t>
  </si>
  <si>
    <t>01-025664476-8</t>
  </si>
  <si>
    <t>CHRONIC KIDNEY DISEASE</t>
  </si>
  <si>
    <t>ARTERIOVENOUS FISTULA  BANDING LEFT CEPHALIC  OUTFLOW VEIN</t>
  </si>
  <si>
    <t>155</t>
  </si>
  <si>
    <t>RIZA, MARISSA CAHANDING</t>
  </si>
  <si>
    <t>19-025337013-4</t>
  </si>
  <si>
    <t>156</t>
  </si>
  <si>
    <t>GUDAY, EVELYN MALBAS</t>
  </si>
  <si>
    <t>19-026736454-4</t>
  </si>
  <si>
    <t>INTERNAL JUGULAR  CATHETER INSERTION, RIGHT</t>
  </si>
  <si>
    <t>157</t>
  </si>
  <si>
    <t>TAGUM, FE RIVERA</t>
  </si>
  <si>
    <t>01-050433065-1</t>
  </si>
  <si>
    <t>158</t>
  </si>
  <si>
    <t>DELA PAZ, ORLANDO TORTOZA</t>
  </si>
  <si>
    <t>01-175332901-5</t>
  </si>
  <si>
    <t>CELLULITIS (L) FOOT</t>
  </si>
  <si>
    <t>CELLULITIS, BEGINNING ABSCESS L FOOT , ACUTE KIDNEY INJURY SECONDARY TO INFECTION, DIABETIC KIDNEY DISEASE, DIABETIC MELLITIS TYPE 2, HYPERTENSION STAGE 2</t>
  </si>
  <si>
    <t xml:space="preserve">DEBRIDEMENT , LEFT FOOT </t>
  </si>
  <si>
    <t xml:space="preserve">LORENZO, MIGUEL ALFREDO MAPOTE
ALIANGAN. EDGAR
</t>
  </si>
  <si>
    <t>159</t>
  </si>
  <si>
    <t>QUIJANO, GUILLERMO, DELOS ANGELES</t>
  </si>
  <si>
    <t>01-050241532-3</t>
  </si>
  <si>
    <t>EYE TRAUMA, OS CONJUNCTIVAL  LACERATION  (TENONS CAPSULE  INVOLVEMENT) 5MM, 0S</t>
  </si>
  <si>
    <t>CONJUNCTIVAL REPAIR</t>
  </si>
  <si>
    <t>160</t>
  </si>
  <si>
    <t>GERONIMO, RAMON COLIZA</t>
  </si>
  <si>
    <t>02-049914316-9</t>
  </si>
  <si>
    <t>UROTHELIAL CARCINOMA OF THE BLADDER  R/O RECURRENCE</t>
  </si>
  <si>
    <t>UROTHELIAL CARCINOMA OF THE BLADDER , NO RECURRENCE</t>
  </si>
  <si>
    <t>C67</t>
  </si>
  <si>
    <t>SURVEILLANCE CYSTOSCOPY</t>
  </si>
  <si>
    <t>161</t>
  </si>
  <si>
    <t>PINEDA, AMADOR YUMUL</t>
  </si>
  <si>
    <t>01-000247698-9</t>
  </si>
  <si>
    <t>RADIATION, CYSTITIS S/P  ROBOTIC  ASSISTED RADICAL PROSTATECTOMY, S/P EBRT FOR  PROSTATE CANCER STAGE III</t>
  </si>
  <si>
    <t>BLADDER NECK STRICTURE 2 TO RADIATION  CYSTITIS S/P ROBOTIC  ASSISTED RADICAL  PROSTATECTOMY, S/P EBRT FOR PROSTATE CANCER STAGE III</t>
  </si>
  <si>
    <t>N30.4</t>
  </si>
  <si>
    <t>CYSTOSCOPY, VISUAL URETHROTOMY</t>
  </si>
  <si>
    <t>162</t>
  </si>
  <si>
    <t>GO, CHELSEAH TIFFANY LAGARTO</t>
  </si>
  <si>
    <t>GO, PETER FRANZA</t>
  </si>
  <si>
    <t>01-051135055-2</t>
  </si>
  <si>
    <t>163</t>
  </si>
  <si>
    <t>SABADO, MYARAH BENICE</t>
  </si>
  <si>
    <t>01-271180258-2</t>
  </si>
  <si>
    <t>SABADO, RAYMOND BALAGOD</t>
  </si>
  <si>
    <t>01-051032671-2</t>
  </si>
  <si>
    <t>T/C MEASLES, PCAP-C ; AGE WITH SIGNS OF DEHYDRATION</t>
  </si>
  <si>
    <t>MEASLES PNEUMONIA</t>
  </si>
  <si>
    <t>B05.2 + J17.1*</t>
  </si>
  <si>
    <t>RIVO, PIERRE-ANGELI ALFARO</t>
  </si>
  <si>
    <t>164</t>
  </si>
  <si>
    <t>MONSANTO, RONALD BONIFACIO</t>
  </si>
  <si>
    <t>MONSANTO, ROBERTO MAGSISI</t>
  </si>
  <si>
    <t>09-200755630-8</t>
  </si>
  <si>
    <t>165</t>
  </si>
  <si>
    <t>SVI</t>
  </si>
  <si>
    <t>SYSTEMIC VIRAL  ILLNESS</t>
  </si>
  <si>
    <t>B34.9</t>
  </si>
  <si>
    <t>NO.</t>
  </si>
  <si>
    <t>TOTAL ACTUAL CHARGES</t>
  </si>
  <si>
    <t>PHILHEALTH DEDUCTION</t>
  </si>
  <si>
    <t>GENERAL CASE REMARKS</t>
  </si>
  <si>
    <t>TRANSMITTAL</t>
  </si>
  <si>
    <t>REMARKS</t>
  </si>
  <si>
    <t>TRANSMITTAL DEADLINE</t>
  </si>
  <si>
    <t>AR #</t>
  </si>
  <si>
    <t>09-254792753-4</t>
  </si>
  <si>
    <t>HFMD</t>
  </si>
  <si>
    <r>
      <rPr>
        <rFont val="Arial Narrow"/>
        <color theme="1"/>
      </rPr>
      <t xml:space="preserve">GINGIVOSTOMATITIS ; </t>
    </r>
    <r>
      <rPr>
        <rFont val="Arial Narrow"/>
        <b/>
        <color theme="1"/>
      </rPr>
      <t>SVI</t>
    </r>
  </si>
  <si>
    <t>EMPISO, DARWIN JAY MARTIN</t>
  </si>
  <si>
    <t>03-000261723-0</t>
  </si>
  <si>
    <t>DENGUE FEVER SYNFROME DENGUE FEVER</t>
  </si>
  <si>
    <t>DENGUE FEVER WITH WARNING SIGNS ; DENGUE HEPATITIS</t>
  </si>
  <si>
    <t>SALAZAR, RICCEL BASAZA</t>
  </si>
  <si>
    <t xml:space="preserve">
✔️ + NS1 
✔️ + iGM
✔️ LOW P.C. (X5)
✔️ ABDOMEN TENDERNESS       
✔️ SGOT/AST  HIGH
✔️ SGPT/ALT  HIGH
</t>
  </si>
  <si>
    <t>PALAPUZ, MARIFE SUERTE</t>
  </si>
  <si>
    <t>09-251374630-1</t>
  </si>
  <si>
    <t>T/C CAP-MR HYPERTENSION ST. 2</t>
  </si>
  <si>
    <r>
      <rPr>
        <rFont val="Arial Narrow"/>
        <color theme="1"/>
      </rPr>
      <t xml:space="preserve">CARDIO DX: ATHEROSCLEROTIC HEART DISEASE IN FAILURE, </t>
    </r>
    <r>
      <rPr>
        <rFont val="Arial Narrow"/>
        <b/>
        <color theme="1"/>
      </rPr>
      <t>HTN STAGE 2,</t>
    </r>
    <r>
      <rPr>
        <rFont val="Arial Narrow"/>
        <color theme="1"/>
      </rPr>
      <t xml:space="preserve"> PULMO: CAP MR WITH PLEURAL EFFUSSION, TO RULE OUT  PTB, WITH EFFUSSION , AP HYPOKALEMIA </t>
    </r>
  </si>
  <si>
    <t>HEYNES, JOSELITO</t>
  </si>
  <si>
    <t>BONGON, CHRISTINE JOY
MACABEO, MINERVA BELDAD</t>
  </si>
  <si>
    <t>SYSTEM - INC</t>
  </si>
  <si>
    <t>RABANILLO, MARK KEVIN PADUA</t>
  </si>
  <si>
    <t>01-051951889-4</t>
  </si>
  <si>
    <t>T/C DENGUE  ENCEPHALITIS</t>
  </si>
  <si>
    <r>
      <rPr>
        <rFont val="Arial Narrow"/>
        <color theme="1"/>
      </rPr>
      <t>ACUTE RESPIRATORY FAILURE SEC TO HOSPITAL ACQUIRED PNEUMONIA,</t>
    </r>
    <r>
      <rPr>
        <rFont val="Arial Narrow"/>
        <b/>
        <color theme="1"/>
      </rPr>
      <t xml:space="preserve"> DENGUE ENCEPHALITIS</t>
    </r>
  </si>
  <si>
    <t>A83.9</t>
  </si>
  <si>
    <t>GO, ELEANOR
QUIMPO, ROLANDO DILAG
VELASCO, MANUEL REYES JR.
PANOPIO, IVAN JOSEPH TAMAYO
ILARDE-GALIT, MARIA ANGELES</t>
  </si>
  <si>
    <t>AGUIMAN, AIDA VILLAMORE</t>
  </si>
  <si>
    <t>01-175297092-2</t>
  </si>
  <si>
    <t>PNEUMIONIA; PTB SUSPECT</t>
  </si>
  <si>
    <r>
      <rPr>
        <rFont val="Arial Narrow"/>
        <color theme="1"/>
      </rPr>
      <t xml:space="preserve">MASSIVE HEMOPTYSIS TO </t>
    </r>
    <r>
      <rPr>
        <rFont val="Arial Narrow"/>
        <b/>
        <color theme="1"/>
      </rPr>
      <t xml:space="preserve">TB BRONCHIECTASIS </t>
    </r>
    <r>
      <rPr>
        <rFont val="Arial Narrow"/>
        <color theme="1"/>
      </rPr>
      <t>RULE OUT RELAPSE COMMUNITY ACQUIRED PNEUMONIA MODERATE RISK</t>
    </r>
  </si>
  <si>
    <t>A16.0</t>
  </si>
  <si>
    <t>PURA, RYANNE MEREILLE SANTOS</t>
  </si>
  <si>
    <t>01-050877309-4</t>
  </si>
  <si>
    <t>DFS; URTI</t>
  </si>
  <si>
    <t>PEDIATRIC COMMUNITY ACQUIRED PNEUMONIA MODERATE RISK</t>
  </si>
  <si>
    <t>✔️ XRAY</t>
  </si>
  <si>
    <t>ROSATAZO, KANNA OLIVIA BALBUENA</t>
  </si>
  <si>
    <t>ROSATAZO, CRISTIAN RAYPAN</t>
  </si>
  <si>
    <t>01-025808613-4</t>
  </si>
  <si>
    <t>T/C SEIZURE</t>
  </si>
  <si>
    <r>
      <rPr>
        <rFont val="Arial Narrow"/>
        <b/>
        <color theme="1"/>
      </rPr>
      <t>FEBRILE SEIZURE</t>
    </r>
    <r>
      <rPr>
        <rFont val="Arial Narrow"/>
        <color theme="1"/>
      </rPr>
      <t xml:space="preserve"> SECONDARY  TO SYSTEMIC VIRAL  ILLNESS</t>
    </r>
  </si>
  <si>
    <t>ANG, JONALYN CHRIS TAN</t>
  </si>
  <si>
    <t>SANGALANG, PENELOPE NAJA MAYUGA</t>
  </si>
  <si>
    <t>SANGALANG, CARYL MAYUGA</t>
  </si>
  <si>
    <t>02-252810911-3</t>
  </si>
  <si>
    <r>
      <rPr>
        <rFont val="Arial Narrow"/>
        <color theme="1"/>
      </rPr>
      <t xml:space="preserve">HOSPITAL ACQUIRED PNEUMONIA ; ACUTE KIDNEY INJURY; SLE, DISSEMINATED LYMPHADENOPATHY SECONDARY TO AUTO IMMUNE DISEASE TRANSAMINITIS;  SYSTEMIC LUPUS ERYTHAMETOSUS; </t>
    </r>
    <r>
      <rPr>
        <rFont val="Arial Narrow"/>
        <b/>
        <color theme="1"/>
      </rPr>
      <t xml:space="preserve"> PLEURAL EFFUSION;</t>
    </r>
    <r>
      <rPr>
        <rFont val="Arial Narrow"/>
        <color theme="1"/>
      </rPr>
      <t xml:space="preserve">  BILATERAL, S/P ULTRASOUND GUIDED THORACENTESIS                                             </t>
    </r>
  </si>
  <si>
    <t>J91*</t>
  </si>
  <si>
    <t>JAPUZ, RIO DAHANG</t>
  </si>
  <si>
    <t>19-0529414904</t>
  </si>
  <si>
    <t>CELLULITIS, RIGHT LEG</t>
  </si>
  <si>
    <t>CELLULITIS WITH NON-HEALING / INFECTED WOUNDS, RIGHT LEG</t>
  </si>
  <si>
    <t>LO3.115</t>
  </si>
  <si>
    <t>DEBRIDEMENT, RIGHT LEG</t>
  </si>
  <si>
    <t>FESTIN, MARIA SONIA YEE, MIRALLES-RESURRECCION, KAREN</t>
  </si>
  <si>
    <t>SALVADOR, ALTHEA VIEL</t>
  </si>
  <si>
    <t>SALVADOR, ALDRIN ALCANTARA</t>
  </si>
  <si>
    <t>01-02512244365</t>
  </si>
  <si>
    <t>TYPHOID FEVER</t>
  </si>
  <si>
    <t>ACUTE TYPHOID FEVER</t>
  </si>
  <si>
    <t>AO1.0</t>
  </si>
  <si>
    <t>SANTOS, MILA REBOQUIO</t>
  </si>
  <si>
    <t>01-1752309533</t>
  </si>
  <si>
    <t>CAP-MR; HYPOVOLEMIC HYPONATREMIA</t>
  </si>
  <si>
    <t>HYPONATREMIA SECONDARY TO G1 LOSSES CAP-MR NEPHROLITHIASIS PRE-DIABETICS</t>
  </si>
  <si>
    <t>ZARANDIN, MICHELLE RIVAL</t>
  </si>
  <si>
    <t>01-0510293873</t>
  </si>
  <si>
    <t>G1 P0 PU 36 WEEKS AOG BY LMP; OLIGOHYDRAMNIOS; T/C IUGR</t>
  </si>
  <si>
    <t>GRAVIDA 1 PARA 1 (1001) PREGNANCY UTERINE DELIVERED PRETERM TRANSVERSE LIE APGAR SCORE 5,9 BIRTHWEIGHT 1.24 KG VIA LOW TRANSVERSE CESAREAN SECTION FOR NON-REASSURING FETAL HEART RATE PATTERN - PERSISTENT LATE DECELARATION, OLIGOHYDRAMNIOS, INTRAUTERINE GROWTH RESTRICTION POSTERIOR</t>
  </si>
  <si>
    <t>LOW TRANSVERSE CESAREAN SECTION</t>
  </si>
  <si>
    <t>PARAGUYA, LIZA CALMA</t>
  </si>
  <si>
    <t>BAYAUA, GRACE Q.</t>
  </si>
  <si>
    <t>APILADO, KEANU ESTOY</t>
  </si>
  <si>
    <t>ESTOY, CHARLENE CALISTE</t>
  </si>
  <si>
    <t>03-0263347389</t>
  </si>
  <si>
    <t>TRAUMATIC HYPEMA LEFT EYE</t>
  </si>
  <si>
    <t>1. BLUNT EYE INJURY, OS 2.FULL THICKNESS CORNEAL LACERATION, OS 3. GRADE IV HYPEMA, OS 4. TRAUMATIC CYCLODIALYSIS, OS W/ VIT. LOSS, OS 5. TRAUMATIC APHAKIA, OS</t>
  </si>
  <si>
    <t>S05.0</t>
  </si>
  <si>
    <t>CORNEAL REPAIR, OS ANTERIOR VITRECTOMY</t>
  </si>
  <si>
    <t>65280/67010</t>
  </si>
  <si>
    <t>PATTAUI, PASCUAL
PANOPIO, IVAN JOSEPH TAMAYO</t>
  </si>
  <si>
    <t>SURGERY, OPHTHA</t>
  </si>
  <si>
    <t>PANAO, JAIRYLE ALEXANDRA OCAMPO</t>
  </si>
  <si>
    <t>PANAO, JEROME RYLE SAGUINSIN</t>
  </si>
  <si>
    <t>01-0508937291</t>
  </si>
  <si>
    <t>ASCVD; ANTEROSEPTAL WALL ISCHEMIA</t>
  </si>
  <si>
    <t>COSTOCHONDRITIS</t>
  </si>
  <si>
    <t>M94.0</t>
  </si>
  <si>
    <t>VALLE, ANDREA OREL S</t>
  </si>
  <si>
    <t>CAMAYANG, RAFAEL ISRAEL</t>
  </si>
  <si>
    <t>02-0273839500</t>
  </si>
  <si>
    <t>SUBARACHNOID HEMORRHAGE I, PARIETAL AREA, H&amp;H 5  NIHSS 30 HYPERGLYCEMIA PROB 2 TO UNTREATED T2DM</t>
  </si>
  <si>
    <t>IMMEDIATE SUBFALCINE HERNIATION ANTECEDENT CAUSE - SPONTANEOUS SUBDURAL HEMATOMA</t>
  </si>
  <si>
    <t>I62.0</t>
  </si>
  <si>
    <t>SALES, RAIZA B.
VELASCO, MANUEL REYES JR.
BALINA, MEGAN MARGRETHE DELA CRUZ</t>
  </si>
  <si>
    <t>TINAYA, JOBELLE CUSTODIO</t>
  </si>
  <si>
    <t>01-0266906086</t>
  </si>
  <si>
    <t>T/C BILLARY POLIC STAGE RENAL DISEASE SEC. TO HTN NEPHROTIC SYNDROME</t>
  </si>
  <si>
    <t>ACUTE CALCULOUS CHOLECYSTITIS CKD ON MAINTENANCE HEMODIALYSIS HTN</t>
  </si>
  <si>
    <t>ALIANHAN, EDGAR BAUTISTA</t>
  </si>
  <si>
    <t>AYOC, MAITA MONTER</t>
  </si>
  <si>
    <t>01-0256990259</t>
  </si>
  <si>
    <t>ABSCESS BACK</t>
  </si>
  <si>
    <t>DEBRIDEMENT, ABSCESS, BACK</t>
  </si>
  <si>
    <t>PUNZAL, MARIA KARINA BADON</t>
  </si>
  <si>
    <t>03-0501439777</t>
  </si>
  <si>
    <t>CHOLECYSTITIS</t>
  </si>
  <si>
    <t>ACUTE CALCULOUS CHOLECYSTITIS, GB HYDROPS</t>
  </si>
  <si>
    <t>FESTIN, MARIA SONIA YEE
BALINA, MEGAN MARGRETHE DELA CRUZ</t>
  </si>
  <si>
    <t>LAGASAN, HUSNIE ABAS</t>
  </si>
  <si>
    <t>01-0265176637</t>
  </si>
  <si>
    <t>COMPLICATED UTI</t>
  </si>
  <si>
    <t>COMPLICATED UTI OBSTRUCTING PROXIMAL URETEOLITHIASIS, LEFT POST-OBSTRUCTURE AKI</t>
  </si>
  <si>
    <t>ALIVIO, LUCIA ROLDAN</t>
  </si>
  <si>
    <t>01-0258051047</t>
  </si>
  <si>
    <t>MASS, ARM, LEFT T/C LIPOMA</t>
  </si>
  <si>
    <t>LIPOMA, ARM, LEFT</t>
  </si>
  <si>
    <t>D17.2</t>
  </si>
  <si>
    <t>EXCISION BIOPSY, ARM, LEFT</t>
  </si>
  <si>
    <t>PALAMING, WENNY MANONDO</t>
  </si>
  <si>
    <t>SEBASTIAN, TIMOTHY EARL CONDONAR</t>
  </si>
  <si>
    <t>SEBASTIAN, RONA JOY CONDONAR</t>
  </si>
  <si>
    <t>11-0255339214</t>
  </si>
  <si>
    <t>PEDIATRIC COMMUNITY ACQUIRED PNEUMONIA, MODERATE RISK W/ HYPERREACTIVE AIRWAY DISEASE</t>
  </si>
  <si>
    <t xml:space="preserve">GALLARDO, SHEENA MASAGCA </t>
  </si>
  <si>
    <t>01-050639443-6</t>
  </si>
  <si>
    <t>T/C HYPERTHYROIDISM IGM PROB INSTORM, CERVICAL SPINE SPONDYLOSIS</t>
  </si>
  <si>
    <t>CERVICAL SPINE SPONDYLOSIS  POSSIBLE  DISC  HERNIATION  C5-C6-C7</t>
  </si>
  <si>
    <t>M47.92</t>
  </si>
  <si>
    <t>BALINA, MEGAN MARGRETHE  DELA CRUZ</t>
  </si>
  <si>
    <t>DOLOR, AMELITA MARCELO</t>
  </si>
  <si>
    <t>01-175184593-8</t>
  </si>
  <si>
    <t>CAP MR</t>
  </si>
  <si>
    <t>✔️ CHEST XRAY</t>
  </si>
  <si>
    <t>NOT BAL ON SOA (DOUBLE CHECK)</t>
  </si>
  <si>
    <t>PEDREZUELA, AERON JACOB ALCAIDE</t>
  </si>
  <si>
    <t>PEDREZUELA, AARON ESTRADA</t>
  </si>
  <si>
    <t>02-200176607-8</t>
  </si>
  <si>
    <t>ACUTE BRONCHITIS, UNSEPCIFIED;
ACUTE GASTRITIS WITH MODERATE DEHYDRATION</t>
  </si>
  <si>
    <t>MATHEUS, JOSE ALFREDO T.</t>
  </si>
  <si>
    <t>MONTERDE, ANYA GABRIELLE COSTALES</t>
  </si>
  <si>
    <t>MONTERDE, MARLON RIEGO</t>
  </si>
  <si>
    <t>01-050021582-3</t>
  </si>
  <si>
    <t>SVI; R/O UTI; R/O TYPHOID FEVER</t>
  </si>
  <si>
    <t>✔️SIGNED
✔️PMRF
✔️BIRTH CERTIFICATE</t>
  </si>
  <si>
    <t>FOR RE-SIGNATURE OF DR. ROSCHELLE CEDEÑO</t>
  </si>
  <si>
    <t>ESTOSANE, FRINSZ SEVYN BOALOY</t>
  </si>
  <si>
    <t>01-271030604-2</t>
  </si>
  <si>
    <t>BOALOY, SHAIRA JOY DOSDOS</t>
  </si>
  <si>
    <t>01-026118066-4</t>
  </si>
  <si>
    <t>UTI (PSEUDOMONAS)</t>
  </si>
  <si>
    <t>✔️ URINE C/S (PSEUDOMONAS)
✔️ CBC
✔️ URINALYSIS</t>
  </si>
  <si>
    <t>DIGITAL</t>
  </si>
  <si>
    <t>QUITALEG, BABY GIRL JOCSON</t>
  </si>
  <si>
    <t>QUITALEG, JOHN LIESTER CAMBIL</t>
  </si>
  <si>
    <t>01-025975223-5</t>
  </si>
  <si>
    <t>LIVE TERM, SINGLETON, FEMALE, DELIVERED VIA EMERGENCY CS SEC TO REPEAT, APGAR SCORE 9,9 BALLARD SCORE 38 WEEKS, BW 2435G, AGA, LOW BIRTHWEIGHT</t>
  </si>
  <si>
    <t xml:space="preserve">TERM, 38 WEEKS BS, DELIVERED VIA EMERGENCY CS FOR REPEAT CEPHALIC BW 2435G AGA AS 9,9 LOW BIRTHWEIGHT; NEONATAL SEPSIS
</t>
  </si>
  <si>
    <t>P36.9</t>
  </si>
  <si>
    <t>PATTAUI, PASCUAL P.</t>
  </si>
  <si>
    <t>NEWBORN, MEDICINE</t>
  </si>
  <si>
    <t xml:space="preserve">✔️SIGNED
✔️PMRF
❌ BIRTH CERT = TO GET COPY FROM MEDICAL RECORDS
</t>
  </si>
  <si>
    <t>✔️HEARING TEST
✔️BLOOD C/S = NEGATIVE</t>
  </si>
  <si>
    <t>YACAT, MARY JOY OLIVAR</t>
  </si>
  <si>
    <t>08-050708440-4</t>
  </si>
  <si>
    <t>BREAST MASS, RIGHT BIRADS 4 T/C MALIGNANCY</t>
  </si>
  <si>
    <t>N63</t>
  </si>
  <si>
    <t>PARTIAL MASTECTOMY, RIGHT</t>
  </si>
  <si>
    <t>✔️BREAST ULTRASOUND
✔️OPERATIVE RECORD
✔️ANESTHESIA RECORD</t>
  </si>
  <si>
    <t>MERCURIO, KALEA PARONI</t>
  </si>
  <si>
    <t>PARONI, CHRISTINE CUSING</t>
  </si>
  <si>
    <t>01-250788789-7</t>
  </si>
  <si>
    <t>SYSTEMIC VIRAL ILLNESS, URTI, T/C DENGUE FEVER</t>
  </si>
  <si>
    <t>ACUTE VIRAL ILLNESS</t>
  </si>
  <si>
    <t>QUITALEG, ANA MARIE JOCSON</t>
  </si>
  <si>
    <t>03-050878166-7</t>
  </si>
  <si>
    <t>G3 P2 (2002,) PU, 34 4/5 WEEKS AOG, CEPHALIC, PRE TERM LABOR; PREV CS II (2017, 2021)</t>
  </si>
  <si>
    <t>G3P3(3003), PREGNANCY UTERINE DELIVERED TERM, TRANSVERSE LIE CONVERTED TO CEPHALIC, LIVE BB GIRL, BW= 2435 G, AS= 9,9, 38 WKS BY BALLARDS SCORE BY REPEAT CVAESARIAN SECTION III WITH BILATERAL TUBAL LIGATION ( FIMBRIECTOMY) UNDER SPINAL ANESTHESIA; PREVIOUS CS X 2</t>
  </si>
  <si>
    <t>BILATERAL TUBAL LIGATION (FIBRIECTOMY) UNDER SPINAL ANESTHESIA PREVIOUS CS REPEAT LOW SEGMENT TRANSVERSE CESAREAN SECTION</t>
  </si>
  <si>
    <t>59514/58600</t>
  </si>
  <si>
    <t>SOLIZA, DIVINA YUMUL</t>
  </si>
  <si>
    <t>BIASBAS, ROSALDRO AGUILA</t>
  </si>
  <si>
    <t>OB-GYN, SURGERY</t>
  </si>
  <si>
    <t>FOR RE-SIGNATURE OF DR. SOLIZA AND DR. BIASBAS</t>
  </si>
  <si>
    <t>✔️OPERATIVE RECORD
✔️ANESTHESIA RECORD</t>
  </si>
  <si>
    <t>OLIVA, ELY RABAGO</t>
  </si>
  <si>
    <t>19-051672976-0</t>
  </si>
  <si>
    <t>T/C SMALL BOWEL OBSTRUCTION</t>
  </si>
  <si>
    <t>PARTIAL GUT OBSTRUCTION PROBABLY SECONDARY TO ENTERITIS VS NEOPLASM</t>
  </si>
  <si>
    <t>K56.6</t>
  </si>
  <si>
    <t>VALERO, GABRIEL ROMUALDO</t>
  </si>
  <si>
    <t>✔️ABSOMEN ULTRASOUND</t>
  </si>
  <si>
    <t>STA CRUZ, JOVILYN LAPURGA</t>
  </si>
  <si>
    <t>01-026095361-9</t>
  </si>
  <si>
    <t>NULLIGRAVID, ANEMIA MODERATE SECONDARY TO AUB</t>
  </si>
  <si>
    <t>ANEMIA MODERATE SEC TO CHRONIC AUB SEC TO ENDOMETRIAL HYPERPLASIA NULLIGRAVID</t>
  </si>
  <si>
    <t>N85.0</t>
  </si>
  <si>
    <t>ENDOMETRIAL CURETTAGE UNDER SPINAL ANESTHESIA FOR ENDOMETRIAL HYPERPLASIA</t>
  </si>
  <si>
    <t>DELACRUZ-BALAGOT, MARICEL AREVALO</t>
  </si>
  <si>
    <t>UY, ANALIA LEGAZPI</t>
  </si>
  <si>
    <t>SERRANO, ZACHRYN VRIA LOCSIN</t>
  </si>
  <si>
    <t>LOCSIN, MA TRINIDAD CALSIS</t>
  </si>
  <si>
    <t>01-026768935-6</t>
  </si>
  <si>
    <t>PNEUMONIA, PCAP C</t>
  </si>
  <si>
    <t>✔️CHEST XRAY</t>
  </si>
  <si>
    <t>SAN BUENAVENTURA, ANGELA REGINE OLIN</t>
  </si>
  <si>
    <t>10-025177138-8</t>
  </si>
  <si>
    <t>T/C ACUTE APPENDICITIS</t>
  </si>
  <si>
    <t>ACUTE APPENDICITIS, RUPTURED</t>
  </si>
  <si>
    <t>K35</t>
  </si>
  <si>
    <t>CUTCHON, XERXES DEL ROSARIO</t>
  </si>
  <si>
    <t>GALICIA, PAUL MICHAEL FRANI
ASCALON, PHILIP ROMMEL V.</t>
  </si>
  <si>
    <t>FOR SIGNATURE OF DR. XERXES CUTCHON</t>
  </si>
  <si>
    <t>LAMAR, GREGORIO ROSALES</t>
  </si>
  <si>
    <t>01-175266205-5</t>
  </si>
  <si>
    <t xml:space="preserve">ARF SEC BAIAE, R/O ACS </t>
  </si>
  <si>
    <t>ARF SEC  PNEUMONIA  HIGH RISK, STATUS ASTHMATICUS,  BRONCHIAL ASTHMA IN ACUTE EXACERBATION</t>
  </si>
  <si>
    <t>J46</t>
  </si>
  <si>
    <t>✔️CHEST XRAY
✔️W/ OXYGEN
✔️NEB
✔️VENT</t>
  </si>
  <si>
    <t>SANGA, RODOLFO DELOS REYES</t>
  </si>
  <si>
    <t>01-175131986-1</t>
  </si>
  <si>
    <t>CAP-MR; PTB  PRESUMPTIVE ; COPD SUSPECT</t>
  </si>
  <si>
    <t>CAP-MR; CKD</t>
  </si>
  <si>
    <t>FOR SIGNATURE OF DR. MINERVA B. MACABEO</t>
  </si>
  <si>
    <t>SALMORIN, RUBEN VILLAGARA</t>
  </si>
  <si>
    <t>19-052355871-8</t>
  </si>
  <si>
    <t>HYPERGLYCEMIA; DM SUSPECT , COPD  SUSPECT  ABRASION  RIGHT ANTERIOR  CHEST  SEC  TO  FALL R/O  FRACTURE</t>
  </si>
  <si>
    <t xml:space="preserve">TYPE 2 DM  UNCONTROLLED  HYPERURICEMIA ; MULTIPLE RIB FRACTURES  2' DEGREE TO FALL </t>
  </si>
  <si>
    <t>A16.5</t>
  </si>
  <si>
    <t>FRACTURE BILATERAL TRANSVERSE  PROCESS , FRACTURE 8TH RIB</t>
  </si>
  <si>
    <t>MACABEO, MINERVA BELDAD
MOLATO, REYNALDO J.</t>
  </si>
  <si>
    <t>FOR SIGNATURE OF DR. RODRIGUEZ, JENNIFER  / DR MACABEO, MINERVA/ DR. MOLATO, REYNALDO</t>
  </si>
  <si>
    <t>ESPERA, ZAVINA ADELLE NOVEDA</t>
  </si>
  <si>
    <t>ESPERA, DON ALVIN BALIMBIN</t>
  </si>
  <si>
    <t>01-052108282-3</t>
  </si>
  <si>
    <t>PNEUMONIA MODERATE RISK</t>
  </si>
  <si>
    <t xml:space="preserve">VIÑEGAS, ELY AMOR GUESE </t>
  </si>
  <si>
    <t>DACOSCOS, ILASHA BAILEY LEE</t>
  </si>
  <si>
    <t>LEE, MARGAUZE VANESSA CAMPO</t>
  </si>
  <si>
    <t>01-0520997054</t>
  </si>
  <si>
    <t>T/C HYPHOID FEVER</t>
  </si>
  <si>
    <t>PNEUMONIA, MODERATE RISK</t>
  </si>
  <si>
    <t xml:space="preserve">HERMOSO, LEONARDO SAN PEDRO </t>
  </si>
  <si>
    <t>01-175195519-9</t>
  </si>
  <si>
    <t>T/C ELECTROLYLE IMBALANCE</t>
  </si>
  <si>
    <t>ELECTROYLE IMBALANCE (HYPOMAGNESEMIA) 2 SEC MEDICANON INDUCED</t>
  </si>
  <si>
    <t>E83.4</t>
  </si>
  <si>
    <t xml:space="preserve">IMPERIAL, MARIA ANGELICA LIZA VELASCO </t>
  </si>
  <si>
    <t>OTAYCO, MICHELLE YAU  RODRIGUEZ, JENNIFER P.</t>
  </si>
  <si>
    <t>KARIMUDDIN, ABDUSSABAR JALA</t>
  </si>
  <si>
    <t>19-000477820-4</t>
  </si>
  <si>
    <t>CKD STAGE 4</t>
  </si>
  <si>
    <t>CKD ST. 5 SECONDARY TO DM NEPHOPATHY DM TYPE 2, UNCONTROLLED HYPERTENSION ST2</t>
  </si>
  <si>
    <t>N18.5</t>
  </si>
  <si>
    <t xml:space="preserve">OTAYCO, MICHELLE YAU  </t>
  </si>
  <si>
    <t>MARAVILLA, MARILYN FRANCISCO</t>
  </si>
  <si>
    <t>01-200129484-7</t>
  </si>
  <si>
    <t>T/C BREAST CA, LEFT</t>
  </si>
  <si>
    <t>C50.9</t>
  </si>
  <si>
    <t>PARTIAL MASTECTOMY, LEFT</t>
  </si>
  <si>
    <t>LIM, ARMI S</t>
  </si>
  <si>
    <t>GARCIA, AMARI BELLATRIX GWYNETH VIVO</t>
  </si>
  <si>
    <t>VIVO, BERNADETTE REBUTIACO</t>
  </si>
  <si>
    <t>01-052154672-2</t>
  </si>
  <si>
    <t>UTI R/O PNEUMMIA MODERATE RISK</t>
  </si>
  <si>
    <t>URINARYTRACT INFECTION, PNEUMMIA, MODERATE RISK</t>
  </si>
  <si>
    <t>AMPAY. SARAH CANDIDATO</t>
  </si>
  <si>
    <t>03-051127567-5</t>
  </si>
  <si>
    <t>HYPERGLYCENIC CRISIS; HYPOTALEMIA</t>
  </si>
  <si>
    <t>URINARYTRACT INFECTION DMT2</t>
  </si>
  <si>
    <t>VALEROS, KATHERINE AVELLANEDA</t>
  </si>
  <si>
    <t>PEPITO, CESAR BACUNAWA</t>
  </si>
  <si>
    <t>01-175136035-7</t>
  </si>
  <si>
    <t>T/C CELLULITIS;  HYPONATREMIA</t>
  </si>
  <si>
    <t>CELLULITIS , RIGHT ARM  HASCVD (HEART FAILURE WITH REDUCED EJECTION FRACTION) ; COMMUNITY ACQUIRED PNEUMONIA</t>
  </si>
  <si>
    <t>SANTOS, JOEL B</t>
  </si>
  <si>
    <t>VILLANTES, ELEUTERIA ROBLES</t>
  </si>
  <si>
    <t>01-175110940-9</t>
  </si>
  <si>
    <t>HCVD, UTI, PNEUMONIA</t>
  </si>
  <si>
    <t>I11.9</t>
  </si>
  <si>
    <t>HERYES, JOSELITO</t>
  </si>
  <si>
    <t>BONGON, CHRISTINE JOY A</t>
  </si>
  <si>
    <t>FOR SIGNATURE OF DR. HEYRES, JOSELITO AND DR. BONGON, CHRISTINE JOY A.</t>
  </si>
  <si>
    <t>SENO, DELIA ORTIZ</t>
  </si>
  <si>
    <t>19-200655228-1</t>
  </si>
  <si>
    <t>CATARACT SENILE MATURE, OS</t>
  </si>
  <si>
    <t>HYPERMATURE CATARACT, OS S/P ECCE WITH PCIOL, OS</t>
  </si>
  <si>
    <t>MARSONIA, MARK PRINCE MENDOZA</t>
  </si>
  <si>
    <t>MENDOZA, ROCHELLE CORNEJO</t>
  </si>
  <si>
    <t>02-0509170801</t>
  </si>
  <si>
    <t>DIRECT CONTRIBUTOR - FILIPINOS WITH DUAL CITIZENSHIP/ LIVING ABROAD</t>
  </si>
  <si>
    <t>ACUTE TONSILOPHARYNGITIS W/ SOME SIGNS OF DEHYDRATION</t>
  </si>
  <si>
    <t>MALAPAD, ROSALINA PARAS</t>
  </si>
  <si>
    <t>01-025441570-2</t>
  </si>
  <si>
    <t>HPN URGENCY</t>
  </si>
  <si>
    <r>
      <rPr>
        <rFont val="Arial Narrow"/>
        <color theme="1"/>
      </rPr>
      <t xml:space="preserve">F/C </t>
    </r>
    <r>
      <rPr>
        <rFont val="Arial Narrow"/>
        <b/>
        <color theme="1"/>
      </rPr>
      <t>HYPERTENSIVE URGENCY</t>
    </r>
    <r>
      <rPr>
        <rFont val="Arial Narrow"/>
        <color theme="1"/>
      </rPr>
      <t xml:space="preserve"> R/O BPPV</t>
    </r>
  </si>
  <si>
    <t>SANTOS, EDLYN JOHN G</t>
  </si>
  <si>
    <t>DEVERLA, JAYVEE FERRERAS</t>
  </si>
  <si>
    <t>DEVERLA, VIVIAN FERRERAS</t>
  </si>
  <si>
    <t>01-050743503-9</t>
  </si>
  <si>
    <t>DENGUE HEMORRHAGIC FEBER</t>
  </si>
  <si>
    <t>DENGUE FEVER W/ WARNING SIGNS ACUTE REACTIVE CHOLECYSTITIS</t>
  </si>
  <si>
    <t>FOR SIGNATURE OF DR.MAGASPI, RUMAR,  AND DR. MORATALLA, RICHIE NORREGA</t>
  </si>
  <si>
    <t>LLORIN, JEANETTE PATRICIO</t>
  </si>
  <si>
    <t>01-026746354-4</t>
  </si>
  <si>
    <t>GIPO PU 35 4/7 WEEKS AOG CEPHALIC IN PRETERM LABOR</t>
  </si>
  <si>
    <t>GIPO PU 35 3/7 WEEKS AOG CEPHALIC IN PRETERM LABOR, CONTROLLED</t>
  </si>
  <si>
    <t>FOR SIGNATURE OF DR. LLARENA, RAQUEL TAPALES</t>
  </si>
  <si>
    <t>LAZO, PRINCESS VIE FRANCISCO</t>
  </si>
  <si>
    <t>01-25112329-4</t>
  </si>
  <si>
    <t>FEBRILE SEIZURE</t>
  </si>
  <si>
    <t>ACUTE INFARCT LEFT PATIETO OCCIPITAL</t>
  </si>
  <si>
    <t>I63.3</t>
  </si>
  <si>
    <t>GUCE, GLENN KAY VELASCO
GO, ELEANOR A.</t>
  </si>
  <si>
    <t>❌ MEMBER'S SIGNATURRE ON PART III
❌ DOTOR'S SIGNATURE (DR MUTUC, DR GUCE, DR GO)</t>
  </si>
  <si>
    <t>❌ DOTOR'S SIGNATURE (DR MUTUC, DR GUCE, DR GO)</t>
  </si>
  <si>
    <t>ESMANI, MA LOUISE FRANCEL ISO</t>
  </si>
  <si>
    <t>10-1259636022</t>
  </si>
  <si>
    <t>BREAST MASS, LEFT, T/C FIBROADENOMA</t>
  </si>
  <si>
    <t>SOLID MASS BREAST, LEFT, T/C FIBROADENOMA</t>
  </si>
  <si>
    <t>N63.2</t>
  </si>
  <si>
    <t>EXCISION BIOPSY BREAST MASS LEFT UNDER LOCAL ANESTHESIA</t>
  </si>
  <si>
    <t>DEL MUNDO, BIENVENIDO</t>
  </si>
  <si>
    <t>BANNOHOC, JANNAH RHON APAGAN</t>
  </si>
  <si>
    <t>BANNOHOC, RONALD CHINAG-A</t>
  </si>
  <si>
    <t>06-0500570078</t>
  </si>
  <si>
    <t>DENGUE FEVER WITH WARNING SIGNS; ACUTE TONSILLOPHARYNGITIS; BACTERIAL CONJUNCTIVITIS, BOTH EYES</t>
  </si>
  <si>
    <t>DENGUE SEVERE; ACUTE BACTERIAL CONJUNCTIVTIS</t>
  </si>
  <si>
    <t>PORCUNA, MICHELLE ANNE</t>
  </si>
  <si>
    <t>GOPEZ, JAIRUS ALI DALID</t>
  </si>
  <si>
    <t>DALID, NORHAYA KAMAL</t>
  </si>
  <si>
    <t>03-0251793197</t>
  </si>
  <si>
    <t>T/C SIMPLE FEBRLE SEIZURE</t>
  </si>
  <si>
    <t>BENIGN FEBRILE CONVULSION SEC TO ACUTE BRONCHITIS</t>
  </si>
  <si>
    <t>APELO, MA. RIMA GATILAO</t>
  </si>
  <si>
    <t>ARAGON, JOY RUTH M.
ANG, JONALYN CHRIS TAN</t>
  </si>
  <si>
    <t>ALBA, NASYA ANAIAH DELGADO</t>
  </si>
  <si>
    <t>ALBA, LAVINIA DELGADO</t>
  </si>
  <si>
    <t>03-0258950212</t>
  </si>
  <si>
    <t>PNEUMONIA, MODERATE RISK; UTI</t>
  </si>
  <si>
    <t>PNEUMONIA, MODERATE RISK; URINARY TRACT INFECTION</t>
  </si>
  <si>
    <t xml:space="preserve">VILLAPANDO, EMPRESS LIZA CARLOS </t>
  </si>
  <si>
    <t>URAYENZA, RODOLFO RETANAN</t>
  </si>
  <si>
    <t>URAYENZA, SONIA DE JUAN</t>
  </si>
  <si>
    <t>01-1753008898</t>
  </si>
  <si>
    <t>CAP-MR; T/C CHF (NYHA II) HASCV; CAD</t>
  </si>
  <si>
    <t>CAP-MR HEART FAILURE WITH REDUCED SYSIOLIC/EJECTION PROBABLY SEC. TO CAD</t>
  </si>
  <si>
    <t>DELA CRUZ, VERLENE ANNE VELASCO</t>
  </si>
  <si>
    <t>CERBITO, RHYZ AIZEN MOROTA</t>
  </si>
  <si>
    <t>CERBITO, MA NICOLLE MOROTA</t>
  </si>
  <si>
    <t>01-025867919-4</t>
  </si>
  <si>
    <t xml:space="preserve">ACUTE TONSILLOPHARYNGITIS NON-EXUDATIVE ; ACUTE GASTRITIS WITH SOME SIGNS OF DEHYDRATION </t>
  </si>
  <si>
    <r>
      <rPr>
        <rFont val="Arial Narrow"/>
        <b/>
        <color theme="1"/>
      </rPr>
      <t>ACUTE TONSILLOPHARYNGITIS</t>
    </r>
    <r>
      <rPr>
        <rFont val="Arial Narrow"/>
        <color theme="1"/>
      </rPr>
      <t xml:space="preserve"> NON-EXUDATIVE ; ACUTE GASTRITIS WITH SOME SIGNS OF DEHYDRATION </t>
    </r>
  </si>
  <si>
    <t>RECUENCO, EVELYN FLAVIER</t>
  </si>
  <si>
    <t>PEROL, YEONA VERMUG</t>
  </si>
  <si>
    <t>PEROL, JACKIELYN VERMUG</t>
  </si>
  <si>
    <t>01-025808746-7</t>
  </si>
  <si>
    <t>ACUTE GASTRITIS R/O UTI</t>
  </si>
  <si>
    <r>
      <rPr>
        <rFont val="Arial Narrow"/>
        <b/>
        <color theme="1"/>
      </rPr>
      <t>URINARY TRACT INFECTION</t>
    </r>
    <r>
      <rPr>
        <rFont val="Arial Narrow"/>
        <color theme="1"/>
      </rPr>
      <t xml:space="preserve"> ; CONSTIPATION</t>
    </r>
  </si>
  <si>
    <t xml:space="preserve">VIDAMO, MAYBELLE </t>
  </si>
  <si>
    <t>✔️URINALYSIS
✔️ANTIBIOTIC</t>
  </si>
  <si>
    <t>BONGOLA, ELIXIR HAZE DELOS SANTOS</t>
  </si>
  <si>
    <t>01-271183892-7</t>
  </si>
  <si>
    <t>BONGOLA, CHRISTOPHER MASAN</t>
  </si>
  <si>
    <t>01-051303220-5</t>
  </si>
  <si>
    <r>
      <rPr>
        <rFont val="Arial Narrow"/>
        <b/>
        <color theme="1"/>
      </rPr>
      <t>DENGUE FEVER WITH WARNING SIGNS</t>
    </r>
    <r>
      <rPr>
        <rFont val="Arial Narrow"/>
        <color theme="1"/>
      </rPr>
      <t xml:space="preserve">; PNEUMONIA MODERATE RISK </t>
    </r>
  </si>
  <si>
    <t xml:space="preserve">VILLAPANDO, EMPRESS ELIZA CARLOS </t>
  </si>
  <si>
    <t>FOR SIGNATURE OF DR. EMPRESS ELIZA C. VILLAPANDO</t>
  </si>
  <si>
    <t xml:space="preserve">
✔️ + NS1 
✔️ LOW P.C. (X3)
✔️ HIGH HEMATO (X2)   
✔️ FEVER
</t>
  </si>
  <si>
    <t>DELIGENCIA, PRECIOUS JAEDEN OCAMPO</t>
  </si>
  <si>
    <t>DELIGENCIA, MA ANGELICA OCAMPO</t>
  </si>
  <si>
    <t>01-025919916-1</t>
  </si>
  <si>
    <t>URTI; R/O CAP</t>
  </si>
  <si>
    <r>
      <rPr>
        <rFont val="Arial Narrow"/>
        <color theme="1"/>
      </rPr>
      <t xml:space="preserve">PCAP ; UTI ; </t>
    </r>
    <r>
      <rPr>
        <rFont val="Arial Narrow"/>
        <b/>
        <color theme="1"/>
      </rPr>
      <t>UPPER RESPIRATORY TRACT INFECTION</t>
    </r>
  </si>
  <si>
    <t>SANTOS, PHOEBE ANNE DINO</t>
  </si>
  <si>
    <t>✔️NEB X1
✔️ANTIBIOTIC</t>
  </si>
  <si>
    <t>NAVOA, ALEX GAVRYEL GUNAYON</t>
  </si>
  <si>
    <t>NAVOA, GRACE GUNAYON</t>
  </si>
  <si>
    <t>19-089462677-5</t>
  </si>
  <si>
    <t>T/C SVI; R/O PCAP</t>
  </si>
  <si>
    <t>UPPER RESPIRATORY TRACT INFECTION</t>
  </si>
  <si>
    <t>✔️NEB X3
✔️ANTIBIOTIC</t>
  </si>
  <si>
    <t>PALASPAS, CESAR PUSAG</t>
  </si>
  <si>
    <t>19-089331045-6</t>
  </si>
  <si>
    <t>CVD BLEED</t>
  </si>
  <si>
    <t>CVD BLEED, LEFT BASAL GANGLINA (298 CC BY CT) , PROBABLY HYPERTENSIVE; HYPERTENSIVE EMERGENCY</t>
  </si>
  <si>
    <t>I61.0</t>
  </si>
  <si>
    <t>FOR SIGNATURE OF DR. ELEANOR GO</t>
  </si>
  <si>
    <t>LORICO, KISSHA MARIE OPERARIO</t>
  </si>
  <si>
    <t>01-251639342-2</t>
  </si>
  <si>
    <t>ALMONTE, ATALIA FRANCESCA IMPERIAL</t>
  </si>
  <si>
    <t>03-253579252-5</t>
  </si>
  <si>
    <t>ALMONTE, NICHOLE KAREN IMPERIAL</t>
  </si>
  <si>
    <t>01-050887425-7</t>
  </si>
  <si>
    <t>PCAP COVID</t>
  </si>
  <si>
    <t>✔️NEB X4
✔️ANTIBIOTIC
✔️XRAY</t>
  </si>
  <si>
    <t>MANGOMPIG, ESMAIL SANGOAN</t>
  </si>
  <si>
    <t>01-175283314-3</t>
  </si>
  <si>
    <t>ABSCESS LEFT GLUTEUS  SRE R/O DM</t>
  </si>
  <si>
    <t xml:space="preserve">SKIN AND SOFT TISSUE INFECTION, LEFT GLUTEAL ; DM TYPE 2, UNCONTROLLED CENTRALIZED ATOPIC DERMATITIS  </t>
  </si>
  <si>
    <t>L02.3</t>
  </si>
  <si>
    <t>DEBRIDEMENT , INCISION, DRAINAGE LEFT GLUTEAL</t>
  </si>
  <si>
    <t>CABALLERO, REMOO</t>
  </si>
  <si>
    <t>PANOPIO, IVAN JOSEPH TAMAYO
BALINA, MEGAN MARGRETHE
SANTOS, JOEL
QUIMPO, ROLANDO</t>
  </si>
  <si>
    <t>CASTAÑEDA, MARIE GRACE SILVA</t>
  </si>
  <si>
    <t>19-025298622-0</t>
  </si>
  <si>
    <t>G1P1 (1001) AUB R/O  ENDOMETRIAL PATHOLOGY; PREVIOUS CS1; HYPERTENSION</t>
  </si>
  <si>
    <t>N85..0</t>
  </si>
  <si>
    <t>ENDOMETRIAL CURRETAGE  UNDER SPINAL ANESTHESIA</t>
  </si>
  <si>
    <t>IMBAO, JOCELYN</t>
  </si>
  <si>
    <t>OMAR, MYRNA ZUÑIGA</t>
  </si>
  <si>
    <t>19-025007894-7</t>
  </si>
  <si>
    <t>G3P3 (3003) MENOPAUSE X 14 YEARS ; R/O  ENDOMETRIAL PATHOLOGY  (THICKENED  ENDOMETRIUM); HYPERTENSION STAGE II; DM TYPE 2; DYSLIPIDEMIA; FATTY LIVER</t>
  </si>
  <si>
    <t>G3P3 (3003) T/C  ENDOMETRIAL POLYP VS MALIGNANCY ; MENOPAUSE  X 14 YEARS ; HYPERTENSION  STAGE II ; DM TYPE II; DYSLIPIDEMIA ; FATTY LIVER</t>
  </si>
  <si>
    <t>ENDOMETRIAL BIOPSY (IM SEDATION)</t>
  </si>
  <si>
    <t xml:space="preserve">PESEBRE, ANTONETTE R. </t>
  </si>
  <si>
    <t>✔️OPERATIVE RECORD</t>
  </si>
  <si>
    <t>BARIS, DREXTER DELA CRUZ</t>
  </si>
  <si>
    <t>01-0268906636</t>
  </si>
  <si>
    <t>DENGUE FEVER  WITH WARNING SIGNS</t>
  </si>
  <si>
    <t>DENGUE HEMORRHAGIC FEVER</t>
  </si>
  <si>
    <t>GOMEZ, PRIMITIVA GREGORIO</t>
  </si>
  <si>
    <t>01-1751941856</t>
  </si>
  <si>
    <t>TIA HPN II CONTROLLED</t>
  </si>
  <si>
    <t>T/C TRANSIENT ISCHEMIC ATTACK; HYPERTENSION STAGE 2 - CONTROLLED</t>
  </si>
  <si>
    <t>I10.1</t>
  </si>
  <si>
    <t>VALENCIA, HELEN DELA CRUZ</t>
  </si>
  <si>
    <t>01-1752243958</t>
  </si>
  <si>
    <t>BREAST CA RIGHT</t>
  </si>
  <si>
    <t>INFILTRATING DUCTAL CARCINOMA, R, BREAST</t>
  </si>
  <si>
    <t>C50</t>
  </si>
  <si>
    <t>MODIFIED RADICAL MASTECTOMY, RIGHT</t>
  </si>
  <si>
    <t>ASCALON, PHILIP ROMMEL
CUTCHON, XERXES DEL ROSARIO</t>
  </si>
  <si>
    <t>TUMANENG, CLAIRE SOCO</t>
  </si>
  <si>
    <t>01-2519034237</t>
  </si>
  <si>
    <t>PLEURAL EFFUSION LEFT PARAPNEUMONIC VS. PTB</t>
  </si>
  <si>
    <t>PLEURAL EFFUSION, LEFT S/P ULTRASOUND GUIDED THORACENTESIS,  CAP MOD. RISK V/S PTB</t>
  </si>
  <si>
    <t>J90</t>
  </si>
  <si>
    <t>S/P ULTRASOUND GUIDED THORACENTESIS</t>
  </si>
  <si>
    <t>SY, REGINA</t>
  </si>
  <si>
    <t>FOR SIGNATURE OF DR. MACABEO, MINERVA</t>
  </si>
  <si>
    <t>BAUTISTA, LEONA ATHENA MAGBALETA</t>
  </si>
  <si>
    <t>MAGBALETA, AXCELL NINA LEEN BALOT</t>
  </si>
  <si>
    <t>06-2016476590</t>
  </si>
  <si>
    <t>LLANO, JEOFFREY GABIANA</t>
  </si>
  <si>
    <t>03-0257722097</t>
  </si>
  <si>
    <t>T/C CAP MODERATE RISK R/O PTB</t>
  </si>
  <si>
    <t>CAP HIGH RISK; ENTIRIC FEVER SALMONELLA; HYPERSENSITIVITY REACTION</t>
  </si>
  <si>
    <t>J18.93</t>
  </si>
  <si>
    <t>LAZARO, HEIDI</t>
  </si>
  <si>
    <t>QUMPO, ROLANDO</t>
  </si>
  <si>
    <t>FOR SIGNATURE OF DR. LAZARO, HEIDI</t>
  </si>
  <si>
    <t>ASAJAR, DOMINIQUE DE LOS SANTOS</t>
  </si>
  <si>
    <t>ASAJAR, BRENN EDDY CAPISTRANO</t>
  </si>
  <si>
    <t>01-0257858117</t>
  </si>
  <si>
    <t>G1P1 PU 40 WEEKS AOG, CIL, GESTATIONAL DIABETES MELLITUS, INSULIN REQUIRED</t>
  </si>
  <si>
    <t>G1P1 (1001) PREGNANCY UTERINE DELIVERED TERM CEPHALIC LIVE BABY GIRL AS 9,9 BW 3370 GMS S/P LTCS FOR ARREST IN CERVICAL DILATATION</t>
  </si>
  <si>
    <t>O62.0</t>
  </si>
  <si>
    <t>VILLANUEVA, GENEVIEVE</t>
  </si>
  <si>
    <t>ASAJAR, BABY GIRL DE LOS SANTOS</t>
  </si>
  <si>
    <t>LIVE TERM SINGLETON FEMALE VIA EMERGENCY CESAREAN SECTION SECONDARY TO ARREST IN CERVICAL DILATATION APGAR 9,9 BALLARD SCORE 40 WEEKS BIRTHWEIGHT 3370 GRAMS APPROPRIATE FOR GESTATIONAL AGE. INFANT OF MOTHER WITH GDM.</t>
  </si>
  <si>
    <t>NEWBORN AFFECTED BY MATERNAL CONDITION GESTATIONAL DIABETES MELLITUS</t>
  </si>
  <si>
    <t>P70.0</t>
  </si>
  <si>
    <t>VIANA, NICCOLO FEODOR DE LEON</t>
  </si>
  <si>
    <t>VIAÑA, DANICE DE LEON</t>
  </si>
  <si>
    <t>01-0251148401</t>
  </si>
  <si>
    <t>T/C CAP C MILD DEHYDRATION</t>
  </si>
  <si>
    <t>SINABANGAN, CAJELO MAITULA</t>
  </si>
  <si>
    <t>03-0002005480</t>
  </si>
  <si>
    <t>CELLULITIS</t>
  </si>
  <si>
    <t>AKI SECONDARY TO SEVERE ANEMIA ON TOP OF CKD STAGE 3B CIC TO HCKD; CELLULITIS DUE TO NON HEALING WOUND LEFT LEG; ANEMIA OF CHRONIC DISEASE S/P BT 3 UNITS PRBC HASCVD CKD BPH; SSTI LEFT LEG NON HEALING WOUND PROB SEC TO PAOD SS VENOUS INSUFFICIENCY</t>
  </si>
  <si>
    <t>SALES, RAIZA
CABALLERO, REMOO B.</t>
  </si>
  <si>
    <t>FOR SIGNATURE OF DR. VALEROS, KATHERINE
SALES, RAIZA
CABALLERO, REMOO</t>
  </si>
  <si>
    <t>CAMPOS, MARY CHRIS CASTILLON</t>
  </si>
  <si>
    <t>02-0264982171</t>
  </si>
  <si>
    <t>OBSTRUCTIVE JAUNDICE SECONDARY TO CHOLEDOCHOLITHIASIS</t>
  </si>
  <si>
    <t>OPEN CHOLECYSTECTOMY, INTRAOPERATIVE CHOLANGIOGRAM, COMMON BILE DUCT EXPLORATION W/ T-TUBE CHOLEDOCHOSTOMY, COMPLETION CHOLAGIOGRAM</t>
  </si>
  <si>
    <t>DURAN, RAYMUND ILEDAN</t>
  </si>
  <si>
    <t>FESTIN, MARIA SONIA YEE
DAYO, ALFRED MATTHEW R.</t>
  </si>
  <si>
    <t>REPUYAN, TERESITA REAMUCIO</t>
  </si>
  <si>
    <t>01-2517250307</t>
  </si>
  <si>
    <t>CKD STAGE 5 ON DIALYSIS SEC TO HYPERTENSIVE KIDNEY DISEASE AND CRS TYPE II CHOLECYSTOLITHIASIS; HYPERTENSIVE CARDIOVASCULAR DISEASEE HEART FAILURE WITH PRESEREVD EJECTION FRACTION DEEP VEIN THROMBOSIS BILATERAL</t>
  </si>
  <si>
    <t>SANTOS, JOEL</t>
  </si>
  <si>
    <t>SALES, RAIZA
POSIO, JAN PETER PARAS
FESTIN, MARIA SONIA YEE</t>
  </si>
  <si>
    <t>BACOLOR, EDWARD JAMES FERNANDEZ</t>
  </si>
  <si>
    <t>BACOLOR, JOSELITO CABANELA</t>
  </si>
  <si>
    <t>19-0001987163</t>
  </si>
  <si>
    <t>T/C HEMOPTYSIS SEC TO PTB</t>
  </si>
  <si>
    <t>ACUTE TONSILLOPHARYNGITIS WITH SEVERE DEHYDRATION SEXUALLY TRANSMITTED INFECTION (SYPHILIS)</t>
  </si>
  <si>
    <t>A53.0</t>
  </si>
  <si>
    <t>SALES, RAIZA</t>
  </si>
  <si>
    <t>CASTELLANO, MARK JOSEPH J.</t>
  </si>
  <si>
    <t>FOR SIGNATURE OF DR. SALES, MARY ANN
CASTELLANO, AMRK JOSEPH</t>
  </si>
  <si>
    <t>BABAO, SACHA JANNE MARIANO</t>
  </si>
  <si>
    <t>BABAO, SACHA JANNE</t>
  </si>
  <si>
    <t>01-051639534-1</t>
  </si>
  <si>
    <t>ACUTE APPENDICITIS</t>
  </si>
  <si>
    <t>APPENDECTOMY &amp; CECORRHAPY</t>
  </si>
  <si>
    <t>UY, ANALIA</t>
  </si>
  <si>
    <t>LUCERO, JASH ELORD EMBIDO</t>
  </si>
  <si>
    <t>LUCERO, JAMES ELORD MALLARI</t>
  </si>
  <si>
    <t>02-050103235-3</t>
  </si>
  <si>
    <t>ACUTE PYELONEPHRITIS</t>
  </si>
  <si>
    <t>SANTIAGO, RUBILYN</t>
  </si>
  <si>
    <t>BRIGINO, ALFREDO CONCEPCION</t>
  </si>
  <si>
    <t>02-1751827498</t>
  </si>
  <si>
    <t>DIABETES MELLITUS; HYPERTENSION; MASS, ARM, RIGHT</t>
  </si>
  <si>
    <t>S/P AV FISTULA CREATION; S/P EXCISION MASS, ARM, RIGHT; DM, HYPERTENSION</t>
  </si>
  <si>
    <t>N18.9</t>
  </si>
  <si>
    <t>ARTERIOVENOUS FISTULA CREATION, LEFT RADIOCEPHALIC</t>
  </si>
  <si>
    <t>,</t>
  </si>
  <si>
    <t>BALBUENA, ESTELITA PONESTO</t>
  </si>
  <si>
    <t>01-175333516-3</t>
  </si>
  <si>
    <t>T/C ACID PEPTIC DISEASE</t>
  </si>
  <si>
    <t>ACUTE CHOLECYSTITIS</t>
  </si>
  <si>
    <t>K81.0</t>
  </si>
  <si>
    <t>BURCER, DAISY GUILLERMO</t>
  </si>
  <si>
    <t>01-175154775-9</t>
  </si>
  <si>
    <t>COPD IN EXACERBATION; PNEUMONIA IN THE ELDERLY</t>
  </si>
  <si>
    <t>CAP MODERATE RISK (VIRAL PNEUMONIA)</t>
  </si>
  <si>
    <t>MADRIDEJO, MICHELLE PASCUAL</t>
  </si>
  <si>
    <t>08-027167150-8</t>
  </si>
  <si>
    <t>INVASIVE BREAST CANCER RIGHT</t>
  </si>
  <si>
    <t>INVASIVE BREAST CANCER, RIGHT</t>
  </si>
  <si>
    <t>SENTINEL NODE BIOPSY, TOTAL MASTECTOMY, RIGHT</t>
  </si>
  <si>
    <t>PANOPIO, IVAN JOSEPH TAMAYO
BALINA, MEGAN MARGRETHE</t>
  </si>
  <si>
    <t>VIERNES, REY JAY PLATINO</t>
  </si>
  <si>
    <t>01-250919276-4</t>
  </si>
  <si>
    <t>URTI</t>
  </si>
  <si>
    <t>FOR SIGNATURE OF DR. JOEL SANTOS</t>
  </si>
  <si>
    <t>DORADO, MARY JORDIN DAILO</t>
  </si>
  <si>
    <t>DORADO, RODOLFO GREGORY</t>
  </si>
  <si>
    <t>19-090265525-9</t>
  </si>
  <si>
    <t>DE LA PEÑA, JADE KAYLIE BANZUELA</t>
  </si>
  <si>
    <t>BANZUELA, JESSA MAY BALOLOY</t>
  </si>
  <si>
    <t>10-025356719-2</t>
  </si>
  <si>
    <t>DARAS, AILEY RIANNE SANCHEZ</t>
  </si>
  <si>
    <t>DARAS, JOHNDEY ARRIAN DUMALAON</t>
  </si>
  <si>
    <t>01-051894257-9</t>
  </si>
  <si>
    <t>DENGUE FEVER WITH WARNING SIGN</t>
  </si>
  <si>
    <t>SYSTEMIC VIRAL ILLNESS</t>
  </si>
  <si>
    <t>MOLINA, SUNSHINE LEAH ALMA PENESA</t>
  </si>
  <si>
    <t>AUSTRIA, SONIA TALAMPAS</t>
  </si>
  <si>
    <t>19-0002006530</t>
  </si>
  <si>
    <t>CAP-HR</t>
  </si>
  <si>
    <t>HEART FAILURE W/ REDUCED EJECTION (39%); CORONARY ARTERY DISEASE; DIABETES MELLITUS; HYPERTENSION</t>
  </si>
  <si>
    <t>K27.0</t>
  </si>
  <si>
    <t>RANCHES, LOUILLE
UY, ANALIA</t>
  </si>
  <si>
    <t>FOR SIGNATURE
DR. RODRIGUEZ, JENNIFER
DR. RANCHES, LOUILLE
DR. UY, ANLIA</t>
  </si>
  <si>
    <t>PERALTA, JAKE ARJO REYES</t>
  </si>
  <si>
    <t>UMAYAM, AIRA JOYCE MACATANGAY</t>
  </si>
  <si>
    <t>08-0265388829</t>
  </si>
  <si>
    <t>T/C NSVE R/O DFS R/O UTI R/O PCAP</t>
  </si>
  <si>
    <t>ROSEOLA INFANTUM (VIRAL INFETION, UNSPECIFIED)</t>
  </si>
  <si>
    <t xml:space="preserve">✔️SIGNED
✔️PMRF
 ✔️BIRTH CERT 
</t>
  </si>
  <si>
    <t>GESLANI, BELLERINE MOLINA</t>
  </si>
  <si>
    <t>MOLINA, KATHERINE JARAP</t>
  </si>
  <si>
    <t>01-0518580898</t>
  </si>
  <si>
    <t>AGE</t>
  </si>
  <si>
    <t>URINARY TRACT INFECTION; COW MILK ALLERGY; UPPER RESPIRATORY TRACT INFECTION</t>
  </si>
  <si>
    <t>VILLAANDO, EMPRESS ELIZA CARLOS C</t>
  </si>
  <si>
    <t>EVANGELISTA, JAIME BAQUIRAN</t>
  </si>
  <si>
    <t>01-1753331605</t>
  </si>
  <si>
    <t>COPD; CAP-MR</t>
  </si>
  <si>
    <t>CHRONIC OBSTRUCTIVE PULMONARY DISEASE IN ACUTE EXACERBATION; COMMUNITY ACQUIRED PNEUMONIA (LEFT LINGULA) - MODERATE RISK, ISCHEMIC HEART DISEASE, HASCVD, AKI ON CKD, HYPOLALEMIA SEC. TO DRUG-INDUCED</t>
  </si>
  <si>
    <t>J44.9</t>
  </si>
  <si>
    <t>VELASCO, MANUEL REYES JR</t>
  </si>
  <si>
    <t>FOR SIGNATURE OF DR. VELASCO, MANUEL</t>
  </si>
  <si>
    <t>BELTRAN, NATIVIDAD BENSAL</t>
  </si>
  <si>
    <t>01-0251514955</t>
  </si>
  <si>
    <t>T/C CVD, R/O ACS</t>
  </si>
  <si>
    <t>CVD INFARCT HYPERTENSION SII; DM TYPE 2</t>
  </si>
  <si>
    <t>BALAGOT, JAN KRISTOPHER BALCITA</t>
  </si>
  <si>
    <t>04-0501218245</t>
  </si>
  <si>
    <t>ACUTE TONSILLOPHARYNGITIS</t>
  </si>
  <si>
    <t>FOR SIGNATURE OF DR. MACABEO, MINERVA BELDAD</t>
  </si>
  <si>
    <t>PASIWEN, THEO NIKOLAI TABAYAN</t>
  </si>
  <si>
    <t>PAIWEN, NERISSA TABAYAN</t>
  </si>
  <si>
    <t>01-0260257418</t>
  </si>
  <si>
    <t>AGE WITH MILD SIGNS OF DEHYDRATION</t>
  </si>
  <si>
    <t>ACUTE AMOEBIC DYSENTERY; ELECTROLYTE IMBALANCE HYPONATREMIA</t>
  </si>
  <si>
    <t>A06.0</t>
  </si>
  <si>
    <t>REYES, ALICIA TORRIJOS</t>
  </si>
  <si>
    <t>01-175260367-9</t>
  </si>
  <si>
    <t>PLEURAL EFFUSION PROB SEC TO 1. HAP 2. HF</t>
  </si>
  <si>
    <r>
      <rPr>
        <rFont val="Arial Narrow"/>
        <b/>
        <color theme="1"/>
      </rPr>
      <t>PLEURAL EFFUSION</t>
    </r>
    <r>
      <rPr>
        <rFont val="Arial Narrow"/>
        <color theme="1"/>
      </rPr>
      <t xml:space="preserve"> SEC TO CHR, CAP MR</t>
    </r>
  </si>
  <si>
    <t>UTZ GUIDED THORACENTESIS (NOT COVERED)</t>
  </si>
  <si>
    <t>NOT COVERED</t>
  </si>
  <si>
    <t>ALIANGAN, EDGAR BAUTISTA
OGBAC, MARTIN KRISTOFFER ELISES</t>
  </si>
  <si>
    <t>FOR SIGNATURE OF DR. OGBAC, MARTIN &amp; ALIANGAN, EDGAR</t>
  </si>
  <si>
    <t>RAQUIZA, CARLITO MAGDAMIT</t>
  </si>
  <si>
    <t>02-025236427-8</t>
  </si>
  <si>
    <t>ACUTE MYOCARDIAL INFARCTION, CONGESTIVE HEART FAILURE, HYPERTENTION STAGE II</t>
  </si>
  <si>
    <t>I21.9</t>
  </si>
  <si>
    <t>RESUSCITATION PACKAGE</t>
  </si>
  <si>
    <t>P0000</t>
  </si>
  <si>
    <t>UNTALAN, MARK CORLETO NONATO</t>
  </si>
  <si>
    <t>EMERGENCY</t>
  </si>
  <si>
    <t>FOR SIGNATURE OF DR. UNTALAN</t>
  </si>
  <si>
    <t>EXPIRED</t>
  </si>
  <si>
    <t>AQUISAP, GONZALO BIEL VILLENA</t>
  </si>
  <si>
    <t>AQUISAP, BITUIN VILLENA</t>
  </si>
  <si>
    <t>02-025033971-3</t>
  </si>
  <si>
    <t>CELLULITIS, RIGHT THIGH; NEPHROTIC SYNDROME</t>
  </si>
  <si>
    <r>
      <rPr>
        <rFont val="Arial Narrow"/>
        <b/>
        <color theme="1"/>
      </rPr>
      <t>CELLULITIS, RIGHT THIGH</t>
    </r>
    <r>
      <rPr>
        <rFont val="Arial Narrow"/>
        <color theme="1"/>
      </rPr>
      <t>; NEPHROTIC SYNDROME</t>
    </r>
  </si>
  <si>
    <t>FOR SIGNATURE OF DR. DINO SANTOS</t>
  </si>
  <si>
    <t>PALAROAN, STEPHEN CABAHUG</t>
  </si>
  <si>
    <t>CABAHUG, J-ANN GACILA</t>
  </si>
  <si>
    <t>01-200245901-7</t>
  </si>
  <si>
    <t>POST STREPTOCCOCCAL GLOMERULONEPHRITIS</t>
  </si>
  <si>
    <r>
      <rPr>
        <rFont val="Arial Narrow"/>
        <color theme="1"/>
      </rPr>
      <t xml:space="preserve">AKI SEC TO </t>
    </r>
    <r>
      <rPr>
        <rFont val="Arial Narrow"/>
        <b/>
        <color theme="1"/>
      </rPr>
      <t>POST STREPTOCCOCCAL GLOMERULONEPHRITIS</t>
    </r>
  </si>
  <si>
    <t>N00.8</t>
  </si>
  <si>
    <t>JOSE, VON LLEWYN DELA VICTORIA</t>
  </si>
  <si>
    <t>JOSE, GRAZEL DELA VICTORIA</t>
  </si>
  <si>
    <t>02-050276034-4</t>
  </si>
  <si>
    <t>BAIAE</t>
  </si>
  <si>
    <t>BRONCHIAL ASTHMA IN ACUTE EXACERBATION</t>
  </si>
  <si>
    <t>FOR SIGNATURE OF DR. VILLAPANDO</t>
  </si>
  <si>
    <t>PAGLINAWAN, FELIPE JR. AGRAVANTE</t>
  </si>
  <si>
    <t>01-250613897-1</t>
  </si>
  <si>
    <t>CELLULITIS, LEFT LEG</t>
  </si>
  <si>
    <t>INFECTED WOUNDS MIDDLE THIRD LEG WITH SUPERIMPOSED CELLULITIS</t>
  </si>
  <si>
    <t>FASCIOTOMY AND FORMAL DEBRIDEMENT</t>
  </si>
  <si>
    <t>RAMOS, SHERWIN USMAN
LORENZO, MIGUEL MAPOTE</t>
  </si>
  <si>
    <t>FOR SIGNATURE OF DR. ROMAN AND DR. RAMOS</t>
  </si>
  <si>
    <t>DAMA</t>
  </si>
  <si>
    <t>BURON, NENITA NOGALO</t>
  </si>
  <si>
    <t>01-0254004370</t>
  </si>
  <si>
    <t>G5P4 (4014) ABNORMAL UTERINE BLEEDING RULE OUT ENDOMETRIAL PATHOLOGY; T/C ENDOMETRIAL POLYP</t>
  </si>
  <si>
    <t>DIAGNOSTIC DILATATION &amp; CURETTAGE UNDER SPINAL ANESTHESIA</t>
  </si>
  <si>
    <t>MILLARE-MUHARRANI, PAOLA MERCED</t>
  </si>
  <si>
    <t>FOR SIGNATURE OF DR. MILLARE-MUHARRANI AND DR. FESTIN</t>
  </si>
  <si>
    <t>OGALINOLA, SIMONE BENJAMIN RICAFRANCA</t>
  </si>
  <si>
    <t>RICAFRANCA--OGALINOLA, REYLIN SHALIMAR MAMURI</t>
  </si>
  <si>
    <t>01-025835359-0</t>
  </si>
  <si>
    <t>P/CAP MODERATE</t>
  </si>
  <si>
    <t>PEDIATRIC COMMUNITY-ACQUIRED PNEUMONIA, MODERATE RISK WITH HYPERRATIVE AIRWAYS</t>
  </si>
  <si>
    <t>NO SIGNATURE OF DR. MAGASPI</t>
  </si>
  <si>
    <t>01-026690608-6</t>
  </si>
  <si>
    <t xml:space="preserve">  T/C CVD BLEED; HYPERTENSIVE EMERGENCY </t>
  </si>
  <si>
    <t>ACUTE INTRACEREBAL HEMORRHAGE, LEFT CAPSULOGANGLIONIC 4 DAYS; CHRONIC KIDNEY DESEASE ON MAINTENACE HEMODIALYSIS 4 YEARS; HYPERTENSION</t>
  </si>
  <si>
    <t>ALIANGAN, EDGAR BAUTISTA</t>
  </si>
  <si>
    <t>GO, ELEANOR 
GARCIA, ANN CRIZETTE</t>
  </si>
  <si>
    <t>MACABALLUG, JERRY BACCAY</t>
  </si>
  <si>
    <t>19-09006-9323-4</t>
  </si>
  <si>
    <t>CHRONIC KIDNEY DISEASE SECONDARY TO HYPERTENSIVE NEPHROSCLEROSIS</t>
  </si>
  <si>
    <t>CHRONIC KIDNEY DISEASE STAGE 5 SECONDARY TO HYPERTENSIVE NEPHROSCLEROSIS</t>
  </si>
  <si>
    <t>I12.0</t>
  </si>
  <si>
    <t>ARTERIOVENOUS FISTULA CREATION, RIGHT BRACHIOCEPHALIC</t>
  </si>
  <si>
    <t>BAMBALAN, NELSON SERRANO</t>
  </si>
  <si>
    <t>NO SIGNATURE OF DR. BAMBALAN</t>
  </si>
  <si>
    <t>BERMODEZ, RODOLFO DAGALEA</t>
  </si>
  <si>
    <t>13-200316037-1</t>
  </si>
  <si>
    <t>PTERYGIUM, OU</t>
  </si>
  <si>
    <t>PTERYGIUM, OU S/P EXCISION WITH CONJUNCTIVAL GRAFT, OU</t>
  </si>
  <si>
    <t>PTERYGIUM WXCISION, OU WITH CONJUCTIVAL GRAFT, OU</t>
  </si>
  <si>
    <t>LEROT, LADY TRIXIMAE GONZALES</t>
  </si>
  <si>
    <t>01-250991067-5</t>
  </si>
  <si>
    <t>N10</t>
  </si>
  <si>
    <t>ANDALING, IRENEO SUMINGAN</t>
  </si>
  <si>
    <t>16-050143990-5</t>
  </si>
  <si>
    <t>UGIB</t>
  </si>
  <si>
    <t>UPPER GI BLEEDING SECONDARY TO ANTI-PLATELETS</t>
  </si>
  <si>
    <t>K27.4</t>
  </si>
  <si>
    <t>EMPERIAL, MARIA ANGELICA LIZA VELASCO 
GULINAO, ISAGANI BAUTISTA</t>
  </si>
  <si>
    <t>DE OCAMPO, ELIZABETH PALACIO</t>
  </si>
  <si>
    <t>01-175319262-1</t>
  </si>
  <si>
    <t>HTN URGENCY T/C CHOLESCYSTITIS R/O CVD</t>
  </si>
  <si>
    <t>GALLSTONE PANCREATITIS; HYPERTENSIVE URGENCY; CHOLEDOCHOLITHIASIS;COMPLICATED   UTI BACTEREMIA; DMT2 UNCONTROLLED; SUBACUTE PONTOMEDULLARY HEMORRHAGE; AKI STAGE 1 ON TOP CKD 2 DIABETIC KIDNEY DISEASE ELECTROLYTEIMBALANCE (HYPOKALEMIA); CHOLESCYSTITIS R/O BILIARY OBSTRUCRION</t>
  </si>
  <si>
    <t>K85.1</t>
  </si>
  <si>
    <t>GALLSTONES PANCREATITIS</t>
  </si>
  <si>
    <t>LATOGA, KAYCEL YVONNE MACHECA</t>
  </si>
  <si>
    <t>LATOGA, CECILLE MACHECA</t>
  </si>
  <si>
    <t>01-050380956-2</t>
  </si>
  <si>
    <t>AURI, T/C UTI</t>
  </si>
  <si>
    <t>PNEUMONIA - MODERATE RISK</t>
  </si>
  <si>
    <t>LATOGA, KATE WHINCEL MACHECA</t>
  </si>
  <si>
    <t>AURI, T/C ACUTE BRONCHITIS VS. PCAP</t>
  </si>
  <si>
    <t>GLORIA, LEA PORQUERIÑO</t>
  </si>
  <si>
    <t>08-175238669-2</t>
  </si>
  <si>
    <t>ESRD, HTN, DM</t>
  </si>
  <si>
    <t>ESRD SEC HPN DM 2</t>
  </si>
  <si>
    <t xml:space="preserve">NO SIGNATURE OF DR. RODRIGUEZ AND DR. BAMBALAN	</t>
  </si>
  <si>
    <t xml:space="preserve">NO SIGNATURE OF DR. RODRIGUEZ AND DR. BAMBALAN        </t>
  </si>
  <si>
    <t>HEMBRA, CRISANTA BARABAD</t>
  </si>
  <si>
    <t>01-025464563-5</t>
  </si>
  <si>
    <t>HYPERTENSION EMERGENCY</t>
  </si>
  <si>
    <t>HYPERTENSION URGENCY, HYPERTENSIVE CARDIOVASCULAR OSTEOARTHRITIS</t>
  </si>
  <si>
    <t xml:space="preserve">SANTOS, JOEL </t>
  </si>
  <si>
    <t xml:space="preserve">NO SIGNATURE OF DR. SANTOS, JOEL   </t>
  </si>
  <si>
    <t>QUEJADA, EDWIN JAVA</t>
  </si>
  <si>
    <t>19-089518150-5</t>
  </si>
  <si>
    <t>CALCULOUS CHOLECYSTITIS</t>
  </si>
  <si>
    <t>ACUTE CALCULOUS CHOLECYSTITIS, MIRIZZI'S SYNDROME</t>
  </si>
  <si>
    <t>LAPAROSCOPIC CONVERTED TO OPEN CHOLECYSTECTOMY</t>
  </si>
  <si>
    <t>POSIO, JAN PETER PARAS</t>
  </si>
  <si>
    <t>SALES, RAIZA B.
FESTIN, MARIA SONIA YEE</t>
  </si>
  <si>
    <t>LIBAN, ALEXANDER DE GUZMAN</t>
  </si>
  <si>
    <t>01-050578177-0</t>
  </si>
  <si>
    <t>CATARACT SENILE MATURE, S/P PHACO WITH PCIOL, OS</t>
  </si>
  <si>
    <t>PHACO WITH PCIOL, OS</t>
  </si>
  <si>
    <t>CARLOS, STEVIENE SILVESTRE</t>
  </si>
  <si>
    <t>01-026043842-0</t>
  </si>
  <si>
    <t>COMMUNITY ACQUIRED PNEUMONIA</t>
  </si>
  <si>
    <t>ACUTE BRONCHITIS; RHINOSINUSITIS; COUGH VARIANT ASTHMA</t>
  </si>
  <si>
    <t>J20.6</t>
  </si>
  <si>
    <t>LAZARO, HEIDI BACOLOD</t>
  </si>
  <si>
    <t>NO SIGNATURE OF DR. LAZARO, HEIDI BACOLOD</t>
  </si>
  <si>
    <t>EUSEBIO, JUSTIN RAYMOND ENCARNACION</t>
  </si>
  <si>
    <t>08-025528420-0</t>
  </si>
  <si>
    <t>HEMORRHOIDS</t>
  </si>
  <si>
    <t>GRADE 4 THROMBOSED HEMORRHOIDS, BLEEDING</t>
  </si>
  <si>
    <t>I84</t>
  </si>
  <si>
    <t>HEMORRHOIDECTOMY</t>
  </si>
  <si>
    <t>ORPIANA JR., RAFAEL DIZON</t>
  </si>
  <si>
    <t>ACXILLARY LYMPHADENOPATHIES, ETIOLOGY TO BE DETERMINED, R/O MALIGNANCY; AUB SEC TO ENDOMETRIAL HYPERPLASIA; T/C CVS (BLEED VS INFARCT) T/C ACS</t>
  </si>
  <si>
    <r>
      <rPr>
        <rFont val="Arial Narrow"/>
        <color theme="1"/>
      </rPr>
      <t xml:space="preserve">ABNORMAL UTERINE BLEEDING SECONDARY TO ENDOMETRIAL HYPERPLASIA; </t>
    </r>
    <r>
      <rPr>
        <rFont val="Arial Narrow"/>
        <b/>
        <color theme="1"/>
      </rPr>
      <t>TRANSIENT ISCHEMIC ATTACK</t>
    </r>
  </si>
  <si>
    <t>VILLANUEVA, GENEVIEVE MALLARE
VILLANUEVA, GLENN P.</t>
  </si>
  <si>
    <t>NO SIGNATURE OF DR. GLENN VILLANUEVA AND DR. GENEVIEVE VILLANUEVA</t>
  </si>
  <si>
    <t>NALING, ISABEL ALMACIN</t>
  </si>
  <si>
    <t>19-200425412-7</t>
  </si>
  <si>
    <t xml:space="preserve">CHRONIC KIDNEY DISEASE </t>
  </si>
  <si>
    <t>INTERNAL JUGULAR CATHETER INSERTION, RIGHT; ARTERIOVENOUS FISTULA CREATION LEFT BRACHIOCEPHALIC</t>
  </si>
  <si>
    <t xml:space="preserve">✔️OPERATIVE RECORD
</t>
  </si>
  <si>
    <t>SIRIBAN, MERVEN AUDREY SAGUN</t>
  </si>
  <si>
    <t>SIRIBAN, VENUS SAGUN</t>
  </si>
  <si>
    <t>19-000511843-7</t>
  </si>
  <si>
    <t>✔️ NS1+
✔️ LOW PLATELET COUNT</t>
  </si>
  <si>
    <t>CASTROVERDE, FLORIEFE CORRO</t>
  </si>
  <si>
    <t>01-175294890-0</t>
  </si>
  <si>
    <t>CATARACT SENILE MATURE, OD</t>
  </si>
  <si>
    <r>
      <rPr>
        <rFont val="Arial Narrow"/>
        <color theme="1"/>
      </rPr>
      <t xml:space="preserve">(66987) </t>
    </r>
    <r>
      <rPr>
        <rFont val="Arial Narrow"/>
        <b/>
        <color theme="1"/>
      </rPr>
      <t>ECCEOD1</t>
    </r>
  </si>
  <si>
    <t>OPHTHA, SURGERY</t>
  </si>
  <si>
    <t>❌ POST OP REFRACTION (AS OF 2/27/25)
✔️ CPSA
✔️ LENS BOX</t>
  </si>
  <si>
    <t>SALVADOR, ELIZABETH ONILLA</t>
  </si>
  <si>
    <t>02-175195019-2</t>
  </si>
  <si>
    <t>ARTERIOVENOUS FISTULA CREATION LEFT BRACHIOCEPHALIC</t>
  </si>
  <si>
    <t>BANOG, AMETH PRECIOUS NOLLUDA</t>
  </si>
  <si>
    <t>BANOG, RENATO VILLAFLOR</t>
  </si>
  <si>
    <t>02-050552041-7</t>
  </si>
  <si>
    <t>G4P3 (3003) PU AOG CNIL PLACENTE PREVIA</t>
  </si>
  <si>
    <t>G4P4 PU TERM CEPHALIC DELIVERED LIVA BABY BOY AS 8,9 BW 3.63KG, PLACENTA PREVIA TOTALLIS (INCRETA) PREVIOUS CS IIIx (2015,2018,2021)</t>
  </si>
  <si>
    <t>O44.0</t>
  </si>
  <si>
    <t>CLASSICAL CESAREAN SECTION FOLLOWED BY TOTAL HYSTERECTOMY WITH PLACENTA IN SITU UNDER COMBINED SPINAL AND EPIDURAL ANESTHESIA</t>
  </si>
  <si>
    <t>GARCIA, CHONA RAGANIT</t>
  </si>
  <si>
    <t>FOR SIGNATURE OF DR. LIZA PARAGUYA AND DR. CHONA GARCIA</t>
  </si>
  <si>
    <t>INCOMPLETE CF3</t>
  </si>
  <si>
    <t>BANOG, RENIEL MATEO NOLLUDA
(BANOG, BABY BOY NOLLUDA)</t>
  </si>
  <si>
    <t>LIVE TERM MALE DELIVERED VIA CS SEC TO PLACENTA PREVIA TOTALIS, APGAR 8,9 BW 3.63KG BIRTH LENGTH 55CM</t>
  </si>
  <si>
    <t>EXPANDED NEWBORN CARE PACKAEG</t>
  </si>
  <si>
    <t>APELO, MA RIMA GATILAO</t>
  </si>
  <si>
    <t>FOR SIGNATURE OF DR. APELO</t>
  </si>
  <si>
    <t>✔️HEARING TEST</t>
  </si>
  <si>
    <t>CAEG, DAPHNE ALESSANDRA DEL ROSARIO</t>
  </si>
  <si>
    <t>REYES, ANNA PATRICIA CAEG</t>
  </si>
  <si>
    <t>01-050963448-9</t>
  </si>
  <si>
    <t>A09.9, E86.1</t>
  </si>
  <si>
    <t xml:space="preserve"> ✔️ FECALYSIS</t>
  </si>
  <si>
    <t>MANZANO, CLINT ELY SANTILLAN</t>
  </si>
  <si>
    <t>01-257260168-2</t>
  </si>
  <si>
    <t>MANZANO, MELANIE SANTILLAN</t>
  </si>
  <si>
    <t>10-050266394-6</t>
  </si>
  <si>
    <t>PCAP C MODERATE RISK</t>
  </si>
  <si>
    <t>✔️ CHEST XRAY (2)</t>
  </si>
  <si>
    <t>MENTE, KAELA ESTRADA</t>
  </si>
  <si>
    <t>ESTRADA, JOCEL SUÑAZ</t>
  </si>
  <si>
    <t>08-051474459-2</t>
  </si>
  <si>
    <t>BAUTISTA, MARICEL LANDAGAN</t>
  </si>
  <si>
    <t>✔️ NS1+
✔️DECREASING PLATELET COUNT</t>
  </si>
  <si>
    <t>TASIC, ALJON UGAT</t>
  </si>
  <si>
    <t>02-027387293-1</t>
  </si>
  <si>
    <t>CAP MR; PTB SUSPECT</t>
  </si>
  <si>
    <t>LOCULATED PLEURAL EFFUSION, RIGHT SECONDARY TO TB</t>
  </si>
  <si>
    <t>SALES, RAIZA B.</t>
  </si>
  <si>
    <t>ILARDE-GALIT, MARIA ANGELES
BAMBALAN, NELSON SERRANO</t>
  </si>
  <si>
    <t>NO SIGNATURE OF DR. BAMBALAN AND DR. SALES</t>
  </si>
  <si>
    <t>MAGLENTE, ALMA BARUELA</t>
  </si>
  <si>
    <t>09-050317453-6</t>
  </si>
  <si>
    <t>INFECTED WOUND WITH CELLULITIS, LEG RIGHT SECONDARY TO CONTACT BURN, LEG, RIGHT</t>
  </si>
  <si>
    <t>WOUND DEBRIDEMENT, LEG, RIGHT</t>
  </si>
  <si>
    <t>HAINTO, ASH GRAEGOR RESAGA</t>
  </si>
  <si>
    <t>01-271187984-4</t>
  </si>
  <si>
    <t>HAINTO, VINCENT DIMAPILIS</t>
  </si>
  <si>
    <t>01-250944684-7</t>
  </si>
  <si>
    <t>POLAN, SUSANA VILLARAMA</t>
  </si>
  <si>
    <t>21-025241150-4</t>
  </si>
  <si>
    <t>(PLS INPUT)</t>
  </si>
  <si>
    <t>K75.0</t>
  </si>
  <si>
    <t>QUIMPO, ROLANDO DILAG JR.
SALES, RAIZA B.</t>
  </si>
  <si>
    <t xml:space="preserve"> ✔️ ABDOMEN CT SCAN</t>
  </si>
  <si>
    <t>CLARIDAD, GLENDA PANGASI-AN</t>
  </si>
  <si>
    <t>01-175134349-5</t>
  </si>
  <si>
    <t>I61.4</t>
  </si>
  <si>
    <t xml:space="preserve">GO, ELEANOR </t>
  </si>
  <si>
    <t xml:space="preserve"> ✔️ CT SCAN</t>
  </si>
  <si>
    <t>02-2528109113</t>
  </si>
  <si>
    <t>T/C STEROID INDUCED PSYCHOSIS VS LUPUS PSYCHOSIS; SLE CANNOT RULE OUT LYMPHOPROLIFERATIVE DISEASE</t>
  </si>
  <si>
    <t>SYSTEMIC LUPUS ERYTHEMATOSUS, IN SEVERE FLARE (NEUROPSYCHIATRIC, NEPHRITIS, HEMOLYTIC ANEMIA, IMMUNE THROMBOCYTOPENIA, PERICAARDIAL EFFUSION, GENERALIZED LYMPHADENOPATHY), TO CONSIDER SECONDARY APAS; BEHAVIORAL CHANGES SECONDARY TO A GENERAL MEDICAL CONDITION; LUPUS REPHRITIS</t>
  </si>
  <si>
    <t>M32.9</t>
  </si>
  <si>
    <t>REYES-CABALLERO, KARLA SOFIA R</t>
  </si>
  <si>
    <t>IMPERIAL, MARIA ANGELICA LIZA VELASCO
SALES, RAIZA B</t>
  </si>
  <si>
    <t>ALIM, CLEVOR KLEIN MARIWA</t>
  </si>
  <si>
    <t>ALIM, ABDIL NASSER SUHILLIE</t>
  </si>
  <si>
    <t>14-0253031804</t>
  </si>
  <si>
    <t>PCAP;  AGE WTH MODERATE DEHYDRATION</t>
  </si>
  <si>
    <t>PNEUMONIA, MODERATE RISK; AMOEBIASIS WITH MODERATE RISK</t>
  </si>
  <si>
    <t>SISCAR-ALLEN, YENTL AYN DAR</t>
  </si>
  <si>
    <t>DOMINGO, ANGEL BENEDICT CAO</t>
  </si>
  <si>
    <t>DOMINGO, BENJAMIN DELOS REYES</t>
  </si>
  <si>
    <t>19-0896932431</t>
  </si>
  <si>
    <t>PARAPHIMOSIS</t>
  </si>
  <si>
    <t>PARAPHIMOSIS; PCAP-LOW RISK</t>
  </si>
  <si>
    <t>N47</t>
  </si>
  <si>
    <t>EMERGENCY RELEASE OF PHIMOTIC BAND TO POSSIBLE CIRCUMCISION</t>
  </si>
  <si>
    <t>BASILIO, JAN ERIKA SINCHIOCO</t>
  </si>
  <si>
    <t>DEL MUNDO, BIENVENIDO FERNANDEZ
GUERRERO, CRISTINA EMILY SEVILLA</t>
  </si>
  <si>
    <t>NO SIGNATURE OF DR. DEL MUNDO</t>
  </si>
  <si>
    <t>LATE DISCHARGED AT BIZBOX</t>
  </si>
  <si>
    <t>TUMBADO, JEOVANNI SOPEÑA</t>
  </si>
  <si>
    <t>TUMBADO, MA. CRSITINA GARCIA</t>
  </si>
  <si>
    <t>01-0254164106</t>
  </si>
  <si>
    <t>T/C CVD INFARCT HYPERTENSION STAGE 1 DM 2</t>
  </si>
  <si>
    <r>
      <rPr>
        <rFont val="Arial Narrow"/>
        <b/>
        <color theme="1"/>
      </rPr>
      <t>CVD INFARCT</t>
    </r>
    <r>
      <rPr>
        <rFont val="Arial Narrow"/>
        <color theme="1"/>
      </rPr>
      <t xml:space="preserve"> LEFT CORONA RADIATA EXTENDING TO BASAL GANGLIA, HYPERTENSION STAGE II, TYPE 2 DM, DYSLIPIDEMIA</t>
    </r>
  </si>
  <si>
    <t>I63.8</t>
  </si>
  <si>
    <t>✔️CT SCAN</t>
  </si>
  <si>
    <t>MALABANAN, JOSE BAUTISTA</t>
  </si>
  <si>
    <t>01-0270203138</t>
  </si>
  <si>
    <t>UROLITHIASIS T/C UTI</t>
  </si>
  <si>
    <t>UROLITHIASIS, PASSED OUT STONE, COMPLICATED UTI; AKI ON TOP OF CKD; COLONIC DIDVERTICULUM; DYSLIPIDEMIA</t>
  </si>
  <si>
    <t>VENTURA, ZAVIN ZOREN EJEDA</t>
  </si>
  <si>
    <t>VENTURA, JEDARVIN SAMONTE</t>
  </si>
  <si>
    <t>01-0255703337</t>
  </si>
  <si>
    <t>INFECTIOUS DIARRHEA</t>
  </si>
  <si>
    <t>A09.0</t>
  </si>
  <si>
    <t>RELLESIVA, LORNA C.</t>
  </si>
  <si>
    <t>19-2005770951</t>
  </si>
  <si>
    <t>FIBEROPTIC LARYNGOSCOPY</t>
  </si>
  <si>
    <t>DEL VALLE, RENANTE H.</t>
  </si>
  <si>
    <t>BICUTAN MEDICAL CENTER, INC.</t>
  </si>
  <si>
    <t>Page No:</t>
  </si>
  <si>
    <t>1 of 1</t>
  </si>
  <si>
    <t>191 ML QUEZON STREET New Lower Bicutan, Taguig City, City Of Manila, Fourth District</t>
  </si>
  <si>
    <t>Ref Date:</t>
  </si>
  <si>
    <t>LEGENDS</t>
  </si>
  <si>
    <t>Admission Summary</t>
  </si>
  <si>
    <t>POSSIBLE NON PHIC DEDUCTION (FOR DOUBLE CHECKING)</t>
  </si>
  <si>
    <t>Reference Date From: 02/01/2025 To 02/28/2025</t>
  </si>
  <si>
    <t>MARCH DISCHARGED</t>
  </si>
  <si>
    <t>No.</t>
  </si>
  <si>
    <t>Patient ID</t>
  </si>
  <si>
    <t>Adm. No.</t>
  </si>
  <si>
    <t>Patient Name</t>
  </si>
  <si>
    <t>Case Type</t>
  </si>
  <si>
    <t>Gender</t>
  </si>
  <si>
    <t>Age</t>
  </si>
  <si>
    <t>Adm. Date</t>
  </si>
  <si>
    <t>Address</t>
  </si>
  <si>
    <t>Attending Doctor</t>
  </si>
  <si>
    <t>PHIC Category</t>
  </si>
  <si>
    <t>ESMAIL, SAPIA INDAMA</t>
  </si>
  <si>
    <t>House/Walk-In</t>
  </si>
  <si>
    <t>Female</t>
  </si>
  <si>
    <t>46 MAGSAYSAY EXT.BRGY.NEW LOWER BICUTAN TAGUIG CIT</t>
  </si>
  <si>
    <t>ARTHUR DESSI ESTRADA ROMAN</t>
  </si>
  <si>
    <t>10 B ESTACIO ST. CALZADA TIPAS TAGUIG</t>
  </si>
  <si>
    <t>DR. MARIA ANGELES ILARDE-GALIT, MD</t>
  </si>
  <si>
    <t>Private</t>
  </si>
  <si>
    <t>293 MLQ PUROK 4 LOWER BICUTAN TAGUIG CITY</t>
  </si>
  <si>
    <t>JAYSON M. MUTUC</t>
  </si>
  <si>
    <t>Male</t>
  </si>
  <si>
    <t>#76 ML1 ST. P2 NEW LOWER BICUTAN TAGUIG CITY</t>
  </si>
  <si>
    <t>DR. ARMI LIM, MD</t>
  </si>
  <si>
    <t>02 STREET PAUL BRGY SAN MIGUEL TAGUIG CITY</t>
  </si>
  <si>
    <t>EDLYN JOHN G SANTOS</t>
  </si>
  <si>
    <t>B70 L24 VILLAMOR ST. UPPER BICUTAN TAGUIG CITY</t>
  </si>
  <si>
    <t>LIZA CALMA PARAGUYA</t>
  </si>
  <si>
    <t>68D M.L. QUEZON ST. NEW LOWER BICUTAN TAGUIG CITY</t>
  </si>
  <si>
    <t>MARY ROSE PUNZAL DEL ROSARIO</t>
  </si>
  <si>
    <t>ZARANDIN, BABY BOY -</t>
  </si>
  <si>
    <t>B70 L24 VILLAMOR ST., UPPER BICUTAN, TAGUIG CITY</t>
  </si>
  <si>
    <t>MARIAN MORENO ALSASUA</t>
  </si>
  <si>
    <t>234 MLQ ST. HAGONOY TAGUIG CITY</t>
  </si>
  <si>
    <t>JAN PETER PARAS POSIO</t>
  </si>
  <si>
    <t>39 A PINEDA ST. ZONE 2 CENTRAL SIGNAL TAGUIG CITY</t>
  </si>
  <si>
    <t>EDGAR BAUTISTA ALIANGAN</t>
  </si>
  <si>
    <t>BLK 16 LOT PUROK 6C SOUTH DAANG HARI TAGUIG CITY</t>
  </si>
  <si>
    <t>DR. JONALYN CHRIS TAN ANG</t>
  </si>
  <si>
    <t>278 MAHOGANY ST. BAGUMBAYAN TAGUIG CITY</t>
  </si>
  <si>
    <t>DAN PARAÑAL MALATE</t>
  </si>
  <si>
    <t>BLK 182 LOT 14 ILOCOS STREET BRGY. MAHARLIKA TAGUI</t>
  </si>
  <si>
    <t>KARLA SOFIA REYES - CABALLERO</t>
  </si>
  <si>
    <t>10-A DMC ST.STA. ANA TAGUIG CITY</t>
  </si>
  <si>
    <t>JOSELITO HEYRES</t>
  </si>
  <si>
    <t>WRIGHT, JAMES HENREN</t>
  </si>
  <si>
    <t>17 LEBANON UNIT 7 CRAWFORDSVILLE</t>
  </si>
  <si>
    <t>4 P3 MLQ BAGUMBAYAN TAGUIG CITY</t>
  </si>
  <si>
    <t>EMPRESS ELIZA C. CARLOS-VILLAPANDO, MD</t>
  </si>
  <si>
    <t>ACACIA ESTATE, TAGUIG CITY</t>
  </si>
  <si>
    <t>11 VISAYAS STREET ZONE 6 SOUTH SIGNAL VILLAGE TAGU</t>
  </si>
  <si>
    <t>JOEL B. SANTOS</t>
  </si>
  <si>
    <t>203 PASO ST. BAGUMBAYAN TAGUIG CITY</t>
  </si>
  <si>
    <t>DR. FATIMA C. ALBA</t>
  </si>
  <si>
    <t>BLOCK 101 LOT 30 PH7 UPPER BICUTAN TAGUIG CITY</t>
  </si>
  <si>
    <t>MARCO ROMULO REVILLA MANZANO</t>
  </si>
  <si>
    <t>22 CAMATHILE ST. P4 LOWER BIC TAG CITY</t>
  </si>
  <si>
    <t>JOSE ALFREDO T. MATHEUS</t>
  </si>
  <si>
    <t>13 MARTINEZ ST. ZONE 4 SOUTH SIGNAL TAGUIG CITY</t>
  </si>
  <si>
    <t>GLENN P VILLANUEVA</t>
  </si>
  <si>
    <t>17 CAMACHILE STREET LOWER BICUTAN TAGUIG CITY</t>
  </si>
  <si>
    <t>ROSCHELLE CAMARA CEDEÑO</t>
  </si>
  <si>
    <t>329 UNIT 201 ML QUEZON ST, NEW LOWER BICUTAN TAGUI</t>
  </si>
  <si>
    <t>DIVINA YUMUL SOLIZA</t>
  </si>
  <si>
    <t>62 MLQ ST. PK2 NEW LOWER BICUTAN TAGUIG CITY</t>
  </si>
  <si>
    <t>DR. ANN CRIZZETTE R GARCIA, MD</t>
  </si>
  <si>
    <t>D1- A PAG ASA ST TAGUIG CITY</t>
  </si>
  <si>
    <t>MICHELLE ANNE KANAPI PORCUNA</t>
  </si>
  <si>
    <t>192-J M.L QUEZON STREET PUROK 3 NEW LOWER BICUTAN</t>
  </si>
  <si>
    <t>SHERWIN USMAN RAMOS</t>
  </si>
  <si>
    <t>329 UNIT 27 MANUEL L. QUEZON ST. NEW LOWER BICUTAN</t>
  </si>
  <si>
    <t>PASCUAL P PATTAUI</t>
  </si>
  <si>
    <t>RD. 6 MAGUINDANAO AVE. HERBS ST. NEW LOWER BICUTAN</t>
  </si>
  <si>
    <t>3986 RD2 PRK 6-B LOWER BICUTAN TAGUIG CITY</t>
  </si>
  <si>
    <t>RUMAR HONTIVEROS MAGASPI</t>
  </si>
  <si>
    <t>MAHARLIKA VILLAGE, TAGUIG CITY</t>
  </si>
  <si>
    <t>DR. XERXES D. CUTCHON, MD</t>
  </si>
  <si>
    <t>MALIBAY PASAY CITY</t>
  </si>
  <si>
    <t>238 MLQ NEW LOWER BICUTAN TAGUIG CITY</t>
  </si>
  <si>
    <t>MARICEL AREVALO DELA CRUZ-BALAGOT</t>
  </si>
  <si>
    <t>BLOCK 20 LOT 8, ZAMBOANGA ST. Maharlika Village, T</t>
  </si>
  <si>
    <t>#31 PARDIÑAS ST. ZONE 6 SOUTH SIGNAL TAGUIG CITY</t>
  </si>
  <si>
    <t>8 RODRIGUEZ ST. SOUTH SIGNAL VILLAGE TAGUIG CITY</t>
  </si>
  <si>
    <t>BLK 208 LOT 21 VISZCARRA ST NEW LOWER BICUTAN TAGU</t>
  </si>
  <si>
    <t>PAUL JOSEPH TULIAO GALUTIRA</t>
  </si>
  <si>
    <t>20-A DAISY STREET PUROK 6-C LOWER BICUTAN TAGUIG C</t>
  </si>
  <si>
    <t>JENNIFER P. RODRIGUEZ</t>
  </si>
  <si>
    <t>33EA REYES ST. P3 NEW LOWER BICUTAN TAGUIG CITY</t>
  </si>
  <si>
    <t>ELY AMOR G. VIÑEGAS, MD</t>
  </si>
  <si>
    <t>BLOCK 162 LOT 2 CENTRAL BICUTAN</t>
  </si>
  <si>
    <t>ELEANOR A GO</t>
  </si>
  <si>
    <t>BUNYI, ERNESTO PEREZ</t>
  </si>
  <si>
    <t>92 MLQ ST P 2 BRGY NEW LOWER BICUTAN TAGUIG CITY</t>
  </si>
  <si>
    <t>HEIDE BACOLOD LAZARO</t>
  </si>
  <si>
    <t>396 MLQ. ST. PUROK 5 LOWER BICUTAN,TAGUIG CITY</t>
  </si>
  <si>
    <t>MARIA ANGELICA LIZA VELASCO IMPERIAL</t>
  </si>
  <si>
    <t>BLK 166 LOT 24 SAN LORENZO RUISE ST.CENTRAL SIGNAL</t>
  </si>
  <si>
    <t>A REYES ST. EXTENSION NEW LOWER BICUTAN TAGUIG CIT</t>
  </si>
  <si>
    <t>BLK 30 LOT 32 P4 MARTIZANO STREET CENTRAL BICUTAN</t>
  </si>
  <si>
    <t>VERLENE ANNE VELASCO DELA CRUZ</t>
  </si>
  <si>
    <t>23A REYES ST NEW LOWER BICUTAN TAGUIG CITY</t>
  </si>
  <si>
    <t>72 MLQ ST PRK.2 NEW LOWER BICUTAN TAGUIG CITY</t>
  </si>
  <si>
    <t>RAQUEL TAPALES LLARENA</t>
  </si>
  <si>
    <t>B23 L21 RAMAIN ST. MAHARLIKA TAGUIG CITY</t>
  </si>
  <si>
    <t>REMOO B CABALLERO</t>
  </si>
  <si>
    <t>#4183 13TH STREET PUROK 6A LOWER BICUTAN TAGUIG</t>
  </si>
  <si>
    <t>B-63 L-39 TRIÑANES ST. UPPER BICUTAN TAGUIG</t>
  </si>
  <si>
    <t>EVELYN RECUENCO</t>
  </si>
  <si>
    <t>05 STO. CENTRAL SIGNAL VILL. TAGUIG CITY</t>
  </si>
  <si>
    <t>PHOEBE ANNE DINO SANTOS</t>
  </si>
  <si>
    <t>BLK. 38 #9 FAMELA ST. SOUTH SIGNAL VILLAGE</t>
  </si>
  <si>
    <t>249 JAMES ST NEW LOWER BICUTAN TAGUIG CITY</t>
  </si>
  <si>
    <t>ROAD 13 PUROK 2 NEW LOWER BICUTAN TAGUIG CITY</t>
  </si>
  <si>
    <t>BLK 13 LOT 30 EP VILLAGE BRGY.PINAGSAMA TAGUIG CIT</t>
  </si>
  <si>
    <t>ALFRED MATTHEW R. DAYO</t>
  </si>
  <si>
    <t>BBYAN TAGUIG CITY</t>
  </si>
  <si>
    <t>MA. RIMA GATILAO APELO</t>
  </si>
  <si>
    <t>28 RANGER STREET SOUTH SIGNAL VILLAGE TAGUIG CITY</t>
  </si>
  <si>
    <t>14 CABALLERO ST. P5 LOWER BICUTAN TAGUIG CITY</t>
  </si>
  <si>
    <t>DR. MAYBELLE VILLARUEL-VIDAMO, MD</t>
  </si>
  <si>
    <t>BLOCK 147 LOT 7 LOZARES CENTRAL BICUTAN TAGUIG CIT</t>
  </si>
  <si>
    <t>ROSEWOOD POINT E, ACACIA ESTATES</t>
  </si>
  <si>
    <t>JOY RUTH M. ARAGON</t>
  </si>
  <si>
    <t>PAGTAKHAN, KING KYLER TAGLE</t>
  </si>
  <si>
    <t>7 PINEAPPLE STREET NEW LOWER BICUTAN TAGUIG CITY</t>
  </si>
  <si>
    <t>PIERRE-ANGELI ALFARO RIVO</t>
  </si>
  <si>
    <t>8 4TH STREET ZONE 1 NORTH SIGNAL VILLAGE TAGUIG CI</t>
  </si>
  <si>
    <t>MINERVA BELDAD MACABEO</t>
  </si>
  <si>
    <t>6051 A. LEVI MARIANO AVE. USUSAN TAGUIG CITY</t>
  </si>
  <si>
    <t>49 PAG ASA ST. BRGY.KATUPARAN,TAGUIG CITY</t>
  </si>
  <si>
    <t>3568 BRGY ST. LOWER BICUTAN, TAGUIG CITY</t>
  </si>
  <si>
    <t>31 MEDEL EXT. ZONE 3 CENTRAL SIGNAL VILLAGE TAGUIG</t>
  </si>
  <si>
    <t>PAUL MICHAEL FRANI GALICIA</t>
  </si>
  <si>
    <t>BERNABE, MARK ANGELO UBIÑA</t>
  </si>
  <si>
    <t>NO5 MARTINEZ ST CENTRAL SIGNAL VILLAGE TAGUIG CITY</t>
  </si>
  <si>
    <t>MICHELE SALANDANAN</t>
  </si>
  <si>
    <t>CRUZ, CHRIS MAJESTY HERNANDEZ</t>
  </si>
  <si>
    <t>BLK 3 LOT 11 CALDOZO COMP. SAN MIGUEL TAGUIG CITY</t>
  </si>
  <si>
    <t>MARY ANN DELOS SANTOS SALES</t>
  </si>
  <si>
    <t>49 CALDOZO ST. P6 B LOWER BICUTAN, TAGUIG CITY</t>
  </si>
  <si>
    <t>JOCELYN CRUZ IMBAO</t>
  </si>
  <si>
    <t>#5 MAYOR TANYAG ST. ZONE-6 SOUTH SIGNAL VILLAGE TA</t>
  </si>
  <si>
    <t>GENEVIEVE MALLARE VILLANUEVA</t>
  </si>
  <si>
    <t>33 Z PIO FELIPE STREET NEW LOWER BICUTAN TAGUIG CI</t>
  </si>
  <si>
    <t>232 COL ESTACIO ST. PALINGON TIPAS TAGUIG CITY</t>
  </si>
  <si>
    <t>ALDRIN JAVIER CORAÑEZ</t>
  </si>
  <si>
    <t>LOT 32 BLK 56 PH 2 PINAGSAMA VILLAGE TAGUIG CITY</t>
  </si>
  <si>
    <t>#5 Mayor Tanyag St. Zone 6 South Signal Village, T</t>
  </si>
  <si>
    <t>LOT 28 BLK 34 PHASE 2 PINAGSAMA VILL. TAGUIG CITY</t>
  </si>
  <si>
    <t>45 A MANGGA RD. PAGASA AVE BGY KATUPARAN T.C</t>
  </si>
  <si>
    <t>MEGAN MARGRETHE DELA CRUZ BALINA</t>
  </si>
  <si>
    <t>115 BALLECER ST. SOUTH SIGNAL TAGUIG CITY</t>
  </si>
  <si>
    <t>07 EVERLASTING ST. PK 6C LOWER BIC TAGUIG CITY</t>
  </si>
  <si>
    <t>RUBILYN SANTIAGO</t>
  </si>
  <si>
    <t>P6 BLK 78 LOT 1 A. BONIFACIO AVE. UPPER BICUTAN TA</t>
  </si>
  <si>
    <t>NAPINDAN, TAGUIG CITY</t>
  </si>
  <si>
    <t>KATHERINE AVELLANEDA VALEROS, M.D</t>
  </si>
  <si>
    <t>#435 MLQ ST. BAGUMBAYAN TAGUIG CITY</t>
  </si>
  <si>
    <t>0046 BLK 1 AGUAHAN VILL. BAGUMBAYAN, TAGUIG CITY</t>
  </si>
  <si>
    <t>2871 CABALLERO ST PUROK-5 LOWER BICUTAN TAGUIG</t>
  </si>
  <si>
    <t>228 PASO ST. BAGUMBAYAN TAGUIG CITY</t>
  </si>
  <si>
    <t>142 MLQ ST. NEW LOWER BICUTAN TAGUIG CITY</t>
  </si>
  <si>
    <t>17 P LUCAS ST NAPINDAN TAGUIG CITY</t>
  </si>
  <si>
    <t>24 I REYES ST. LOWER BICUTAN TAGUIG CITY</t>
  </si>
  <si>
    <t>SUNSHINE LEAH ALMA PENESA MOLINA</t>
  </si>
  <si>
    <t>BLK 147 LT. 37A EDURIA ST Central Bicutan, Taguig</t>
  </si>
  <si>
    <t>ALHAMBRA ST. BACOOR CITY, CAVITE</t>
  </si>
  <si>
    <t>215 PASO ST. BAGUMBAYAN TAGUIG CITY</t>
  </si>
  <si>
    <t>SADICON, LANIE LEAL</t>
  </si>
  <si>
    <t>120 RAMMON RIDGE CONDOMINIUM</t>
  </si>
  <si>
    <t>173 ML QUEZON ST. BAGUMBAYAN TAGUIG CITY</t>
  </si>
  <si>
    <t>MANUEL REYES VELASCO JR.</t>
  </si>
  <si>
    <t>BERNADAS, MERCEDITA VENTULAN</t>
  </si>
  <si>
    <t>18K C- MASTRILI ST. BAMBANG, TAGUIG CITY</t>
  </si>
  <si>
    <t>151- Y 18TH AVE EAST REMBO TAGUIG CITY</t>
  </si>
  <si>
    <t>AREA 1 LOT 160 MAULING CREEK LOWER BICUTAN, TAGUIG</t>
  </si>
  <si>
    <t>19 E MRT AVE NEW LOWER BICUTAN TAGUIG CITY</t>
  </si>
  <si>
    <t>LOUILLE RAPISURA RANCHES</t>
  </si>
  <si>
    <t>213 MLQ ST. PR3 LOWER BICUTAN TAGUIG CITY</t>
  </si>
  <si>
    <t>SORREL RESIDENCES SAMPALOC MANILA</t>
  </si>
  <si>
    <t>26A RD 3 PUROK 6B LOWER BICUTAN TAGUIG CITY</t>
  </si>
  <si>
    <t>#21 MAGSAYSAY ST. BRGY SOUTH SIGNAL VILLAGE TAGUIG</t>
  </si>
  <si>
    <t>CASABUENA, RICALYN LARISMA</t>
  </si>
  <si>
    <t>LOT 3 BLK8 STA TERESA COMP. BAGUMBAYAN, TAGUIG CIT</t>
  </si>
  <si>
    <t>15 PUROK 6 M.L QUEZON ST.BAGUMBAYAN, TAGUIG CITY</t>
  </si>
  <si>
    <t>BLK 15 LOT 6 PUROK 8 BAGONG TANYAG TAGUIG CITY</t>
  </si>
  <si>
    <t>IVORYWOOD RESIDENCES ACACIA ESTATES BAMBANG TAGUIG</t>
  </si>
  <si>
    <t>ZANDRO VILL. PINAG BUHATAN PASIG CITY</t>
  </si>
  <si>
    <t>BLOCK 77 LOT 9 LOTUS STREET RIZAL TAGUIG CITY</t>
  </si>
  <si>
    <t>DR. RAIZA SALES, MD</t>
  </si>
  <si>
    <t>BLOCK 10 LOT 12 55 BRIGADE WESTERN BICUTAN TAGUIG</t>
  </si>
  <si>
    <t>34 PARAISO ST. LOWER BICUTAN TAGUIG CITY</t>
  </si>
  <si>
    <t>204 CARNATION ST. WAWA, TAGUIG CITY</t>
  </si>
  <si>
    <t>YONGSU, KIM N/A</t>
  </si>
  <si>
    <t>CAMP BAGONG DIWA, TAGUIG CITY</t>
  </si>
  <si>
    <t>BLK 74 LOT 86 PHASE 4, UPPER BICUTAN, TAGUIG CITY</t>
  </si>
  <si>
    <t>33 MARIANO ST PUROK3 NEW LOWER BICUTAN TAGUIG CITY</t>
  </si>
  <si>
    <t>7 MARSHAL PALAR VILLAGE PINAGSAMA TAGUIG CITY</t>
  </si>
  <si>
    <t>#9 RANGER SOUTH SIGNAL, TAGUIG CITY</t>
  </si>
  <si>
    <t>RENELENE A MACABEO</t>
  </si>
  <si>
    <t>SOLIVEN, THEREZIA VERNICE CADDAUAN.</t>
  </si>
  <si>
    <t>51 SADDLEMONT CLOSE NE, CALGARY ALBERTA, CANADA</t>
  </si>
  <si>
    <t>35 MAGSAYSAY ST ZONE 6 SOUTH SIGNAL TAGUIG</t>
  </si>
  <si>
    <t>#64 VP CRUZ LOWER BICUTAN TAGUIG CITY</t>
  </si>
  <si>
    <t>23 ATIS ST P-9,Z-6 SOUTH SIGNAL VILL. TAGUIG CITY</t>
  </si>
  <si>
    <t>54 CUASAY ST. ZONE 1 SIGNAL VILL., TAGUIG CITY</t>
  </si>
  <si>
    <t>BLK 22 LOT 53 PHASE 2, TAGUIG CITY</t>
  </si>
  <si>
    <t>B33 LOT 40 PUROK 4 CENTRAL BICUTAN TAGUIG CITY</t>
  </si>
  <si>
    <t>DR. YENTL AYN DAR SISCAR-ALLEN</t>
  </si>
  <si>
    <t>AGUADO, XAVIER GREY MENDOZA</t>
  </si>
  <si>
    <t>1ST AVE LAURA DRIVE B-BAYAN TAGUIG CITY</t>
  </si>
  <si>
    <t>DR. RHODORA BUMATAYO AGUILAR</t>
  </si>
  <si>
    <t>PURPURA, SAFIYYAH MARANAN</t>
  </si>
  <si>
    <t>BLK 17 L3 PENDATUN AVE. MAHARLIKA TAGUIG CITY</t>
  </si>
  <si>
    <t>35 MAGSAYSAY ST.ZONE 6 SOUTH SIGNAL TAGUIG</t>
  </si>
  <si>
    <t>32 CHICO ST NORTH SIGNAL TAGUIG CITY</t>
  </si>
  <si>
    <t>MARICEL LANDAGAN BAUTISTA</t>
  </si>
  <si>
    <t>44 MANUEL L. QUEZON STREET NEW LOER BICUTAN TAGUIG</t>
  </si>
  <si>
    <t>BAGUIO, ENGELBERT LIWAN</t>
  </si>
  <si>
    <t>37 NAVY ROAD ST.SOUTH SIGNAL TAGUIG CITY</t>
  </si>
  <si>
    <t>103 CADENA DE AMOR, UPS 4 PARAÑAQUE</t>
  </si>
  <si>
    <t>DE GUZMAN, AIRRAIN JEWEL BORNILLA</t>
  </si>
  <si>
    <t>3825 P6B I. REYES ST. LOWER BICUTAN TAGUIG CITY</t>
  </si>
  <si>
    <t>#4A K9 ST. P4 LOWER BICUTAN TAGUIG CITY</t>
  </si>
  <si>
    <t>VENZON, JACKQUELINE BALATBAT</t>
  </si>
  <si>
    <t>33-C A. REYES ST. SPI RD. P3 NEW LOWER BICUTAN T.C</t>
  </si>
  <si>
    <t>SANTOS, CARMELITA OLAGUERA</t>
  </si>
  <si>
    <t>111C MLQ ST. PRK2 NEW LOWER BICUTAN TAGUIG CITY</t>
  </si>
  <si>
    <t>365 MLQ ST. BAGUMBAYAN TAGUIG CITY</t>
  </si>
  <si>
    <t>DR. JAN ERIKA SINCHIOCO BASILIO</t>
  </si>
  <si>
    <t>SENORIO, MARY BELONIO</t>
  </si>
  <si>
    <t>BLK 202 LOT 9 NORTH SIGNAL TAGUIG CITY</t>
  </si>
  <si>
    <t>DR. CRISTINA BIROG MALINAO</t>
  </si>
  <si>
    <t>RECOLIZADO, RENATO DOMINGO</t>
  </si>
  <si>
    <t>#36 P10 FELIPE ST. MRT AVE, NEW LOWER BICUTAN TAGU</t>
  </si>
  <si>
    <t>ALTO, ARIEL MARQUEZ</t>
  </si>
  <si>
    <t>#23 GENERAL LUNA ST. SOUTH SIGNAL VILLAGE TAGUIG C</t>
  </si>
  <si>
    <t>SAMONTE, YOLANDA BUHANGHANG</t>
  </si>
  <si>
    <t>05- ILANG-ILANG STREET PUROK 6C LOWER BICUTAN TAGU</t>
  </si>
  <si>
    <t>BARRIOS, MARK DALE CASIDSID</t>
  </si>
  <si>
    <t>33 D.A REYES ST. P3 NEW LOWER BICUTAN, TAGUIG CITY</t>
  </si>
  <si>
    <t>LIBRES, GAIUS BRILLANTES</t>
  </si>
  <si>
    <t>#18 MANALILI ST .CENTRAL SIGNAL TAGUIG CITY</t>
  </si>
  <si>
    <t>GABRIEL ROMUALDO LINAO VALERO</t>
  </si>
  <si>
    <t>RIVERA, JIMBOY HALILI</t>
  </si>
  <si>
    <t>12 BANANA ST. NEW LOWER, TAGUIG CITY</t>
  </si>
  <si>
    <t>MIRALPES, AILYN RELLORA</t>
  </si>
  <si>
    <t>142 DRAGON ST. MINDTOWN SAN ROQUE, MARIKINA CITY</t>
  </si>
  <si>
    <t>RAZONABLE, BEN PANSO</t>
  </si>
  <si>
    <t>1ST AVE. LAURA DRIVE BAGUMBAYAN TAGUIG CITY</t>
  </si>
  <si>
    <t>STA. ANA, EDBERT ZORIEL CASTRO</t>
  </si>
  <si>
    <t>142-F MLQ ST. HAGONOY, TAGUIG CITY</t>
  </si>
  <si>
    <t>NEGRILLO, JUSTUS SEBASTIAN CORPUZ</t>
  </si>
  <si>
    <t>M.L. QUEZON, HAGONOY TAGUIG CITY</t>
  </si>
  <si>
    <t>SANTOS, RICARDO GUINTO JR</t>
  </si>
  <si>
    <t>47 JAMES EXIT WAWA TAGUIG CITY</t>
  </si>
  <si>
    <t>PATIENT NAME</t>
  </si>
  <si>
    <t>ROOM</t>
  </si>
  <si>
    <t>ADMISSION NO.</t>
  </si>
  <si>
    <t>HCI FEES</t>
  </si>
  <si>
    <t>Senior/PWD</t>
  </si>
  <si>
    <t>PHILHEALTH</t>
  </si>
  <si>
    <t>DSWD/PCSO/ STOCKHOLDER</t>
  </si>
  <si>
    <t>PAYMENTS</t>
  </si>
  <si>
    <t>TOTAL</t>
  </si>
  <si>
    <t>TIME ADMITTED</t>
  </si>
  <si>
    <t>DATE DISCHARGE</t>
  </si>
  <si>
    <t>TIME DISCHARGE</t>
  </si>
  <si>
    <t>DOCTOR</t>
  </si>
  <si>
    <t>PF NET</t>
  </si>
  <si>
    <t>DF</t>
  </si>
  <si>
    <t>ADMISSION CASE</t>
  </si>
  <si>
    <t>CATEGORY</t>
  </si>
  <si>
    <t>EMPISO, DARWIN JAY</t>
  </si>
  <si>
    <t>HOUSE CASE</t>
  </si>
  <si>
    <t>Formal-Government</t>
  </si>
  <si>
    <t>NOTOR, JIANE MAYNE</t>
  </si>
  <si>
    <t>VILLAPANDO, EMPRESS</t>
  </si>
  <si>
    <t>PRIVATE</t>
  </si>
  <si>
    <t>Formal-Private</t>
  </si>
  <si>
    <t>TALINGDAN, CHRISTIAN</t>
  </si>
  <si>
    <t>GUINTO, PAULO</t>
  </si>
  <si>
    <t>PALAPUZ, MARIFE</t>
  </si>
  <si>
    <t>BERNABE, DATU RAMOS BONGON CHRISTINE HEYRES, JOSELITO MACABEO, MINERVA</t>
  </si>
  <si>
    <t>1400 8000 7000 8000</t>
  </si>
  <si>
    <t>200 200 200</t>
  </si>
  <si>
    <t>Self-earning individual</t>
  </si>
  <si>
    <t>RABANILLO, MARK KEVIN P.</t>
  </si>
  <si>
    <t>GO, ELEANOR ILARDE, GALIT,MARIA ANGELES PANOPIO, IVAN JOSEPH QUIMPO, ROLANDO SANTOS, JOEL VELASCO, MANUEL</t>
  </si>
  <si>
    <t>30000 30000 20000 35000 500 20000</t>
  </si>
  <si>
    <t>200 200 200 200 200 200</t>
  </si>
  <si>
    <t>PURA, RYANNE MEREILLE S.</t>
  </si>
  <si>
    <t>ARAGON, JOY RUTH</t>
  </si>
  <si>
    <t>INTELLICARE</t>
  </si>
  <si>
    <t>AGUIMAN, AIDA V.</t>
  </si>
  <si>
    <t>ILARDE, GALIT, MARIA ANGELES</t>
  </si>
  <si>
    <t>Senior Citizen</t>
  </si>
  <si>
    <t>MARIANO. ZARIAH ELLERY</t>
  </si>
  <si>
    <t>RIVO,PIERRE-ANGELIE</t>
  </si>
  <si>
    <t>ROSATAZO, KANNA</t>
  </si>
  <si>
    <t>ANG, JONALYN</t>
  </si>
  <si>
    <t>WRIGHT, JAMES</t>
  </si>
  <si>
    <t>SANTOS, EDLYN</t>
  </si>
  <si>
    <t>N/A</t>
  </si>
  <si>
    <t>SANGALANG, PENELOPE</t>
  </si>
  <si>
    <t>SANTOS, EDLYN QUIMPO, RODOLFO VELASCO, MANUEL PANOPIO, IVAN JOSPEH CABALLERO, KARLA CABALLERO, REMOO OGBAC, MARTIN</t>
  </si>
  <si>
    <t>20000 28600 30000 15000 100 100 16000</t>
  </si>
  <si>
    <t>200 200 200 200 200 175 200</t>
  </si>
  <si>
    <t>Informal Economy- Informal Sector</t>
  </si>
  <si>
    <t>FESTIN, MARIA SONIA LIM, ARMI MIRALLES-RESSURECTION KAREN</t>
  </si>
  <si>
    <t>15200 38000 9200</t>
  </si>
  <si>
    <t>200 665 200</t>
  </si>
  <si>
    <t>PANAO, JAIRYLE</t>
  </si>
  <si>
    <t>MALATE, DAN VALLE, ANDREA</t>
  </si>
  <si>
    <t>7500 4000</t>
  </si>
  <si>
    <t>200 200</t>
  </si>
  <si>
    <t>ESTUARAS, GLORIA OCAÑA</t>
  </si>
  <si>
    <t>ALIANGAN, EDGAR GO, ELEANOR</t>
  </si>
  <si>
    <t>13200 11000</t>
  </si>
  <si>
    <t>DEL ROSARIO, MARY ROSE PANOPIO, IVAN PATTAUI, PASCUAL</t>
  </si>
  <si>
    <t>20000 30000 4500</t>
  </si>
  <si>
    <t>500 200 200</t>
  </si>
  <si>
    <t>BAYAUA, GRACE Q PARAYUGA, LIZA CALMA</t>
  </si>
  <si>
    <t>18000 45000</t>
  </si>
  <si>
    <t>200 500</t>
  </si>
  <si>
    <t>SALVADOR, ALTHEA</t>
  </si>
  <si>
    <t>VIDAMO, MAYBELLE</t>
  </si>
  <si>
    <t>ESMAIL,SAPIA INDAMA</t>
  </si>
  <si>
    <t>ROMAN,ARTHUR DESSI ESTRADA</t>
  </si>
  <si>
    <t>TINAYA,JOBELLE CUSTODIO</t>
  </si>
  <si>
    <t>ALIANGAN,EDGAR GALICIA,PAUL MICHAEL</t>
  </si>
  <si>
    <t>7000 4400</t>
  </si>
  <si>
    <t>200 300</t>
  </si>
  <si>
    <t>PUNZAL,MARIA KARINA BADON</t>
  </si>
  <si>
    <t>BALINA,MEGAN MARGRETHE FESTIN,MARIA SONIA POSIO,JAN PETER</t>
  </si>
  <si>
    <t>4800 15000 30000</t>
  </si>
  <si>
    <t>CAMAYANG,RAFAEL ISRAEL</t>
  </si>
  <si>
    <t>BALINA,MEGAN MARGRETHE IMPERIAL,MARIA ANGELICA SALES,RAIZA VELASCO,MANUEL</t>
  </si>
  <si>
    <t>5000 9000 1000 5000</t>
  </si>
  <si>
    <t>200 200 200 200</t>
  </si>
  <si>
    <t>Self earning individual</t>
  </si>
  <si>
    <t>GUINTO, PAULO REYES CABALLERO</t>
  </si>
  <si>
    <t>4200 4200</t>
  </si>
  <si>
    <t>MEDASIA</t>
  </si>
  <si>
    <t>SEBASTIAN, TIMOTHY</t>
  </si>
  <si>
    <t>ALSASUA, MARIAN</t>
  </si>
  <si>
    <t>GALLARDO, SHEENA</t>
  </si>
  <si>
    <t>RAMOS, SHERWIN BALINA, MEGAN</t>
  </si>
  <si>
    <t>4000 4000</t>
  </si>
  <si>
    <t>DOLOR, AMELITA</t>
  </si>
  <si>
    <t>MONTERDE, ANYA GABRIELLE</t>
  </si>
  <si>
    <t>CEDENO, ROSCHELLE</t>
  </si>
  <si>
    <t>PEDREZUELA, AERON JACOB</t>
  </si>
  <si>
    <t>MATHEUS, JOSE</t>
  </si>
  <si>
    <t>MEDICARD</t>
  </si>
  <si>
    <t>Indirect Contributor</t>
  </si>
  <si>
    <t>YACAT, MARY JOY</t>
  </si>
  <si>
    <t>FESTIN, MARIA SONIA POSIO, JAN PETER</t>
  </si>
  <si>
    <t>6000 13200</t>
  </si>
  <si>
    <t>AVEGA</t>
  </si>
  <si>
    <t>ESTOSANE, FRINSZ SEVYN</t>
  </si>
  <si>
    <t>MANZANO, MARCO</t>
  </si>
  <si>
    <t>QUITALEG, BABY GIRL</t>
  </si>
  <si>
    <t>PATTAUI, PASCUAL</t>
  </si>
  <si>
    <t>OB PACKAGE</t>
  </si>
  <si>
    <t>QUITALEG, ANA MARIE</t>
  </si>
  <si>
    <t>BIASBAS, ROSALDRO PESEBRE, ANTONETTE SOLIZA, DIVINA</t>
  </si>
  <si>
    <t>20001.40 6000 44026.60</t>
  </si>
  <si>
    <t>200 500 200</t>
  </si>
  <si>
    <t>LAMAR, GREGORIO R.</t>
  </si>
  <si>
    <t>GARCIA, ANNE CRIZETTE</t>
  </si>
  <si>
    <t>HOUSECASE</t>
  </si>
  <si>
    <t>SAN BUENAVENTURA, ANGELA REGINE O</t>
  </si>
  <si>
    <t>ASCALON, PHILIP ROMMEL CUTCHON, XERXES D. GALICIA, PAUL MICHAEL</t>
  </si>
  <si>
    <t>19500 5950 39000</t>
  </si>
  <si>
    <t>SANGA, RODOLFO D.</t>
  </si>
  <si>
    <t>HEYRES, JOSELTO MACABEO, MINERVA</t>
  </si>
  <si>
    <t>7000 20000</t>
  </si>
  <si>
    <t>ESPERA, ZAVINA ADELLE</t>
  </si>
  <si>
    <t>VIÑEGAS, ELY AMOR</t>
  </si>
  <si>
    <t>PHILCARE</t>
  </si>
  <si>
    <t>SALMORIN, RUBEN V.</t>
  </si>
  <si>
    <t>MACABEO, MINERVA MOLATO, REYNALDO RODRIGUEZ, JENNIFER</t>
  </si>
  <si>
    <t>7110.56 4400 7980.75</t>
  </si>
  <si>
    <t>Lifetime Member</t>
  </si>
  <si>
    <t>OLIVA, ELY R.</t>
  </si>
  <si>
    <t>VALERO, GABRIEL VILLANUEVA, GLENN</t>
  </si>
  <si>
    <t>4500 4500</t>
  </si>
  <si>
    <t>SERRANO, ZACHRYN VRIA L.</t>
  </si>
  <si>
    <t>STA. CRUZ, JOVILYN L.</t>
  </si>
  <si>
    <t>DELA CRUZ-BALAGOT, MARICEL UY, ANALIA L.</t>
  </si>
  <si>
    <t>7300 3000</t>
  </si>
  <si>
    <t>MERCURIO, KALEA P.</t>
  </si>
  <si>
    <t>GALUTIRA, PAUL JOSEPH</t>
  </si>
  <si>
    <t>ZARADIN,BABY BOY</t>
  </si>
  <si>
    <t>NICU</t>
  </si>
  <si>
    <t>ARAGON,RUTH ALSASUA,MARIAN</t>
  </si>
  <si>
    <t>14000 12000</t>
  </si>
  <si>
    <t>DACOSCOS,ILASHA BAILEY</t>
  </si>
  <si>
    <t>AMPAY,SARAH CANDIDATO</t>
  </si>
  <si>
    <t>CUTCHON,XERXES VALEROS,KATHERINE</t>
  </si>
  <si>
    <t>7200 7200</t>
  </si>
  <si>
    <t>GARCIA,AMARI BELLATRIX VIVO</t>
  </si>
  <si>
    <t>KARIMUDDIN,ABDUSSABAR JAL</t>
  </si>
  <si>
    <t>CUTCHON,XERXES OTAYCO,MICHELLE YAU</t>
  </si>
  <si>
    <t>20000 5000</t>
  </si>
  <si>
    <t>HERMOSO,LEONARDO SAN PEDRO</t>
  </si>
  <si>
    <t>IMPERIAL,MARIA ANGELICA OTAYCO,MICHELLE YAU RODRIGUEZ,JENNIFER</t>
  </si>
  <si>
    <t>4000 3000 5000</t>
  </si>
  <si>
    <t>PEPITO,CESAR BACUNAWA</t>
  </si>
  <si>
    <t>SANTOS,JOEL</t>
  </si>
  <si>
    <t>BONGON, CHRISTINE JOY HEYRES, JOSELITO</t>
  </si>
  <si>
    <t>5000 7000</t>
  </si>
  <si>
    <t>MAGASPI, RUMAR MORATALLA, RITCHIE</t>
  </si>
  <si>
    <t>15400 12000</t>
  </si>
  <si>
    <t>Direct Contributor- Filipinos with Dual Citizenship/ Living Abroad</t>
  </si>
  <si>
    <t>LLORIN, JEANETTE</t>
  </si>
  <si>
    <t>MALAPAD, ROSALINA</t>
  </si>
  <si>
    <t>IMPERIAL, MARIA ANGELICA SANTOS, EDLYN</t>
  </si>
  <si>
    <t>2500 900</t>
  </si>
  <si>
    <t>URAYENZA, RODOLFO</t>
  </si>
  <si>
    <t>DAYO, ALFRED DELA CRUZ, VERLENE</t>
  </si>
  <si>
    <t>8800 8800</t>
  </si>
  <si>
    <t>ALBA, NASYA ANAIAH D.</t>
  </si>
  <si>
    <t>BANNOHOC, JANNAH RHON</t>
  </si>
  <si>
    <t>GOPEZ, JAIRUS ALI</t>
  </si>
  <si>
    <t>ANG, JONALYN ARAGON, JOY RUTH</t>
  </si>
  <si>
    <t>4000 4400</t>
  </si>
  <si>
    <t>LAZO, PRINCESS VIE F.</t>
  </si>
  <si>
    <t>BAMBALAN,NELSON BIASBAS,ROSALDRO GO,ELEANOR GUCE,GLENN GULINAO,ISAGANI IMPERIAL,MARIA ANGELICA MUTUC,JAYSON</t>
  </si>
  <si>
    <t>18000 9000 28000 22000 8800 3000 32000</t>
  </si>
  <si>
    <t>315 200 200 200 200 200 200</t>
  </si>
  <si>
    <t>PEROL, YEONA V.</t>
  </si>
  <si>
    <t>PEROL, MAYBELLE V.</t>
  </si>
  <si>
    <t>ICOOPHEALTH</t>
  </si>
  <si>
    <t>CERBITO, RHY AIZEN M.</t>
  </si>
  <si>
    <t>ARAGONM JOY RUTH RECUENCO, EVELYN</t>
  </si>
  <si>
    <t>2200 6600</t>
  </si>
  <si>
    <t>DELIGENCIA, PRECIOUS JAEDEN</t>
  </si>
  <si>
    <t>SANTOS, PHOEBE ANNE</t>
  </si>
  <si>
    <t>BONGOLA, ELIXIR HAZE D.</t>
  </si>
  <si>
    <t>PAGTAKHAN, KING KYLER</t>
  </si>
  <si>
    <t>HOUECASE</t>
  </si>
  <si>
    <t>BERNABE,MARK ANGELO UBIÑA</t>
  </si>
  <si>
    <t>ANG, JONALYN SALANDANAN,MICHELE</t>
  </si>
  <si>
    <t>3500 4000</t>
  </si>
  <si>
    <t>LORICO,KISSHA MARIE</t>
  </si>
  <si>
    <t>GUINTO-ILARDE,CHERRY LOU SANTOS,EDLYN</t>
  </si>
  <si>
    <t>3000 1000</t>
  </si>
  <si>
    <t>CRUZ,CHRIS MAJESTY</t>
  </si>
  <si>
    <t>SALES,MARY ANN</t>
  </si>
  <si>
    <t>PALASPAS,CESAR</t>
  </si>
  <si>
    <t>NAVOA,ALEX GAVRYEL</t>
  </si>
  <si>
    <t>RECUENCO,EVELYN</t>
  </si>
  <si>
    <t>MANGOMPIG, ESMAIL S.</t>
  </si>
  <si>
    <t>BALINA, MEGAN CABALLERO, REMOO PANOPIO, IVAN JOSEPH QUIMPO, ROLANDO SANTOS, JOEL</t>
  </si>
  <si>
    <t>8000 35000 17500 8800 3500</t>
  </si>
  <si>
    <t>200 612.50 200 200 200</t>
  </si>
  <si>
    <t>CASTAÑEDA, MARIE GRACE S.</t>
  </si>
  <si>
    <t>IMBAO, JOCELYN LORENZO, MIGUEL ALFREDO</t>
  </si>
  <si>
    <t>8500 3750</t>
  </si>
  <si>
    <t>ALMONTE, ATALIA FRANCESCA</t>
  </si>
  <si>
    <t>GOMEZ, PRIMITIVA</t>
  </si>
  <si>
    <t>MACABEO, MINERVA REGINA, SY</t>
  </si>
  <si>
    <t>12,300 16000</t>
  </si>
  <si>
    <t>LLANO, JEOFFREY</t>
  </si>
  <si>
    <t>LLANO, HEIDE QUIMPO, ROLANDO SY SANTOS</t>
  </si>
  <si>
    <t>18000 8800 2000</t>
  </si>
  <si>
    <t>CUTCHON, XERXES</t>
  </si>
  <si>
    <t>BAUTISTA, LEONA</t>
  </si>
  <si>
    <t>ASAJAR, BABY GIRL</t>
  </si>
  <si>
    <t>ASAJAR, DOMINIQUE</t>
  </si>
  <si>
    <t>VILLANUEVA, GENEVIEVE BIASBAS, ROSALDRO</t>
  </si>
  <si>
    <t>50,665.60 21972.40</t>
  </si>
  <si>
    <t>500 200</t>
  </si>
  <si>
    <t>VIANA, NICCOLO FEODOR</t>
  </si>
  <si>
    <t>SINABANGAN, CAJELO</t>
  </si>
  <si>
    <t>CABALLERO, REMOO SALES, RAIZA B. VALEROS, KATHERINE</t>
  </si>
  <si>
    <t>5,175 4,000 6,000</t>
  </si>
  <si>
    <t>300 200 200</t>
  </si>
  <si>
    <t>CAMPOS, MARY CHRIS</t>
  </si>
  <si>
    <t>DAYO, ALFRED DURAN, RAYMUND I. FESTIN, MARIA SONIA</t>
  </si>
  <si>
    <t>4750 42000 21000</t>
  </si>
  <si>
    <t>BACOLOR, EDWARD JAMES</t>
  </si>
  <si>
    <t>CASTELLENO, MARK JOSEPH SALES, MARY ANN</t>
  </si>
  <si>
    <t>10000 16500</t>
  </si>
  <si>
    <t>REPUYAN, TERESITA</t>
  </si>
  <si>
    <t>POSIO, JOHN PETER FESTIN, MA SONIA SALES, RAIZA SANTOS, JOEL</t>
  </si>
  <si>
    <t>25000 18000 18000 18000</t>
  </si>
  <si>
    <t>437.50 200 200 200</t>
  </si>
  <si>
    <t>LUCERO, JASH ELORD</t>
  </si>
  <si>
    <t>GALICIA, PAUL MICHAEL UY, ANALIA</t>
  </si>
  <si>
    <t>45500 22750</t>
  </si>
  <si>
    <t>DARAS, AILEY RIANNE S.</t>
  </si>
  <si>
    <t>MOLINA, SUNSHINE</t>
  </si>
  <si>
    <t>GENERALI</t>
  </si>
  <si>
    <t>DELA PEÑA, JADE KAYLIE B.</t>
  </si>
  <si>
    <t>PRIVATER</t>
  </si>
  <si>
    <t>SADICON, LANIE L</t>
  </si>
  <si>
    <t>BALINA, MEGAN OGBAC, MARTIN</t>
  </si>
  <si>
    <t>12880 13880</t>
  </si>
  <si>
    <t>VIERNES, REY JAY P.</t>
  </si>
  <si>
    <t>DORADO, MARY JORDIN D.</t>
  </si>
  <si>
    <t>BALBUENA, ESTELITA P.</t>
  </si>
  <si>
    <t>MACABEO, MINERVA</t>
  </si>
  <si>
    <t>BURCER, DAISY G.</t>
  </si>
  <si>
    <t>MADRIDEJO, MICHELLE P.</t>
  </si>
  <si>
    <t>BALINA, MEGAN CABALLERO, REMOO PANOPIO, IVAN CABALLERO, KARLA</t>
  </si>
  <si>
    <t>8000 100 100 100</t>
  </si>
  <si>
    <t>BALINA, MEGAN FESTIN, MARIA SONIA POSIO, JAN PETER</t>
  </si>
  <si>
    <t>4000 19200 48000</t>
  </si>
  <si>
    <t>200 200 840</t>
  </si>
  <si>
    <t>AUSTRIA, SONIA</t>
  </si>
  <si>
    <t>RANCHES, LOUILLE RODRIQUEZ, JENNIFER UY,ANALIA</t>
  </si>
  <si>
    <t>12650 12650 3500</t>
  </si>
  <si>
    <t>PERALTA, ARJO UMAYAM</t>
  </si>
  <si>
    <t>EVANGELISTA, JAIME</t>
  </si>
  <si>
    <t>VELASCO, MANUEL</t>
  </si>
  <si>
    <t>BELTRAN, NATIVIDAD</t>
  </si>
  <si>
    <t>BALAGOT, JAN KRISTOPHER</t>
  </si>
  <si>
    <t>PRIVATE CASE</t>
  </si>
  <si>
    <t>REYES, ALICIA</t>
  </si>
  <si>
    <t>CORANEZ, ALDRIN ALIANGAN, EDGAR GULINAO, ISAGANI OGBAC, MARTIN MUTUC, JAYSON</t>
  </si>
  <si>
    <t>18000 30000 10000 45000 6000</t>
  </si>
  <si>
    <t>200 200 200 200 200</t>
  </si>
  <si>
    <t>PASIWEN, THEO</t>
  </si>
  <si>
    <t>VINEGAS, ELY AMOR</t>
  </si>
  <si>
    <t>HOUSE</t>
  </si>
  <si>
    <t>AQUISAP, GONZALO</t>
  </si>
  <si>
    <t>PALAROAN, STEPHEN</t>
  </si>
  <si>
    <t>JOSE, VON LLEWYN</t>
  </si>
  <si>
    <t>CASABUENA, RICALYN</t>
  </si>
  <si>
    <t>BALINA, MEGAN IMPERIAL, MARIA ANGELICA</t>
  </si>
  <si>
    <t>5100 8900</t>
  </si>
  <si>
    <t>. 200</t>
  </si>
  <si>
    <t>PAGLINAWAN, FELIPE JR</t>
  </si>
  <si>
    <t>ROMAN,ARTHUR DESSI ESTRADA LORENZO, MIGUEL RAMOS, SHERWIN GULINAO, ISAGANI</t>
  </si>
  <si>
    <t>7000 12000 36075 10000</t>
  </si>
  <si>
    <t>200 200 631.31 200</t>
  </si>
  <si>
    <t>LEROT, LADY TRIXIMAE</t>
  </si>
  <si>
    <t>BALINA, MEGAN</t>
  </si>
  <si>
    <t>OGALINOLA, SIMONE BENJAMINE</t>
  </si>
  <si>
    <t>MAGASPI, RUMAR</t>
  </si>
  <si>
    <t>GL</t>
  </si>
  <si>
    <t>AGUADO, XAVIER GREY</t>
  </si>
  <si>
    <t>AGUILAR, RHODORA</t>
  </si>
  <si>
    <t>ANDALING, IRENEO SUMINGCAN</t>
  </si>
  <si>
    <t>GULINAO, ISAGANI IMPERIAL, MARIA ANGELICA VALERO, GABRIELLE</t>
  </si>
  <si>
    <t>5000 3000 10120</t>
  </si>
  <si>
    <t>ALIANGAN, EDGAR DEL MUNDO BIENVENIDO IMPERIAL MARIA ANGELICA MACABEO, RENELENE RANCHES LOUILLE</t>
  </si>
  <si>
    <t>20470 20470 15000 20500 20470</t>
  </si>
  <si>
    <t>200 300 200 200 200</t>
  </si>
  <si>
    <t>LATOGA, KATE WHINCEL</t>
  </si>
  <si>
    <t>LATOGA, KAYCEL YVONNE</t>
  </si>
  <si>
    <t>ALIANGAN EDGAR GARCIA ANN GO ELEANOR</t>
  </si>
  <si>
    <t>4000 5000 4500</t>
  </si>
  <si>
    <t>GLORIA, LEA</t>
  </si>
  <si>
    <t>BAMBALAN NELSON RODRIGUEZ JENNIFER</t>
  </si>
  <si>
    <t>HEMBRA,CRISANTA BARABAD</t>
  </si>
  <si>
    <t>QUEJADA,EDWIN JAVA</t>
  </si>
  <si>
    <t>POSIO, JOHN PETER FESTIN, MA SONIA SALES</t>
  </si>
  <si>
    <t>27250 12000 3250</t>
  </si>
  <si>
    <t>1COOPHEALTH</t>
  </si>
  <si>
    <t>CARLOS,STEVIENE SILVESTRE</t>
  </si>
  <si>
    <t>LAZARO,HEIDE</t>
  </si>
  <si>
    <t>SIRIBAN, MERVEN AUDREY S.</t>
  </si>
  <si>
    <t>ORPIANA, FLORABELL S.</t>
  </si>
  <si>
    <t>MACABEO, RENELENE VILLANUEVA, GENEVIVE VILLANUEVA, GLENN</t>
  </si>
  <si>
    <t>4800 4800 4800</t>
  </si>
  <si>
    <t>EUSEBIO, JUSTIN RAYMOND E.</t>
  </si>
  <si>
    <t>5800 11600</t>
  </si>
  <si>
    <t>SOLIVEN, THEREZIA VERNICE C.</t>
  </si>
  <si>
    <t>CAEG, DAPHNE ALESSANDRA D.</t>
  </si>
  <si>
    <t>CEDEÑO, ROSCHELLE</t>
  </si>
  <si>
    <t>BANOG, AMETH PRECIOUS N.</t>
  </si>
  <si>
    <t>GARCIA, CHONA R. PARAGUYA, LIZA CALMA SOLIZA, DIVINA Y.</t>
  </si>
  <si>
    <t>40000 70000 40000</t>
  </si>
  <si>
    <t>BANOG, BABY BOY N.</t>
  </si>
  <si>
    <t>APELO, MA. RIMA ARAGON, JOY RUTH</t>
  </si>
  <si>
    <t>3000 7000</t>
  </si>
  <si>
    <t>MENTE,KAELA E.</t>
  </si>
  <si>
    <t>BAUTISTA, MARICEL L.</t>
  </si>
  <si>
    <t>MANZANO, CLINT ELY S.</t>
  </si>
  <si>
    <t>TASIC, ALJON U.</t>
  </si>
  <si>
    <t>BAMBALAN, NELSON S. ILARDE-GALIT, MARIA ANGELES SALES, RAIZA</t>
  </si>
  <si>
    <t>8800 6600 6600</t>
  </si>
  <si>
    <t>AMAPHIL</t>
  </si>
  <si>
    <t>Migrant Worker</t>
  </si>
  <si>
    <t>POLAN, SUSANA V.</t>
  </si>
  <si>
    <t>BALINA, MEGAN MARGARETTE QUIMPO, ROLANDO SALES, RAIZA VALERO, GABRIEL</t>
  </si>
  <si>
    <t>11700 19500 9900 9900</t>
  </si>
  <si>
    <t>HAINTO, ASH GRAEGOR R.</t>
  </si>
  <si>
    <t>DOMINGO, ANGEL</t>
  </si>
  <si>
    <t>BASILIO, JAN ERIKA GUERRERO, CRISTINA DEL MUNDO, BIENVENIDO</t>
  </si>
  <si>
    <t>3000 10000 15000</t>
  </si>
  <si>
    <t>200 200 262.50</t>
  </si>
  <si>
    <t>TUMBADO, JEOVANNI</t>
  </si>
  <si>
    <t>MALABANAN, JOSE</t>
  </si>
  <si>
    <t>VENTURA, ZAVIN</t>
  </si>
  <si>
    <t>CLARIDAD, GLENDA</t>
  </si>
  <si>
    <t>ICU</t>
  </si>
  <si>
    <t>GO, ELEANOR SANTOS, JOEL</t>
  </si>
  <si>
    <t>15000 8000</t>
  </si>
  <si>
    <t>PURPURA, CYRIL DAGNAOS</t>
  </si>
  <si>
    <t>08-0508373752</t>
  </si>
  <si>
    <t>DENGUE FEVER WITH WARNING SIGNS; ACUTE TONSILLOPHARYNGITIS, NON-EXUDATIVE</t>
  </si>
  <si>
    <t>Dr. ALSASUA, Marian Moreno</t>
  </si>
  <si>
    <t>UY, MARIA VERONICA CASING</t>
  </si>
  <si>
    <t>UY, ALEXANDER FELIPE</t>
  </si>
  <si>
    <t>01-0253701523</t>
  </si>
  <si>
    <t>ABNORMAL UTERINE BLEEDING T/C ENDOMETRIAL POLYP</t>
  </si>
  <si>
    <t>S/P DIAGNOSTIC DILATION AND CURETTAGE WITH CERVICAL PUNCH BIOPSYUNDER IV SEDATION</t>
  </si>
  <si>
    <t>Dr. VILLANUEVA, Genevieve Mallare</t>
  </si>
  <si>
    <t>Dr. BIASBAS, Rosaldro</t>
  </si>
  <si>
    <t>HERMOGENES, KIMBERLY PATILAN</t>
  </si>
  <si>
    <t>01-0263535591</t>
  </si>
  <si>
    <t>SOFT TISSUE TUMOR, MAXILLARY AREA LEFT</t>
  </si>
  <si>
    <t>C31.0</t>
  </si>
  <si>
    <t>RADICAL RESECTION OF TUMOR</t>
  </si>
  <si>
    <t>Dr. VILLANUEVA, Glenn</t>
  </si>
  <si>
    <t>01-0261755888</t>
  </si>
  <si>
    <t>EXTERNAL HEMORRHOIDS ANAL FISSURE</t>
  </si>
  <si>
    <t>Dr. POSIO, Jan Peter Paras</t>
  </si>
  <si>
    <t>Dr. SANTOS, Joel B
Dr. FESTIN, Maria Sonia Yee</t>
  </si>
  <si>
    <t>01-0259665855</t>
  </si>
  <si>
    <t>T/C ACS</t>
  </si>
  <si>
    <t>ACUTE RESPIRATORY DISEASE CONGESTIVE HEART FAILUR FC IV CORONARY ARTERY DISEASE; CAP-MR HYPERTENSION STAGE 2 DEPRESSED EJECTION FRACTION</t>
  </si>
  <si>
    <t>I50.0</t>
  </si>
  <si>
    <t xml:space="preserve">Dr. MALINAO, Cristina </t>
  </si>
  <si>
    <t>Dr. RODRIGUEZ, Jennifer
Dr. ALBA, Fatima C.</t>
  </si>
  <si>
    <t>LAGORRA, JEN MARIE</t>
  </si>
  <si>
    <t>01-0264093797</t>
  </si>
  <si>
    <t>MIXED HEMORRHOIDS AND FATTY LIVER</t>
  </si>
  <si>
    <t>K64.9</t>
  </si>
  <si>
    <t xml:space="preserve">COLONOSCOPY </t>
  </si>
  <si>
    <t>Dr. MACABEO, Minerva</t>
  </si>
  <si>
    <t>Dr. FESTIN, Maria Sonia Yee
Dr. VALERO, Gabriel Romualdo</t>
  </si>
  <si>
    <t>7</t>
  </si>
  <si>
    <t>SALES, ALYSSA MAE TANGARO</t>
  </si>
  <si>
    <t>06-2503682740</t>
  </si>
  <si>
    <t>G1P0, T/C ELECTROLYTES IMBALANCE, GRAVIDA 1 PARA 0 PREGNANCY UTERINE B 9 6/2 WEEKS AGE HYPEREMESIS GRAVIDARUM; ELECTROLYTE IMBALANCE</t>
  </si>
  <si>
    <t>GIP0 PU 10-11 WEEK AOG HYPEREMESIS GRAVIDARUM WITH MODERATE SIGNS OF DEHYDRATION ELECTROLYTE IMBALANCE CORRECTED</t>
  </si>
  <si>
    <t>O21.1</t>
  </si>
  <si>
    <t>Dr. MORATALLA, Noelle Angeli Imperial</t>
  </si>
  <si>
    <t>8</t>
  </si>
  <si>
    <t>BARRIOS, MARK ANTHONY DOLINO</t>
  </si>
  <si>
    <t>01-0508212858</t>
  </si>
  <si>
    <t>DENGUE WITH WARNING SIGNS, T/C PNEUMONIA</t>
  </si>
  <si>
    <t>PCAP-MR; DENGUE WITH WARNING SIGNS</t>
  </si>
  <si>
    <t>Dr. CEDEÑO, Roschelle Camara</t>
  </si>
  <si>
    <t>9</t>
  </si>
  <si>
    <t>16-0503946251</t>
  </si>
  <si>
    <t>CAP-MR; PLEURAL EFFUSION</t>
  </si>
  <si>
    <t>COMMUNTIY ACQUIRED PNEUMONIA - MODERATE RISK WITH PLEURAL EFFUSION, LEFT</t>
  </si>
  <si>
    <t>Dr. ALBA, Fatima C.</t>
  </si>
  <si>
    <t>10</t>
  </si>
  <si>
    <t>NEGRILLO, JEFFREY DE LEON</t>
  </si>
  <si>
    <t>01-0002230459</t>
  </si>
  <si>
    <t>Dr. VILLAPANDO, Empress Eliza Carlos C.</t>
  </si>
  <si>
    <t>11</t>
  </si>
  <si>
    <t>LEQUIN, NIÑA PRIMAVERA</t>
  </si>
  <si>
    <t>19-0900936846</t>
  </si>
  <si>
    <t>ABNORMAL UTERINE BLEEDING SEONDARY TO ENDOMETRIAL HYPERPLASIA</t>
  </si>
  <si>
    <t>ABNORMAL UTERINE BLEEDING ACCORDING TO ENDOMETRIAL HYPERPLASIA S/P ENDOMETRIAL ATYPIA</t>
  </si>
  <si>
    <t>DIAGNOSTIC DILATION AND CURETTAGE UNDER IV SEDATION</t>
  </si>
  <si>
    <t>Dr. GUINTO-ILARDE, Cherry Lou Panes</t>
  </si>
  <si>
    <t>CSF: SIGN OF MEMBER</t>
  </si>
  <si>
    <t>01-0258507482</t>
  </si>
  <si>
    <t>T/C DM FOOT L; DM II UNCONTROLLED HPN SUSPECT</t>
  </si>
  <si>
    <t>T/C DM FOOT L; DM II UNCONTROLLED HPN SUSPECT: DM FOOT ; S/P DEBRIDEMENT</t>
  </si>
  <si>
    <t>E11.6</t>
  </si>
  <si>
    <t>DEBRIDEMENT LEFT FOOT</t>
  </si>
  <si>
    <t>Dr. CUTCHON, Xerxes Del Rosario</t>
  </si>
  <si>
    <t>Dr. POSIO, Jan Peter Paras
Dr. FESTIN, Maria Sonia Yee</t>
  </si>
  <si>
    <t>01-2510136657</t>
  </si>
  <si>
    <t>FACIAL CELLULITIS</t>
  </si>
  <si>
    <t>Dr. SANTOS, Joel B.</t>
  </si>
  <si>
    <t>06-0251149847</t>
  </si>
  <si>
    <t>CAP-MR; COPD SUSPECT; CVD INFARCT</t>
  </si>
  <si>
    <t>COMMUNTIY ACQUIRED PNEUMONIA - MODERATE RISK; CHRONIC OBSTRUCTIVE PULMONARY DISEASE, SEVERE; CVD INFARCT; CHRONIC INFARCTS LACUNAR</t>
  </si>
  <si>
    <t>NO SIGNATURE OF DR. MACABEO, MINERVA</t>
  </si>
  <si>
    <t>DAEL, RACHELLE BOCO</t>
  </si>
  <si>
    <t>01-0522546157</t>
  </si>
  <si>
    <t>ER expired patient</t>
  </si>
  <si>
    <t>PECSON, RAFAEL JO PUNO</t>
  </si>
  <si>
    <t>PECSON, JOJO BILOG</t>
  </si>
  <si>
    <t>19-0265229933</t>
  </si>
  <si>
    <t>SEIZURE DISORDER</t>
  </si>
  <si>
    <t>R56.8</t>
  </si>
  <si>
    <t>Dr. ANG, Jonalyn Chris Tan</t>
  </si>
  <si>
    <t>DUEÑAS, ADELAIDA REMOLLO</t>
  </si>
  <si>
    <t>01-1753144813</t>
  </si>
  <si>
    <t>NON-HEALING WOUND AT LEFT LEG, R/O ELECTROLYTE IMBALANCE</t>
  </si>
  <si>
    <t>E10.7</t>
  </si>
  <si>
    <t>Dr. CABALLERO, Remoo B.</t>
  </si>
  <si>
    <t>Dr. VALEROS, Katherine Avellaneda</t>
  </si>
  <si>
    <t>NO SIGNATURE OF DR. CABALLERO, REMOO
DR. VALEROS, KATHERINE</t>
  </si>
  <si>
    <t>KELING, HENRIE LUMIWAN</t>
  </si>
  <si>
    <t>01-0002495851</t>
  </si>
  <si>
    <t>TRAUMATIC AMPUTATION OF 4TH AND 5TH DIGITS</t>
  </si>
  <si>
    <t>MANGLED EXTREMITY LEFT HAND</t>
  </si>
  <si>
    <t>S61.7</t>
  </si>
  <si>
    <t>DEBRIDEMENT, EXPLORATION, COMPLETION AMPUTATION OF 4TH AND 5TH DIGIT, WOUND CLOSURE LEFT HAND</t>
  </si>
  <si>
    <t>20808
11012</t>
  </si>
  <si>
    <t>Dr. MOLATO, Reynaldo J.</t>
  </si>
  <si>
    <t>Dr. CALINGO, Reneife Mae B.</t>
  </si>
  <si>
    <t>BAYTA, BABY GIRL</t>
  </si>
  <si>
    <t>LAUREL, JERIMIASH UNATY</t>
  </si>
  <si>
    <t>01-0269640168</t>
  </si>
  <si>
    <t>TERM 39 WEEKS BY BS, F, LTCS 2' TO PROLONGED SECOND STAGE OF LABOR, TO A 25 Y/O GIRL MOTHER, AS 8,9 BW 2.4KG, AGA, WELL BABY</t>
  </si>
  <si>
    <t>LIVE TERM FEMALE, DELEVERED VIA CESARIAN SECTION 20 PROLONGED SECOND STAGE OF LABOR TO A 25 Y/O GIPI (BOI) APGAR 8.9 BIRTH WEUGHT 2.93KG. BIRTH LENGTH 54CM, 39 WEEKS BY BALLARD SCORE, APPROPIATE FOR GESTATIONAL AGE</t>
  </si>
  <si>
    <t>Dr. CASIHAN, ADELIA GARCIA</t>
  </si>
  <si>
    <t>Dr. ARAGON, JOY RUTH M.</t>
  </si>
  <si>
    <t>NO SIGNATURE OF DR. CASIHAN, ADELIA GARCIA, DR. ARAGON, JOY RUTH</t>
  </si>
  <si>
    <t>BAYTA, PAULA ANGELICA</t>
  </si>
  <si>
    <t>07-2530513247</t>
  </si>
  <si>
    <t>GIPO PUFT CEPHALIC IN LABOR</t>
  </si>
  <si>
    <t>GRAVIDA I PARA (1001) PREGNANCY UTERINE DELIVERED TERM CEPHALIC LIVE BABY BOY APGAR SCORE 8.9 BW 2930 GRAMS MATURITY INDEX 39 WEEKS APPROPRIATE FOR GESTATIONAL AGE VIA LOW TRANSFER CECSARIAN SECTION FOR PROLONGED SEC STAGE OF LABOR SEC IN FAILURE IN DESCENT SEC TO PELVIC</t>
  </si>
  <si>
    <t>LOW TRANSVERSE CESARIAN SEC</t>
  </si>
  <si>
    <t>595B</t>
  </si>
  <si>
    <t>DR. MENDOZA, EUGENIA</t>
  </si>
  <si>
    <t>DR. UY, ANALIA LEGAZPI</t>
  </si>
  <si>
    <t>01-0503468129</t>
  </si>
  <si>
    <t>RETROPERITONEA ABSCESS; S/P MYOMECTOMY (FEB 7)</t>
  </si>
  <si>
    <t>PELVIC MASS PROBABLE ; ENLARGED LYMPH NODE SECONDARY TO SAVAMOUS, CELL CARCINOMA, ADVANCED WITH UNKNOWN PRIMARY</t>
  </si>
  <si>
    <t>C76.3</t>
  </si>
  <si>
    <t>Dr. VILLANUEVA, GENEVIEVE MALLARE</t>
  </si>
  <si>
    <t>DR. VILLANUEVA, GLENN P.
DR. MOLATO, REYNALDO J.</t>
  </si>
  <si>
    <t>APLASCA, NESLIE MACALINTAL</t>
  </si>
  <si>
    <t>01-0516671063</t>
  </si>
  <si>
    <t>G2P, (100 )28-29 WEEKS AOG CEPHALIC IN THREATENED PRETERM LABOR</t>
  </si>
  <si>
    <t>G2P, (100 )28-29 WEEKS CEPHALIC IN THREATENED PRETERM LABOR CONTROLLED, GESTATIONAL DIABETES MELLITUS</t>
  </si>
  <si>
    <t>O47.0</t>
  </si>
  <si>
    <t>IV TOCOLYTICS</t>
  </si>
  <si>
    <t xml:space="preserve">DR. MORATALLA, NOELLE ANGELI IMPERIAL
</t>
  </si>
  <si>
    <t>DR. BALINA, MEGAN MARGRETHE DELA CRUZ</t>
  </si>
  <si>
    <t xml:space="preserve">SAAVEDRA, FLORO OCHEA </t>
  </si>
  <si>
    <t>19-2006658926</t>
  </si>
  <si>
    <t>T/C CVD INFARCT VS BLEED</t>
  </si>
  <si>
    <t>CVD INFARCT RIGHT FRONTAL AND OCCIPITOTEMPORAL; HASVD</t>
  </si>
  <si>
    <t>DR. SANTOS, JOEL B.</t>
  </si>
  <si>
    <t>SALARIOZA, ARLENE FERNANDEZ</t>
  </si>
  <si>
    <t>80-506935117</t>
  </si>
  <si>
    <t>ABNORMAL UTERINE BLEEDING SEC. 10 MYOMA UTERI; HASCVD</t>
  </si>
  <si>
    <t>GRAVIDA I PARA (0010) ABNORMAL UTERINE BLEEDING SEC TO ADENOMYOSIS, LEIOMYOMA S/P DILATATION AND  CURETTAGE 4X(2024) ANEMIA, MILD SEC TO CHRONIC BLOOD LOSS HYPERTENSIVE CARDIOVASCULAR DISEASE; DM TYPE 2-UNCONTROLLED</t>
  </si>
  <si>
    <t>TOTAL ABDOMINAL HYSTERECTOMY FOLLOWED BY APPENDECTOMY UNDER SPINAL EPIDURAL ANESTHESIA</t>
  </si>
  <si>
    <t>DR. FESTIN, MARIA SONIA YEE
DR. VALINA, MEGAN MARGRETHE DELA CRUZ</t>
  </si>
  <si>
    <t>TIANGSON, TERESITA BRAVO</t>
  </si>
  <si>
    <t>03-1751151856</t>
  </si>
  <si>
    <t>CAP MR.</t>
  </si>
  <si>
    <t>CAP MR; PULMONARY TB; ULCER LIKE DYSPEPSIA</t>
  </si>
  <si>
    <t>01-0263370525</t>
  </si>
  <si>
    <t>DENGUE FEVER WITH WARNING SIGNS; URTI-BACTERIA</t>
  </si>
  <si>
    <t>DERAMA, RENZ DAEHAN UNTAL</t>
  </si>
  <si>
    <t>DERAMA, GERALD GABASA</t>
  </si>
  <si>
    <t>01-0254236786</t>
  </si>
  <si>
    <t>AGE WITH MODERATE DHN; DENGUE FEVER WITH WARNING SIGN</t>
  </si>
  <si>
    <t>ELECTROLYTE IMBALANCE SECONDARY TO ACUTE GASTROENTERITIS, MODERATE DEHYDRATION, DENGUE FEVER WITH WARNING SIGNS. PRESUMPTIVE UTI</t>
  </si>
  <si>
    <t>DR. ARAGON, JOY RUTH M.</t>
  </si>
  <si>
    <t>ADONA, GLORIME ESPIRITU</t>
  </si>
  <si>
    <t>ADONA, RODNEY ESPINO</t>
  </si>
  <si>
    <t>19-0263297303</t>
  </si>
  <si>
    <t>PTB PRESUMPTIVE; CAP-MR</t>
  </si>
  <si>
    <t>TUBERCULOSIS, PNEUMONIA</t>
  </si>
  <si>
    <t>A15.0</t>
  </si>
  <si>
    <t>DR. ALBA, FATIMA C.</t>
  </si>
  <si>
    <t>ALMOCERA, JAMILLA DANE ADVENTURADO</t>
  </si>
  <si>
    <t>02-2503360261</t>
  </si>
  <si>
    <t>AGE WITH SIGNS OF MILD  DEHYDRATION</t>
  </si>
  <si>
    <t>ACUTE GASRTOENTERITIS WITH MILD DEHYDRATION; UPPER RESPIRATORY TRACT INFECTION</t>
  </si>
  <si>
    <t>DR. MATHEUS, JOSE ALFREDO T.</t>
  </si>
  <si>
    <t xml:space="preserve">ORCAJO, LINDA MASARATE </t>
  </si>
  <si>
    <t>01-1752639088</t>
  </si>
  <si>
    <t>DR. DEL ROSARIO, MARY ROSE PUNZAL</t>
  </si>
  <si>
    <t>NO SIGNATURE OF DR. DEL ROSARIO, MARY ROSE PUNZAL</t>
  </si>
  <si>
    <t>LAPIZAR, VIANNE LORDY-GEAN.</t>
  </si>
  <si>
    <t>LAPIZAR, MARY GRACE BARTOLOME</t>
  </si>
  <si>
    <t>01-0256660925</t>
  </si>
  <si>
    <t xml:space="preserve">DENGUE FEVER WITH WARNING SIGN </t>
  </si>
  <si>
    <t>SOLINAP, GEMMA GERAROINO</t>
  </si>
  <si>
    <t>01-175334008-6</t>
  </si>
  <si>
    <t>CVD BLEEDING VS INFARCT</t>
  </si>
  <si>
    <t>HYPERTENSIVE INTRACEREBRAL HEMORRHAGE, RIGHT BASAL GANGLIA</t>
  </si>
  <si>
    <t>DR. MALINAO, CRISTINA B.</t>
  </si>
  <si>
    <t>DR. IMPERIAL, MARIA ANGELICA LIZA VELASCO</t>
  </si>
  <si>
    <t>NO SIGNATURE OF DR. CRISTINA MALINAO</t>
  </si>
  <si>
    <t>DAIRO, CAITLIN PYROPE BAYABAY</t>
  </si>
  <si>
    <t>01-0508132129</t>
  </si>
  <si>
    <t>PEDIATRIC COMMUNITY ACQUIRED PNEUMONIA</t>
  </si>
  <si>
    <t>PNEUMONIA MODERATE MS/C</t>
  </si>
  <si>
    <t>DR. RECUENCO, EVELYN F.</t>
  </si>
  <si>
    <t>OLALO, MARIA ALIBUYOG</t>
  </si>
  <si>
    <t>01-1751534606</t>
  </si>
  <si>
    <t>T/C UTI IN ELDERLY</t>
  </si>
  <si>
    <t>UPPER GI BLEED POSSIBLY BLEEDING GASTIC ULCER</t>
  </si>
  <si>
    <t>K29.9</t>
  </si>
  <si>
    <t>DR. UNTALAN, MARK CORLETO NONATO</t>
  </si>
  <si>
    <t>NO SIGNATURE OF DR. UNTALAN, MARK CORLETO NONATO</t>
  </si>
  <si>
    <t>LANCETA, ERINN SUMMER DANCIS</t>
  </si>
  <si>
    <t>01-0518549494</t>
  </si>
  <si>
    <t>ACUTE VIRAL ILLNES, T/C FECAL STASIS</t>
  </si>
  <si>
    <t>IMPACTION OF FECAL MATERIAL</t>
  </si>
  <si>
    <t>K56.4</t>
  </si>
  <si>
    <t>DR. GALUTIRA, PAUL JOSEPH TULIAO</t>
  </si>
  <si>
    <t>BANNOHOC, JANICE APAGAN</t>
  </si>
  <si>
    <t>UROSEPSIS SECONDARY TO OBSTRUCTIVE UROPATHY SEC TO URETEROLITHIASIS RIGHT S/P LASER LITHOTRIPSY WITH DJ STENT INSERTION RIGHT</t>
  </si>
  <si>
    <t>UROSEPSIS SECONDARY TO OBSTRUCTIVE UROPATHY SEC TO URETEROLITHIASIS RIGHT S/P LASER LITHOTRIPSY RIGHT. ICD CODE 1441.9</t>
  </si>
  <si>
    <t>DR. GUINTO, PAULO P.</t>
  </si>
  <si>
    <t>NO SIGNATURE OF DR.GUINTO, PAULO P.</t>
  </si>
  <si>
    <t>BARRAK, ZIED N/A</t>
  </si>
  <si>
    <t>01-0515833582</t>
  </si>
  <si>
    <t>LEFT MAXILLARY OROANTRAL FISTULA</t>
  </si>
  <si>
    <t>M25.18</t>
  </si>
  <si>
    <t>EXCISION AND REPAIR OF LEFT MAXILLARY OROANTRAL FISTULA</t>
  </si>
  <si>
    <t>DR. CEDEÑO, JOSEPH RAY RICHARD RUFO</t>
  </si>
  <si>
    <t>RECTO, CALIYA PAOLEEN VENTANILLA</t>
  </si>
  <si>
    <t>02-0259772622</t>
  </si>
  <si>
    <t>T/C PCAP</t>
  </si>
  <si>
    <t>PNEUMONIA PCAP AND INFECTION DIARRHEA</t>
  </si>
  <si>
    <t xml:space="preserve">DR. MANZANO, MARCO ROMULO REVILLA </t>
  </si>
  <si>
    <t>01-1751545055</t>
  </si>
  <si>
    <t>PNEUMONIA; PTB SUSPECT</t>
  </si>
  <si>
    <t>CAP-MR; HYPERACTIVE AIRWAYS</t>
  </si>
  <si>
    <t>01-1752522458</t>
  </si>
  <si>
    <t>PNEUMONIA</t>
  </si>
  <si>
    <t>1. ACUTE RESPIRATORY FAILURE SECONDARY TO ACS, NSTEMI, CHF AND UREMIA
2. CAP MR (MRSA) 
3. PTB, PRESUMPTIVE CASE
4. TYPE 3 DIABETES MELLITUS
5. ACUTE KIDNEY DISEASE ON TOP OF CKD SECONDARY TO DM NEPHROPATHY S/P IJ CATH INSERTION , S/P HD 
 6. BPH S/P SUPRAPUBIC CYSTOSTOMY TUBE INSERTION
ACUTE KIDNEY INJURY SEC. TO INFECTION RESOLVING ON TOP OF CKD SEC. TO HYPERTENSIVE NEPHROSCLEROSIS HAP ON TOP OF CAP HR (MRSA) W/ HYPOXEMIA PRESUMPTIVE TB; BPH;  HEART FAILURE W. REDUCED EF HFREF) CAD; HF B NYHA IIB</t>
  </si>
  <si>
    <t>J96.0</t>
  </si>
  <si>
    <t>TUBE THORACOSTOMY, LEFT</t>
  </si>
  <si>
    <t>Dr. LAZARO, HeidI  Bacolod</t>
  </si>
  <si>
    <t xml:space="preserve">Dr. OGBAC, Frederick Elises
Dr. BONGON, Christine Joy A
Dr. BAYAUA, Grace Q. </t>
  </si>
  <si>
    <t>SAN DIEGO, ANFERNEE NIEVES</t>
  </si>
  <si>
    <t>21-2504247039</t>
  </si>
  <si>
    <t>T/C APPENDICITIS</t>
  </si>
  <si>
    <t>ACUTE SUPPURATIVE APPENDICITIS</t>
  </si>
  <si>
    <t>Dr. RAMIREZ, Ma. Victoria Pia Alto</t>
  </si>
  <si>
    <t>MALABAD, CALEB KURT</t>
  </si>
  <si>
    <t>MALABAD, HUBERT DELA VEGA</t>
  </si>
  <si>
    <t>01-0521363407</t>
  </si>
  <si>
    <t xml:space="preserve">T/C UTI </t>
  </si>
  <si>
    <t>VIRAL INFECTION UNSPECIFIED</t>
  </si>
  <si>
    <t>YOLDI, KATRINA CRISELDA ROSAURO</t>
  </si>
  <si>
    <t>01-0268056748</t>
  </si>
  <si>
    <t>G2P0 (0010) IUFP 27 WEEKS AOG</t>
  </si>
  <si>
    <t>G2P1 (0110), PU, PRETERM CEPHALIC DELIERED SPONTANEOUSLY WITH PERINEAL SUPPORT TO A STILLBORN BB GIRL BW=770G; CORD ACCIDENT (TIGHT TWISTING OF THE CORD)</t>
  </si>
  <si>
    <t>Z37.1</t>
  </si>
  <si>
    <t>Dr. PARAGUYA, Liza Calma</t>
  </si>
  <si>
    <t>Dr. BAYAUA, Grace Q.</t>
  </si>
  <si>
    <t>SANTOS, JELYKA KAYE VALENCIA</t>
  </si>
  <si>
    <t>01-2507138835</t>
  </si>
  <si>
    <t>RIGHT SOLITARY THYROID NODULE</t>
  </si>
  <si>
    <t>E04.1</t>
  </si>
  <si>
    <t>TOTAL THYROIDECTOMY</t>
  </si>
  <si>
    <t>Dr. CEDEÑO, Joseph Ray Richard Rufo</t>
  </si>
  <si>
    <t>Dr. PANOPIO, Ivan Joseph Tamayo</t>
  </si>
  <si>
    <t>FLORESCA, MA. CASSANDRA MARASIGAN</t>
  </si>
  <si>
    <t>FLORESCA,  PAMELA MARASIGAN</t>
  </si>
  <si>
    <t>02-0510210647</t>
  </si>
  <si>
    <t>DENGUE FEVER WITH WARNING SIGNS; UPPER RESPIRATORY TRACT INFECITON</t>
  </si>
  <si>
    <t>Dr. FRANCISCO, Ma. Noella Magbanua</t>
  </si>
  <si>
    <t>PERICO, MARIA IREYLYN</t>
  </si>
  <si>
    <t>01-0002737006</t>
  </si>
  <si>
    <t>NO SIGNATURE OF DR. SANTOS, JOEL B</t>
  </si>
  <si>
    <t>PANADO, JOEMAR LANOZA</t>
  </si>
  <si>
    <t>01-0502132216</t>
  </si>
  <si>
    <t>T/C TRANSIENT ISCHEMIC ATTACK VS BPPV</t>
  </si>
  <si>
    <t>CHOLECYSTOLITHIASIS; HTN STAGE II</t>
  </si>
  <si>
    <t>K80.2</t>
  </si>
  <si>
    <t>Dr. BONGON, Christine Joy A.</t>
  </si>
  <si>
    <t>NO SIGNATURE OF DR. BONGON, CHRISTINE JOY</t>
  </si>
  <si>
    <t>04-2503453414</t>
  </si>
  <si>
    <t>R/O UTI; CVD</t>
  </si>
  <si>
    <t>SEPTIC ARTHRITIS; ACUTE OLIGOARTICULAR ARTHRITIS PROB. CRYSTAL INDUCED; GENERALIZED OSTEOARTHRITIS; ACUTE RENAL FAILURE; HYPERTENSIVE CARDIOVASCULAR DISEASE; CVD INFARCT, LALUNAR AND LEFT INTERNAL CAPSULE; CELLULITIS; SSTI RIGHT KNEE; SEPTIC ARTHRITIS</t>
  </si>
  <si>
    <t>ARTHROCENTESIS</t>
  </si>
  <si>
    <t>TALE, MA. LUISA NAVALES</t>
  </si>
  <si>
    <t xml:space="preserve">  TALE, MA. LUISA NAVALES</t>
  </si>
  <si>
    <t>10-257629835</t>
  </si>
  <si>
    <t>ABSCESS, FACE</t>
  </si>
  <si>
    <t>ABSCESS SECONDARY TO RUPTURED EPIDERMAL INCLUSION CYST, FACE</t>
  </si>
  <si>
    <t>DEBRIDEMENT OF ABSCESS, FACE</t>
  </si>
  <si>
    <t>DR. POSIO, JAN PETER PARAS</t>
  </si>
  <si>
    <t>ESTRADA, GWYNETH ATASHA NICOLE LUAREZ</t>
  </si>
  <si>
    <t>ESTRADA, GILBERT CELESTINO</t>
  </si>
  <si>
    <t>19-2008546025</t>
  </si>
  <si>
    <t>T/C ACUTE APPENDICITIS CANNOT TOTALLY R/O CYTOPATHOLOGY</t>
  </si>
  <si>
    <t xml:space="preserve"> CONGESTIVE APPENDICITIS; G1 P0 EARLY 5 WEEKS AOG, RUPTURED OVARIAN CYST RIGHT PELVIC INFLMMATORY  DISEASE S/PEXPLORATORY LAPAROTOMY, INSPECTION OF PELVIC ORGANS</t>
  </si>
  <si>
    <t>EXPLORATORY LAPARATORY, APPENDECTOMY, INSPECTION OF PELVIC ORGANS</t>
  </si>
  <si>
    <t>DR. MORATALLA, RICHIE NORREGA</t>
  </si>
  <si>
    <t>DR. MORTALLA, NOELLE ANGELI IMPERIAL
DR. PALAMING, WENNY MANONDO</t>
  </si>
  <si>
    <t>WRONG DISCHARGE DATE ON SYSTEM</t>
  </si>
  <si>
    <t>YEE, DELIA PAMPLONA</t>
  </si>
  <si>
    <t>19-0504036484</t>
  </si>
  <si>
    <t>ACUTE FULMONARY CONGESTION PROB. CKD; R/O CHF PROB. DECOMPENSATED HEART FAILURE; CAP-MR</t>
  </si>
  <si>
    <t xml:space="preserve">  ACUTE RESPIRATORY FAILURE; HYPERTENSIVE EMERGENCY; END STAGE RENAL DISEASE SECONDARY TO HYPERTENSIVE NEPHROSCLEROSIS; PNEUMONIA MODERATE RISK S/P IJ CATH INSERTION, RIGHT</t>
  </si>
  <si>
    <t>ULTRASOUND GUIDED INTERNAL JUGULAR CATHETER INSERTION, RIGHT</t>
  </si>
  <si>
    <t xml:space="preserve">DR. ALIANGAN, EDGAR BAUTISTA </t>
  </si>
  <si>
    <t>DR. BONGON, CHRISTINE JOY A.</t>
  </si>
  <si>
    <t>WITH MANUAL / INCOMPLETE IN SYSTEM</t>
  </si>
  <si>
    <t>BONGGOT, GINA DELOS RIOS</t>
  </si>
  <si>
    <t>01-027021986-7</t>
  </si>
  <si>
    <t>BREAST MASS, LEFT</t>
  </si>
  <si>
    <t>PARTIAL MASTECTOMY, LEFT RULE OUT MALIGNANCY</t>
  </si>
  <si>
    <t>BRAVO, ARTURO MODESTO JR.</t>
  </si>
  <si>
    <t>01-0515466717</t>
  </si>
  <si>
    <t>ACUTE CHOLECYSTITIS WITH CHOLELITHIASIS</t>
  </si>
  <si>
    <t>CALCULOUS OF THE GALLBLADDER WITH CHOLECYSTITIS</t>
  </si>
  <si>
    <t>DR. VILLANUEVA, GLENN P.</t>
  </si>
  <si>
    <t>DR. FESTIN, MARIA SONIA YEE</t>
  </si>
  <si>
    <t>BAUTISTA, PERLA LONTOC</t>
  </si>
  <si>
    <t>03-2006574733</t>
  </si>
  <si>
    <t>T/C CORNEAL ABRASSION RIGHT</t>
  </si>
  <si>
    <t>BLUNT EYE INJURY, OD GRADE III HYPEMA; OD CORNEAL ULCER, OD (CENTRAL), OD</t>
  </si>
  <si>
    <t>ONG, YSMAEL BIONSON</t>
  </si>
  <si>
    <t>01-0513475980</t>
  </si>
  <si>
    <t>CVD INFARCT VS. BLEED</t>
  </si>
  <si>
    <t>ACUTE ISCHEMIC STROKE, LEFT PARIETAL LOBE; DILATED CARDIOMYOPATHY; DIABETES MILLETUS TYPE 2; HYPERTENSION ST. 2</t>
  </si>
  <si>
    <t>DR. CUTCHON, XERXES DEL ROSARIO</t>
  </si>
  <si>
    <t>NO SIGNATURE OF DR. CUTCHON , DR. SANTOS</t>
  </si>
  <si>
    <t>MAGALLANES, JHESCA DILEY JUDAR</t>
  </si>
  <si>
    <t>JUDAR, MARILYN PILLAS</t>
  </si>
  <si>
    <t>08-0503986691</t>
  </si>
  <si>
    <t>SVI UTI</t>
  </si>
  <si>
    <t>BOLSICO, FRANCISCO VALASQUEZ</t>
  </si>
  <si>
    <t>01-2510386246</t>
  </si>
  <si>
    <t>CATARACT SENILE MATURE, S/P ECCE WITH ACIOL, OS</t>
  </si>
  <si>
    <t>ECCE WITH ACIOL, OS</t>
  </si>
  <si>
    <t>ECCEOS1</t>
  </si>
  <si>
    <t>QUIZON, JESSIE FLORES</t>
  </si>
  <si>
    <t>24-0250352213</t>
  </si>
  <si>
    <t>MINIMAL PLEURAL EFFUSION @LEFT, CAP-MR, T/C HHS R/O DKA</t>
  </si>
  <si>
    <t xml:space="preserve">CAP-MR; TYPE 2 DIABETES MELLITUS; HYPERTENSION; CORONARY ARTERY DISEASE, S/P PTCA 2023; PLEURAL EFFUSION </t>
  </si>
  <si>
    <t>DR. AGDAMAG, ANNA MAY POBLETE</t>
  </si>
  <si>
    <t>NO SIGNATURE OF DR. AGDAMAG AND DR. ALBA</t>
  </si>
  <si>
    <t>MILLAN, SABRINA AVRIL</t>
  </si>
  <si>
    <t>MILLAN, DIVINE GRACE ALVIS</t>
  </si>
  <si>
    <t>05-0256227352</t>
  </si>
  <si>
    <t>PRESEPTAL CELLULITIS, RIGHT; R/O CAVERNOUS SINUS THROMBOSIS</t>
  </si>
  <si>
    <t>PRESEPTAL CELLULITIS, RIGHT, RESOLVING</t>
  </si>
  <si>
    <t>Dr. BASILIO, Jan Erika</t>
  </si>
  <si>
    <t>Dr. RAYOS DEL SOL, Rosario</t>
  </si>
  <si>
    <t>AGUSTIN, MAEGAN YESSICA SARANGAYA</t>
  </si>
  <si>
    <t>03-050252729-7</t>
  </si>
  <si>
    <t>Dr. SANTOS, PHOEBE ANNA DINO</t>
  </si>
  <si>
    <t>KUB, R/O ENDOMETRIAL PATHOLOGY G2P2</t>
  </si>
  <si>
    <t>G2P2 (2002) ABNORMAL UTERINE BLEEDING, ENDOMETRIAL POLYP R/O ENDOMETRIAL PATHOLOGY</t>
  </si>
  <si>
    <t>ENDOMETRIAL CURETTAGE UNDER IV SEDATION</t>
  </si>
  <si>
    <t>DR. PARAGUYA, LIZA CALMA</t>
  </si>
  <si>
    <t>DR. GUERRERO, CRISTINA EMILY SEVILLA</t>
  </si>
  <si>
    <t>01-175314481-3</t>
  </si>
  <si>
    <t>ANEMIA, DM TYPE II SSTI LEFT FOOT</t>
  </si>
  <si>
    <t>ANEMIA SSTI LEFT FOOT</t>
  </si>
  <si>
    <t>Dr. CABALLERO, REMOO B.</t>
  </si>
  <si>
    <t>DIONISIO, FERNAN ADRALES</t>
  </si>
  <si>
    <t>01-051465049-2</t>
  </si>
  <si>
    <t>SIGMOID DIVERTICULITIS</t>
  </si>
  <si>
    <t>K57.3</t>
  </si>
  <si>
    <t>Dr. VILLANUEVA, GLENN P.</t>
  </si>
  <si>
    <t>DE RAMA, MA. VICTORIA JUANEZA</t>
  </si>
  <si>
    <t>19-050609393-0</t>
  </si>
  <si>
    <t>INTERNAL HEMORROIDS GR IV</t>
  </si>
  <si>
    <t>THROMBOSE HEMORRHOIDS S/P HEMORRHOIDECTOMY S/P COLONOSCOPY, PANDIVERTICULOSES, FECAL, THROMBOSED VS ANAL MASS, HYPERTENSION STAGE 4</t>
  </si>
  <si>
    <t>K64.8</t>
  </si>
  <si>
    <t>COLONOSCOPY</t>
  </si>
  <si>
    <t>DR. DEL MUNDO, BIENVENIDO FERNANDEZ</t>
  </si>
  <si>
    <t>DR. RANCHES, LOUILLE RAPISURA
DR. FESTIN, MARIA SONIA YEE</t>
  </si>
  <si>
    <t>CABER, MELANIA JACUTINA</t>
  </si>
  <si>
    <t>01-175154369-9</t>
  </si>
  <si>
    <t>RAINOSIASSITIS ALLERGIC RHINITIS</t>
  </si>
  <si>
    <t>RHINOSINUSITIS ALLERGIC  RHINITIS</t>
  </si>
  <si>
    <t>RHINOSINUSITIS, ALLERGIC  RHINITIS</t>
  </si>
  <si>
    <t>DR. DEL VALLE, RENANTE</t>
  </si>
  <si>
    <t>MAGPANTAY, DARENCE FIEL ROL</t>
  </si>
  <si>
    <t>01-051785846-9</t>
  </si>
  <si>
    <t>SEPTIC ARTHRITIS</t>
  </si>
  <si>
    <t xml:space="preserve">ACUTE ARTHRITIS RIGHT KNEE PROBOBLY TB ARTHRITIS VS REACTIVE ARTHRITIS CELLULITIS RIGHT RESOLVING; </t>
  </si>
  <si>
    <t>ARTHROCENTESIS OF THE RIGHT KNEE UNDER LOCAL ANESTHESIA</t>
  </si>
  <si>
    <t>DR. REYES- CABALLERO, KARLA SOFIA R.</t>
  </si>
  <si>
    <t>DR. CAPINO, PATRICIA VALLADO
DR. MOSER-DE MESA, SYBILL SUE M.</t>
  </si>
  <si>
    <t>CUSTODIO, ADRIAN PAJEL</t>
  </si>
  <si>
    <t>17-025681968-9</t>
  </si>
  <si>
    <t>SUBSTANCE INGESTION (LOSARTAN) DELIBERATE, NON ACCIDENTAL MILD SIGNS OF TOXICITY</t>
  </si>
  <si>
    <t>SEVERE DEPRESSIVE EPISODE WITHOUT PSYCHIATRIC SYMPTOMS SUBSTANCE INGESTION, DELIBERATE(LOSARTAN)</t>
  </si>
  <si>
    <t>F32.3</t>
  </si>
  <si>
    <t>DR. CORAÑEZ, ALDRIN JAVIER</t>
  </si>
  <si>
    <t>DR. DAYO, ALFRED MATTHEW R.
DR. ALIANGAN, EDGAR BAUTISTA</t>
  </si>
  <si>
    <t>NO SIGNATURE OF DR. CORAÑEZ, DR. ALIANGAN</t>
  </si>
  <si>
    <t>RICAFORT, MILDRED DELIMA</t>
  </si>
  <si>
    <t>19-089564552-8</t>
  </si>
  <si>
    <t>T/C PGO</t>
  </si>
  <si>
    <t>ABDOMINAL MASS, ANEMIA</t>
  </si>
  <si>
    <t>DR. ANICOCHE, MA. MELMAR S</t>
  </si>
  <si>
    <t>ORDINADO, VANESSA MANRIQUE</t>
  </si>
  <si>
    <t>01-050533001-9</t>
  </si>
  <si>
    <t>DENGUE FEVER WITH WARNING SIGNS; ANEMIA SEC TO IRON DEFICIENCY ANEMIA, SEVERE</t>
  </si>
  <si>
    <t>ANEMIA LIKELY FROM THALASSEMIA</t>
  </si>
  <si>
    <t>Dr. SANTOS, JOEL B.</t>
  </si>
  <si>
    <t>DR. PALLANAN-PASCUAL, HAZEL JOY BELEN
DR. VELASCO, MANUEL REYERS JR.</t>
  </si>
  <si>
    <t>NO SIGNATURE OF DR. JOEL SANTOS</t>
  </si>
  <si>
    <t>NO SIGNATURE OF DR. JOEL SANTOS &amp; DR. VELASCO</t>
  </si>
  <si>
    <t>✔️CBC LOW HEMOGLOBIN</t>
  </si>
  <si>
    <t>VILLONES, FERIEL SALVAÑA</t>
  </si>
  <si>
    <t>19-051001549-9</t>
  </si>
  <si>
    <t>EMERGENCY APPENDECTOMY</t>
  </si>
  <si>
    <t>DR. DEL VALLE, ABRAM NICOL</t>
  </si>
  <si>
    <t xml:space="preserve">DR. GULINAO, ISAGANI BAUTISTA
DR.GUERRERO, CRISTINA EMILY SEVILLA </t>
  </si>
  <si>
    <t>NO SIGNATURE OF DR. GULINAO</t>
  </si>
  <si>
    <t>GABALEÑO, ELX ZANDRA MOVILLON</t>
  </si>
  <si>
    <t>GABALEÑO, MAYBELLE MOVILLON</t>
  </si>
  <si>
    <t>01-051887487-5</t>
  </si>
  <si>
    <t>AGE WITH MODERATE DEHYDRATION, UPPER RESPIRATORY TRACT INFECTION</t>
  </si>
  <si>
    <t>AGE WITH MODERATE DEHYDRATION, RESOLVED</t>
  </si>
  <si>
    <t>A09.9,E86.1</t>
  </si>
  <si>
    <t>DR. BULANDUS, ROSETTEE CRISTALES</t>
  </si>
  <si>
    <t>DELA CRUZ, FRANZINE LEIGH BOONGALING</t>
  </si>
  <si>
    <t>DELA CRUZ, JANINE BOONGALING</t>
  </si>
  <si>
    <t>01-025644983-3</t>
  </si>
  <si>
    <t>PCAP-C MODERATE RISK</t>
  </si>
  <si>
    <t>DR. VIDAMO, MAYBELLE VILLARUEL</t>
  </si>
  <si>
    <t>CRUZ, RAMUEL CAEDYNN GARCIA</t>
  </si>
  <si>
    <t>CRUZ, YRA MARIE GARCIA</t>
  </si>
  <si>
    <t>01-052167376-7</t>
  </si>
  <si>
    <t>HYPERSENSITIVITY REACTION</t>
  </si>
  <si>
    <t>T78.4</t>
  </si>
  <si>
    <t>DR. VILLAPANDO, EMPRESS ELIZA CARLOS C.</t>
  </si>
  <si>
    <t>BADILLA, NOEL REYES</t>
  </si>
  <si>
    <t>19-0000123451-3</t>
  </si>
  <si>
    <t>ARTERIOVENOUS FISTULA CREATION LEFT BRACHIOCEPHALIC; THROMBECTOMY OF AVF LEFT RADIOCEPHALIC</t>
  </si>
  <si>
    <t>DR. INSO, ROBBY CARL JIMENEZ</t>
  </si>
  <si>
    <t>TUNNELED CATHETER INSERTION RIGHT INTERNAL JUGULAR VEIN; AVF BREAKDOWN LEFT</t>
  </si>
  <si>
    <t>DOLINA, RAPHAEL XAVION GOMEZ</t>
  </si>
  <si>
    <t>DOLINA, JHEM KURL TANSECO</t>
  </si>
  <si>
    <t>01-051981690-9</t>
  </si>
  <si>
    <t>T/C URTI PROB VIRAL</t>
  </si>
  <si>
    <t>PNEUMONIA PCAP C</t>
  </si>
  <si>
    <t>DIZON, GODOFREDO FERNANDEZ</t>
  </si>
  <si>
    <t>01-026003206-8</t>
  </si>
  <si>
    <t>ACUTE INTRACEREBRAL HEMORRHAGE, LEFT BASAL GANGLIA; HYPERTENSION STAGE II</t>
  </si>
  <si>
    <t>DR. GO, ELEANOR A.</t>
  </si>
  <si>
    <t>(ABRINGE, BABY GIRL DELA CRUZ)
ABRINGE, AALIYAG REIGN DELA CRUZ</t>
  </si>
  <si>
    <t>ABRINGE, IRENE GRACE DELA CRUZ</t>
  </si>
  <si>
    <t>01-250942422-3</t>
  </si>
  <si>
    <t>LIVE TERM SINGLETON FEMALE DELIVERED VIA EMERGENCY CS SEC TO CORD PROLAPSE APGAR 9,9 BS 39 WEEKS BW 3232GMS AGA</t>
  </si>
  <si>
    <t>LIVE SINGLETON FEMALE DELIVERED CIA EMERGENCY CS SEC TO CORD PROLAPSE  TO 9 28Y/O AS 9,9  B3230G BITH LENGTH 51CM, 35CM HEAD CIRCUMFERENCE, 39 WEEKS BY BALLARD SCORE AGA</t>
  </si>
  <si>
    <t>EXPANDED NEWBORN SCREENING PACKAGE</t>
  </si>
  <si>
    <t>DR. APELO, MA. RIMA GATILAO</t>
  </si>
  <si>
    <t>DR. ARAGON, JOY RUTH M (NO PHIC)</t>
  </si>
  <si>
    <t xml:space="preserve">✔️SIGNED
✔️PMRF
❌ BIRTH CERT 
</t>
  </si>
  <si>
    <t>NO SIGNATURE OF DR. APELO</t>
  </si>
  <si>
    <t>G1P0 (1001) PU, 38 WEEKS AOG; IN LABOR; CORD PROLAPSE</t>
  </si>
  <si>
    <t>G1P1 (1001) PU TERM, CEPHALIC DELIVERED A LIVE BABY GIRL , AS 9,9 BW 3235G, BS 39 WEEKS AGA; CORD PROLAPSE LOW SEGMENT CS UNDER SA</t>
  </si>
  <si>
    <t>O69.0</t>
  </si>
  <si>
    <t>LOW SEGMENT CESAREAN SECTION UNDER SPINAL ANESTHESIA</t>
  </si>
  <si>
    <t>DR. ASTUDILLO, MA VERONICA KAYE DANGOY</t>
  </si>
  <si>
    <t>DR. BAYAUA, GRACE Q.</t>
  </si>
  <si>
    <t>CF3 COURSE IN THE WARD, SIGN ON OR TECH</t>
  </si>
  <si>
    <t>CABADING, MIKO PASCUAL</t>
  </si>
  <si>
    <t>01-051093575-1</t>
  </si>
  <si>
    <t>CHOLELITHIASIS</t>
  </si>
  <si>
    <t>CALCULOUS OF THE GALLBLADDER WITH SEVERE CHOLECYSTITIS</t>
  </si>
  <si>
    <t>MODESTO, JIIRO DANIEL PETARQUE</t>
  </si>
  <si>
    <t>MODESTO, MARIVIC PETARQUE</t>
  </si>
  <si>
    <t>02-025101042-1</t>
  </si>
  <si>
    <t>INFECTED EPIDERMAL INCLUSION CYST, ANTERIOR NECK R/O TB ADENITIS</t>
  </si>
  <si>
    <t>L72.0</t>
  </si>
  <si>
    <t>DEBRIDEMENT OF INFECTED MASS, ANTERIOR NECK</t>
  </si>
  <si>
    <t>PEDIA, SURGERY</t>
  </si>
  <si>
    <t>PADERNAL, EDWIN TAPEL</t>
  </si>
  <si>
    <t>01-050541117-5</t>
  </si>
  <si>
    <t>RECURRENT EPIDERMAL CYST, SCAPULAR LEFT</t>
  </si>
  <si>
    <t xml:space="preserve">SHAVING AND EXCISION OF EPIDERMAL LESION </t>
  </si>
  <si>
    <t>BRIONES, JEANETTE GOB</t>
  </si>
  <si>
    <t>08-000060201-2</t>
  </si>
  <si>
    <t>NODULAR NONTOXIC GOITER WITH ATYPIA</t>
  </si>
  <si>
    <t>NODULAR NONTOXIC GOITER</t>
  </si>
  <si>
    <t>E04.2</t>
  </si>
  <si>
    <t>DR. PANOPIO, ANNA VICTORIA</t>
  </si>
  <si>
    <t>OSORIO, ANTOINETTE FLORANTE</t>
  </si>
  <si>
    <t>01-251121734-0</t>
  </si>
  <si>
    <t>NULLIGRAVIDA; T/C INFECTED BARTHOLINS CYST LEFT</t>
  </si>
  <si>
    <t>BARTHOLINS CYST ABCESS; S/P MARSUPIALIZATION UNDER SPINAL ANESTHESIA</t>
  </si>
  <si>
    <t>MARSUPIALIZATION UNDER SPINAL ANESTHESIA</t>
  </si>
  <si>
    <t>DR. PALLANAN-PASCUAL, HAZEL JOY BELEN</t>
  </si>
  <si>
    <t>DE GUZMAN, ROLANDO P.</t>
  </si>
  <si>
    <t>DY, ROBERTO CORNELIO</t>
  </si>
  <si>
    <t>01-025466865-1</t>
  </si>
  <si>
    <t>CELLULITIS @RIGHT FOOT</t>
  </si>
  <si>
    <t>HYPERTENSION STAGE 1 NEWLY DIAGNOSED; ABSCESS WITH CELLULITIS, RIGHT FOOT S/P DEBRIDEMENT</t>
  </si>
  <si>
    <t xml:space="preserve"> DEBRIDEMENT OF ABSCESS, RIGHT FOOT</t>
  </si>
  <si>
    <t>ABAT, LEONORA</t>
  </si>
  <si>
    <t>01-0512302675</t>
  </si>
  <si>
    <t>CHRONIC CALCULOUS CHOLECYSTITIS</t>
  </si>
  <si>
    <t>OPEN CHOLLECYSTECYTOMY</t>
  </si>
  <si>
    <t>DR. DE GUZMAN, ROLANDO P. 
DR. BONGON, CHRISTINE JOY A.</t>
  </si>
  <si>
    <t>ANIEL, LYDIA BARCOS</t>
  </si>
  <si>
    <t>19-0254466186</t>
  </si>
  <si>
    <t>CHRONIC KIDNEY DISEASE STAGE 5 SEC</t>
  </si>
  <si>
    <t>COMMUNITY ACQUIRED PNEUMONIA MODERATE RISK END STAGE RENAL SECONDARY TO HYPERTENSIVE NEPHROSCLEROSIS; HCVD</t>
  </si>
  <si>
    <t>IJ CATHETER INSERTION RIGHT</t>
  </si>
  <si>
    <t>MALABANAN, JENNIFER BANAGUAS</t>
  </si>
  <si>
    <t>01-051438011-8</t>
  </si>
  <si>
    <t>THROMBOSED MIXED HEMORRHOIDS S/P ANAL EXPLORATION, OPEN HEMORRHOIDDECTOMY</t>
  </si>
  <si>
    <t>I184.0</t>
  </si>
  <si>
    <t>ANAL EXPLORATION, OPEN HEMORRHOIDDECTOMY</t>
  </si>
  <si>
    <t>DR. SANTOS, JOEL B.
DR. FESTIN, MARIA SONIA YEE</t>
  </si>
  <si>
    <t>DUMAOG, JOVANE MARO</t>
  </si>
  <si>
    <t>19-0266506574</t>
  </si>
  <si>
    <t xml:space="preserve">TRAUMATIC BRAIN INJURY MULTIPLE PHYSICAL INJURY, SEC TO ALLEGED VA 1 SEVERE TBI WITH BRAINSTEM </t>
  </si>
  <si>
    <t>CENTRAL HERNATION SYNDROME, SECONDARY TO TRAUMATIC BRAIN INJURY, CONTUSION HEMATOMA B TEMPORAL LOBE; SAH B FRONTOPANETAL SUBDURAL HERMA; OCCIPITAL MULTIPLE FRACTURES 2º VEHICULAR ACCIDENT; BASILAR SKULL FRACTURE; BILATERAL SEMIFRONTAL BONE FRACTURE.</t>
  </si>
  <si>
    <t>S06.30</t>
  </si>
  <si>
    <t>GUTIERREZ, CRESTITA NOVEDA</t>
  </si>
  <si>
    <t>12-510706534</t>
  </si>
  <si>
    <t xml:space="preserve">AGE WITH  MILD SIGNS OF DEHYDRATION </t>
  </si>
  <si>
    <t>AGE WITH SIGNS OF DEHYDRATION; AKI ON TOP OF CKD HYPERTENSION</t>
  </si>
  <si>
    <t>A09.9</t>
  </si>
  <si>
    <t>DR. GUCE, GLENN KAY VELASCO</t>
  </si>
  <si>
    <t>G4P4 (4004) S/P CS HYESTERECTOMY FOR PLACENTA INCRETA POST OP DAY 18 VAGINAL CUFF DEHISCENE, HPN STAGE II</t>
  </si>
  <si>
    <t>G4P4 (4004) S/P CS HYSTERECTOMY OF PLACENTA INCRETA POST OP DAY 18 VAGINAL CUFF DEHISCENES HYPERTENSION STAGE II</t>
  </si>
  <si>
    <t>T81.3</t>
  </si>
  <si>
    <t>CATIENZA, FLORA DELA CRUZ</t>
  </si>
  <si>
    <t>01-175264968-7</t>
  </si>
  <si>
    <t>CATARACT SENILE MATURE, S/P ECCE WITH PCIOL, OD</t>
  </si>
  <si>
    <t>H25</t>
  </si>
  <si>
    <t>ECCEOD1</t>
  </si>
  <si>
    <t>DR. ROSARIO, MARY ROSE PUNZAL</t>
  </si>
  <si>
    <t>ESTRELLANES, ROBERTO JR.</t>
  </si>
  <si>
    <t>01-250971130-3</t>
  </si>
  <si>
    <t>ABCESS, 1ST DIGIT, LEFT FOOT</t>
  </si>
  <si>
    <t>L02.4</t>
  </si>
  <si>
    <t>DEBRIDEMENT, 1ST, LEFT FOOT</t>
  </si>
  <si>
    <t>MANZANO, SERNA MAY CORPUZ</t>
  </si>
  <si>
    <t>01-050312296-6</t>
  </si>
  <si>
    <t>HYPERGLYCEMIC CRISIS - DKA (SEVERE);</t>
  </si>
  <si>
    <t>SEVERE DIABETIC KETOACIDOSIS; ACUTE PANCREATITIS; FATTY LIVER, LIPASEMIA; DYSLIPIDEMI; SEVERE METABOLIC ACIDOSIS FROM DKA RESOLVED; ATHEROSCLROTIC HEART DISEASE; HTN STAGE II; DYSLIPIDEMIA</t>
  </si>
  <si>
    <t>E10.1</t>
  </si>
  <si>
    <t>DR. SALES, RAIZA B.
DR. FBONGON, CHRISTINE JOY A.</t>
  </si>
  <si>
    <t>KARIMUDDIN, BILKISHLYN ZAMORA</t>
  </si>
  <si>
    <t>KARIMUDDIN, AHMAD-YAZZID</t>
  </si>
  <si>
    <t>01-000277944-2</t>
  </si>
  <si>
    <t>ACUTE MESENTERIS ADENITIS</t>
  </si>
  <si>
    <t>ACUTE GASTROENTERITIS WITH SOME DEHYDRATION; ACUTE MESENTERIC ADENITIS</t>
  </si>
  <si>
    <t>I88.0</t>
  </si>
  <si>
    <t>LADUAN, REX BATAAN</t>
  </si>
  <si>
    <t>LADUAN, RONALD BANDAO</t>
  </si>
  <si>
    <t>03-000259684-5</t>
  </si>
  <si>
    <t xml:space="preserve">PCAP </t>
  </si>
  <si>
    <t>PCAP -MR WITH HYPERACTIVE AIRWAYS</t>
  </si>
  <si>
    <t>DR. CASTILLO, VENEDICT</t>
  </si>
  <si>
    <t>DUMALYONG, JOVY AGUSTIN</t>
  </si>
  <si>
    <t>04-250548556-9</t>
  </si>
  <si>
    <t>GRAVIDA 1 PARA 0 PREGNANCY UTERINE 38/7 WEEKS AOG CEPHALIC IN LABOR OLIGOHYDRANIOS</t>
  </si>
  <si>
    <t>GIPI (1001) PREGNANCY UTERINE DELIVERED TERM, CEPHALIC, LIVE BABY BOY, 37 WEEKS BY BALLARDS SCORE APPROPRIATE FOR GESTATIONAL AGE (BW 2.29 KG AS 9,9) BY PRIMARY LOW TRANSVERES CESAREAN SECTION UNDER SPINAL ANESTHESIA FOR NONREASSURING FETAL HEART RATE PATTERN: PERSISTENT VARIABLE DECELARATION, MECONIUM-STANED AMNIOTIC FLUID.</t>
  </si>
  <si>
    <t>O68.2</t>
  </si>
  <si>
    <t>PRIMARY LOW TRANSVERES CESAREAN UNDER SPINAL ANESTHESIA</t>
  </si>
  <si>
    <t>DR. AQUINO, STEPHANIEN MARIE SUERO</t>
  </si>
  <si>
    <t>DIVINIA, JANAH TRINIDAD</t>
  </si>
  <si>
    <t>DIVINIA, JACQUELINE TRINIDAD</t>
  </si>
  <si>
    <t>19-051108930-5</t>
  </si>
  <si>
    <t>DENGUE HEMORRHAGIC FEVER W/ WARNING SIGNS-RESOLVED</t>
  </si>
  <si>
    <t>SERILLO, BABY BOY</t>
  </si>
  <si>
    <t>SERILLO, JERONIMA CASTOR</t>
  </si>
  <si>
    <t>03-025558399-5</t>
  </si>
  <si>
    <t>LIVE TERM SINGLETON MALE DELIVERED VIA NSD APGAR 8,9 BW:3.11 KG MI OF 39 WEEKS AGA; THINLY STAINED MECONIUM</t>
  </si>
  <si>
    <t>LBB FT 39 WEEKS AGA DELIVERED VIA NSD THINLY MECONIUM STAINED AS 8,9 BW: 3.11KG</t>
  </si>
  <si>
    <t>G1 P0 PU 417 WEEKS AOG CEPHALIC IN LABOR</t>
  </si>
  <si>
    <t>G1P1 (1001) PUFT DELIVERY VIA NSD TO A LIVE BABY BOY BW: 3.1KG AS 9.9 MI- 30 WEEKS AF THINLY STAINED</t>
  </si>
  <si>
    <t>O80</t>
  </si>
  <si>
    <t>NORMAL SPONTANEOUS DELIVERY WITH RIGHT MEDIALATERAL EPISIOTOMY &amp; REPAIR OF 3RD DEGREE LACRATION</t>
  </si>
  <si>
    <t>TAN, CLEO LIMQUIACO</t>
  </si>
  <si>
    <t>01-051358445-3</t>
  </si>
  <si>
    <t>G3P2 (2002) PU 23 5/7 WEEKS AOG BRECH IN THREATENED PRETERM LABOR; PFROM, UTI</t>
  </si>
  <si>
    <t>G3P2 (2002) PU 24 2/7 WEEKS AOG THREATENED PRETERM LABOR- CONTROLLED PRETERM PRIMATURE RUPTURE OF MEMBRANE - RESOLVED; UTI GESTATIONAL DIABETIS MELLITUS INSULIN REQUIRING.</t>
  </si>
  <si>
    <t xml:space="preserve">DR. VALEROS, KATHERINE AVELLANEDA </t>
  </si>
  <si>
    <t>PDR. PARAGUYA, LIZA CALMA</t>
  </si>
  <si>
    <t>INFECTED SEROMA, LEFT CERVICAL ANAD LEFT INGUINAL AREA</t>
  </si>
  <si>
    <t>INCISION AND DRAINAGE, DEBRIDEMENT</t>
  </si>
  <si>
    <t>DR. CABALLERO, REMOO B.</t>
  </si>
  <si>
    <t>MALLILLIN, ZENAIDA BUNAGAN</t>
  </si>
  <si>
    <t>06-025157583-8</t>
  </si>
  <si>
    <t>T/C PNEUMONIA</t>
  </si>
  <si>
    <t xml:space="preserve">COMMUNITY ACQUIRED PNEUMONIA MODERATE RISK; URTI BACTERIAL </t>
  </si>
  <si>
    <t>DR. SANTOS,JOEL B.</t>
  </si>
  <si>
    <t>NO SIGNATURE OF DR. SANTOS, JOEL</t>
  </si>
  <si>
    <t>CATUBAY, MACE AEDAN BABANTE</t>
  </si>
  <si>
    <t>BABANTE, MADELYN MAGALLANES</t>
  </si>
  <si>
    <t>01-026065721-1</t>
  </si>
  <si>
    <t>FALL R/O FRACTURE</t>
  </si>
  <si>
    <t>CONTUSION HEMATOMA, FACE RIGHT, R/O TRAUMATIC BRAIN INJURY SECONDARY TO FALL</t>
  </si>
  <si>
    <t>S00.8</t>
  </si>
  <si>
    <t>DR. BULANDUS, ROSETTEE</t>
  </si>
  <si>
    <t>CASTILLANO, CRISTINA BIANCA VICTORINO</t>
  </si>
  <si>
    <t>01-0269590594</t>
  </si>
  <si>
    <t>PTB PRESUMPTIVE</t>
  </si>
  <si>
    <t>PULMONARY TUBERCULOSIS, BACTERIOLOGICALLY CONFIRMED ACUTE RHINOSINUSITIS, ALLERGIC RHINITIS, CUSTOCHONDRITIS</t>
  </si>
  <si>
    <t>DR. DEL VALLE, RENANTE H.</t>
  </si>
  <si>
    <t>BAYLON, MA. ZENAIDA GUIRAL</t>
  </si>
  <si>
    <t>01-175213473-3</t>
  </si>
  <si>
    <t>CAP MR ASTHMA IN ACUTE EXACERBATION</t>
  </si>
  <si>
    <t>ACUTE CORONARY SYNDROMR- NON ST ELEVATION MYOCARDIAL INFRACTION COMMUNITY ACQUIRED PNEUMONIA - MODERATE RISK HASSCVD</t>
  </si>
  <si>
    <t>J91</t>
  </si>
  <si>
    <t>DR.GULINAO, ISAGANI BAUTISTA
DR.ROLDAN, ELVIRA CRUZ</t>
  </si>
  <si>
    <t>NO SIGNATURE OF DR. CUTCHON, DR. GULINAO, DR. ROLDAN</t>
  </si>
  <si>
    <t>SEMILLA, VENERANDA SOSA</t>
  </si>
  <si>
    <t>09-175314605-4</t>
  </si>
  <si>
    <t>T/C NASOPHARYNGITIS</t>
  </si>
  <si>
    <t>MULTIPLE ELECTROLYTE IMBALANCE SEC POOR ORAL INTAKE; UPPER RESPERATORY TRACT INFECTION BACTERIAL; PULMONARY FIBROSIS; MILD DEMENTIA</t>
  </si>
  <si>
    <t>DELA TORRE, JOHN ALVIN RADA</t>
  </si>
  <si>
    <t>01-026768983-6</t>
  </si>
  <si>
    <t>HYPOKALEMIA, PERIODIC PARALYSIS</t>
  </si>
  <si>
    <t>SEVERE HYPOKALEMIA; THYROTOXIC PERIODIC PARALYSIS</t>
  </si>
  <si>
    <t>04-250345341-4</t>
  </si>
  <si>
    <t xml:space="preserve">SEPTIC SHOCK; S/P CVD; T/C RESTROKE </t>
  </si>
  <si>
    <t>SHOCK, MULTIFACTORIAL (SEPTIC SECONDARY TO SEPTIC ARTHRITIS; HYPOVOLEMIC SECONDARY TP DEHYDRATION FROM GI LOSSES); ACUTE RESPIRATORY FAILURE TYPE IV; HYPERTENSION; S/P CVD (JANUARY 2025); S/P ARREST S/P ACLS (MARCH 15,2025)</t>
  </si>
  <si>
    <t>R57.1</t>
  </si>
  <si>
    <t>DR. MACABEO, MENIRVA BELDAD 
DR.GO, ELEANOR A.</t>
  </si>
  <si>
    <t>NO SIGNATURE OF DR. SANTOS, DR. MACABEO, DR. GO</t>
  </si>
  <si>
    <t>166</t>
  </si>
  <si>
    <t>167</t>
  </si>
  <si>
    <t>168</t>
  </si>
  <si>
    <t>169</t>
  </si>
  <si>
    <t>170</t>
  </si>
  <si>
    <t>171</t>
  </si>
  <si>
    <t>172</t>
  </si>
  <si>
    <t>173</t>
  </si>
  <si>
    <t>174</t>
  </si>
  <si>
    <t>175</t>
  </si>
  <si>
    <t>176</t>
  </si>
  <si>
    <t>177</t>
  </si>
  <si>
    <t>178</t>
  </si>
  <si>
    <t>179</t>
  </si>
  <si>
    <t>180</t>
  </si>
  <si>
    <t>181</t>
  </si>
  <si>
    <t>182</t>
  </si>
  <si>
    <t>183</t>
  </si>
  <si>
    <t>184</t>
  </si>
  <si>
    <t>Admission List By Date Range</t>
  </si>
  <si>
    <t>Name of Patient</t>
  </si>
  <si>
    <t>Admission
 Date/Time</t>
  </si>
  <si>
    <t>Patient No.</t>
  </si>
  <si>
    <t>Hosp. Plan</t>
  </si>
  <si>
    <t>Room
 No.</t>
  </si>
  <si>
    <t>PHIC</t>
  </si>
  <si>
    <t>Service</t>
  </si>
  <si>
    <t>Admitting Doctor</t>
  </si>
  <si>
    <t>PhilHealth</t>
  </si>
  <si>
    <t>NH</t>
  </si>
  <si>
    <t>Medicine</t>
  </si>
  <si>
    <t>403 (ISOLATION)</t>
  </si>
  <si>
    <t>DR. GLENN KAY VELASCO GUCE</t>
  </si>
  <si>
    <t>Surgery (Adult)</t>
  </si>
  <si>
    <t>Obstetrics</t>
  </si>
  <si>
    <t>Opthalmology</t>
  </si>
  <si>
    <t>IVAN JOSEPH T. PANOPIO, MD</t>
  </si>
  <si>
    <t>Sponsored</t>
  </si>
  <si>
    <t>Newborn</t>
  </si>
  <si>
    <t>Pediatrics</t>
  </si>
  <si>
    <t>PAULO P. GUINTO</t>
  </si>
  <si>
    <t>Self-Pay</t>
  </si>
  <si>
    <t>Insurance/HMO</t>
  </si>
  <si>
    <t>GALLARDO, SHEENA MASAGCA</t>
  </si>
  <si>
    <t>RICHIE NORREGA MORATALLA</t>
  </si>
  <si>
    <t>AMPAY, SARAH CANDIDATO</t>
  </si>
  <si>
    <t>REYNALDO J. MOLATO</t>
  </si>
  <si>
    <t>HERMOSO, LEONARDO SAN PEDRO</t>
  </si>
  <si>
    <t>BONGOLA, ELIXIR HAZE DELOS REYES</t>
  </si>
  <si>
    <t>SARAH FRANCESCA R. SY-SANTOS, MD, DPBR</t>
  </si>
  <si>
    <t>ASAJAR, DOMINIQUE DE LOS SANTOS.</t>
  </si>
  <si>
    <t>MARK JOSEPH J. CASTELLANO</t>
  </si>
  <si>
    <t>PAGLINAWAN , FELIPE JR. AGRAVANTE</t>
  </si>
  <si>
    <t>ISAGANI BAUTISTA GULINAO</t>
  </si>
  <si>
    <t>NANCY M. AQUINO, MD, FPCR</t>
  </si>
  <si>
    <t>ORPIANA, FLORABEL SALIVIA.</t>
  </si>
  <si>
    <t>BANOG, BABY BOY NOLLUDA</t>
  </si>
  <si>
    <t>LAGORRA, JEN MARIE DE NOLA</t>
  </si>
  <si>
    <t>VENTURA, ZAVIN ZOREN EJEDA.</t>
  </si>
  <si>
    <r>
      <rPr>
        <rFont val="Arial Narrow"/>
        <b/>
        <color theme="1"/>
      </rPr>
      <t xml:space="preserve">ESTELA, LIAN DREN QUEROL
</t>
    </r>
    <r>
      <rPr>
        <rFont val="Arial Narrow"/>
        <b/>
        <color rgb="FF0000FF"/>
      </rPr>
      <t>*** ESTELA BABY BOY ***</t>
    </r>
  </si>
  <si>
    <r>
      <rPr>
        <rFont val="Arial Narrow"/>
        <b/>
        <color theme="1"/>
      </rPr>
      <t xml:space="preserve">PABLO, KHALIL ALONZO REYES
</t>
    </r>
    <r>
      <rPr>
        <rFont val="Arial Narrow"/>
        <b/>
        <color rgb="FF0000FF"/>
      </rPr>
      <t>*** REYES BABY BOY ***</t>
    </r>
  </si>
  <si>
    <t>Reference Date From: 01/01/2025 To 01/31/2025</t>
  </si>
  <si>
    <t>SIGNAL VILLGE,TAGUIG CITY</t>
  </si>
  <si>
    <t>30 DAISY ST.PUROK 6C,LOWER BICUTAN,TAGUIG CITY</t>
  </si>
  <si>
    <t>CANCILAO, ESTRELLA SAN JUAN</t>
  </si>
  <si>
    <t>#31 PARDIÑAS ST. ZONE 6 SOUTH SIGNAL VILLAGE TAGUI</t>
  </si>
  <si>
    <t>MARTIN KRISTOFFER ELISES OGBAC</t>
  </si>
  <si>
    <t>47 BRGY. ST.LOWER BICUTAN,TAGUIG CITY</t>
  </si>
  <si>
    <t>245 TENEMENT BLDG. WESTERN BICUTAN TAGUIG CITY</t>
  </si>
  <si>
    <t>BLK 84 LOT 14 PHASE 5,UPPER BICUTAN,TAGUIG CITY</t>
  </si>
  <si>
    <t>17 A CARDONES ST.CENTRAL SIGNAL TAGUIG</t>
  </si>
  <si>
    <t>27 GENERAL SANTOS AVE LOWER BICUTAN TAGUIG CITY</t>
  </si>
  <si>
    <t>MAGUNDAYAO COMPOUND AGUAHAN 2 B BAYAN TAGUIG CITY</t>
  </si>
  <si>
    <t>CHERRY LOU PANES GUINTO-ILARDE</t>
  </si>
  <si>
    <t>ESTELA, BABY BOY QUEROL</t>
  </si>
  <si>
    <t>Magundayao Compound Aguahan 2 Bagumbayan, Taguig C</t>
  </si>
  <si>
    <t>BLK152 LOT18 ARAGO ST. CENTRAL BIC TAG CITY</t>
  </si>
  <si>
    <t>293 MLQ ST.LOWER BICUTAN TAGUIG CITY</t>
  </si>
  <si>
    <t>KALAWAAN PASIG CITY</t>
  </si>
  <si>
    <t>DR. MARIA CARLOTA GAMBOA CABAIS</t>
  </si>
  <si>
    <t>169 MLQ ST. LOWER BICUTAN TAGUIG CITY</t>
  </si>
  <si>
    <t>94 SITIO BAYANI C5 RD. TAGUIG WESTERN BICUTAN TAGU</t>
  </si>
  <si>
    <t>223 STA. ANA ST. PK1A NEW LOWER BICUTAN TAGUIG</t>
  </si>
  <si>
    <t>10-I SAMPAGUITA ST. WESTERN BICUTAN TAGUIG CITY</t>
  </si>
  <si>
    <t>BLK 8 LOT 5 DREAMLAND SUBD.HAGONOY TAGUIG CITY</t>
  </si>
  <si>
    <t>DR. ADELIA GARCIA CASIHAN</t>
  </si>
  <si>
    <t>#47 U ARGAME ST. NEW LOWER BICUTAN TAGUIG CITY</t>
  </si>
  <si>
    <t>43 COL. BRAVO STREET ZONE 3 CENTRAL SIGNAL TAGUIG</t>
  </si>
  <si>
    <t>198F MAGSAYSAY STREET EXT. NEW LOWER BICUTAN TAGUI</t>
  </si>
  <si>
    <t>15257 STREET SAN AGUSTINE VILLAGE BRGY. MOONWALK P</t>
  </si>
  <si>
    <t>ALANO, FLORO LOÑO</t>
  </si>
  <si>
    <t>27 CABASAAN ST ZONE 4 SOUTH SIGNAL VILLAGE TAGUIG</t>
  </si>
  <si>
    <t>122 NP CRUZ ST. USUSAN TAGUIG CITY</t>
  </si>
  <si>
    <t>BLK 101 L26 SITIO IMELDA UPPER BICUTAN TAGUIG CITY</t>
  </si>
  <si>
    <t>DINDO PLOTADO RETRETA</t>
  </si>
  <si>
    <t>279 MLQ STREET LOWER BICUTAN TAGUIG CITY</t>
  </si>
  <si>
    <t>27 EVACOR ST. NEW LOWER BICUTAN TAGUIG CITY</t>
  </si>
  <si>
    <t>ESLANA, VICTORIA URSULAM</t>
  </si>
  <si>
    <t>BLK 7 K-9 AREA SAMABANA PRK 6DLOWER BICUTAN TAGUI</t>
  </si>
  <si>
    <t>BLK 11 LOT 5 PUROK 2A HERB ST.NEW LOWER BICUTAN TA</t>
  </si>
  <si>
    <t>CANDACE INGRID BURGOS LONDON</t>
  </si>
  <si>
    <t>LUCINARIO, VICTOR LUI GABIANA</t>
  </si>
  <si>
    <t>BLK 6 LOT 1 MAÑALAC SUBD. LAURA DRIVE BAGUMBAYAN T</t>
  </si>
  <si>
    <t>GUYABANO ST NORTH SIGNAL TAGUIG CITY</t>
  </si>
  <si>
    <t>371 MANUEL L QUEZON ST LOWER BICUTAN TAGUIG CITY</t>
  </si>
  <si>
    <t>02 AGUINALDO COMP BRGY SAN MIGUEL TAGUIG CITY</t>
  </si>
  <si>
    <t>SWEET ORANGE ST. TAGUIG CITY</t>
  </si>
  <si>
    <t>181 ML QUEZON ST. NEW LOWER BICUTAN TAGUIG CITY</t>
  </si>
  <si>
    <t>31C AIRFORCE RD. EXT., SOUTH SIGNAL VILLAGE TAGUIG</t>
  </si>
  <si>
    <t>25 KABUNTALAN ST. MAHARLIKA VILL TAGUIG CITY</t>
  </si>
  <si>
    <t>MICHELLE YAU OTAYCO</t>
  </si>
  <si>
    <t>129 RANGER ST. PUROK 1A NEW LOWER BICUTAN TAGUIG C</t>
  </si>
  <si>
    <t>BLK34 LOT9 CENTRAL BICUTAN TAGUIG CITY</t>
  </si>
  <si>
    <t>PIZARRAS, MARIA CHRISTINE CASTAÑARES</t>
  </si>
  <si>
    <t>BLK 34 LOT9 SUNFLOWER ST. CENTRAL BICUTAN</t>
  </si>
  <si>
    <t>092ND ST. VICTORIO COMP SAN MIGUEL TAGUIG CITY</t>
  </si>
  <si>
    <t>39B MOLAVE STREET NORTH SIGNAL TAGUIG CITY</t>
  </si>
  <si>
    <t>THERESA DONISIO DELFIN</t>
  </si>
  <si>
    <t>RUBRICO, KATHRINA PEREZ</t>
  </si>
  <si>
    <t>39 VISAYAS ST. CENTRAL SIGNAL TAGUIG CITY</t>
  </si>
  <si>
    <t>5C POLINTAN COMPUND STA. ANA, TAGUIG CITY</t>
  </si>
  <si>
    <t>DR. ANNA VICTORIA GARCIA PANOPIO</t>
  </si>
  <si>
    <t>1 ATIS ST. ZONE 4 SOUTH SIGNAL VILL TAGUIG CITY</t>
  </si>
  <si>
    <t>EVANGELISTA, ASUNCION VILLA VILLA</t>
  </si>
  <si>
    <t>50B MLQ ST. NEW LOWER BICUTAN TAGUIG CITY</t>
  </si>
  <si>
    <t>KAREN VELASCO MIRALLES-RESSURECCION</t>
  </si>
  <si>
    <t>SANTILLAN, MICHAEL UY.</t>
  </si>
  <si>
    <t>BLK 69 LOT 31 VILLAMOR ST.ZONE 5,UPPER BICUTAN, TA</t>
  </si>
  <si>
    <t>TUAZON, JOAN PUJALTE</t>
  </si>
  <si>
    <t>192 E MLQ ST.NEW LOWER BICUTAN,TAGUIG CITY</t>
  </si>
  <si>
    <t>BLOCK 128 LOT 32 PHASE 8,SITIO IMELDA,UPPER BICUTA</t>
  </si>
  <si>
    <t>M.L. QUEZON LOWER BICUTAN TAGUIG CITY</t>
  </si>
  <si>
    <t>CHRISTINE JOY A BONGON</t>
  </si>
  <si>
    <t>04 P.C ROAD,SOUTH SIGNAL VILLAGE,TAGUIG CITY</t>
  </si>
  <si>
    <t>LOWER BICUTAN TAGUIG CITY</t>
  </si>
  <si>
    <t>ABADIANO, VIEL ZY INGAAN</t>
  </si>
  <si>
    <t>3 17TH STREET,LOWER BICUTAN,TAGUIG CITY</t>
  </si>
  <si>
    <t>DR. MARY ANNE SANTOS FRAN</t>
  </si>
  <si>
    <t>ALARCON, MARVIN JHAY REMENTIZO</t>
  </si>
  <si>
    <t>BLK 11 LOT 9 P-8 BAGONG TANYAG TAGUIG CITY</t>
  </si>
  <si>
    <t>56E STO NIÑO ST. ZONE 4 SOUTH SIGNAL TAGUIG CITY</t>
  </si>
  <si>
    <t>#16 BANABA ST. BRGY SOUTH SIGNAL TAGUIG CITY</t>
  </si>
  <si>
    <t>161 HOLY FAMILY VILLAGE BAGUMBAYAN TAGUIG CITY</t>
  </si>
  <si>
    <t>UPPER BICUTAN TAGUIG CITY</t>
  </si>
  <si>
    <t>GROSPE, MARIA ELISHA LOPEZ</t>
  </si>
  <si>
    <t>46F M.L QUEZON ST. BRGY.SAN MIGUEL,TAGUIG CITY</t>
  </si>
  <si>
    <t>DR. FATIMA GUILLERMA FERRER CORTEZ</t>
  </si>
  <si>
    <t>37 SAMPALOC STREET LOWER BICUTAN TAGUIG CITY</t>
  </si>
  <si>
    <t>BARONIA, EDESON CARANDAN</t>
  </si>
  <si>
    <t>PHASE 1 BLK 4 LOT 18 SALRADA FAMILIA VILLAGE BAGUM</t>
  </si>
  <si>
    <t>20 KATIPUNAN STREET BANGBANG TAGUIG CITY</t>
  </si>
  <si>
    <t>#43 PAG ASA ST. BRGY KATUPARAN TAGUIG CITY</t>
  </si>
  <si>
    <t>181 MLQ ST. BAGUMBAYAN TAGUIG CITY</t>
  </si>
  <si>
    <t>LAUREANO, ROSEBEL MAGALLANO</t>
  </si>
  <si>
    <t>7TH CATTLEYA EXT.BRGY. NAPINDAN, TAGUIG CITY</t>
  </si>
  <si>
    <t>FREDERICK ELISES OGBAC</t>
  </si>
  <si>
    <t>REYES, BABY BOY -</t>
  </si>
  <si>
    <t>181 ML QUEZON BAGUMBAYAN TAGUIG CITY</t>
  </si>
  <si>
    <t>BUENAVENTURA, LHIONA ZAIREL SAMONTE</t>
  </si>
  <si>
    <t>ILANG ILANG ST PUROK 6C LOWER BICUTAN TAGUIG CITY</t>
  </si>
  <si>
    <t>DR. ARSENIO JR. MORALES CORTEZ, MD</t>
  </si>
  <si>
    <t>5B 8TH STREET NORTH SIGNAL TAGUIG CITY</t>
  </si>
  <si>
    <t>BATOCABE, DANIEL CUENTA</t>
  </si>
  <si>
    <t>3645V.P CRUZ STREET PUROK 5 LOWER BICUTAN TAGUIG C</t>
  </si>
  <si>
    <t>239 D. PASO STREET BAGUMBAYAN TAGUIG CITY</t>
  </si>
  <si>
    <t>CENTRAL BICUTAN TAGUIG CITY</t>
  </si>
  <si>
    <t>PERALTA, HERMINIO JR. ALAFO</t>
  </si>
  <si>
    <t>NEW LOWER BICUTAN TAGUIG CITY</t>
  </si>
  <si>
    <t>REY ONDAP PARAGUYA</t>
  </si>
  <si>
    <t>863 TOLENTINO ST. MANUYO 2 GATAHALIAN 2 LAS PIÑAS</t>
  </si>
  <si>
    <t>11-18TH ST. PK 6B LOWER BICUTAN TAGUIG CITY</t>
  </si>
  <si>
    <t>HOLY FAMILY VILLAGE BAGUMBAYAN TAGUIG CITY</t>
  </si>
  <si>
    <t>RUIZ, NOEL JACINTO</t>
  </si>
  <si>
    <t>BLK 34 L19 SUNFLOWER ST, CEN BICUTAN TAGUIG CITY</t>
  </si>
  <si>
    <t>PREVIDA ST. PUROK 29 RD 10 NEW LOWER BICUTAN, TAG</t>
  </si>
  <si>
    <t>18 FELICIANO ST. PUROK 4 LOWER BIC TAGUIG</t>
  </si>
  <si>
    <t>MAGSAYSAY EXTENSION NEW LOWER BICUTAN TAGUIG CITY</t>
  </si>
  <si>
    <t>246 ML QUEZON ST. NEW LOWER BICUTAN,TAGUIG CITY</t>
  </si>
  <si>
    <t>368 ML QUEZON ST. PUROK 5 LOWER BICUTAN TAGUIG CIT</t>
  </si>
  <si>
    <t>5082 MALOLOS ST. BRGY. TEJEROS MAKATI CITY</t>
  </si>
  <si>
    <t>LORELEE REYES VICENTE</t>
  </si>
  <si>
    <t>119B ROSALES ST.STA. ANA PATEROS METRO MANILA</t>
  </si>
  <si>
    <t>VERGABERA, BEATRIZ SANTOS</t>
  </si>
  <si>
    <t>248 C PRK 2 BAGUMBAYAN TAGUIG CITY</t>
  </si>
  <si>
    <t>19 PUROK 6-A LOWER BICUTAN TAGUIG CITY</t>
  </si>
  <si>
    <t>BLK 5 LOT 1 GREENVIEW DREAMLAND SUBDIVISION, HAGON</t>
  </si>
  <si>
    <t>NORTH SIGNAL,TAGUIG CITY</t>
  </si>
  <si>
    <t>PH1 BLK 12 LOT 5,PASO COCOHILLS,BAGUMBAYAN,TAGUIG</t>
  </si>
  <si>
    <t>17 ROAD 2 NORTH DAANG HARI,TAGUIG CITY</t>
  </si>
  <si>
    <t>FAJARDO, ASHLEY EBUINGA</t>
  </si>
  <si>
    <t>7C UNIT PUROK 4 BALAGTAS ST. LOWER BICUTAN TAGUIG</t>
  </si>
  <si>
    <t>33-U VILLA VILLA ST. LOWER BICUTAN TAGUIG CITY</t>
  </si>
  <si>
    <t>DR. STEPHANIE MARIE SUERO AQUINO</t>
  </si>
  <si>
    <t>#904 LEON ALLANIGUE ST. BRGY. VILLAGE SAN ANTONIO</t>
  </si>
  <si>
    <t>103 RD05 JOSEPT ST. BAGUMBAYAN TAGUIG CITY</t>
  </si>
  <si>
    <t>BLK 52 LOT 55 RICANUERTA ST. UPPER BICUTAN, TAGUIG</t>
  </si>
  <si>
    <t>NOELLE ANGELI I. MORATALLA, MD</t>
  </si>
  <si>
    <t>BLK 5 K-9 SMABANA P-6 D,LOWER BICUTAN,TAGUIG CITY</t>
  </si>
  <si>
    <t>REPASA, BABY GIRL -</t>
  </si>
  <si>
    <t>B52 L55 RICANUERA ST. UPPER BICUTAN, TAGUIG CITY</t>
  </si>
  <si>
    <t>TABADA, BENEDICT TORREGOSA</t>
  </si>
  <si>
    <t>SAN JUAN ST.CENTRAL BICUTAN,TAGUIG CITY</t>
  </si>
  <si>
    <t>18 APPLE ST. PUROK 3 NEW LOWER BICUTAN TAGUIG CITY</t>
  </si>
  <si>
    <t>BLK 7 LOT 11SKUPA EARTH ROAD TAGUIG</t>
  </si>
  <si>
    <t>DR. ROSSETTEE CRISTALES BULANDUS</t>
  </si>
  <si>
    <t>839 LEVI TOWN AVENUE BETTERLIVING PARAÑAQUE CITY</t>
  </si>
  <si>
    <t>#47 CABASAAN ST. SIGNAL VILL. TAGUIG CITY</t>
  </si>
  <si>
    <t>GIHAPON, BABY BOY -</t>
  </si>
  <si>
    <t>103 Road 05 Josept Street Bagumbayan, Taguig City,</t>
  </si>
  <si>
    <t>LOTIS BAYLOSIS RAMOS</t>
  </si>
  <si>
    <t>MRB FAMILY TOWNHOMES FTI, WESTERN BICUTAN, TAGUIG</t>
  </si>
  <si>
    <t>B22 L2 DH2 HALY ST. PINAGSAMA TAGUIG CITY</t>
  </si>
  <si>
    <t>PIA, BABY GIRL -</t>
  </si>
  <si>
    <t>33- U Villa Street Lower Bicutan Taguig City</t>
  </si>
  <si>
    <t>PITOGO RIZAL, OCCIDENTAL MINDORO</t>
  </si>
  <si>
    <t>ESPOLONG, AL- MANSARE ABUBAKAR</t>
  </si>
  <si>
    <t>BLK 30 LOT 2O PENDATUN ST. MAHARLIKA VILLAGE</t>
  </si>
  <si>
    <t>BLK34 LOT9 MAHARLIKA VILL TAGUIG CITY</t>
  </si>
  <si>
    <t>14 ARROYO STREET CENTRAL SIGNAL TAGUIG CITY</t>
  </si>
  <si>
    <t>204 MLQ STREET PUROK 3 NEW LOWER BICUTAN TAGUIG CI</t>
  </si>
  <si>
    <t>BARSANAS, ALIANNA CELESTE TUMBAGA</t>
  </si>
  <si>
    <t>9 BLK 132 RD 20 NORTH DAANGHARI TAGUIG CITY</t>
  </si>
  <si>
    <t>16 DIMAGUILA ST. BRGY. CALZADA TIPAS TAGUIG</t>
  </si>
  <si>
    <t>ABRAM NICOL DEL VALLE</t>
  </si>
  <si>
    <t>ESTEBAN, YESKA VENICE CAPORAL.</t>
  </si>
  <si>
    <t>5 ADIA ST. BAGUMBAYAN, TAGUIG CITY</t>
  </si>
  <si>
    <t>BLK 31 LOT76 PK4 CENTRAL BIC TAGUIG CITY</t>
  </si>
  <si>
    <t>B43 L2 P4 CENTRAL BICUTAN TAGUIG CITY</t>
  </si>
  <si>
    <t>HAZEL JOY BELEN PALLANAN-PASCUAL</t>
  </si>
  <si>
    <t>ZAMORA, JOHN ADREW FAITH APELO</t>
  </si>
  <si>
    <t>04 KAKAWATI STREET LOWER BICUTAN TAGUIG CITY</t>
  </si>
  <si>
    <t>BAGUNAS., AUSTIN ACE BERNADAS</t>
  </si>
  <si>
    <t>18K C. MASTRILI ST. BAMBANG TAGUIG CITY</t>
  </si>
  <si>
    <t>MARFEL, DARLYN -</t>
  </si>
  <si>
    <t>160 MLQ NEW LOWER BICUTAN TAGUIG CITY</t>
  </si>
  <si>
    <t>B43 L2 P4 Central Bicutan, Taguig City, City Of Ma</t>
  </si>
  <si>
    <t>78 ANONAS ST NORT SIGNAL VILL TAGUIG CITY</t>
  </si>
  <si>
    <t>37 PUROK 6B CALDOZO STLOWR BICUTAN TAGUIG CITY</t>
  </si>
  <si>
    <t>CRUZ, MIGUEL ANDREW JACOCON</t>
  </si>
  <si>
    <t>623 ST. JOSEPH ST. HOLY FAMILY VILLAGE BAGUMBAYAN</t>
  </si>
  <si>
    <t>082 COTABATO ST PUROK 3 NEW LOWER BICUTAN TAGUIG</t>
  </si>
  <si>
    <t>VIVIENNE GUZMAN KASAJU</t>
  </si>
  <si>
    <t>ALCANTARA, MODESTA ALCANTARA</t>
  </si>
  <si>
    <t>POBLACION LAPAZ ABRA</t>
  </si>
  <si>
    <t>20 AIR FORCE RD. EXTN. SOUTH SIGNAL VILLAGE TAGUIG</t>
  </si>
  <si>
    <t>BLK 33 LOT 29 PHASE 2 PINAGSAMA TAGUIG CITY</t>
  </si>
  <si>
    <t>MUÑEZ, DOLORES MACUL</t>
  </si>
  <si>
    <t>BLK 24 LOT 41 KABUNTALAN ST. MAHARLIKA VILLAGE TAG</t>
  </si>
  <si>
    <t>UNTONG, BABY GIRL -</t>
  </si>
  <si>
    <t>082 Cotabato St. Purok 3 New Lower Bicutan, Taguig</t>
  </si>
  <si>
    <t>ESPORLAS, MARCUS RENZ PORTACIO.</t>
  </si>
  <si>
    <t>24 T SANTOS ST BRGY.NEW LOWER BICUTAN TAGUIG CITY</t>
  </si>
  <si>
    <t>TAHAMID, SEANDALE MOISES DEVERA</t>
  </si>
  <si>
    <t>BLK 40 LOT 4 PUROK 4 CENTRAL BICUTAN TAGUIG CITY</t>
  </si>
  <si>
    <t>BLK 5 LOT 4 DREAMLAND SUBD.BRGY.HAGONOY TAGUIG CIT</t>
  </si>
  <si>
    <t>9 MALLARES ST. PUROK 4B, LOWER BICUTAN TAGUIG CITY</t>
  </si>
  <si>
    <t>175 A PAG ST WILD CAT PINAGSAMA TAGUIG CITY</t>
  </si>
  <si>
    <t>#57 PNR SITE FTI COMP. WESTER BICUTAN TAGUIG</t>
  </si>
  <si>
    <t>ANTONETTE RAMOS PESEBRE</t>
  </si>
  <si>
    <t>BLK160 LOT10 FERRER ST.CENTRAL BICUTAN TAGUIG CITY</t>
  </si>
  <si>
    <t>PO, EUNO LAUREN GALILA</t>
  </si>
  <si>
    <t>CAMELLA PACIFIC RES. USUSAN, TAGUIG CITY</t>
  </si>
  <si>
    <t>14 D BANANA ST NEW LOWER BICUTAN TAGUIG CITY</t>
  </si>
  <si>
    <t>MASANGKAY, JHETHRYNE ISAIAH RONARIO</t>
  </si>
  <si>
    <t>31 SANTOL ST. NORTH SIGNAL VILL. TAGUIG CITY</t>
  </si>
  <si>
    <t>ROMERO, DARLING JOY ROQUE</t>
  </si>
  <si>
    <t>BLK 1 LOT 26 VILLA SAN MIGUEL PH2 SAN MIGUEL TAGUI</t>
  </si>
  <si>
    <t>15N PINAKAISA STREES PUROK 1 NEW LOWER BICUTAN TAG</t>
  </si>
  <si>
    <t>6 PC ROAD SOUTH SIGNAL VILLAGE TAGUIG CITY</t>
  </si>
  <si>
    <t>#28 SK RAMIREZ ST., TUKTUKAN TAGUIG CITY</t>
  </si>
  <si>
    <t>428B BAGUMBAYAN, TAGUIG CITY</t>
  </si>
  <si>
    <t>34A MET AVENEU NEW LOWER BICUTAN TAGUIG CITY</t>
  </si>
  <si>
    <t>DR. RICCEL BASAZA SALAZAR</t>
  </si>
  <si>
    <t>TANGUAN, MARK ZYRUS DUQUEZA</t>
  </si>
  <si>
    <t>08-1 CARAMAY STREET BARANGAY KATUPARAN TAGUIG CITY</t>
  </si>
  <si>
    <t>NOTOR, JIANE MAYNE ROBIO.</t>
  </si>
  <si>
    <t>BAGUMBAYAN TAGUIG CITY</t>
  </si>
  <si>
    <t>439 MLQ STREET LOWER BICUTAN TAGUIG CITY</t>
  </si>
  <si>
    <t>CUEBILLAS, ROEL PAGUI</t>
  </si>
  <si>
    <t>ZONE 41A SAN VICENTE OCAMPO, CAMARINES SUR</t>
  </si>
  <si>
    <t>SABADO, MYARAH BENICE PORLUCAS</t>
  </si>
  <si>
    <t>304-D PK5 COL ESTACIO ST. BRGY TIPAS TAGUIG CITY</t>
  </si>
  <si>
    <t>SALVADOR, ALTHEA VIEL CAHULAO</t>
  </si>
  <si>
    <t>262 B. CAPISTRANO EXT. HAGONOY TAGUIG CITY</t>
  </si>
  <si>
    <t>142C ML QUEZON STREET,NEW LOWER BICUTAN,TAGUIG CIT</t>
  </si>
  <si>
    <t>TALINGDAN, CHRISTIAN JAY CABALUNA</t>
  </si>
  <si>
    <t>MB 16 RM.406 PAMAYAMANG DIEGO SILANG USUSAN TAGUIG</t>
  </si>
  <si>
    <t>MARIANO, ZARIAH ELLERY ROMEO</t>
  </si>
  <si>
    <t>12 T-SANTOS ST. NEW LOWER BICUTAN TAGUIG CITY</t>
  </si>
  <si>
    <t>STATUS</t>
  </si>
  <si>
    <t>REASON</t>
  </si>
  <si>
    <t>A.CORTEZ</t>
  </si>
  <si>
    <t>Formal Economy- Employed private</t>
  </si>
  <si>
    <t>ALFRED DAYO</t>
  </si>
  <si>
    <t xml:space="preserve">Informal </t>
  </si>
  <si>
    <t>JOEL SANTOS</t>
  </si>
  <si>
    <t>MARTIN OGBAC JAN PETER POSIO</t>
  </si>
  <si>
    <t>6600 1000</t>
  </si>
  <si>
    <t>lifetime Member</t>
  </si>
  <si>
    <t>JOY RUTH ARAGON</t>
  </si>
  <si>
    <t>WELLCARE</t>
  </si>
  <si>
    <t>ALIANGAN EDGAR BAMBALAN,NELSON BARTOLOME,BERNADETTE GO,ELEANOR IMPERIAL,MARIA ANGELICA ISIP-BESUENO,JOIE MOLATO,REYNALDO QUIMPO,ROLANDO VALEROS,KATHERINE</t>
  </si>
  <si>
    <t>4400 10,000 33,000 3,000 50,000 37,400 70,400 59,400 11,000</t>
  </si>
  <si>
    <t>200 200 200 200 200 200 300 200 200</t>
  </si>
  <si>
    <t>REYNALDO,MOLATO GUERRERO,CRISTINA</t>
  </si>
  <si>
    <t>38100 2550</t>
  </si>
  <si>
    <t>MALBAS,MAGDALENA</t>
  </si>
  <si>
    <t>IMPERIAL,MARIA ANGELICA</t>
  </si>
  <si>
    <t>Informal Economy - Self Earning</t>
  </si>
  <si>
    <t>SALUT,SHIELA LLAGAS</t>
  </si>
  <si>
    <t>LORENZO,MIGUEL IMBAO,JOCELYUN</t>
  </si>
  <si>
    <t>3500 7000</t>
  </si>
  <si>
    <t>GARCIA, ANN</t>
  </si>
  <si>
    <t>LORENZO, MIGUEL RAMOS, SHERWIN</t>
  </si>
  <si>
    <t>141,000 67500</t>
  </si>
  <si>
    <t>2467.50 200</t>
  </si>
  <si>
    <t>ASIS, CARLA GALUTIRA, PAUL</t>
  </si>
  <si>
    <t>2000 8000</t>
  </si>
  <si>
    <t>ARAGON,JOY RUTH</t>
  </si>
  <si>
    <t>CABAIS,MARIA CARLOTA</t>
  </si>
  <si>
    <t>ALSASUA,MARIAN MORENO</t>
  </si>
  <si>
    <t>FESTIN,MARIA SONIA GARCIA,ANN CRIZETTE LIM ARMI POSIO,JAN PETER</t>
  </si>
  <si>
    <t>50,000 18,000 100,000 10,000</t>
  </si>
  <si>
    <t>200 200 1750 300</t>
  </si>
  <si>
    <t>FESTIN,MARIA SONIA GUINTO-ILARDE,CHERRY LOU</t>
  </si>
  <si>
    <t>20,000 50,000</t>
  </si>
  <si>
    <t>ALIANGAN EDGAR CORAÑEZ,ALDRIN INSO ROBBY MACABEO,RENELENE OGBAC,MARTIN KRISTOFFER</t>
  </si>
  <si>
    <t>29,000 25,000 20,000 25,000 22,300</t>
  </si>
  <si>
    <t>200 200 300 200 200</t>
  </si>
  <si>
    <t>GO,ELEANOR ILARDE-GALIT,MARIA ANGELES OTAYCO,MICHELLE PANOPIO,IVAN QUIMPO,ROLANDO</t>
  </si>
  <si>
    <t>10,000 5,000 5,000 12,000 11,000</t>
  </si>
  <si>
    <t>GALUTIRA, BABY BOY</t>
  </si>
  <si>
    <t>RETERETA, DINDO</t>
  </si>
  <si>
    <t>PACIFIC CROSS</t>
  </si>
  <si>
    <t>POSIO, JAN PETER FESTIN, MA. SONIA BALINA, MEGAN</t>
  </si>
  <si>
    <t>48,000 19,200 5,000</t>
  </si>
  <si>
    <t>840 200 200</t>
  </si>
  <si>
    <t>PN PATIENT</t>
  </si>
  <si>
    <t>LLARENA, RAQUEL</t>
  </si>
  <si>
    <t>ILARDE-GALIT, MA. ANGELES</t>
  </si>
  <si>
    <t>LONDON, CANDACE ROMERO, KISHA RODRIGUEZ, JENNIFER</t>
  </si>
  <si>
    <t>40,000 15,000 10,000</t>
  </si>
  <si>
    <t>700 200 200</t>
  </si>
  <si>
    <t>CASIHAN, ADELA</t>
  </si>
  <si>
    <t>IMBAO, JOCELYN LORENZO, MIGUEL</t>
  </si>
  <si>
    <t>40000 20000</t>
  </si>
  <si>
    <t>LAZARO, HEIDE</t>
  </si>
  <si>
    <t>DELA CRUZ, VERLENE MIRALLES, KAREN QUIMPO, ROLANDO</t>
  </si>
  <si>
    <t>9000 10000 9000</t>
  </si>
  <si>
    <t>OTAYCO, MICHELLE</t>
  </si>
  <si>
    <t>1950 900</t>
  </si>
  <si>
    <t>MACABEO, RENELENE</t>
  </si>
  <si>
    <t>VALERO, GABRIEL</t>
  </si>
  <si>
    <t>NON PHIC</t>
  </si>
  <si>
    <t>CABALLERO, REMO SALES, RAIZA RODRIGUEZ, JENNIFER AGDAMAG, ANNA VALERO, GABRIELE</t>
  </si>
  <si>
    <t>10000 4000 15000 5000 2200</t>
  </si>
  <si>
    <t>DEL VALLE,RENANTE VALERO,GABRIEL</t>
  </si>
  <si>
    <t>2600 4200</t>
  </si>
  <si>
    <t>FORMAL- PRIVATE</t>
  </si>
  <si>
    <t>PANOPIO,ANNA VICTORIA</t>
  </si>
  <si>
    <t>MALATE DAN MANZANO,MARCO ROMULO</t>
  </si>
  <si>
    <t>30000 15000</t>
  </si>
  <si>
    <t>ALBA,FATIMA MILLARES-RESURRECCION,KAREN MACABEO,RENELENE</t>
  </si>
  <si>
    <t>22400 17900 4500</t>
  </si>
  <si>
    <t>MALINAO, CRISTINA B.</t>
  </si>
  <si>
    <t>BONGON, CHRISTINE JOY REYES-CABALLERO, KARLA</t>
  </si>
  <si>
    <t>6000 10000</t>
  </si>
  <si>
    <t>MORATALLA, RICHIE</t>
  </si>
  <si>
    <t>OGBAC, FRREDERICK</t>
  </si>
  <si>
    <t>CORTEZ, FATIMA G.</t>
  </si>
  <si>
    <t>OGBAC, MARTIN</t>
  </si>
  <si>
    <t>CORTEZ, ARSENIO</t>
  </si>
  <si>
    <t>6;05PM</t>
  </si>
  <si>
    <t>PARAGUYA, REY</t>
  </si>
  <si>
    <t>6;29PM</t>
  </si>
  <si>
    <t>MOLINA, SUNSHINE LEAH</t>
  </si>
  <si>
    <t>7;41PM</t>
  </si>
  <si>
    <t>FESTIN, MARIA SONIA SEGADOR, GUILLEN VILLANUEVA, GLENN</t>
  </si>
  <si>
    <t>6887.50 850 14625</t>
  </si>
  <si>
    <t>RUIZ, NOEL J.</t>
  </si>
  <si>
    <t>4;17PM</t>
  </si>
  <si>
    <t>BALINA, MEGAN GO ELEANOR</t>
  </si>
  <si>
    <t>1000 1500</t>
  </si>
  <si>
    <t>RANCHES, LOUILLE MACABEO, RENELENE GUERRERO, EMILY</t>
  </si>
  <si>
    <t>20000 8000 10000</t>
  </si>
  <si>
    <t>SANTOS, EDLYN RESURRECION. KAREN GARCIA, ANN</t>
  </si>
  <si>
    <t>20000 10000 6000</t>
  </si>
  <si>
    <t>BALINA, MEGAN GARCIA, ANN</t>
  </si>
  <si>
    <t>2400 2400</t>
  </si>
  <si>
    <t>POSIO, JAN PETER CALINGO, RENEIFE</t>
  </si>
  <si>
    <t>65,000 30,000</t>
  </si>
  <si>
    <t>1137.50 200</t>
  </si>
  <si>
    <t>ILARDE-GUINTO FESTIN, MA. SONIA</t>
  </si>
  <si>
    <t>22,500 11,250</t>
  </si>
  <si>
    <t>GALUTIRA, JOSEPH</t>
  </si>
  <si>
    <t>MUTUC, JAYSON GARCIA, ANN</t>
  </si>
  <si>
    <t>13,200 13,200</t>
  </si>
  <si>
    <t>MUTUC, JAYSON VALEROS, KATHERINE</t>
  </si>
  <si>
    <t>27500 35000</t>
  </si>
  <si>
    <t>GUERRERO, CRISTINA VICENTE, LORELEE</t>
  </si>
  <si>
    <t>7705.60 17496.40</t>
  </si>
  <si>
    <t>PORCUNA, MICHELLE</t>
  </si>
  <si>
    <t>DEL ROSARIO,MARY ROSE MALINAO,CRISTINA VALERO,GABRIEL ROMUALDO</t>
  </si>
  <si>
    <t>2000 6000 7500</t>
  </si>
  <si>
    <t>MOLINA SUNSHINE</t>
  </si>
  <si>
    <t>GO ELEANOR</t>
  </si>
  <si>
    <t>BONGON, CHRISTINE JOY</t>
  </si>
  <si>
    <t>MACABEO,MINERVA</t>
  </si>
  <si>
    <t>PANOPIO,ANNA VICTORIA RODRIGUEZ,JENNIFER</t>
  </si>
  <si>
    <t>2800 1800</t>
  </si>
  <si>
    <t>IMPERIAL,MARIA ANGELICA SANTOS EDLYN JOHN</t>
  </si>
  <si>
    <t>6000 4800</t>
  </si>
  <si>
    <t>8;04PM</t>
  </si>
  <si>
    <t>MORATALLA, NOELLE ANGELI</t>
  </si>
  <si>
    <t>BASILIO, JAN ERIKA MAGASPI, RUMAR</t>
  </si>
  <si>
    <t>FAJARDO, ASHLEY E</t>
  </si>
  <si>
    <t>MATHEUS, JOSE ALFREDO</t>
  </si>
  <si>
    <t>BULANDUS, ROSSETTEE</t>
  </si>
  <si>
    <t>MALINAO, CRISTINA SANTOS, JOEL VALERO, GABRIEL</t>
  </si>
  <si>
    <t>12000 8000 2200</t>
  </si>
  <si>
    <t>ESPOLONG, AL- MANSARE</t>
  </si>
  <si>
    <t>HEYRES, JOSELITO ROMAN, ARTHUR DESSI</t>
  </si>
  <si>
    <t>6000 1000</t>
  </si>
  <si>
    <t>BARSANAS, ALIANA CELESTE</t>
  </si>
  <si>
    <t>VRGABERA, BEATRIZ</t>
  </si>
  <si>
    <t>VALERO, GABRIEL VELASCO, MANUEL</t>
  </si>
  <si>
    <t>6300 1000</t>
  </si>
  <si>
    <t>AGDAMAG, ANNA MAY BALINA, MEGAN CENIZA, AGUSTIN OTAYCO, MICHELLE</t>
  </si>
  <si>
    <t>7600 6600 6600 6600</t>
  </si>
  <si>
    <t>AQUINO,STEPHANIE FESTIN, MARIA SONIA</t>
  </si>
  <si>
    <t>38,635.00 17,472.40</t>
  </si>
  <si>
    <t>RAMOS, LOTIS</t>
  </si>
  <si>
    <t>38635.60 17472.40</t>
  </si>
  <si>
    <t>SISCAR-ALLEN,YENTL</t>
  </si>
  <si>
    <t>MARFEL, DARLYN</t>
  </si>
  <si>
    <t>HOBRO, RADJON JOSEPH</t>
  </si>
  <si>
    <t>ANICOCHE, MA. MELMAR REYES- CABALLERO, KARLA</t>
  </si>
  <si>
    <t>6600 6600</t>
  </si>
  <si>
    <t>8000 7000</t>
  </si>
  <si>
    <t>ALBA, FATIMA GUINTO, PAULO</t>
  </si>
  <si>
    <t>3600 3000</t>
  </si>
  <si>
    <t>FESTIN, MARIA SONIA PALLANAN, PASCUAL</t>
  </si>
  <si>
    <t>26800 67500</t>
  </si>
  <si>
    <t>CRUZ, MIGUEL ANDREW</t>
  </si>
  <si>
    <t>GUERRERO, CRISTINA KASAJU, VIVIENE</t>
  </si>
  <si>
    <t>18000 51800</t>
  </si>
  <si>
    <t>GALLEGO, MEDINA PESEBRE, ANTONNETE ROMAN, ARTHUR</t>
  </si>
  <si>
    <t>4400 3000</t>
  </si>
  <si>
    <t>5;05PM</t>
  </si>
  <si>
    <t>DEL MUNDO, BIENVENIDO VELASCO, MANUEL</t>
  </si>
  <si>
    <t>1000 4800</t>
  </si>
  <si>
    <t>ALBA, FATIMA ETCUBAÑAS, NIEL KARLO VILLANUEVA, GLENN</t>
  </si>
  <si>
    <t>28000 11400 60500</t>
  </si>
  <si>
    <t>200 200 1058.75</t>
  </si>
  <si>
    <t>MAGASPI, RUMAR TUAZON RODOLFO</t>
  </si>
  <si>
    <t>7000 7000</t>
  </si>
  <si>
    <t>GUCE,GLENN KAY VELASCO GUINTO,PAULO P.</t>
  </si>
  <si>
    <t>11000 11000</t>
  </si>
  <si>
    <t>GUCE, GLENN MUTUC, JAYSON</t>
  </si>
  <si>
    <t>6000 6000</t>
  </si>
  <si>
    <t>ARAGON,JOY RUTH TUAZON, RODOLFO</t>
  </si>
  <si>
    <t>5400 7500</t>
  </si>
  <si>
    <t>SUNLIFE GREPA</t>
  </si>
  <si>
    <t>CUEBILLAS, ROEL</t>
  </si>
  <si>
    <t>VILLANUEVA, GLENN</t>
  </si>
  <si>
    <t>RUBRICO, KATRINA</t>
  </si>
  <si>
    <t>SANTOS, JOEL GABRIEL, VALERO ILARDE GALIT, MARIA ANGELES RAIZA, SALES OGBAC, MARTIN POSIO, JAN PETER FESTIN, MARIA SONIA BAMBALAN</t>
  </si>
  <si>
    <t>60,000 20,900 55,000 20,000 10,000 45,000 27,000 3000</t>
  </si>
  <si>
    <t>200 200 200 200 200 787.50 200 200</t>
  </si>
  <si>
    <t>ALIANGAN, EDGAR POSIO, JAN PETER LORENZO, MIGUEL</t>
  </si>
  <si>
    <t>8,000 10,000 5,000</t>
  </si>
  <si>
    <t>200 175 200</t>
  </si>
  <si>
    <t>ROMAN, ARTHUS</t>
  </si>
  <si>
    <t>TANGUAN, MARK ZYRUS</t>
  </si>
  <si>
    <t>RIVO, PIERRE ANGELI</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</si>
</sst>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dd&quot;-&quot;mmm&quot;-&quot;yyyy"/>
    <numFmt numFmtId="165" formatCode="mmmm d, yyyy"/>
    <numFmt numFmtId="166" formatCode="#"/>
    <numFmt numFmtId="167" formatCode="d&quot;-&quot;mmm&quot;-&quot;yyyy"/>
    <numFmt numFmtId="168" formatCode="d-mmm-yyyy"/>
    <numFmt numFmtId="169" formatCode="m/d/yyyy"/>
    <numFmt numFmtId="170" formatCode="mm/dd/yyyy"/>
    <numFmt numFmtId="171" formatCode="m&quot;/&quot;d&quot;/&quot;yyyy"/>
    <numFmt numFmtId="172" formatCode="h:mm am/pm"/>
    <numFmt numFmtId="173" formatCode="M/d/yyyy"/>
    <numFmt numFmtId="174" formatCode="mm-dd-yyyy"/>
    <numFmt numFmtId="175" formatCode="mm/dd/yyyy h:mm am/pm"/>
  </numFmts>
  <fonts count="44">
    <font>
      <sz val="10.0"/>
      <color rgb="FF000000"/>
      <name val="Arial"/>
      <scheme val="minor"/>
    </font>
    <font>
      <b/>
      <sz val="12.0"/>
      <color theme="1"/>
      <name val="Arial Narrow"/>
    </font>
    <font>
      <sz val="12.0"/>
      <color theme="1"/>
      <name val="Arial Narrow"/>
    </font>
    <font>
      <sz val="12.0"/>
      <color rgb="FF000000"/>
      <name val="Arial Narrow"/>
    </font>
    <font>
      <b/>
      <sz val="12.0"/>
      <color rgb="FF000000"/>
      <name val="Arial Narrow"/>
    </font>
    <font>
      <b/>
      <sz val="12.0"/>
      <color rgb="FFFF0000"/>
      <name val="Arial Narrow"/>
    </font>
    <font>
      <sz val="12.0"/>
      <color theme="1"/>
      <name val="Arial"/>
    </font>
    <font>
      <sz val="12.0"/>
      <color rgb="FF000000"/>
      <name val="Arial"/>
    </font>
    <font>
      <b/>
      <sz val="11.0"/>
      <color rgb="FF4A86E8"/>
      <name val="Arial Narrow"/>
    </font>
    <font>
      <b/>
      <sz val="11.0"/>
      <color rgb="FF000000"/>
      <name val="Arial Narrow"/>
    </font>
    <font/>
    <font>
      <b/>
      <sz val="11.0"/>
      <color theme="1"/>
      <name val="Arial Narrow"/>
    </font>
    <font>
      <b/>
      <sz val="11.0"/>
      <color rgb="FFFF56C0"/>
      <name val="Arial Narrow"/>
    </font>
    <font>
      <b/>
      <sz val="11.0"/>
      <color rgb="FFFF00FF"/>
      <name val="Arial Narrow"/>
    </font>
    <font>
      <b/>
      <sz val="11.0"/>
      <color rgb="FF9900FF"/>
      <name val="Arial Narrow"/>
    </font>
    <font>
      <color theme="1"/>
      <name val="Arial Narrow"/>
    </font>
    <font>
      <b/>
      <color theme="1"/>
      <name val="Arial Narrow"/>
    </font>
    <font>
      <color rgb="FF000000"/>
      <name val="Arial Narrow"/>
    </font>
    <font>
      <b/>
      <color rgb="FF000000"/>
      <name val="Arial Narrow"/>
    </font>
    <font>
      <color rgb="FF000000"/>
      <name val="Arial"/>
    </font>
    <font>
      <color theme="1"/>
      <name val="Arial"/>
    </font>
    <font>
      <b/>
      <sz val="10.0"/>
      <color rgb="FF000000"/>
      <name val="Arial Narrow"/>
    </font>
    <font>
      <sz val="11.0"/>
      <color theme="1"/>
      <name val="Calibri"/>
    </font>
    <font>
      <b/>
      <sz val="11.0"/>
      <color rgb="FF000000"/>
      <name val="Tahoma"/>
    </font>
    <font>
      <sz val="8.0"/>
      <color rgb="FF000000"/>
      <name val="Tahoma"/>
    </font>
    <font>
      <sz val="9.0"/>
      <color rgb="FF000000"/>
      <name val="Tahoma"/>
    </font>
    <font>
      <b/>
      <sz val="11.0"/>
      <color theme="1"/>
      <name val="Calibri"/>
    </font>
    <font>
      <b/>
      <sz val="9.0"/>
      <color rgb="FF000000"/>
      <name val="Tahoma"/>
    </font>
    <font>
      <b/>
      <color theme="1"/>
      <name val="Arial"/>
    </font>
    <font>
      <b/>
      <sz val="36.0"/>
      <color rgb="FF000000"/>
      <name val="Calibri"/>
    </font>
    <font>
      <sz val="11.0"/>
      <color rgb="FF000000"/>
      <name val="Calibri"/>
    </font>
    <font>
      <b/>
      <sz val="11.0"/>
      <color rgb="FF000000"/>
      <name val="Calibri"/>
    </font>
    <font>
      <b/>
      <sz val="11.0"/>
      <color rgb="FF0070C0"/>
      <name val="Calibri"/>
    </font>
    <font>
      <b/>
      <sz val="11.0"/>
      <color rgb="FF00B050"/>
      <name val="Calibri"/>
    </font>
    <font>
      <sz val="11.0"/>
      <color rgb="FF2F75B5"/>
      <name val="Calibri"/>
    </font>
    <font>
      <b/>
      <sz val="11.0"/>
      <color rgb="FF002060"/>
      <name val="Calibri"/>
    </font>
    <font>
      <sz val="11.0"/>
      <color rgb="FF00B0F0"/>
      <name val="Calibri"/>
    </font>
    <font>
      <sz val="11.0"/>
      <color rgb="FF00B050"/>
      <name val="Calibri"/>
    </font>
    <font>
      <b/>
      <color rgb="FF000000"/>
      <name val="Arial"/>
    </font>
    <font>
      <sz val="8.0"/>
      <color rgb="FF000000"/>
      <name val="Arial"/>
    </font>
    <font>
      <sz val="9.0"/>
      <color rgb="FF000000"/>
      <name val="Arial"/>
    </font>
    <font>
      <b/>
      <sz val="9.0"/>
      <color rgb="FF000000"/>
      <name val="Arial"/>
    </font>
    <font>
      <sz val="11.0"/>
      <color rgb="FF5B9BD5"/>
      <name val="Calibri"/>
    </font>
    <font>
      <sz val="11.0"/>
      <color rgb="FF2E75B6"/>
      <name val="Calibri"/>
    </font>
  </fonts>
  <fills count="17">
    <fill>
      <patternFill patternType="none"/>
    </fill>
    <fill>
      <patternFill patternType="lightGray"/>
    </fill>
    <fill>
      <patternFill patternType="solid">
        <fgColor rgb="FF356854"/>
        <bgColor rgb="FF356854"/>
      </patternFill>
    </fill>
    <fill>
      <patternFill patternType="solid">
        <fgColor rgb="FFD9EAD3"/>
        <bgColor rgb="FFD9EAD3"/>
      </patternFill>
    </fill>
    <fill>
      <patternFill patternType="solid">
        <fgColor rgb="FF00FFFF"/>
        <bgColor rgb="FF00FFFF"/>
      </patternFill>
    </fill>
    <fill>
      <patternFill patternType="solid">
        <fgColor rgb="FFEFEFEF"/>
        <bgColor rgb="FFEFEFEF"/>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
      <patternFill patternType="solid">
        <fgColor rgb="FFD9D2E9"/>
        <bgColor rgb="FFD9D2E9"/>
      </patternFill>
    </fill>
    <fill>
      <patternFill patternType="solid">
        <fgColor rgb="FFCFE2F3"/>
        <bgColor rgb="FFCFE2F3"/>
      </patternFill>
    </fill>
    <fill>
      <patternFill patternType="solid">
        <fgColor rgb="FFC9DAF8"/>
        <bgColor rgb="FFC9DAF8"/>
      </patternFill>
    </fill>
    <fill>
      <patternFill patternType="solid">
        <fgColor rgb="FFFCE5CD"/>
        <bgColor rgb="FFFCE5CD"/>
      </patternFill>
    </fill>
    <fill>
      <patternFill patternType="solid">
        <fgColor rgb="FFF4B084"/>
        <bgColor rgb="FFF4B084"/>
      </patternFill>
    </fill>
    <fill>
      <patternFill patternType="solid">
        <fgColor rgb="FFF6B26B"/>
        <bgColor rgb="FFF6B26B"/>
      </patternFill>
    </fill>
    <fill>
      <patternFill patternType="solid">
        <fgColor rgb="FFF4B183"/>
        <bgColor rgb="FFF4B183"/>
      </patternFill>
    </fill>
  </fills>
  <borders count="149">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B7E1CD"/>
      </left>
      <right style="thin">
        <color rgb="FFB7E1CD"/>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D9EAD3"/>
      </top>
      <bottom style="thin">
        <color rgb="FFD9EAD3"/>
      </bottom>
    </border>
    <border>
      <left style="thin">
        <color rgb="FF000000"/>
      </left>
      <right style="thin">
        <color rgb="FF000000"/>
      </right>
      <top style="thin">
        <color rgb="FFB7E1CD"/>
      </top>
      <bottom style="thin">
        <color rgb="FFB7E1CD"/>
      </bottom>
    </border>
    <border>
      <left style="thin">
        <color rgb="FF000000"/>
      </left>
      <right style="thin">
        <color rgb="FFD9EAD3"/>
      </right>
      <top style="thin">
        <color rgb="FFD9EAD3"/>
      </top>
      <bottom style="thin">
        <color rgb="FFD9EAD3"/>
      </bottom>
    </border>
    <border>
      <left style="medium">
        <color rgb="FF000000"/>
      </left>
      <right style="thin">
        <color rgb="FF000000"/>
      </right>
      <top style="thin">
        <color rgb="FFD9EAD3"/>
      </top>
      <bottom style="thin">
        <color rgb="FFD9EAD3"/>
      </bottom>
    </border>
    <border>
      <left style="thin">
        <color rgb="FF000000"/>
      </left>
      <right style="medium">
        <color rgb="FF000000"/>
      </right>
      <top style="thin">
        <color rgb="FFD9EAD3"/>
      </top>
      <bottom style="thin">
        <color rgb="FFD9EAD3"/>
      </bottom>
    </border>
    <border>
      <left style="thin">
        <color rgb="FFD9EAD3"/>
      </left>
      <right style="thin">
        <color rgb="FF000000"/>
      </right>
      <top style="thin">
        <color rgb="FFD9EAD3"/>
      </top>
      <bottom style="thin">
        <color rgb="FFD9EAD3"/>
      </bottom>
    </border>
    <border>
      <left style="medium">
        <color rgb="FF000000"/>
      </left>
      <right style="medium">
        <color rgb="FF000000"/>
      </right>
      <top style="thin">
        <color rgb="FFD9EAD3"/>
      </top>
      <bottom style="thin">
        <color rgb="FFD9EAD3"/>
      </bottom>
    </border>
    <border>
      <left style="thin">
        <color rgb="FFD9EAD3"/>
      </left>
      <right style="thin">
        <color rgb="FFD9EAD3"/>
      </right>
      <top style="thin">
        <color rgb="FFD9EAD3"/>
      </top>
      <bottom style="thin">
        <color rgb="FFD9EAD3"/>
      </bottom>
    </border>
    <border>
      <left style="medium">
        <color rgb="FF000000"/>
      </left>
      <right style="thin">
        <color rgb="FFD9EAD3"/>
      </right>
      <top style="thin">
        <color rgb="FFD9EAD3"/>
      </top>
      <bottom style="thin">
        <color rgb="FFD9EAD3"/>
      </bottom>
    </border>
    <border>
      <left style="medium">
        <color rgb="FF000000"/>
      </left>
      <right style="medium">
        <color rgb="FF000000"/>
      </right>
      <top style="medium">
        <color rgb="FF000000"/>
      </top>
      <bottom style="thin">
        <color rgb="FFD9EAD3"/>
      </bottom>
    </border>
    <border>
      <left style="thin">
        <color rgb="FF000000"/>
      </left>
      <right style="thin">
        <color rgb="FF000000"/>
      </right>
      <top style="thin">
        <color rgb="FFD9EAD3"/>
      </top>
      <bottom style="medium">
        <color rgb="FF000000"/>
      </bottom>
    </border>
    <border>
      <left style="thin">
        <color rgb="FF000000"/>
      </left>
      <right style="thin">
        <color rgb="FF000000"/>
      </right>
      <top style="thin">
        <color rgb="FFB7E1CD"/>
      </top>
      <bottom style="medium">
        <color rgb="FF000000"/>
      </bottom>
    </border>
    <border>
      <left style="thin">
        <color rgb="FF000000"/>
      </left>
      <right style="thin">
        <color rgb="FFD9EAD3"/>
      </right>
      <top style="thin">
        <color rgb="FFD9EAD3"/>
      </top>
      <bottom style="medium">
        <color rgb="FF000000"/>
      </bottom>
    </border>
    <border>
      <left style="medium">
        <color rgb="FF000000"/>
      </left>
      <right style="thin">
        <color rgb="FF000000"/>
      </right>
      <top style="thin">
        <color rgb="FFD9EAD3"/>
      </top>
      <bottom style="medium">
        <color rgb="FF000000"/>
      </bottom>
    </border>
    <border>
      <left style="thin">
        <color rgb="FF000000"/>
      </left>
      <right style="medium">
        <color rgb="FF000000"/>
      </right>
      <top style="thin">
        <color rgb="FFD9EAD3"/>
      </top>
      <bottom style="medium">
        <color rgb="FF000000"/>
      </bottom>
    </border>
    <border>
      <left style="thin">
        <color rgb="FFD9EAD3"/>
      </left>
      <right style="thin">
        <color rgb="FF000000"/>
      </right>
      <top style="thin">
        <color rgb="FFD9EAD3"/>
      </top>
      <bottom style="medium">
        <color rgb="FF000000"/>
      </bottom>
    </border>
    <border>
      <left style="medium">
        <color rgb="FF000000"/>
      </left>
      <right style="medium">
        <color rgb="FF000000"/>
      </right>
      <top style="thin">
        <color rgb="FFD9EAD3"/>
      </top>
      <bottom style="medium">
        <color rgb="FF000000"/>
      </bottom>
    </border>
    <border>
      <left style="medium">
        <color rgb="FF000000"/>
      </left>
      <right style="thin">
        <color rgb="FFD9EAD3"/>
      </right>
      <top style="thin">
        <color rgb="FFD9EAD3"/>
      </top>
      <bottom style="medium">
        <color rgb="FF000000"/>
      </bottom>
    </border>
    <border>
      <left style="thin">
        <color rgb="FF000000"/>
      </left>
      <right style="thin">
        <color rgb="FF000000"/>
      </right>
      <top style="thin">
        <color rgb="FF00FFFF"/>
      </top>
      <bottom style="thin">
        <color rgb="FF00FFFF"/>
      </bottom>
    </border>
    <border>
      <left style="thin">
        <color rgb="FF000000"/>
      </left>
      <right style="thin">
        <color rgb="FF00FFFF"/>
      </right>
      <top style="thin">
        <color rgb="FF00FFFF"/>
      </top>
      <bottom style="thin">
        <color rgb="FF00FFFF"/>
      </bottom>
    </border>
    <border>
      <left style="medium">
        <color rgb="FF000000"/>
      </left>
      <right style="thin">
        <color rgb="FF000000"/>
      </right>
      <top style="thin">
        <color rgb="FF00FFFF"/>
      </top>
      <bottom style="thin">
        <color rgb="FF00FFFF"/>
      </bottom>
    </border>
    <border>
      <left style="thin">
        <color rgb="FF000000"/>
      </left>
      <right style="medium">
        <color rgb="FF000000"/>
      </right>
      <top style="thin">
        <color rgb="FF00FFFF"/>
      </top>
      <bottom style="thin">
        <color rgb="FF00FFFF"/>
      </bottom>
    </border>
    <border>
      <left style="thin">
        <color rgb="FF00FFFF"/>
      </left>
      <right style="thin">
        <color rgb="FF000000"/>
      </right>
      <top style="thin">
        <color rgb="FF00FFFF"/>
      </top>
      <bottom style="thin">
        <color rgb="FF00FFFF"/>
      </bottom>
    </border>
    <border>
      <left style="medium">
        <color rgb="FF000000"/>
      </left>
      <right style="medium">
        <color rgb="FF000000"/>
      </right>
      <top style="thin">
        <color rgb="FF00FFFF"/>
      </top>
      <bottom style="thin">
        <color rgb="FF00FFFF"/>
      </bottom>
    </border>
    <border>
      <left style="medium">
        <color rgb="FF000000"/>
      </left>
      <right style="thin">
        <color rgb="FF00FFFF"/>
      </right>
      <top style="thin">
        <color rgb="FF00FFFF"/>
      </top>
      <bottom style="thin">
        <color rgb="FF00FFFF"/>
      </bottom>
    </border>
    <border>
      <left style="thin">
        <color rgb="FF000000"/>
      </left>
      <right style="thin">
        <color rgb="FF000000"/>
      </right>
      <top style="thin">
        <color rgb="FFFFFFFF"/>
      </top>
      <bottom style="thin">
        <color rgb="FFFFFFFF"/>
      </bottom>
    </border>
    <border>
      <left style="thin">
        <color rgb="FF000000"/>
      </left>
      <right style="thin">
        <color rgb="FFFFFFFF"/>
      </right>
      <top style="thin">
        <color rgb="FFFFFFFF"/>
      </top>
      <bottom style="thin">
        <color rgb="FFFFFFFF"/>
      </bottom>
    </border>
    <border>
      <left style="medium">
        <color rgb="FF000000"/>
      </left>
      <right style="thin">
        <color rgb="FF000000"/>
      </right>
      <top style="thin">
        <color rgb="FFFFFFFF"/>
      </top>
      <bottom style="thin">
        <color rgb="FFFFFFFF"/>
      </bottom>
    </border>
    <border>
      <left style="thin">
        <color rgb="FF000000"/>
      </left>
      <right style="medium">
        <color rgb="FF000000"/>
      </right>
      <top style="thin">
        <color rgb="FFFFFFFF"/>
      </top>
      <bottom style="thin">
        <color rgb="FFFFFFFF"/>
      </bottom>
    </border>
    <border>
      <left style="thin">
        <color rgb="FFFFFFFF"/>
      </left>
      <right style="thin">
        <color rgb="FF000000"/>
      </right>
      <top style="thin">
        <color rgb="FFFFFFFF"/>
      </top>
      <bottom style="thin">
        <color rgb="FFFFFFFF"/>
      </bottom>
    </border>
    <border>
      <left style="medium">
        <color rgb="FF000000"/>
      </left>
      <right style="medium">
        <color rgb="FF000000"/>
      </right>
      <top style="thin">
        <color rgb="FFFFFFFF"/>
      </top>
      <bottom style="thin">
        <color rgb="FFFFFFFF"/>
      </bottom>
    </border>
    <border>
      <left style="medium">
        <color rgb="FF000000"/>
      </left>
      <right style="thin">
        <color rgb="FFFFFFFF"/>
      </right>
      <top style="thin">
        <color rgb="FFFFFFFF"/>
      </top>
      <bottom style="thin">
        <color rgb="FFFFFFFF"/>
      </bottom>
    </border>
    <border>
      <left style="medium">
        <color rgb="FF000000"/>
      </left>
      <right style="medium">
        <color rgb="FF000000"/>
      </right>
      <top style="thin">
        <color rgb="FFEFEFEF"/>
      </top>
      <bottom style="thin">
        <color rgb="FFEFEFEF"/>
      </bottom>
    </border>
    <border>
      <left style="thin">
        <color rgb="FF000000"/>
      </left>
      <right style="thin">
        <color rgb="FF000000"/>
      </right>
      <top style="thin">
        <color rgb="FFF6F8F9"/>
      </top>
      <bottom style="medium">
        <color rgb="FF000000"/>
      </bottom>
    </border>
    <border>
      <left style="thin">
        <color rgb="FF000000"/>
      </left>
      <right style="thin">
        <color rgb="FFF6F8F9"/>
      </right>
      <top style="thin">
        <color rgb="FFF6F8F9"/>
      </top>
      <bottom style="medium">
        <color rgb="FF000000"/>
      </bottom>
    </border>
    <border>
      <left style="medium">
        <color rgb="FF000000"/>
      </left>
      <right style="thin">
        <color rgb="FF000000"/>
      </right>
      <top style="thin">
        <color rgb="FFF6F8F9"/>
      </top>
      <bottom style="medium">
        <color rgb="FF000000"/>
      </bottom>
    </border>
    <border>
      <left style="thin">
        <color rgb="FF000000"/>
      </left>
      <right style="medium">
        <color rgb="FF000000"/>
      </right>
      <top style="thin">
        <color rgb="FFF6F8F9"/>
      </top>
      <bottom style="medium">
        <color rgb="FF000000"/>
      </bottom>
    </border>
    <border>
      <left style="thin">
        <color rgb="FFF6F8F9"/>
      </left>
      <right style="thin">
        <color rgb="FF000000"/>
      </right>
      <top style="thin">
        <color rgb="FFF6F8F9"/>
      </top>
      <bottom style="medium">
        <color rgb="FF000000"/>
      </bottom>
    </border>
    <border>
      <left style="medium">
        <color rgb="FF000000"/>
      </left>
      <right style="medium">
        <color rgb="FF000000"/>
      </right>
      <top style="thin">
        <color rgb="FFF6F8F9"/>
      </top>
      <bottom style="medium">
        <color rgb="FF000000"/>
      </bottom>
    </border>
    <border>
      <left style="medium">
        <color rgb="FF000000"/>
      </left>
      <right style="thin">
        <color rgb="FFF6F8F9"/>
      </right>
      <top style="thin">
        <color rgb="FFF6F8F9"/>
      </top>
      <bottom style="medium">
        <color rgb="FF000000"/>
      </bottom>
    </border>
    <border>
      <left style="medium">
        <color rgb="FF000000"/>
      </left>
      <right style="medium">
        <color rgb="FF000000"/>
      </right>
      <top style="thin">
        <color rgb="FFEFEFEF"/>
      </top>
      <bottom style="medium">
        <color rgb="FF000000"/>
      </bottom>
    </border>
    <border>
      <left style="thin">
        <color rgb="FF000000"/>
      </left>
      <right style="medium">
        <color rgb="FF000000"/>
      </right>
      <top style="thin">
        <color rgb="FFFFFF00"/>
      </top>
      <bottom style="thin">
        <color rgb="FFFFFF00"/>
      </bottom>
    </border>
    <border>
      <left style="thin">
        <color rgb="FF000000"/>
      </left>
      <right style="thin">
        <color rgb="FF000000"/>
      </right>
      <top style="thin">
        <color rgb="FFF6F8F9"/>
      </top>
      <bottom style="thin">
        <color rgb="FFF6F8F9"/>
      </bottom>
    </border>
    <border>
      <left style="thin">
        <color rgb="FF000000"/>
      </left>
      <right style="thin">
        <color rgb="FFF6F8F9"/>
      </right>
      <top style="thin">
        <color rgb="FFF6F8F9"/>
      </top>
      <bottom style="thin">
        <color rgb="FFF6F8F9"/>
      </bottom>
    </border>
    <border>
      <left style="medium">
        <color rgb="FF000000"/>
      </left>
      <right style="thin">
        <color rgb="FF000000"/>
      </right>
      <top style="thin">
        <color rgb="FFF6F8F9"/>
      </top>
      <bottom style="thin">
        <color rgb="FFF6F8F9"/>
      </bottom>
    </border>
    <border>
      <left style="thin">
        <color rgb="FFF6F8F9"/>
      </left>
      <right style="thin">
        <color rgb="FF000000"/>
      </right>
      <top style="thin">
        <color rgb="FFF6F8F9"/>
      </top>
      <bottom style="thin">
        <color rgb="FFF6F8F9"/>
      </bottom>
    </border>
    <border>
      <left style="thin">
        <color rgb="FF000000"/>
      </left>
      <right style="medium">
        <color rgb="FF000000"/>
      </right>
      <top style="thin">
        <color rgb="FFF6F8F9"/>
      </top>
      <bottom style="thin">
        <color rgb="FFF6F8F9"/>
      </bottom>
    </border>
    <border>
      <left style="medium">
        <color rgb="FF000000"/>
      </left>
      <right style="medium">
        <color rgb="FF000000"/>
      </right>
      <top style="thin">
        <color rgb="FFF6F8F9"/>
      </top>
      <bottom style="thin">
        <color rgb="FFF6F8F9"/>
      </bottom>
    </border>
    <border>
      <left style="medium">
        <color rgb="FF000000"/>
      </left>
      <right style="thin">
        <color rgb="FFF6F8F9"/>
      </right>
      <top style="thin">
        <color rgb="FFF6F8F9"/>
      </top>
      <bottom style="thin">
        <color rgb="FFF6F8F9"/>
      </bottom>
    </border>
    <border>
      <left style="thin">
        <color rgb="FF000000"/>
      </left>
      <right style="thin">
        <color rgb="FF000000"/>
      </right>
      <top style="thin">
        <color rgb="FFFFF2CC"/>
      </top>
      <bottom style="thin">
        <color rgb="FFFFF2CC"/>
      </bottom>
    </border>
    <border>
      <left style="thin">
        <color rgb="FF000000"/>
      </left>
      <right style="thin">
        <color rgb="FFFFF2CC"/>
      </right>
      <top style="thin">
        <color rgb="FFFFF2CC"/>
      </top>
      <bottom style="thin">
        <color rgb="FFFFF2CC"/>
      </bottom>
    </border>
    <border>
      <left style="medium">
        <color rgb="FF000000"/>
      </left>
      <right style="thin">
        <color rgb="FF000000"/>
      </right>
      <top style="thin">
        <color rgb="FFFFF2CC"/>
      </top>
      <bottom style="thin">
        <color rgb="FFFFF2CC"/>
      </bottom>
    </border>
    <border>
      <left style="thin">
        <color rgb="FF000000"/>
      </left>
      <right style="medium">
        <color rgb="FF000000"/>
      </right>
      <top style="thin">
        <color rgb="FFFFF2CC"/>
      </top>
      <bottom style="thin">
        <color rgb="FFFFF2CC"/>
      </bottom>
    </border>
    <border>
      <left style="thin">
        <color rgb="FFFFF2CC"/>
      </left>
      <right style="thin">
        <color rgb="FF000000"/>
      </right>
      <top style="thin">
        <color rgb="FFFFF2CC"/>
      </top>
      <bottom style="thin">
        <color rgb="FFFFF2CC"/>
      </bottom>
    </border>
    <border>
      <left style="medium">
        <color rgb="FF000000"/>
      </left>
      <right style="medium">
        <color rgb="FF000000"/>
      </right>
      <top style="thin">
        <color rgb="FFFFF2CC"/>
      </top>
      <bottom style="thin">
        <color rgb="FFFFF2CC"/>
      </bottom>
    </border>
    <border>
      <left style="medium">
        <color rgb="FF000000"/>
      </left>
      <right style="thin">
        <color rgb="FFFFF2CC"/>
      </right>
      <top style="thin">
        <color rgb="FFFFF2CC"/>
      </top>
      <bottom style="thin">
        <color rgb="FFFFF2CC"/>
      </bottom>
    </border>
    <border>
      <left style="thin">
        <color rgb="FF000000"/>
      </left>
      <right style="medium">
        <color rgb="FF000000"/>
      </right>
      <top style="thin">
        <color rgb="FFF4CCCC"/>
      </top>
      <bottom style="thin">
        <color rgb="FFF4CCCC"/>
      </bottom>
    </border>
    <border>
      <left style="medium">
        <color rgb="FF000000"/>
      </left>
      <right style="thin">
        <color rgb="FFD9EAD3"/>
      </right>
      <top style="medium">
        <color rgb="FF000000"/>
      </top>
      <bottom style="thin">
        <color rgb="FFD9EAD3"/>
      </bottom>
    </border>
    <border>
      <left style="thin">
        <color rgb="FF000000"/>
      </left>
      <right style="thin">
        <color rgb="FF000000"/>
      </right>
      <top style="thin">
        <color rgb="FFD9D2E9"/>
      </top>
      <bottom style="medium">
        <color rgb="FF000000"/>
      </bottom>
    </border>
    <border>
      <left style="thin">
        <color rgb="FF000000"/>
      </left>
      <right style="thin">
        <color rgb="FFD9D2E9"/>
      </right>
      <top style="thin">
        <color rgb="FFD9D2E9"/>
      </top>
      <bottom style="medium">
        <color rgb="FF000000"/>
      </bottom>
    </border>
    <border>
      <left style="medium">
        <color rgb="FF000000"/>
      </left>
      <right style="thin">
        <color rgb="FF000000"/>
      </right>
      <top style="thin">
        <color rgb="FFD9D2E9"/>
      </top>
      <bottom style="medium">
        <color rgb="FF000000"/>
      </bottom>
    </border>
    <border>
      <left style="thin">
        <color rgb="FF000000"/>
      </left>
      <right style="medium">
        <color rgb="FF000000"/>
      </right>
      <top style="thin">
        <color rgb="FFD9D2E9"/>
      </top>
      <bottom style="medium">
        <color rgb="FF000000"/>
      </bottom>
    </border>
    <border>
      <left style="thin">
        <color rgb="FFD9D2E9"/>
      </left>
      <right style="thin">
        <color rgb="FF000000"/>
      </right>
      <top style="thin">
        <color rgb="FFD9D2E9"/>
      </top>
      <bottom style="medium">
        <color rgb="FF000000"/>
      </bottom>
    </border>
    <border>
      <left style="medium">
        <color rgb="FF000000"/>
      </left>
      <right style="medium">
        <color rgb="FF000000"/>
      </right>
      <top style="thin">
        <color rgb="FFD9D2E9"/>
      </top>
      <bottom style="medium">
        <color rgb="FF000000"/>
      </bottom>
    </border>
    <border>
      <left style="medium">
        <color rgb="FF000000"/>
      </left>
      <right style="thin">
        <color rgb="FFD9D2E9"/>
      </right>
      <top style="thin">
        <color rgb="FFD9D2E9"/>
      </top>
      <bottom style="medium">
        <color rgb="FF000000"/>
      </bottom>
    </border>
    <border>
      <left style="thin">
        <color rgb="FF000000"/>
      </left>
      <right style="thin">
        <color rgb="FF000000"/>
      </right>
      <top style="thin">
        <color rgb="FFFFFFFF"/>
      </top>
      <bottom style="medium">
        <color rgb="FF000000"/>
      </bottom>
    </border>
    <border>
      <left style="thin">
        <color rgb="FF000000"/>
      </left>
      <right style="thin">
        <color rgb="FFFFFFFF"/>
      </right>
      <top style="thin">
        <color rgb="FFFFFFFF"/>
      </top>
      <bottom style="medium">
        <color rgb="FF000000"/>
      </bottom>
    </border>
    <border>
      <left style="medium">
        <color rgb="FF000000"/>
      </left>
      <right style="thin">
        <color rgb="FF000000"/>
      </right>
      <top style="thin">
        <color rgb="FFFFFFFF"/>
      </top>
      <bottom style="medium">
        <color rgb="FF000000"/>
      </bottom>
    </border>
    <border>
      <left style="thin">
        <color rgb="FF000000"/>
      </left>
      <right style="medium">
        <color rgb="FF000000"/>
      </right>
      <top style="thin">
        <color rgb="FFFFFFFF"/>
      </top>
      <bottom style="medium">
        <color rgb="FF000000"/>
      </bottom>
    </border>
    <border>
      <left style="thin">
        <color rgb="FFFFFFFF"/>
      </left>
      <right style="thin">
        <color rgb="FF000000"/>
      </right>
      <top style="thin">
        <color rgb="FFFFFFFF"/>
      </top>
      <bottom style="medium">
        <color rgb="FF000000"/>
      </bottom>
    </border>
    <border>
      <left style="thin">
        <color rgb="FF000000"/>
      </left>
      <right style="medium">
        <color rgb="FF000000"/>
      </right>
      <top style="thin">
        <color rgb="FFFFFF00"/>
      </top>
      <bottom style="medium">
        <color rgb="FF000000"/>
      </bottom>
    </border>
    <border>
      <left style="medium">
        <color rgb="FF000000"/>
      </left>
      <right style="medium">
        <color rgb="FF000000"/>
      </right>
      <top style="thin">
        <color rgb="FFFFFFFF"/>
      </top>
      <bottom style="medium">
        <color rgb="FF000000"/>
      </bottom>
    </border>
    <border>
      <left style="medium">
        <color rgb="FF000000"/>
      </left>
      <right style="thin">
        <color rgb="FFFFFFFF"/>
      </right>
      <top style="thin">
        <color rgb="FFFFFFFF"/>
      </top>
      <bottom style="medium">
        <color rgb="FF000000"/>
      </bottom>
    </border>
    <border>
      <left style="thin">
        <color rgb="FF000000"/>
      </left>
      <right style="medium">
        <color rgb="FF000000"/>
      </right>
      <top style="thin">
        <color rgb="FFF6F8F9"/>
      </top>
      <bottom style="thin">
        <color rgb="FF000000"/>
      </bottom>
    </border>
    <border>
      <left style="thin">
        <color rgb="FF000000"/>
      </left>
      <right style="thin">
        <color rgb="FF000000"/>
      </right>
      <top style="thin">
        <color rgb="FF000000"/>
      </top>
      <bottom style="thin">
        <color rgb="FFFFFFFF"/>
      </bottom>
    </border>
    <border>
      <left style="thin">
        <color rgb="FF000000"/>
      </left>
      <right style="thin">
        <color rgb="FF000000"/>
      </right>
      <top style="thin">
        <color rgb="FFFFF2CC"/>
      </top>
      <bottom style="medium">
        <color rgb="FF000000"/>
      </bottom>
    </border>
    <border>
      <left style="thin">
        <color rgb="FF000000"/>
      </left>
      <right style="thin">
        <color rgb="FFFFF2CC"/>
      </right>
      <top style="thin">
        <color rgb="FFFFF2CC"/>
      </top>
      <bottom style="medium">
        <color rgb="FF000000"/>
      </bottom>
    </border>
    <border>
      <left style="medium">
        <color rgb="FF000000"/>
      </left>
      <right style="thin">
        <color rgb="FF000000"/>
      </right>
      <top style="thin">
        <color rgb="FFFFF2CC"/>
      </top>
      <bottom style="medium">
        <color rgb="FF000000"/>
      </bottom>
    </border>
    <border>
      <left style="thin">
        <color rgb="FF000000"/>
      </left>
      <right style="medium">
        <color rgb="FF000000"/>
      </right>
      <top style="thin">
        <color rgb="FFFFF2CC"/>
      </top>
      <bottom style="medium">
        <color rgb="FF000000"/>
      </bottom>
    </border>
    <border>
      <left style="thin">
        <color rgb="FFFFF2CC"/>
      </left>
      <right style="thin">
        <color rgb="FF000000"/>
      </right>
      <top style="thin">
        <color rgb="FFFFF2CC"/>
      </top>
      <bottom style="medium">
        <color rgb="FF000000"/>
      </bottom>
    </border>
    <border>
      <left style="medium">
        <color rgb="FF000000"/>
      </left>
      <right style="medium">
        <color rgb="FF000000"/>
      </right>
      <top style="thin">
        <color rgb="FFFFF2CC"/>
      </top>
      <bottom style="medium">
        <color rgb="FF000000"/>
      </bottom>
    </border>
    <border>
      <left style="medium">
        <color rgb="FF000000"/>
      </left>
      <right style="thin">
        <color rgb="FFFFF2CC"/>
      </right>
      <top style="thin">
        <color rgb="FFFFF2CC"/>
      </top>
      <bottom style="medium">
        <color rgb="FF000000"/>
      </bottom>
    </border>
    <border>
      <left style="thin">
        <color rgb="FF000000"/>
      </left>
      <right style="medium">
        <color rgb="FF000000"/>
      </right>
      <top style="thin">
        <color rgb="FFF4CCCC"/>
      </top>
      <bottom style="medium">
        <color rgb="FF000000"/>
      </bottom>
    </border>
    <border>
      <left style="thin">
        <color rgb="FF000000"/>
      </left>
      <right style="medium">
        <color rgb="FF000000"/>
      </right>
      <top style="medium">
        <color rgb="FF000000"/>
      </top>
      <bottom style="thin">
        <color rgb="FFFFF2CC"/>
      </bottom>
    </border>
    <border>
      <left style="thin">
        <color rgb="FFFFF2CC"/>
      </left>
      <right style="thin">
        <color rgb="FF000000"/>
      </right>
      <top style="medium">
        <color rgb="FF000000"/>
      </top>
      <bottom style="thin">
        <color rgb="FFFFF2CC"/>
      </bottom>
    </border>
    <border>
      <left style="thin">
        <color rgb="FF000000"/>
      </left>
      <right style="thin">
        <color rgb="FF000000"/>
      </right>
      <top style="thin">
        <color rgb="FFCFE2F3"/>
      </top>
      <bottom style="thin">
        <color rgb="FFCFE2F3"/>
      </bottom>
    </border>
    <border>
      <left style="thin">
        <color rgb="FF000000"/>
      </left>
      <right style="thin">
        <color rgb="FFCFE2F3"/>
      </right>
      <top style="thin">
        <color rgb="FFCFE2F3"/>
      </top>
      <bottom style="thin">
        <color rgb="FFCFE2F3"/>
      </bottom>
    </border>
    <border>
      <left style="medium">
        <color rgb="FF000000"/>
      </left>
      <right style="thin">
        <color rgb="FF000000"/>
      </right>
      <top style="thin">
        <color rgb="FFCFE2F3"/>
      </top>
      <bottom style="thin">
        <color rgb="FFCFE2F3"/>
      </bottom>
    </border>
    <border>
      <left style="thin">
        <color rgb="FF000000"/>
      </left>
      <right style="medium">
        <color rgb="FF000000"/>
      </right>
      <top style="thin">
        <color rgb="FFCFE2F3"/>
      </top>
      <bottom style="thin">
        <color rgb="FFCFE2F3"/>
      </bottom>
    </border>
    <border>
      <left style="thin">
        <color rgb="FFCFE2F3"/>
      </left>
      <right style="thin">
        <color rgb="FF000000"/>
      </right>
      <top style="thin">
        <color rgb="FFCFE2F3"/>
      </top>
      <bottom style="thin">
        <color rgb="FFCFE2F3"/>
      </bottom>
    </border>
    <border>
      <left style="medium">
        <color rgb="FF000000"/>
      </left>
      <right style="medium">
        <color rgb="FF000000"/>
      </right>
      <top style="thin">
        <color rgb="FFCFE2F3"/>
      </top>
      <bottom style="thin">
        <color rgb="FFCFE2F3"/>
      </bottom>
    </border>
    <border>
      <left style="thin">
        <color rgb="FFC9DAF8"/>
      </left>
      <right style="thin">
        <color rgb="FF000000"/>
      </right>
      <top style="thin">
        <color rgb="FFC9DAF8"/>
      </top>
      <bottom style="thin">
        <color rgb="FFC9DAF8"/>
      </bottom>
    </border>
    <border>
      <left style="medium">
        <color rgb="FF000000"/>
      </left>
      <right style="thin">
        <color rgb="FFCFE2F3"/>
      </right>
      <top style="thin">
        <color rgb="FFCFE2F3"/>
      </top>
      <bottom style="thin">
        <color rgb="FFCFE2F3"/>
      </bottom>
    </border>
    <border>
      <left style="thin">
        <color rgb="FF000000"/>
      </left>
      <right style="medium">
        <color rgb="FF000000"/>
      </right>
      <top style="medium">
        <color rgb="FF000000"/>
      </top>
      <bottom style="thin">
        <color rgb="FFF6F8F9"/>
      </bottom>
    </border>
    <border>
      <left style="thin">
        <color rgb="FF284E3F"/>
      </left>
      <right style="thin">
        <color rgb="FF000000"/>
      </right>
      <top style="thin">
        <color rgb="FFFFFFFF"/>
      </top>
      <bottom style="thin">
        <color rgb="FF284E3F"/>
      </bottom>
    </border>
    <border>
      <left style="thin">
        <color rgb="FFFFFFFF"/>
      </left>
      <right style="thin">
        <color rgb="FF000000"/>
      </right>
      <top style="thin">
        <color rgb="FFFFFFFF"/>
      </top>
      <bottom style="thin">
        <color rgb="FF284E3F"/>
      </bottom>
    </border>
    <border>
      <left style="thin">
        <color rgb="FF000000"/>
      </left>
      <right style="thin">
        <color rgb="FF000000"/>
      </right>
      <top style="thin">
        <color rgb="FFFFFFFF"/>
      </top>
      <bottom style="thin">
        <color rgb="FF284E3F"/>
      </bottom>
    </border>
    <border>
      <left style="thin">
        <color rgb="FF000000"/>
      </left>
      <right style="thin">
        <color rgb="FF000000"/>
      </right>
      <top style="thin">
        <color rgb="FFB7E1CD"/>
      </top>
      <bottom style="thin">
        <color rgb="FF284E3F"/>
      </bottom>
    </border>
    <border>
      <left style="thin">
        <color rgb="FF000000"/>
      </left>
      <right style="thin">
        <color rgb="FFFFFFFF"/>
      </right>
      <top style="thin">
        <color rgb="FFFFFFFF"/>
      </top>
      <bottom style="thin">
        <color rgb="FF284E3F"/>
      </bottom>
    </border>
    <border>
      <left style="medium">
        <color rgb="FF000000"/>
      </left>
      <right style="thin">
        <color rgb="FF000000"/>
      </right>
      <top style="thin">
        <color rgb="FFFFFFFF"/>
      </top>
      <bottom style="thin">
        <color rgb="FF284E3F"/>
      </bottom>
    </border>
    <border>
      <left style="thin">
        <color rgb="FF000000"/>
      </left>
      <right style="medium">
        <color rgb="FF000000"/>
      </right>
      <top style="thin">
        <color rgb="FFFFFFFF"/>
      </top>
      <bottom style="thin">
        <color rgb="FF284E3F"/>
      </bottom>
    </border>
    <border>
      <left style="medium">
        <color rgb="FF000000"/>
      </left>
      <right style="medium">
        <color rgb="FF000000"/>
      </right>
      <top style="thin">
        <color rgb="FFFFFFFF"/>
      </top>
      <bottom style="thin">
        <color rgb="FF284E3F"/>
      </bottom>
    </border>
    <border>
      <left style="medium">
        <color rgb="FF000000"/>
      </left>
      <right style="thin">
        <color rgb="FFFFFFFF"/>
      </right>
      <top style="thin">
        <color rgb="FFFFFFFF"/>
      </top>
      <bottom style="thin">
        <color rgb="FF284E3F"/>
      </bottom>
    </border>
    <border>
      <left style="medium">
        <color rgb="FF000000"/>
      </left>
      <right style="medium">
        <color rgb="FF000000"/>
      </right>
      <top style="thin">
        <color rgb="FFD9EAD3"/>
      </top>
      <bottom style="thin">
        <color rgb="FF284E3F"/>
      </bottom>
    </border>
    <border>
      <left style="thin">
        <color rgb="FF000000"/>
      </left>
      <right style="medium">
        <color rgb="FF000000"/>
      </right>
      <top style="thin">
        <color rgb="FF000000"/>
      </top>
    </border>
    <border>
      <right style="medium">
        <color rgb="FF000000"/>
      </right>
      <top style="thin">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thin">
        <color rgb="FF000000"/>
      </right>
    </border>
    <border>
      <left style="medium">
        <color rgb="FF000000"/>
      </left>
      <right style="medium">
        <color rgb="FF000000"/>
      </right>
      <top style="thin">
        <color rgb="FF000000"/>
      </top>
    </border>
    <border>
      <right style="medium">
        <color rgb="FF000000"/>
      </right>
    </border>
    <border>
      <left style="medium">
        <color rgb="FF000000"/>
      </left>
      <right style="medium">
        <color rgb="FF000000"/>
      </right>
      <top style="medium">
        <color rgb="FF000000"/>
      </top>
    </border>
    <border>
      <left style="thin">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medium">
        <color rgb="FF000000"/>
      </right>
      <bottom style="medium">
        <color rgb="FF000000"/>
      </bottom>
    </border>
    <border>
      <left style="thin">
        <color rgb="FF000000"/>
      </left>
      <right style="medium">
        <color rgb="FF000000"/>
      </right>
    </border>
    <border>
      <left style="medium">
        <color rgb="FF000000"/>
      </left>
      <right style="medium">
        <color rgb="FF000000"/>
      </right>
    </border>
    <border>
      <right style="medium">
        <color rgb="FF000000"/>
      </right>
      <top style="medium">
        <color rgb="FF000000"/>
      </top>
    </border>
    <border>
      <bottom style="medium">
        <color rgb="FF000000"/>
      </bottom>
    </border>
    <border>
      <left style="thin">
        <color rgb="FF000000"/>
      </left>
      <right style="medium">
        <color rgb="FF000000"/>
      </right>
      <top style="medium">
        <color rgb="FF000000"/>
      </top>
    </border>
    <border>
      <right style="medium">
        <color rgb="FF000000"/>
      </right>
      <top style="thin">
        <color rgb="FF000000"/>
      </top>
      <bottom style="thin">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medium">
        <color rgb="FF000000"/>
      </bottom>
    </border>
    <border>
      <bottom style="thin">
        <color rgb="FFC0C0C0"/>
      </bottom>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medium">
        <color rgb="FF000000"/>
      </right>
      <bottom style="thick">
        <color rgb="FF000000"/>
      </bottom>
    </border>
    <border>
      <right style="medium">
        <color rgb="FF000000"/>
      </right>
      <bottom style="thick">
        <color rgb="FF000000"/>
      </bottom>
    </border>
    <border>
      <left style="medium">
        <color rgb="FF000000"/>
      </left>
      <right style="medium">
        <color rgb="FF000000"/>
      </right>
      <bottom style="thick">
        <color rgb="FF000000"/>
      </bottom>
    </border>
    <border>
      <bottom style="thick">
        <color rgb="FF000000"/>
      </bottom>
    </border>
    <border>
      <bottom style="thin">
        <color rgb="FF808080"/>
      </bottom>
    </border>
    <border>
      <left style="thin">
        <color rgb="FF000000"/>
      </left>
      <right style="thin">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s>
  <cellStyleXfs count="1">
    <xf borderId="0" fillId="0" fontId="0" numFmtId="0" applyAlignment="1" applyFont="1"/>
  </cellStyleXfs>
  <cellXfs count="80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left" shrinkToFit="0" vertical="center" wrapText="1"/>
    </xf>
    <xf borderId="2" fillId="2" fontId="1" numFmtId="164" xfId="0" applyAlignment="1" applyBorder="1" applyFont="1" applyNumberForma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2" fillId="2" fontId="1" numFmtId="49" xfId="0" applyAlignment="1" applyBorder="1" applyFont="1" applyNumberFormat="1">
      <alignment horizontal="center" shrinkToFit="0" vertical="center" wrapText="1"/>
    </xf>
    <xf borderId="2" fillId="2" fontId="1" numFmtId="4" xfId="0" applyAlignment="1" applyBorder="1" applyFont="1" applyNumberFormat="1">
      <alignment horizontal="center" shrinkToFit="0" vertical="center" wrapText="1"/>
    </xf>
    <xf borderId="4" fillId="2" fontId="1" numFmtId="0" xfId="0" applyAlignment="1" applyBorder="1" applyFont="1">
      <alignment horizontal="center" shrinkToFit="0" vertical="center" wrapText="1"/>
    </xf>
    <xf borderId="5" fillId="3" fontId="2" numFmtId="0" xfId="0" applyAlignment="1" applyBorder="1" applyFill="1" applyFont="1">
      <alignment horizontal="center" shrinkToFit="0" vertical="center" wrapText="1"/>
    </xf>
    <xf borderId="5" fillId="3" fontId="2" numFmtId="0" xfId="0" applyAlignment="1" applyBorder="1" applyFont="1">
      <alignment horizontal="left" shrinkToFit="0" vertical="center" wrapText="1"/>
    </xf>
    <xf borderId="5" fillId="3" fontId="2" numFmtId="164" xfId="0" applyAlignment="1" applyBorder="1" applyFont="1" applyNumberFormat="1">
      <alignment horizontal="center" shrinkToFit="0" vertical="center" wrapText="1"/>
    </xf>
    <xf borderId="5" fillId="3" fontId="1" numFmtId="164" xfId="0" applyAlignment="1" applyBorder="1" applyFont="1" applyNumberFormat="1">
      <alignment horizontal="center" shrinkToFit="0" vertical="center" wrapText="1"/>
    </xf>
    <xf borderId="5" fillId="3" fontId="2" numFmtId="3" xfId="0" applyAlignment="1" applyBorder="1" applyFont="1" applyNumberFormat="1">
      <alignment horizontal="center" shrinkToFit="0" vertical="center" wrapText="1"/>
    </xf>
    <xf borderId="6" fillId="3" fontId="1" numFmtId="0" xfId="0" applyAlignment="1" applyBorder="1" applyFont="1">
      <alignment shrinkToFit="0" vertical="center" wrapText="1"/>
    </xf>
    <xf borderId="5" fillId="3" fontId="2" numFmtId="0" xfId="0" applyAlignment="1" applyBorder="1" applyFont="1">
      <alignment shrinkToFit="0" vertical="center" wrapText="1"/>
    </xf>
    <xf borderId="5" fillId="3" fontId="1" numFmtId="0" xfId="0" applyAlignment="1" applyBorder="1" applyFont="1">
      <alignment shrinkToFit="0" vertical="center" wrapText="1"/>
    </xf>
    <xf borderId="7" fillId="3" fontId="2" numFmtId="0" xfId="0" applyAlignment="1" applyBorder="1" applyFont="1">
      <alignment shrinkToFit="0" vertical="center" wrapText="1"/>
    </xf>
    <xf borderId="8" fillId="3" fontId="2" numFmtId="4" xfId="0" applyAlignment="1" applyBorder="1" applyFont="1" applyNumberFormat="1">
      <alignment shrinkToFit="0" vertical="center" wrapText="1"/>
    </xf>
    <xf borderId="5" fillId="3" fontId="2" numFmtId="4" xfId="0" applyAlignment="1" applyBorder="1" applyFont="1" applyNumberFormat="1">
      <alignment shrinkToFit="0" vertical="center" wrapText="1"/>
    </xf>
    <xf borderId="9" fillId="3" fontId="2" numFmtId="4" xfId="0" applyAlignment="1" applyBorder="1" applyFont="1" applyNumberFormat="1">
      <alignment shrinkToFit="0" vertical="center" wrapText="1"/>
    </xf>
    <xf borderId="10" fillId="3" fontId="2" numFmtId="4" xfId="0" applyAlignment="1" applyBorder="1" applyFont="1" applyNumberFormat="1">
      <alignment shrinkToFit="0" vertical="center" wrapText="1"/>
    </xf>
    <xf borderId="10" fillId="3" fontId="2" numFmtId="4" xfId="0" applyAlignment="1" applyBorder="1" applyFont="1" applyNumberFormat="1">
      <alignment horizontal="right" shrinkToFit="0" vertical="center" wrapText="1"/>
    </xf>
    <xf borderId="5" fillId="3" fontId="3" numFmtId="0" xfId="0" applyAlignment="1" applyBorder="1" applyFont="1">
      <alignment horizontal="center" shrinkToFit="0" vertical="center" wrapText="1"/>
    </xf>
    <xf borderId="7" fillId="3" fontId="3" numFmtId="0" xfId="0" applyAlignment="1" applyBorder="1" applyFont="1">
      <alignment horizontal="center" shrinkToFit="0" vertical="center" wrapText="1"/>
    </xf>
    <xf borderId="8" fillId="3" fontId="2" numFmtId="0" xfId="0" applyAlignment="1" applyBorder="1" applyFont="1">
      <alignment horizontal="center" shrinkToFit="0" vertical="center" wrapText="1"/>
    </xf>
    <xf borderId="9" fillId="3" fontId="2" numFmtId="0" xfId="0" applyAlignment="1" applyBorder="1" applyFont="1">
      <alignment shrinkToFit="0" vertical="center" wrapText="1"/>
    </xf>
    <xf borderId="10" fillId="3" fontId="2" numFmtId="0" xfId="0" applyAlignment="1" applyBorder="1" applyFont="1">
      <alignment horizontal="center" shrinkToFit="0" vertical="center" wrapText="1"/>
    </xf>
    <xf borderId="7" fillId="3" fontId="2" numFmtId="0" xfId="0" applyAlignment="1" applyBorder="1" applyFont="1">
      <alignment horizontal="left" shrinkToFit="0" vertical="center" wrapText="1"/>
    </xf>
    <xf borderId="8" fillId="3" fontId="2" numFmtId="0" xfId="0" applyAlignment="1" applyBorder="1" applyFont="1">
      <alignment shrinkToFit="0" vertical="center" wrapText="1"/>
    </xf>
    <xf borderId="9" fillId="3" fontId="2" numFmtId="0" xfId="0" applyAlignment="1" applyBorder="1" applyFont="1">
      <alignment horizontal="center" shrinkToFit="0" vertical="center" wrapText="1"/>
    </xf>
    <xf borderId="11" fillId="3" fontId="4" numFmtId="0" xfId="0" applyAlignment="1" applyBorder="1" applyFont="1">
      <alignment horizontal="center" shrinkToFit="0" vertical="center" wrapText="1"/>
    </xf>
    <xf borderId="10" fillId="3" fontId="5" numFmtId="164" xfId="0" applyAlignment="1" applyBorder="1" applyFont="1" applyNumberFormat="1">
      <alignment horizontal="center" shrinkToFit="0" vertical="center" wrapText="1"/>
    </xf>
    <xf borderId="7" fillId="3" fontId="3" numFmtId="164" xfId="0" applyAlignment="1" applyBorder="1" applyFont="1" applyNumberFormat="1">
      <alignment horizontal="center" shrinkToFit="0" vertical="center" wrapText="1"/>
    </xf>
    <xf borderId="12" fillId="3" fontId="3" numFmtId="0" xfId="0" applyAlignment="1" applyBorder="1" applyFont="1">
      <alignment horizontal="center" shrinkToFit="0" vertical="center" wrapText="1"/>
    </xf>
    <xf borderId="8" fillId="3" fontId="3" numFmtId="0" xfId="0" applyAlignment="1" applyBorder="1" applyFont="1">
      <alignment horizontal="center" shrinkToFit="0" vertical="center" wrapText="0"/>
    </xf>
    <xf borderId="13" fillId="3" fontId="6" numFmtId="0" xfId="0" applyAlignment="1" applyBorder="1" applyFont="1">
      <alignment shrinkToFit="0" vertical="bottom" wrapText="0"/>
    </xf>
    <xf borderId="14" fillId="3" fontId="6" numFmtId="165" xfId="0" applyAlignment="1" applyBorder="1" applyFont="1" applyNumberFormat="1">
      <alignment horizontal="center" shrinkToFit="0" vertical="center" wrapText="1"/>
    </xf>
    <xf borderId="14" fillId="3" fontId="6" numFmtId="0" xfId="0" applyAlignment="1" applyBorder="1" applyFont="1">
      <alignment horizontal="center" shrinkToFit="0" vertical="center" wrapText="1"/>
    </xf>
    <xf borderId="15" fillId="3" fontId="2" numFmtId="0" xfId="0" applyAlignment="1" applyBorder="1" applyFont="1">
      <alignment horizontal="center" shrinkToFit="0" vertical="center" wrapText="1"/>
    </xf>
    <xf borderId="15" fillId="3" fontId="2" numFmtId="0" xfId="0" applyAlignment="1" applyBorder="1" applyFont="1">
      <alignment horizontal="left" shrinkToFit="0" vertical="center" wrapText="1"/>
    </xf>
    <xf borderId="15" fillId="3" fontId="2" numFmtId="164" xfId="0" applyAlignment="1" applyBorder="1" applyFont="1" applyNumberFormat="1">
      <alignment horizontal="center" shrinkToFit="0" vertical="center" wrapText="1"/>
    </xf>
    <xf borderId="15" fillId="3" fontId="1" numFmtId="164" xfId="0" applyAlignment="1" applyBorder="1" applyFont="1" applyNumberFormat="1">
      <alignment horizontal="center" shrinkToFit="0" vertical="center" wrapText="1"/>
    </xf>
    <xf borderId="15" fillId="3" fontId="2" numFmtId="3" xfId="0" applyAlignment="1" applyBorder="1" applyFont="1" applyNumberFormat="1">
      <alignment horizontal="center" shrinkToFit="0" vertical="center" wrapText="1"/>
    </xf>
    <xf borderId="16" fillId="3" fontId="1" numFmtId="0" xfId="0" applyAlignment="1" applyBorder="1" applyFont="1">
      <alignment shrinkToFit="0" vertical="center" wrapText="1"/>
    </xf>
    <xf borderId="15" fillId="3" fontId="2" numFmtId="0" xfId="0" applyAlignment="1" applyBorder="1" applyFont="1">
      <alignment shrinkToFit="0" vertical="center" wrapText="1"/>
    </xf>
    <xf borderId="17" fillId="3" fontId="2" numFmtId="0" xfId="0" applyAlignment="1" applyBorder="1" applyFont="1">
      <alignment shrinkToFit="0" vertical="center" wrapText="1"/>
    </xf>
    <xf borderId="18" fillId="3" fontId="2" numFmtId="4" xfId="0" applyAlignment="1" applyBorder="1" applyFont="1" applyNumberFormat="1">
      <alignment shrinkToFit="0" vertical="center" wrapText="1"/>
    </xf>
    <xf borderId="15" fillId="3" fontId="2" numFmtId="4" xfId="0" applyAlignment="1" applyBorder="1" applyFont="1" applyNumberFormat="1">
      <alignment shrinkToFit="0" vertical="center" wrapText="1"/>
    </xf>
    <xf borderId="19" fillId="3" fontId="2" numFmtId="4" xfId="0" applyAlignment="1" applyBorder="1" applyFont="1" applyNumberFormat="1">
      <alignment shrinkToFit="0" vertical="center" wrapText="1"/>
    </xf>
    <xf borderId="20" fillId="3" fontId="2" numFmtId="4" xfId="0" applyAlignment="1" applyBorder="1" applyFont="1" applyNumberFormat="1">
      <alignment shrinkToFit="0" vertical="center" wrapText="1"/>
    </xf>
    <xf borderId="20" fillId="3" fontId="2" numFmtId="4" xfId="0" applyAlignment="1" applyBorder="1" applyFont="1" applyNumberFormat="1">
      <alignment horizontal="right" shrinkToFit="0" vertical="center" wrapText="1"/>
    </xf>
    <xf borderId="15" fillId="3" fontId="3" numFmtId="0" xfId="0" applyAlignment="1" applyBorder="1" applyFont="1">
      <alignment horizontal="center" shrinkToFit="0" vertical="center" wrapText="1"/>
    </xf>
    <xf borderId="17" fillId="3" fontId="3" numFmtId="0" xfId="0" applyAlignment="1" applyBorder="1" applyFont="1">
      <alignment horizontal="center" shrinkToFit="0" vertical="center" wrapText="1"/>
    </xf>
    <xf borderId="18" fillId="3" fontId="2" numFmtId="0" xfId="0" applyAlignment="1" applyBorder="1" applyFont="1">
      <alignment horizontal="center" shrinkToFit="0" vertical="center" wrapText="1"/>
    </xf>
    <xf borderId="19" fillId="3" fontId="2" numFmtId="0" xfId="0" applyAlignment="1" applyBorder="1" applyFont="1">
      <alignment shrinkToFit="0" vertical="center" wrapText="1"/>
    </xf>
    <xf borderId="20" fillId="3" fontId="2" numFmtId="0" xfId="0" applyAlignment="1" applyBorder="1" applyFont="1">
      <alignment horizontal="center" shrinkToFit="0" vertical="center" wrapText="1"/>
    </xf>
    <xf borderId="18" fillId="3" fontId="2" numFmtId="0" xfId="0" applyAlignment="1" applyBorder="1" applyFont="1">
      <alignment shrinkToFit="0" vertical="center" wrapText="1"/>
    </xf>
    <xf borderId="19" fillId="3" fontId="2" numFmtId="0" xfId="0" applyAlignment="1" applyBorder="1" applyFont="1">
      <alignment horizontal="center" shrinkToFit="0" vertical="center" wrapText="1"/>
    </xf>
    <xf borderId="21" fillId="3" fontId="4" numFmtId="0" xfId="0" applyAlignment="1" applyBorder="1" applyFont="1">
      <alignment horizontal="center" shrinkToFit="0" vertical="center" wrapText="1"/>
    </xf>
    <xf borderId="20" fillId="3" fontId="5" numFmtId="164" xfId="0" applyAlignment="1" applyBorder="1" applyFont="1" applyNumberFormat="1">
      <alignment horizontal="center" shrinkToFit="0" vertical="center" wrapText="1"/>
    </xf>
    <xf borderId="15" fillId="3" fontId="3" numFmtId="164" xfId="0" applyAlignment="1" applyBorder="1" applyFont="1" applyNumberFormat="1">
      <alignment horizontal="center" shrinkToFit="0" vertical="center" wrapText="1"/>
    </xf>
    <xf borderId="18" fillId="3" fontId="3" numFmtId="0" xfId="0" applyAlignment="1" applyBorder="1" applyFont="1">
      <alignment horizontal="center" shrinkToFit="0" vertical="center" wrapText="0"/>
    </xf>
    <xf borderId="22" fillId="3" fontId="6" numFmtId="0" xfId="0" applyAlignment="1" applyBorder="1" applyFont="1">
      <alignment shrinkToFit="0" vertical="bottom" wrapText="0"/>
    </xf>
    <xf borderId="21" fillId="3" fontId="6" numFmtId="165" xfId="0" applyAlignment="1" applyBorder="1" applyFont="1" applyNumberFormat="1">
      <alignment horizontal="center" shrinkToFit="0" vertical="center" wrapText="1"/>
    </xf>
    <xf borderId="21" fillId="3" fontId="6" numFmtId="0" xfId="0" applyAlignment="1" applyBorder="1" applyFont="1">
      <alignment horizontal="center" shrinkToFit="0" vertical="center" wrapText="1"/>
    </xf>
    <xf borderId="9" fillId="3" fontId="2" numFmtId="0" xfId="0" applyAlignment="1" applyBorder="1" applyFont="1">
      <alignment horizontal="left" shrinkToFit="0" vertical="center" wrapText="1"/>
    </xf>
    <xf borderId="5" fillId="3" fontId="3" numFmtId="164" xfId="0" applyAlignment="1" applyBorder="1" applyFont="1" applyNumberFormat="1">
      <alignment horizontal="center" shrinkToFit="0" vertical="center" wrapText="1"/>
    </xf>
    <xf borderId="11" fillId="3" fontId="6" numFmtId="165" xfId="0" applyAlignment="1" applyBorder="1" applyFont="1" applyNumberFormat="1">
      <alignment horizontal="center" shrinkToFit="0" vertical="center" wrapText="1"/>
    </xf>
    <xf borderId="11" fillId="3" fontId="6" numFmtId="0" xfId="0" applyAlignment="1" applyBorder="1" applyFont="1">
      <alignment horizontal="center" shrinkToFit="0" vertical="center" wrapText="1"/>
    </xf>
    <xf borderId="19" fillId="3" fontId="2" numFmtId="0" xfId="0" applyAlignment="1" applyBorder="1" applyFont="1">
      <alignment horizontal="left" shrinkToFit="0" vertical="center" wrapText="1"/>
    </xf>
    <xf borderId="17" fillId="3" fontId="2" numFmtId="0" xfId="0" applyAlignment="1" applyBorder="1" applyFont="1">
      <alignment horizontal="left" shrinkToFit="0" vertical="center" wrapText="1"/>
    </xf>
    <xf borderId="10" fillId="3" fontId="2" numFmtId="0" xfId="0" applyAlignment="1" applyBorder="1" applyFont="1">
      <alignment shrinkToFit="0" vertical="center" wrapText="1"/>
    </xf>
    <xf borderId="7" fillId="3" fontId="4" numFmtId="0" xfId="0" applyAlignment="1" applyBorder="1" applyFont="1">
      <alignment horizontal="center" shrinkToFit="0" vertical="center" wrapText="1"/>
    </xf>
    <xf borderId="11" fillId="3" fontId="6" numFmtId="165" xfId="0" applyAlignment="1" applyBorder="1" applyFont="1" applyNumberFormat="1">
      <alignment horizontal="center" shrinkToFit="0" vertical="bottom" wrapText="1"/>
    </xf>
    <xf borderId="11" fillId="3" fontId="6" numFmtId="0" xfId="0" applyAlignment="1" applyBorder="1" applyFont="1">
      <alignment horizontal="center" shrinkToFit="0" vertical="bottom" wrapText="1"/>
    </xf>
    <xf borderId="12" fillId="3" fontId="2" numFmtId="0" xfId="0" applyAlignment="1" applyBorder="1" applyFont="1">
      <alignment shrinkToFit="0" vertical="center" wrapText="0"/>
    </xf>
    <xf borderId="11" fillId="3" fontId="1" numFmtId="0" xfId="0" applyAlignment="1" applyBorder="1" applyFont="1">
      <alignment horizontal="center" shrinkToFit="0" vertical="center" wrapText="1"/>
    </xf>
    <xf borderId="15" fillId="3" fontId="1" numFmtId="0" xfId="0" applyAlignment="1" applyBorder="1" applyFont="1">
      <alignment shrinkToFit="0" vertical="center" wrapText="1"/>
    </xf>
    <xf borderId="20" fillId="3" fontId="2" numFmtId="0" xfId="0" applyAlignment="1" applyBorder="1" applyFont="1">
      <alignment shrinkToFit="0" vertical="center" wrapText="1"/>
    </xf>
    <xf quotePrefix="1" borderId="5" fillId="3" fontId="2" numFmtId="0" xfId="0" applyAlignment="1" applyBorder="1" applyFont="1">
      <alignment horizontal="center" shrinkToFit="0" vertical="center" wrapText="1"/>
    </xf>
    <xf borderId="5" fillId="3" fontId="2" numFmtId="166" xfId="0" applyAlignment="1" applyBorder="1" applyFont="1" applyNumberFormat="1">
      <alignment horizontal="center" shrinkToFit="0" vertical="center" wrapText="1"/>
    </xf>
    <xf borderId="8" fillId="3" fontId="2" numFmtId="4" xfId="0" applyAlignment="1" applyBorder="1" applyFont="1" applyNumberFormat="1">
      <alignment horizontal="right" shrinkToFit="0" vertical="center" wrapText="1"/>
    </xf>
    <xf borderId="5" fillId="3" fontId="2" numFmtId="4" xfId="0" applyAlignment="1" applyBorder="1" applyFont="1" applyNumberFormat="1">
      <alignment horizontal="right" shrinkToFit="0" vertical="center" wrapText="1"/>
    </xf>
    <xf borderId="9" fillId="3" fontId="2" numFmtId="4" xfId="0" applyAlignment="1" applyBorder="1" applyFont="1" applyNumberFormat="1">
      <alignment horizontal="right" shrinkToFit="0" vertical="center" wrapText="1"/>
    </xf>
    <xf borderId="7" fillId="3" fontId="2" numFmtId="0" xfId="0" applyAlignment="1" applyBorder="1" applyFont="1">
      <alignment horizontal="center" shrinkToFit="0" vertical="center" wrapText="1"/>
    </xf>
    <xf borderId="8" fillId="3" fontId="6" numFmtId="0" xfId="0" applyAlignment="1" applyBorder="1" applyFont="1">
      <alignment shrinkToFit="0" vertical="center" wrapText="0"/>
    </xf>
    <xf borderId="7" fillId="3" fontId="4" numFmtId="0" xfId="0" applyAlignment="1" applyBorder="1" applyFont="1">
      <alignment horizontal="left" shrinkToFit="0" vertical="center" wrapText="1"/>
    </xf>
    <xf borderId="17" fillId="3" fontId="4" numFmtId="0" xfId="0" applyAlignment="1" applyBorder="1" applyFont="1">
      <alignment horizontal="center" shrinkToFit="0" vertical="center" wrapText="1"/>
    </xf>
    <xf borderId="10" fillId="3" fontId="3" numFmtId="0" xfId="0" applyAlignment="1" applyBorder="1" applyFont="1">
      <alignment horizontal="center" shrinkToFit="0" vertical="center" wrapText="1"/>
    </xf>
    <xf borderId="20" fillId="3" fontId="3" numFmtId="0" xfId="0" applyAlignment="1" applyBorder="1" applyFont="1">
      <alignment horizontal="center" shrinkToFit="0" vertical="center" wrapText="1"/>
    </xf>
    <xf borderId="23" fillId="4" fontId="2" numFmtId="0" xfId="0" applyAlignment="1" applyBorder="1" applyFill="1" applyFont="1">
      <alignment horizontal="center" shrinkToFit="0" vertical="center" wrapText="1"/>
    </xf>
    <xf borderId="23" fillId="4" fontId="2" numFmtId="0" xfId="0" applyAlignment="1" applyBorder="1" applyFont="1">
      <alignment horizontal="left" shrinkToFit="0" vertical="center" wrapText="1"/>
    </xf>
    <xf borderId="23" fillId="4" fontId="2" numFmtId="164" xfId="0" applyAlignment="1" applyBorder="1" applyFont="1" applyNumberFormat="1">
      <alignment horizontal="center" shrinkToFit="0" vertical="center" wrapText="1"/>
    </xf>
    <xf borderId="23" fillId="4" fontId="1" numFmtId="164" xfId="0" applyAlignment="1" applyBorder="1" applyFont="1" applyNumberFormat="1">
      <alignment horizontal="center" shrinkToFit="0" vertical="center" wrapText="1"/>
    </xf>
    <xf borderId="23" fillId="4" fontId="2" numFmtId="3" xfId="0" applyAlignment="1" applyBorder="1" applyFont="1" applyNumberFormat="1">
      <alignment horizontal="center" shrinkToFit="0" vertical="center" wrapText="1"/>
    </xf>
    <xf borderId="6" fillId="4" fontId="1" numFmtId="0" xfId="0" applyAlignment="1" applyBorder="1" applyFont="1">
      <alignment shrinkToFit="0" vertical="center" wrapText="1"/>
    </xf>
    <xf borderId="23" fillId="4" fontId="2" numFmtId="0" xfId="0" applyAlignment="1" applyBorder="1" applyFont="1">
      <alignment shrinkToFit="0" vertical="center" wrapText="1"/>
    </xf>
    <xf borderId="24" fillId="4" fontId="2" numFmtId="0" xfId="0" applyAlignment="1" applyBorder="1" applyFont="1">
      <alignment shrinkToFit="0" vertical="center" wrapText="1"/>
    </xf>
    <xf borderId="25" fillId="4" fontId="2" numFmtId="4" xfId="0" applyAlignment="1" applyBorder="1" applyFont="1" applyNumberFormat="1">
      <alignment shrinkToFit="0" vertical="center" wrapText="1"/>
    </xf>
    <xf borderId="23" fillId="4" fontId="2" numFmtId="4" xfId="0" applyAlignment="1" applyBorder="1" applyFont="1" applyNumberFormat="1">
      <alignment shrinkToFit="0" vertical="center" wrapText="1"/>
    </xf>
    <xf borderId="26" fillId="4" fontId="2" numFmtId="4" xfId="0" applyAlignment="1" applyBorder="1" applyFont="1" applyNumberFormat="1">
      <alignment shrinkToFit="0" vertical="center" wrapText="1"/>
    </xf>
    <xf borderId="27" fillId="4" fontId="2" numFmtId="4" xfId="0" applyAlignment="1" applyBorder="1" applyFont="1" applyNumberFormat="1">
      <alignment shrinkToFit="0" vertical="center" wrapText="1"/>
    </xf>
    <xf borderId="27" fillId="4" fontId="2" numFmtId="4" xfId="0" applyAlignment="1" applyBorder="1" applyFont="1" applyNumberFormat="1">
      <alignment horizontal="right" shrinkToFit="0" vertical="center" wrapText="1"/>
    </xf>
    <xf borderId="23" fillId="4" fontId="3" numFmtId="0" xfId="0" applyAlignment="1" applyBorder="1" applyFont="1">
      <alignment horizontal="center" shrinkToFit="0" vertical="center" wrapText="1"/>
    </xf>
    <xf borderId="24" fillId="4" fontId="3" numFmtId="0" xfId="0" applyAlignment="1" applyBorder="1" applyFont="1">
      <alignment horizontal="center" shrinkToFit="0" vertical="center" wrapText="1"/>
    </xf>
    <xf borderId="25" fillId="4" fontId="2" numFmtId="0" xfId="0" applyAlignment="1" applyBorder="1" applyFont="1">
      <alignment horizontal="center" shrinkToFit="0" vertical="center" wrapText="1"/>
    </xf>
    <xf borderId="26" fillId="4" fontId="2" numFmtId="0" xfId="0" applyAlignment="1" applyBorder="1" applyFont="1">
      <alignment shrinkToFit="0" vertical="center" wrapText="1"/>
    </xf>
    <xf borderId="27" fillId="4" fontId="2" numFmtId="0" xfId="0" applyAlignment="1" applyBorder="1" applyFont="1">
      <alignment horizontal="center" shrinkToFit="0" vertical="center" wrapText="1"/>
    </xf>
    <xf borderId="27" fillId="4" fontId="2" numFmtId="0" xfId="0" applyAlignment="1" applyBorder="1" applyFont="1">
      <alignment shrinkToFit="0" vertical="center" wrapText="1"/>
    </xf>
    <xf borderId="26" fillId="4" fontId="2" numFmtId="0" xfId="0" applyAlignment="1" applyBorder="1" applyFont="1">
      <alignment horizontal="center" shrinkToFit="0" vertical="center" wrapText="1"/>
    </xf>
    <xf borderId="28" fillId="4" fontId="4" numFmtId="0" xfId="0" applyAlignment="1" applyBorder="1" applyFont="1">
      <alignment horizontal="center" shrinkToFit="0" vertical="center" wrapText="1"/>
    </xf>
    <xf borderId="27" fillId="4" fontId="5" numFmtId="164" xfId="0" applyAlignment="1" applyBorder="1" applyFont="1" applyNumberFormat="1">
      <alignment horizontal="center" shrinkToFit="0" vertical="center" wrapText="1"/>
    </xf>
    <xf borderId="27" fillId="4" fontId="3" numFmtId="0" xfId="0" applyAlignment="1" applyBorder="1" applyFont="1">
      <alignment horizontal="center" shrinkToFit="0" vertical="center" wrapText="1"/>
    </xf>
    <xf borderId="23" fillId="4" fontId="3" numFmtId="164" xfId="0" applyAlignment="1" applyBorder="1" applyFont="1" applyNumberFormat="1">
      <alignment horizontal="center" shrinkToFit="0" vertical="center" wrapText="1"/>
    </xf>
    <xf borderId="25" fillId="4" fontId="3" numFmtId="0" xfId="0" applyAlignment="1" applyBorder="1" applyFont="1">
      <alignment horizontal="center" shrinkToFit="0" vertical="center" wrapText="0"/>
    </xf>
    <xf borderId="29" fillId="4" fontId="6" numFmtId="0" xfId="0" applyAlignment="1" applyBorder="1" applyFont="1">
      <alignment shrinkToFit="0" vertical="bottom" wrapText="0"/>
    </xf>
    <xf borderId="23" fillId="4" fontId="1" numFmtId="0" xfId="0" applyAlignment="1" applyBorder="1" applyFont="1">
      <alignment shrinkToFit="0" vertical="center" wrapText="1"/>
    </xf>
    <xf borderId="12" fillId="3" fontId="6" numFmtId="0" xfId="0" applyAlignment="1" applyBorder="1" applyFont="1">
      <alignment shrinkToFit="0" vertical="center" wrapText="0"/>
    </xf>
    <xf borderId="21" fillId="3" fontId="1" numFmtId="0" xfId="0" applyAlignment="1" applyBorder="1" applyFont="1">
      <alignment horizontal="center" shrinkToFit="0" vertical="center" wrapText="1"/>
    </xf>
    <xf borderId="10" fillId="3" fontId="4" numFmtId="0" xfId="0" applyAlignment="1" applyBorder="1" applyFont="1">
      <alignment horizontal="center" shrinkToFit="0" vertical="center" wrapText="1"/>
    </xf>
    <xf borderId="7" fillId="3" fontId="2" numFmtId="4" xfId="0" applyAlignment="1" applyBorder="1" applyFont="1" applyNumberFormat="1">
      <alignment shrinkToFit="0" vertical="center" wrapText="1"/>
    </xf>
    <xf borderId="17" fillId="3" fontId="2" numFmtId="4" xfId="0" applyAlignment="1" applyBorder="1" applyFont="1" applyNumberFormat="1">
      <alignment shrinkToFit="0" vertical="center" wrapText="1"/>
    </xf>
    <xf borderId="30" fillId="0" fontId="2" numFmtId="0" xfId="0" applyAlignment="1" applyBorder="1" applyFont="1">
      <alignment horizontal="center" shrinkToFit="0" vertical="center" wrapText="1"/>
    </xf>
    <xf borderId="30" fillId="0" fontId="2" numFmtId="0" xfId="0" applyAlignment="1" applyBorder="1" applyFont="1">
      <alignment horizontal="left" shrinkToFit="0" vertical="center" wrapText="1"/>
    </xf>
    <xf borderId="30" fillId="0" fontId="2" numFmtId="164" xfId="0" applyAlignment="1" applyBorder="1" applyFont="1" applyNumberFormat="1">
      <alignment horizontal="center" shrinkToFit="0" vertical="center" wrapText="1"/>
    </xf>
    <xf borderId="30" fillId="0" fontId="1" numFmtId="164" xfId="0" applyAlignment="1" applyBorder="1" applyFont="1" applyNumberFormat="1">
      <alignment horizontal="center" shrinkToFit="0" vertical="center" wrapText="1"/>
    </xf>
    <xf borderId="30" fillId="0" fontId="2" numFmtId="3" xfId="0" applyAlignment="1" applyBorder="1" applyFont="1" applyNumberFormat="1">
      <alignment horizontal="center" shrinkToFit="0" vertical="center" wrapText="1"/>
    </xf>
    <xf borderId="6" fillId="0" fontId="1" numFmtId="0" xfId="0" applyAlignment="1" applyBorder="1" applyFont="1">
      <alignment shrinkToFit="0" vertical="center" wrapText="1"/>
    </xf>
    <xf borderId="30" fillId="0" fontId="2" numFmtId="0" xfId="0" applyAlignment="1" applyBorder="1" applyFont="1">
      <alignment shrinkToFit="0" vertical="center" wrapText="1"/>
    </xf>
    <xf borderId="31" fillId="0" fontId="2" numFmtId="0" xfId="0" applyAlignment="1" applyBorder="1" applyFont="1">
      <alignment shrinkToFit="0" vertical="center" wrapText="1"/>
    </xf>
    <xf borderId="32" fillId="0" fontId="2" numFmtId="4" xfId="0" applyAlignment="1" applyBorder="1" applyFont="1" applyNumberFormat="1">
      <alignment shrinkToFit="0" vertical="center" wrapText="1"/>
    </xf>
    <xf borderId="30" fillId="0" fontId="2" numFmtId="4" xfId="0" applyAlignment="1" applyBorder="1" applyFont="1" applyNumberFormat="1">
      <alignment shrinkToFit="0" vertical="center" wrapText="1"/>
    </xf>
    <xf borderId="33" fillId="0" fontId="2" numFmtId="4" xfId="0" applyAlignment="1" applyBorder="1" applyFont="1" applyNumberFormat="1">
      <alignment shrinkToFit="0" vertical="center" wrapText="1"/>
    </xf>
    <xf borderId="34" fillId="0" fontId="2" numFmtId="4" xfId="0" applyAlignment="1" applyBorder="1" applyFont="1" applyNumberFormat="1">
      <alignment shrinkToFit="0" vertical="center" wrapText="1"/>
    </xf>
    <xf borderId="34" fillId="0" fontId="2" numFmtId="4" xfId="0" applyAlignment="1" applyBorder="1" applyFont="1" applyNumberFormat="1">
      <alignment horizontal="right" shrinkToFit="0" vertical="center" wrapText="1"/>
    </xf>
    <xf borderId="30" fillId="0" fontId="3" numFmtId="0" xfId="0" applyAlignment="1" applyBorder="1" applyFont="1">
      <alignment horizontal="center" shrinkToFit="0" vertical="center" wrapText="1"/>
    </xf>
    <xf borderId="31" fillId="0" fontId="3" numFmtId="0" xfId="0" applyAlignment="1" applyBorder="1" applyFont="1">
      <alignment horizontal="center" shrinkToFit="0" vertical="center" wrapText="1"/>
    </xf>
    <xf borderId="32" fillId="0" fontId="2" numFmtId="0" xfId="0" applyAlignment="1" applyBorder="1" applyFont="1">
      <alignment horizontal="center" shrinkToFit="0" vertical="center" wrapText="1"/>
    </xf>
    <xf borderId="33" fillId="0" fontId="2" numFmtId="0" xfId="0" applyAlignment="1" applyBorder="1" applyFont="1">
      <alignment shrinkToFit="0" vertical="center" wrapText="1"/>
    </xf>
    <xf borderId="34" fillId="0" fontId="2" numFmtId="0" xfId="0" applyAlignment="1" applyBorder="1" applyFont="1">
      <alignment horizontal="center" shrinkToFit="0" vertical="center" wrapText="1"/>
    </xf>
    <xf borderId="34" fillId="0" fontId="2" numFmtId="0" xfId="0" applyAlignment="1" applyBorder="1" applyFont="1">
      <alignment shrinkToFit="0" vertical="center" wrapText="1"/>
    </xf>
    <xf borderId="33" fillId="0" fontId="2" numFmtId="0" xfId="0" applyAlignment="1" applyBorder="1" applyFont="1">
      <alignment horizontal="center" shrinkToFit="0" vertical="center" wrapText="1"/>
    </xf>
    <xf borderId="35" fillId="0" fontId="4" numFmtId="0" xfId="0" applyAlignment="1" applyBorder="1" applyFont="1">
      <alignment horizontal="center" shrinkToFit="0" vertical="center" wrapText="1"/>
    </xf>
    <xf borderId="34" fillId="0" fontId="5" numFmtId="164" xfId="0" applyAlignment="1" applyBorder="1" applyFont="1" applyNumberFormat="1">
      <alignment horizontal="center" shrinkToFit="0" vertical="center" wrapText="1"/>
    </xf>
    <xf borderId="34" fillId="0" fontId="3" numFmtId="0" xfId="0" applyAlignment="1" applyBorder="1" applyFont="1">
      <alignment horizontal="center" shrinkToFit="0" vertical="center" wrapText="1"/>
    </xf>
    <xf borderId="30" fillId="0" fontId="3" numFmtId="164" xfId="0" applyAlignment="1" applyBorder="1" applyFont="1" applyNumberFormat="1">
      <alignment horizontal="center" shrinkToFit="0" vertical="center" wrapText="1"/>
    </xf>
    <xf borderId="32" fillId="0" fontId="3" numFmtId="0" xfId="0" applyAlignment="1" applyBorder="1" applyFont="1">
      <alignment horizontal="center" shrinkToFit="0" vertical="center" wrapText="0"/>
    </xf>
    <xf borderId="36" fillId="0" fontId="6" numFmtId="0" xfId="0" applyAlignment="1" applyBorder="1" applyFont="1">
      <alignment shrinkToFit="0" vertical="bottom" wrapText="0"/>
    </xf>
    <xf borderId="37" fillId="5" fontId="1" numFmtId="0" xfId="0" applyAlignment="1" applyBorder="1" applyFill="1" applyFont="1">
      <alignment horizontal="center" shrinkToFit="0" vertical="center" wrapText="1"/>
    </xf>
    <xf borderId="38" fillId="0" fontId="2" numFmtId="0" xfId="0" applyAlignment="1" applyBorder="1" applyFont="1">
      <alignment horizontal="center" shrinkToFit="0" vertical="center" wrapText="1"/>
    </xf>
    <xf borderId="38" fillId="0" fontId="2" numFmtId="0" xfId="0" applyAlignment="1" applyBorder="1" applyFont="1">
      <alignment horizontal="left" shrinkToFit="0" vertical="center" wrapText="1"/>
    </xf>
    <xf borderId="38" fillId="0" fontId="2" numFmtId="164" xfId="0" applyAlignment="1" applyBorder="1" applyFont="1" applyNumberFormat="1">
      <alignment horizontal="center" shrinkToFit="0" vertical="center" wrapText="1"/>
    </xf>
    <xf borderId="38" fillId="0" fontId="1" numFmtId="164" xfId="0" applyAlignment="1" applyBorder="1" applyFont="1" applyNumberFormat="1">
      <alignment horizontal="center" shrinkToFit="0" vertical="center" wrapText="1"/>
    </xf>
    <xf borderId="38" fillId="0" fontId="2" numFmtId="3" xfId="0" applyAlignment="1" applyBorder="1" applyFont="1" applyNumberFormat="1">
      <alignment horizontal="center" shrinkToFit="0" vertical="center" wrapText="1"/>
    </xf>
    <xf borderId="16" fillId="0" fontId="1" numFmtId="0" xfId="0" applyAlignment="1" applyBorder="1" applyFont="1">
      <alignment shrinkToFit="0" vertical="center" wrapText="1"/>
    </xf>
    <xf borderId="38" fillId="0" fontId="2" numFmtId="0" xfId="0" applyAlignment="1" applyBorder="1" applyFont="1">
      <alignment shrinkToFit="0" vertical="center" wrapText="1"/>
    </xf>
    <xf borderId="39" fillId="0" fontId="2" numFmtId="0" xfId="0" applyAlignment="1" applyBorder="1" applyFont="1">
      <alignment shrinkToFit="0" vertical="center" wrapText="1"/>
    </xf>
    <xf borderId="40" fillId="0" fontId="2" numFmtId="4" xfId="0" applyAlignment="1" applyBorder="1" applyFont="1" applyNumberFormat="1">
      <alignment shrinkToFit="0" vertical="center" wrapText="1"/>
    </xf>
    <xf borderId="38" fillId="0" fontId="2" numFmtId="4" xfId="0" applyAlignment="1" applyBorder="1" applyFont="1" applyNumberFormat="1">
      <alignment shrinkToFit="0" vertical="center" wrapText="1"/>
    </xf>
    <xf borderId="41" fillId="0" fontId="2" numFmtId="4" xfId="0" applyAlignment="1" applyBorder="1" applyFont="1" applyNumberFormat="1">
      <alignment shrinkToFit="0" vertical="center" wrapText="1"/>
    </xf>
    <xf borderId="42" fillId="0" fontId="2" numFmtId="4" xfId="0" applyAlignment="1" applyBorder="1" applyFont="1" applyNumberFormat="1">
      <alignment shrinkToFit="0" vertical="center" wrapText="1"/>
    </xf>
    <xf borderId="42" fillId="0" fontId="2" numFmtId="4" xfId="0" applyAlignment="1" applyBorder="1" applyFont="1" applyNumberFormat="1">
      <alignment horizontal="right" shrinkToFit="0" vertical="center" wrapText="1"/>
    </xf>
    <xf borderId="38" fillId="0" fontId="3" numFmtId="0" xfId="0" applyAlignment="1" applyBorder="1" applyFont="1">
      <alignment horizontal="center" shrinkToFit="0" vertical="center" wrapText="1"/>
    </xf>
    <xf borderId="39" fillId="0" fontId="3" numFmtId="0" xfId="0" applyAlignment="1" applyBorder="1" applyFont="1">
      <alignment horizontal="center" shrinkToFit="0" vertical="center" wrapText="1"/>
    </xf>
    <xf borderId="40" fillId="0" fontId="2" numFmtId="0" xfId="0" applyAlignment="1" applyBorder="1" applyFont="1">
      <alignment horizontal="center" shrinkToFit="0" vertical="center" wrapText="1"/>
    </xf>
    <xf borderId="41" fillId="0" fontId="2" numFmtId="0" xfId="0" applyAlignment="1" applyBorder="1" applyFont="1">
      <alignment shrinkToFit="0" vertical="center" wrapText="1"/>
    </xf>
    <xf borderId="42" fillId="0" fontId="2" numFmtId="0" xfId="0" applyAlignment="1" applyBorder="1" applyFont="1">
      <alignment horizontal="center" shrinkToFit="0" vertical="center" wrapText="1"/>
    </xf>
    <xf borderId="42" fillId="0" fontId="2" numFmtId="0" xfId="0" applyAlignment="1" applyBorder="1" applyFont="1">
      <alignment shrinkToFit="0" vertical="center" wrapText="1"/>
    </xf>
    <xf borderId="41" fillId="0" fontId="2" numFmtId="0" xfId="0" applyAlignment="1" applyBorder="1" applyFont="1">
      <alignment horizontal="center" shrinkToFit="0" vertical="center" wrapText="1"/>
    </xf>
    <xf borderId="43" fillId="0" fontId="4" numFmtId="0" xfId="0" applyAlignment="1" applyBorder="1" applyFont="1">
      <alignment horizontal="center" shrinkToFit="0" vertical="center" wrapText="1"/>
    </xf>
    <xf borderId="42" fillId="0" fontId="5" numFmtId="164" xfId="0" applyAlignment="1" applyBorder="1" applyFont="1" applyNumberFormat="1">
      <alignment horizontal="center" shrinkToFit="0" vertical="center" wrapText="1"/>
    </xf>
    <xf borderId="42" fillId="0" fontId="3" numFmtId="0" xfId="0" applyAlignment="1" applyBorder="1" applyFont="1">
      <alignment horizontal="center" shrinkToFit="0" vertical="center" wrapText="1"/>
    </xf>
    <xf borderId="38" fillId="0" fontId="3" numFmtId="164" xfId="0" applyAlignment="1" applyBorder="1" applyFont="1" applyNumberFormat="1">
      <alignment horizontal="center" shrinkToFit="0" vertical="center" wrapText="1"/>
    </xf>
    <xf borderId="40" fillId="0" fontId="3" numFmtId="0" xfId="0" applyAlignment="1" applyBorder="1" applyFont="1">
      <alignment horizontal="center" shrinkToFit="0" vertical="center" wrapText="0"/>
    </xf>
    <xf borderId="44" fillId="0" fontId="6" numFmtId="0" xfId="0" applyAlignment="1" applyBorder="1" applyFont="1">
      <alignment shrinkToFit="0" vertical="bottom" wrapText="0"/>
    </xf>
    <xf borderId="45" fillId="5" fontId="1" numFmtId="0" xfId="0" applyAlignment="1" applyBorder="1" applyFont="1">
      <alignment horizontal="center" shrinkToFit="0" vertical="center" wrapText="1"/>
    </xf>
    <xf borderId="46" fillId="6" fontId="2" numFmtId="0" xfId="0" applyAlignment="1" applyBorder="1" applyFill="1" applyFont="1">
      <alignment shrinkToFit="0" vertical="center" wrapText="1"/>
    </xf>
    <xf borderId="47" fillId="0" fontId="2" numFmtId="0" xfId="0" applyAlignment="1" applyBorder="1" applyFont="1">
      <alignment horizontal="center" shrinkToFit="0" vertical="center" wrapText="1"/>
    </xf>
    <xf borderId="47" fillId="0" fontId="2" numFmtId="0" xfId="0" applyAlignment="1" applyBorder="1" applyFont="1">
      <alignment horizontal="left" shrinkToFit="0" vertical="center" wrapText="1"/>
    </xf>
    <xf borderId="47" fillId="0" fontId="2" numFmtId="164" xfId="0" applyAlignment="1" applyBorder="1" applyFont="1" applyNumberFormat="1">
      <alignment horizontal="center" shrinkToFit="0" vertical="center" wrapText="1"/>
    </xf>
    <xf borderId="47" fillId="0" fontId="1" numFmtId="164" xfId="0" applyAlignment="1" applyBorder="1" applyFont="1" applyNumberFormat="1">
      <alignment horizontal="center" shrinkToFit="0" vertical="center" wrapText="1"/>
    </xf>
    <xf borderId="47" fillId="0" fontId="2" numFmtId="3" xfId="0" applyAlignment="1" applyBorder="1" applyFont="1" applyNumberFormat="1">
      <alignment horizontal="center" shrinkToFit="0" vertical="center" wrapText="1"/>
    </xf>
    <xf borderId="47" fillId="0" fontId="2" numFmtId="0" xfId="0" applyAlignment="1" applyBorder="1" applyFont="1">
      <alignment shrinkToFit="0" vertical="center" wrapText="1"/>
    </xf>
    <xf borderId="48" fillId="0" fontId="2" numFmtId="0" xfId="0" applyAlignment="1" applyBorder="1" applyFont="1">
      <alignment shrinkToFit="0" vertical="center" wrapText="1"/>
    </xf>
    <xf borderId="49" fillId="0" fontId="2" numFmtId="4" xfId="0" applyAlignment="1" applyBorder="1" applyFont="1" applyNumberFormat="1">
      <alignment shrinkToFit="0" vertical="center" wrapText="1"/>
    </xf>
    <xf borderId="47" fillId="0" fontId="2" numFmtId="4" xfId="0" applyAlignment="1" applyBorder="1" applyFont="1" applyNumberFormat="1">
      <alignment shrinkToFit="0" vertical="center" wrapText="1"/>
    </xf>
    <xf borderId="50" fillId="0" fontId="2" numFmtId="4" xfId="0" applyAlignment="1" applyBorder="1" applyFont="1" applyNumberFormat="1">
      <alignment shrinkToFit="0" vertical="center" wrapText="1"/>
    </xf>
    <xf borderId="51" fillId="0" fontId="2" numFmtId="4" xfId="0" applyAlignment="1" applyBorder="1" applyFont="1" applyNumberFormat="1">
      <alignment shrinkToFit="0" vertical="center" wrapText="1"/>
    </xf>
    <xf borderId="50" fillId="0" fontId="2" numFmtId="4" xfId="0" applyAlignment="1" applyBorder="1" applyFont="1" applyNumberFormat="1">
      <alignment horizontal="right" shrinkToFit="0" vertical="center" wrapText="1"/>
    </xf>
    <xf borderId="47" fillId="0" fontId="3" numFmtId="0" xfId="0" applyAlignment="1" applyBorder="1" applyFont="1">
      <alignment horizontal="center" shrinkToFit="0" vertical="center" wrapText="1"/>
    </xf>
    <xf borderId="48" fillId="0" fontId="3" numFmtId="0" xfId="0" applyAlignment="1" applyBorder="1" applyFont="1">
      <alignment horizontal="center" shrinkToFit="0" vertical="center" wrapText="1"/>
    </xf>
    <xf borderId="49" fillId="0" fontId="2" numFmtId="0" xfId="0" applyAlignment="1" applyBorder="1" applyFont="1">
      <alignment horizontal="center" shrinkToFit="0" vertical="center" wrapText="1"/>
    </xf>
    <xf borderId="51" fillId="0" fontId="2" numFmtId="0" xfId="0" applyAlignment="1" applyBorder="1" applyFont="1">
      <alignment shrinkToFit="0" vertical="center" wrapText="1"/>
    </xf>
    <xf borderId="50" fillId="0" fontId="2" numFmtId="0" xfId="0" applyAlignment="1" applyBorder="1" applyFont="1">
      <alignment horizontal="center" shrinkToFit="0" vertical="center" wrapText="1"/>
    </xf>
    <xf borderId="50" fillId="0" fontId="2" numFmtId="0" xfId="0" applyAlignment="1" applyBorder="1" applyFont="1">
      <alignment shrinkToFit="0" vertical="center" wrapText="1"/>
    </xf>
    <xf borderId="51" fillId="0" fontId="2" numFmtId="0" xfId="0" applyAlignment="1" applyBorder="1" applyFont="1">
      <alignment horizontal="center" shrinkToFit="0" vertical="center" wrapText="1"/>
    </xf>
    <xf borderId="52" fillId="0" fontId="4" numFmtId="0" xfId="0" applyAlignment="1" applyBorder="1" applyFont="1">
      <alignment horizontal="center" shrinkToFit="0" vertical="center" wrapText="1"/>
    </xf>
    <xf borderId="50" fillId="0" fontId="5" numFmtId="164" xfId="0" applyAlignment="1" applyBorder="1" applyFont="1" applyNumberFormat="1">
      <alignment horizontal="center" shrinkToFit="0" vertical="center" wrapText="1"/>
    </xf>
    <xf borderId="50" fillId="0" fontId="3" numFmtId="0" xfId="0" applyAlignment="1" applyBorder="1" applyFont="1">
      <alignment horizontal="center" shrinkToFit="0" vertical="center" wrapText="1"/>
    </xf>
    <xf borderId="47" fillId="0" fontId="3" numFmtId="164" xfId="0" applyAlignment="1" applyBorder="1" applyFont="1" applyNumberFormat="1">
      <alignment horizontal="center" shrinkToFit="0" vertical="center" wrapText="1"/>
    </xf>
    <xf borderId="49" fillId="0" fontId="3" numFmtId="0" xfId="0" applyAlignment="1" applyBorder="1" applyFont="1">
      <alignment horizontal="center" shrinkToFit="0" vertical="center" wrapText="0"/>
    </xf>
    <xf borderId="53" fillId="0" fontId="6" numFmtId="0" xfId="0" applyAlignment="1" applyBorder="1" applyFont="1">
      <alignment shrinkToFit="0" vertical="bottom" wrapText="0"/>
    </xf>
    <xf borderId="54" fillId="7" fontId="2" numFmtId="0" xfId="0" applyAlignment="1" applyBorder="1" applyFill="1" applyFont="1">
      <alignment horizontal="center" shrinkToFit="0" vertical="center" wrapText="1"/>
    </xf>
    <xf borderId="54" fillId="7" fontId="2" numFmtId="0" xfId="0" applyAlignment="1" applyBorder="1" applyFont="1">
      <alignment horizontal="left" shrinkToFit="0" vertical="center" wrapText="1"/>
    </xf>
    <xf borderId="54" fillId="7" fontId="2" numFmtId="164" xfId="0" applyAlignment="1" applyBorder="1" applyFont="1" applyNumberFormat="1">
      <alignment horizontal="center" shrinkToFit="0" vertical="center" wrapText="1"/>
    </xf>
    <xf borderId="54" fillId="7" fontId="1" numFmtId="164" xfId="0" applyAlignment="1" applyBorder="1" applyFont="1" applyNumberFormat="1">
      <alignment horizontal="center" shrinkToFit="0" vertical="center" wrapText="1"/>
    </xf>
    <xf borderId="54" fillId="7" fontId="2" numFmtId="3" xfId="0" applyAlignment="1" applyBorder="1" applyFont="1" applyNumberFormat="1">
      <alignment horizontal="center" shrinkToFit="0" vertical="center" wrapText="1"/>
    </xf>
    <xf borderId="6" fillId="7" fontId="1" numFmtId="0" xfId="0" applyAlignment="1" applyBorder="1" applyFont="1">
      <alignment shrinkToFit="0" vertical="center" wrapText="1"/>
    </xf>
    <xf borderId="54" fillId="7" fontId="2" numFmtId="0" xfId="0" applyAlignment="1" applyBorder="1" applyFont="1">
      <alignment shrinkToFit="0" vertical="center" wrapText="1"/>
    </xf>
    <xf borderId="55" fillId="7" fontId="2" numFmtId="0" xfId="0" applyAlignment="1" applyBorder="1" applyFont="1">
      <alignment shrinkToFit="0" vertical="center" wrapText="1"/>
    </xf>
    <xf borderId="56" fillId="7" fontId="2" numFmtId="4" xfId="0" applyAlignment="1" applyBorder="1" applyFont="1" applyNumberFormat="1">
      <alignment shrinkToFit="0" vertical="center" wrapText="1"/>
    </xf>
    <xf borderId="54" fillId="7" fontId="2" numFmtId="4" xfId="0" applyAlignment="1" applyBorder="1" applyFont="1" applyNumberFormat="1">
      <alignment shrinkToFit="0" vertical="center" wrapText="1"/>
    </xf>
    <xf borderId="57" fillId="7" fontId="2" numFmtId="4" xfId="0" applyAlignment="1" applyBorder="1" applyFont="1" applyNumberFormat="1">
      <alignment shrinkToFit="0" vertical="center" wrapText="1"/>
    </xf>
    <xf borderId="58" fillId="7" fontId="2" numFmtId="4" xfId="0" applyAlignment="1" applyBorder="1" applyFont="1" applyNumberFormat="1">
      <alignment shrinkToFit="0" vertical="center" wrapText="1"/>
    </xf>
    <xf borderId="58" fillId="7" fontId="2" numFmtId="4" xfId="0" applyAlignment="1" applyBorder="1" applyFont="1" applyNumberFormat="1">
      <alignment horizontal="right" shrinkToFit="0" vertical="center" wrapText="1"/>
    </xf>
    <xf borderId="54" fillId="7" fontId="3" numFmtId="0" xfId="0" applyAlignment="1" applyBorder="1" applyFont="1">
      <alignment horizontal="center" shrinkToFit="0" vertical="center" wrapText="1"/>
    </xf>
    <xf borderId="55" fillId="7" fontId="3" numFmtId="0" xfId="0" applyAlignment="1" applyBorder="1" applyFont="1">
      <alignment horizontal="center" shrinkToFit="0" vertical="center" wrapText="1"/>
    </xf>
    <xf borderId="56" fillId="7" fontId="2" numFmtId="0" xfId="0" applyAlignment="1" applyBorder="1" applyFont="1">
      <alignment horizontal="center" shrinkToFit="0" vertical="center" wrapText="1"/>
    </xf>
    <xf borderId="57" fillId="7" fontId="2" numFmtId="0" xfId="0" applyAlignment="1" applyBorder="1" applyFont="1">
      <alignment shrinkToFit="0" vertical="center" wrapText="1"/>
    </xf>
    <xf borderId="58" fillId="7" fontId="2" numFmtId="0" xfId="0" applyAlignment="1" applyBorder="1" applyFont="1">
      <alignment horizontal="center" shrinkToFit="0" vertical="center" wrapText="1"/>
    </xf>
    <xf borderId="58" fillId="7" fontId="2" numFmtId="0" xfId="0" applyAlignment="1" applyBorder="1" applyFont="1">
      <alignment shrinkToFit="0" vertical="center" wrapText="1"/>
    </xf>
    <xf borderId="57" fillId="7" fontId="2" numFmtId="0" xfId="0" applyAlignment="1" applyBorder="1" applyFont="1">
      <alignment horizontal="center" shrinkToFit="0" vertical="center" wrapText="1"/>
    </xf>
    <xf borderId="59" fillId="7" fontId="4" numFmtId="0" xfId="0" applyAlignment="1" applyBorder="1" applyFont="1">
      <alignment horizontal="center" shrinkToFit="0" vertical="center" wrapText="1"/>
    </xf>
    <xf borderId="58" fillId="7" fontId="5" numFmtId="164" xfId="0" applyAlignment="1" applyBorder="1" applyFont="1" applyNumberFormat="1">
      <alignment horizontal="center" shrinkToFit="0" vertical="center" wrapText="1"/>
    </xf>
    <xf borderId="58" fillId="7" fontId="3" numFmtId="0" xfId="0" applyAlignment="1" applyBorder="1" applyFont="1">
      <alignment horizontal="center" shrinkToFit="0" vertical="center" wrapText="1"/>
    </xf>
    <xf borderId="54" fillId="7" fontId="3" numFmtId="164" xfId="0" applyAlignment="1" applyBorder="1" applyFont="1" applyNumberFormat="1">
      <alignment horizontal="center" shrinkToFit="0" vertical="center" wrapText="1"/>
    </xf>
    <xf borderId="56" fillId="7" fontId="3" numFmtId="0" xfId="0" applyAlignment="1" applyBorder="1" applyFont="1">
      <alignment horizontal="center" shrinkToFit="0" vertical="center" wrapText="0"/>
    </xf>
    <xf borderId="60" fillId="7" fontId="6" numFmtId="0" xfId="0" applyAlignment="1" applyBorder="1" applyFont="1">
      <alignment shrinkToFit="0" vertical="bottom" wrapText="0"/>
    </xf>
    <xf borderId="61" fillId="8" fontId="2" numFmtId="0" xfId="0" applyAlignment="1" applyBorder="1" applyFill="1" applyFont="1">
      <alignment shrinkToFit="0" vertical="center" wrapText="1"/>
    </xf>
    <xf borderId="33" fillId="9" fontId="2" numFmtId="0" xfId="0" applyAlignment="1" applyBorder="1" applyFill="1" applyFont="1">
      <alignment shrinkToFit="0" vertical="center" wrapText="1"/>
    </xf>
    <xf borderId="21" fillId="3" fontId="7" numFmtId="0" xfId="0" applyAlignment="1" applyBorder="1" applyFont="1">
      <alignment horizontal="center" shrinkToFit="0" vertical="bottom" wrapText="0"/>
    </xf>
    <xf borderId="62" fillId="3" fontId="2" numFmtId="0" xfId="0" applyAlignment="1" applyBorder="1" applyFont="1">
      <alignment shrinkToFit="0" vertical="center" wrapText="1"/>
    </xf>
    <xf borderId="5" fillId="3" fontId="2" numFmtId="167" xfId="0" applyAlignment="1" applyBorder="1" applyFont="1" applyNumberFormat="1">
      <alignment horizontal="center" shrinkToFit="0" vertical="center" wrapText="1"/>
    </xf>
    <xf borderId="63" fillId="10" fontId="2" numFmtId="0" xfId="0" applyAlignment="1" applyBorder="1" applyFill="1" applyFont="1">
      <alignment horizontal="center" shrinkToFit="0" vertical="center" wrapText="1"/>
    </xf>
    <xf borderId="63" fillId="10" fontId="2" numFmtId="0" xfId="0" applyAlignment="1" applyBorder="1" applyFont="1">
      <alignment horizontal="left" shrinkToFit="0" vertical="center" wrapText="1"/>
    </xf>
    <xf borderId="63" fillId="10" fontId="2" numFmtId="164" xfId="0" applyAlignment="1" applyBorder="1" applyFont="1" applyNumberFormat="1">
      <alignment horizontal="center" shrinkToFit="0" vertical="center" wrapText="1"/>
    </xf>
    <xf borderId="63" fillId="10" fontId="1" numFmtId="164" xfId="0" applyAlignment="1" applyBorder="1" applyFont="1" applyNumberFormat="1">
      <alignment horizontal="center" shrinkToFit="0" vertical="center" wrapText="1"/>
    </xf>
    <xf borderId="63" fillId="10" fontId="2" numFmtId="3" xfId="0" applyAlignment="1" applyBorder="1" applyFont="1" applyNumberFormat="1">
      <alignment horizontal="center" shrinkToFit="0" vertical="center" wrapText="1"/>
    </xf>
    <xf borderId="16" fillId="10" fontId="1" numFmtId="0" xfId="0" applyAlignment="1" applyBorder="1" applyFont="1">
      <alignment shrinkToFit="0" vertical="center" wrapText="1"/>
    </xf>
    <xf borderId="63" fillId="10" fontId="2" numFmtId="0" xfId="0" applyAlignment="1" applyBorder="1" applyFont="1">
      <alignment shrinkToFit="0" vertical="center" wrapText="1"/>
    </xf>
    <xf borderId="64" fillId="10" fontId="2" numFmtId="0" xfId="0" applyAlignment="1" applyBorder="1" applyFont="1">
      <alignment shrinkToFit="0" vertical="center" wrapText="1"/>
    </xf>
    <xf borderId="65" fillId="10" fontId="2" numFmtId="4" xfId="0" applyAlignment="1" applyBorder="1" applyFont="1" applyNumberFormat="1">
      <alignment shrinkToFit="0" vertical="center" wrapText="1"/>
    </xf>
    <xf borderId="63" fillId="10" fontId="2" numFmtId="4" xfId="0" applyAlignment="1" applyBorder="1" applyFont="1" applyNumberFormat="1">
      <alignment shrinkToFit="0" vertical="center" wrapText="1"/>
    </xf>
    <xf borderId="66" fillId="10" fontId="2" numFmtId="4" xfId="0" applyAlignment="1" applyBorder="1" applyFont="1" applyNumberFormat="1">
      <alignment shrinkToFit="0" vertical="center" wrapText="1"/>
    </xf>
    <xf borderId="67" fillId="10" fontId="2" numFmtId="4" xfId="0" applyAlignment="1" applyBorder="1" applyFont="1" applyNumberFormat="1">
      <alignment shrinkToFit="0" vertical="center" wrapText="1"/>
    </xf>
    <xf borderId="67" fillId="10" fontId="2" numFmtId="4" xfId="0" applyAlignment="1" applyBorder="1" applyFont="1" applyNumberFormat="1">
      <alignment horizontal="right" shrinkToFit="0" vertical="center" wrapText="1"/>
    </xf>
    <xf borderId="63" fillId="10" fontId="3" numFmtId="0" xfId="0" applyAlignment="1" applyBorder="1" applyFont="1">
      <alignment horizontal="center" shrinkToFit="0" vertical="center" wrapText="1"/>
    </xf>
    <xf borderId="64" fillId="10" fontId="3" numFmtId="0" xfId="0" applyAlignment="1" applyBorder="1" applyFont="1">
      <alignment horizontal="center" shrinkToFit="0" vertical="center" wrapText="1"/>
    </xf>
    <xf borderId="65" fillId="10" fontId="2" numFmtId="0" xfId="0" applyAlignment="1" applyBorder="1" applyFont="1">
      <alignment horizontal="center" shrinkToFit="0" vertical="center" wrapText="1"/>
    </xf>
    <xf borderId="66" fillId="10" fontId="2" numFmtId="0" xfId="0" applyAlignment="1" applyBorder="1" applyFont="1">
      <alignment shrinkToFit="0" vertical="center" wrapText="1"/>
    </xf>
    <xf borderId="67" fillId="10" fontId="2" numFmtId="0" xfId="0" applyAlignment="1" applyBorder="1" applyFont="1">
      <alignment horizontal="center" shrinkToFit="0" vertical="center" wrapText="1"/>
    </xf>
    <xf borderId="67" fillId="10" fontId="2" numFmtId="0" xfId="0" applyAlignment="1" applyBorder="1" applyFont="1">
      <alignment shrinkToFit="0" vertical="center" wrapText="1"/>
    </xf>
    <xf borderId="66" fillId="10" fontId="2" numFmtId="0" xfId="0" applyAlignment="1" applyBorder="1" applyFont="1">
      <alignment horizontal="center" shrinkToFit="0" vertical="center" wrapText="1"/>
    </xf>
    <xf borderId="68" fillId="10" fontId="4" numFmtId="0" xfId="0" applyAlignment="1" applyBorder="1" applyFont="1">
      <alignment horizontal="center" shrinkToFit="0" vertical="center" wrapText="1"/>
    </xf>
    <xf borderId="67" fillId="10" fontId="5" numFmtId="164" xfId="0" applyAlignment="1" applyBorder="1" applyFont="1" applyNumberFormat="1">
      <alignment horizontal="center" shrinkToFit="0" vertical="center" wrapText="1"/>
    </xf>
    <xf borderId="67" fillId="10" fontId="3" numFmtId="0" xfId="0" applyAlignment="1" applyBorder="1" applyFont="1">
      <alignment horizontal="center" shrinkToFit="0" vertical="center" wrapText="1"/>
    </xf>
    <xf borderId="63" fillId="10" fontId="3" numFmtId="164" xfId="0" applyAlignment="1" applyBorder="1" applyFont="1" applyNumberFormat="1">
      <alignment horizontal="center" shrinkToFit="0" vertical="center" wrapText="1"/>
    </xf>
    <xf borderId="68" fillId="10" fontId="7" numFmtId="0" xfId="0" applyAlignment="1" applyBorder="1" applyFont="1">
      <alignment horizontal="center" shrinkToFit="0" vertical="bottom" wrapText="0"/>
    </xf>
    <xf borderId="65" fillId="10" fontId="3" numFmtId="0" xfId="0" applyAlignment="1" applyBorder="1" applyFont="1">
      <alignment horizontal="center" shrinkToFit="0" vertical="center" wrapText="0"/>
    </xf>
    <xf borderId="69" fillId="10" fontId="6" numFmtId="0" xfId="0" applyAlignment="1" applyBorder="1" applyFont="1">
      <alignment shrinkToFit="0" vertical="bottom" wrapText="0"/>
    </xf>
    <xf borderId="70" fillId="0" fontId="2" numFmtId="0" xfId="0" applyAlignment="1" applyBorder="1" applyFont="1">
      <alignment horizontal="center" shrinkToFit="0" vertical="center" wrapText="1"/>
    </xf>
    <xf borderId="70" fillId="0" fontId="2" numFmtId="0" xfId="0" applyAlignment="1" applyBorder="1" applyFont="1">
      <alignment horizontal="left" shrinkToFit="0" vertical="center" wrapText="1"/>
    </xf>
    <xf borderId="70" fillId="0" fontId="2" numFmtId="164" xfId="0" applyAlignment="1" applyBorder="1" applyFont="1" applyNumberFormat="1">
      <alignment horizontal="center" shrinkToFit="0" vertical="center" wrapText="1"/>
    </xf>
    <xf borderId="70" fillId="0" fontId="1" numFmtId="164" xfId="0" applyAlignment="1" applyBorder="1" applyFont="1" applyNumberFormat="1">
      <alignment horizontal="center" shrinkToFit="0" vertical="center" wrapText="1"/>
    </xf>
    <xf borderId="70" fillId="0" fontId="2" numFmtId="3" xfId="0" applyAlignment="1" applyBorder="1" applyFont="1" applyNumberFormat="1">
      <alignment horizontal="center" shrinkToFit="0" vertical="center" wrapText="1"/>
    </xf>
    <xf borderId="70" fillId="0" fontId="2" numFmtId="0" xfId="0" applyAlignment="1" applyBorder="1" applyFont="1">
      <alignment shrinkToFit="0" vertical="center" wrapText="1"/>
    </xf>
    <xf borderId="71" fillId="0" fontId="2" numFmtId="0" xfId="0" applyAlignment="1" applyBorder="1" applyFont="1">
      <alignment shrinkToFit="0" vertical="center" wrapText="1"/>
    </xf>
    <xf borderId="72" fillId="0" fontId="2" numFmtId="4" xfId="0" applyAlignment="1" applyBorder="1" applyFont="1" applyNumberFormat="1">
      <alignment shrinkToFit="0" vertical="center" wrapText="1"/>
    </xf>
    <xf borderId="70" fillId="0" fontId="2" numFmtId="4" xfId="0" applyAlignment="1" applyBorder="1" applyFont="1" applyNumberFormat="1">
      <alignment shrinkToFit="0" vertical="center" wrapText="1"/>
    </xf>
    <xf borderId="73" fillId="0" fontId="2" numFmtId="4" xfId="0" applyAlignment="1" applyBorder="1" applyFont="1" applyNumberFormat="1">
      <alignment shrinkToFit="0" vertical="center" wrapText="1"/>
    </xf>
    <xf borderId="74" fillId="0" fontId="2" numFmtId="4" xfId="0" applyAlignment="1" applyBorder="1" applyFont="1" applyNumberFormat="1">
      <alignment shrinkToFit="0" vertical="center" wrapText="1"/>
    </xf>
    <xf borderId="74" fillId="0" fontId="2" numFmtId="4" xfId="0" applyAlignment="1" applyBorder="1" applyFont="1" applyNumberFormat="1">
      <alignment horizontal="right" shrinkToFit="0" vertical="center" wrapText="1"/>
    </xf>
    <xf borderId="70" fillId="0" fontId="3" numFmtId="0" xfId="0" applyAlignment="1" applyBorder="1" applyFont="1">
      <alignment horizontal="center" shrinkToFit="0" vertical="center" wrapText="1"/>
    </xf>
    <xf borderId="71" fillId="0" fontId="3" numFmtId="0" xfId="0" applyAlignment="1" applyBorder="1" applyFont="1">
      <alignment horizontal="center" shrinkToFit="0" vertical="center" wrapText="1"/>
    </xf>
    <xf borderId="72" fillId="0" fontId="2" numFmtId="0" xfId="0" applyAlignment="1" applyBorder="1" applyFont="1">
      <alignment horizontal="center" shrinkToFit="0" vertical="center" wrapText="1"/>
    </xf>
    <xf borderId="73" fillId="0" fontId="2" numFmtId="0" xfId="0" applyAlignment="1" applyBorder="1" applyFont="1">
      <alignment shrinkToFit="0" vertical="center" wrapText="1"/>
    </xf>
    <xf borderId="74" fillId="0" fontId="2" numFmtId="0" xfId="0" applyAlignment="1" applyBorder="1" applyFont="1">
      <alignment horizontal="center" shrinkToFit="0" vertical="center" wrapText="1"/>
    </xf>
    <xf borderId="75" fillId="6" fontId="2" numFmtId="0" xfId="0" applyAlignment="1" applyBorder="1" applyFont="1">
      <alignment shrinkToFit="0" vertical="center" wrapText="1"/>
    </xf>
    <xf borderId="74" fillId="0" fontId="2" numFmtId="0" xfId="0" applyAlignment="1" applyBorder="1" applyFont="1">
      <alignment shrinkToFit="0" vertical="center" wrapText="1"/>
    </xf>
    <xf borderId="73" fillId="0" fontId="2" numFmtId="0" xfId="0" applyAlignment="1" applyBorder="1" applyFont="1">
      <alignment horizontal="center" shrinkToFit="0" vertical="center" wrapText="1"/>
    </xf>
    <xf borderId="76" fillId="0" fontId="4" numFmtId="0" xfId="0" applyAlignment="1" applyBorder="1" applyFont="1">
      <alignment horizontal="center" shrinkToFit="0" vertical="center" wrapText="1"/>
    </xf>
    <xf borderId="74" fillId="0" fontId="5" numFmtId="164" xfId="0" applyAlignment="1" applyBorder="1" applyFont="1" applyNumberFormat="1">
      <alignment horizontal="center" shrinkToFit="0" vertical="center" wrapText="1"/>
    </xf>
    <xf borderId="74" fillId="0" fontId="3" numFmtId="0" xfId="0" applyAlignment="1" applyBorder="1" applyFont="1">
      <alignment horizontal="center" shrinkToFit="0" vertical="center" wrapText="1"/>
    </xf>
    <xf borderId="70" fillId="0" fontId="3" numFmtId="164" xfId="0" applyAlignment="1" applyBorder="1" applyFont="1" applyNumberFormat="1">
      <alignment horizontal="center" shrinkToFit="0" vertical="center" wrapText="1"/>
    </xf>
    <xf borderId="72" fillId="0" fontId="3" numFmtId="0" xfId="0" applyAlignment="1" applyBorder="1" applyFont="1">
      <alignment horizontal="center" shrinkToFit="0" vertical="center" wrapText="0"/>
    </xf>
    <xf borderId="77" fillId="0" fontId="6" numFmtId="0" xfId="0" applyAlignment="1" applyBorder="1" applyFont="1">
      <alignment shrinkToFit="0" vertical="bottom" wrapText="0"/>
    </xf>
    <xf borderId="78" fillId="0" fontId="2" numFmtId="0" xfId="0" applyAlignment="1" applyBorder="1" applyFont="1">
      <alignment shrinkToFit="0" vertical="center" wrapText="1"/>
    </xf>
    <xf borderId="79" fillId="0" fontId="2" numFmtId="0" xfId="0" applyAlignment="1" applyBorder="1" applyFont="1">
      <alignment shrinkToFit="0" vertical="center" wrapText="1"/>
    </xf>
    <xf borderId="80" fillId="7" fontId="2" numFmtId="0" xfId="0" applyAlignment="1" applyBorder="1" applyFont="1">
      <alignment horizontal="center" shrinkToFit="0" vertical="center" wrapText="1"/>
    </xf>
    <xf borderId="80" fillId="7" fontId="2" numFmtId="0" xfId="0" applyAlignment="1" applyBorder="1" applyFont="1">
      <alignment horizontal="left" shrinkToFit="0" vertical="center" wrapText="1"/>
    </xf>
    <xf borderId="80" fillId="7" fontId="2" numFmtId="164" xfId="0" applyAlignment="1" applyBorder="1" applyFont="1" applyNumberFormat="1">
      <alignment horizontal="center" shrinkToFit="0" vertical="center" wrapText="1"/>
    </xf>
    <xf borderId="80" fillId="7" fontId="1" numFmtId="164" xfId="0" applyAlignment="1" applyBorder="1" applyFont="1" applyNumberFormat="1">
      <alignment horizontal="center" shrinkToFit="0" vertical="center" wrapText="1"/>
    </xf>
    <xf borderId="80" fillId="7" fontId="2" numFmtId="3" xfId="0" applyAlignment="1" applyBorder="1" applyFont="1" applyNumberFormat="1">
      <alignment horizontal="center" shrinkToFit="0" vertical="center" wrapText="1"/>
    </xf>
    <xf borderId="16" fillId="7" fontId="1" numFmtId="0" xfId="0" applyAlignment="1" applyBorder="1" applyFont="1">
      <alignment shrinkToFit="0" vertical="center" wrapText="1"/>
    </xf>
    <xf borderId="80" fillId="7" fontId="2" numFmtId="0" xfId="0" applyAlignment="1" applyBorder="1" applyFont="1">
      <alignment shrinkToFit="0" vertical="center" wrapText="1"/>
    </xf>
    <xf borderId="81" fillId="7" fontId="2" numFmtId="0" xfId="0" applyAlignment="1" applyBorder="1" applyFont="1">
      <alignment shrinkToFit="0" vertical="center" wrapText="1"/>
    </xf>
    <xf borderId="82" fillId="7" fontId="2" numFmtId="4" xfId="0" applyAlignment="1" applyBorder="1" applyFont="1" applyNumberFormat="1">
      <alignment shrinkToFit="0" vertical="center" wrapText="1"/>
    </xf>
    <xf borderId="80" fillId="7" fontId="2" numFmtId="4" xfId="0" applyAlignment="1" applyBorder="1" applyFont="1" applyNumberFormat="1">
      <alignment shrinkToFit="0" vertical="center" wrapText="1"/>
    </xf>
    <xf borderId="83" fillId="7" fontId="2" numFmtId="4" xfId="0" applyAlignment="1" applyBorder="1" applyFont="1" applyNumberFormat="1">
      <alignment shrinkToFit="0" vertical="center" wrapText="1"/>
    </xf>
    <xf borderId="84" fillId="7" fontId="2" numFmtId="4" xfId="0" applyAlignment="1" applyBorder="1" applyFont="1" applyNumberFormat="1">
      <alignment shrinkToFit="0" vertical="center" wrapText="1"/>
    </xf>
    <xf borderId="84" fillId="7" fontId="2" numFmtId="4" xfId="0" applyAlignment="1" applyBorder="1" applyFont="1" applyNumberFormat="1">
      <alignment horizontal="right" shrinkToFit="0" vertical="center" wrapText="1"/>
    </xf>
    <xf borderId="80" fillId="7" fontId="3" numFmtId="0" xfId="0" applyAlignment="1" applyBorder="1" applyFont="1">
      <alignment horizontal="center" shrinkToFit="0" vertical="center" wrapText="1"/>
    </xf>
    <xf borderId="81" fillId="7" fontId="3" numFmtId="0" xfId="0" applyAlignment="1" applyBorder="1" applyFont="1">
      <alignment horizontal="center" shrinkToFit="0" vertical="center" wrapText="1"/>
    </xf>
    <xf borderId="82" fillId="7" fontId="2" numFmtId="0" xfId="0" applyAlignment="1" applyBorder="1" applyFont="1">
      <alignment horizontal="center" shrinkToFit="0" vertical="center" wrapText="1"/>
    </xf>
    <xf borderId="83" fillId="7" fontId="2" numFmtId="0" xfId="0" applyAlignment="1" applyBorder="1" applyFont="1">
      <alignment shrinkToFit="0" vertical="center" wrapText="1"/>
    </xf>
    <xf borderId="84" fillId="7" fontId="2" numFmtId="0" xfId="0" applyAlignment="1" applyBorder="1" applyFont="1">
      <alignment horizontal="center" shrinkToFit="0" vertical="center" wrapText="1"/>
    </xf>
    <xf borderId="84" fillId="7" fontId="2" numFmtId="0" xfId="0" applyAlignment="1" applyBorder="1" applyFont="1">
      <alignment shrinkToFit="0" vertical="center" wrapText="1"/>
    </xf>
    <xf borderId="83" fillId="7" fontId="2" numFmtId="0" xfId="0" applyAlignment="1" applyBorder="1" applyFont="1">
      <alignment horizontal="center" shrinkToFit="0" vertical="center" wrapText="1"/>
    </xf>
    <xf borderId="85" fillId="7" fontId="4" numFmtId="0" xfId="0" applyAlignment="1" applyBorder="1" applyFont="1">
      <alignment horizontal="center" shrinkToFit="0" vertical="center" wrapText="1"/>
    </xf>
    <xf borderId="84" fillId="7" fontId="5" numFmtId="164" xfId="0" applyAlignment="1" applyBorder="1" applyFont="1" applyNumberFormat="1">
      <alignment horizontal="center" shrinkToFit="0" vertical="center" wrapText="1"/>
    </xf>
    <xf borderId="84" fillId="7" fontId="3" numFmtId="0" xfId="0" applyAlignment="1" applyBorder="1" applyFont="1">
      <alignment horizontal="center" shrinkToFit="0" vertical="center" wrapText="1"/>
    </xf>
    <xf borderId="80" fillId="7" fontId="3" numFmtId="164" xfId="0" applyAlignment="1" applyBorder="1" applyFont="1" applyNumberFormat="1">
      <alignment horizontal="center" shrinkToFit="0" vertical="center" wrapText="1"/>
    </xf>
    <xf borderId="82" fillId="7" fontId="3" numFmtId="0" xfId="0" applyAlignment="1" applyBorder="1" applyFont="1">
      <alignment horizontal="center" shrinkToFit="0" vertical="center" wrapText="0"/>
    </xf>
    <xf borderId="86" fillId="7" fontId="6" numFmtId="0" xfId="0" applyAlignment="1" applyBorder="1" applyFont="1">
      <alignment shrinkToFit="0" vertical="bottom" wrapText="0"/>
    </xf>
    <xf borderId="48" fillId="0" fontId="2" numFmtId="4" xfId="0" applyAlignment="1" applyBorder="1" applyFont="1" applyNumberFormat="1">
      <alignment shrinkToFit="0" vertical="center" wrapText="1"/>
    </xf>
    <xf borderId="31" fillId="0" fontId="2" numFmtId="4" xfId="0" applyAlignment="1" applyBorder="1" applyFont="1" applyNumberFormat="1">
      <alignment shrinkToFit="0" vertical="center" wrapText="1"/>
    </xf>
    <xf borderId="39" fillId="0" fontId="2" numFmtId="4" xfId="0" applyAlignment="1" applyBorder="1" applyFont="1" applyNumberFormat="1">
      <alignment shrinkToFit="0" vertical="center" wrapText="1"/>
    </xf>
    <xf borderId="38" fillId="0" fontId="1" numFmtId="0" xfId="0" applyAlignment="1" applyBorder="1" applyFont="1">
      <alignment shrinkToFit="0" vertical="center" wrapText="1"/>
    </xf>
    <xf borderId="87" fillId="8" fontId="2" numFmtId="0" xfId="0" applyAlignment="1" applyBorder="1" applyFont="1">
      <alignment shrinkToFit="0" vertical="center" wrapText="1"/>
    </xf>
    <xf borderId="88" fillId="7" fontId="2" numFmtId="0" xfId="0" applyAlignment="1" applyBorder="1" applyFont="1">
      <alignment shrinkToFit="0" vertical="center" wrapText="1"/>
    </xf>
    <xf borderId="89" fillId="7" fontId="2" numFmtId="0" xfId="0" applyAlignment="1" applyBorder="1" applyFont="1">
      <alignment horizontal="center" shrinkToFit="0" vertical="center" wrapText="1"/>
    </xf>
    <xf borderId="89" fillId="7" fontId="2" numFmtId="0" xfId="0" applyAlignment="1" applyBorder="1" applyFont="1">
      <alignment shrinkToFit="0" vertical="center" wrapText="1"/>
    </xf>
    <xf borderId="47" fillId="0" fontId="1" numFmtId="0" xfId="0" applyAlignment="1" applyBorder="1" applyFont="1">
      <alignment shrinkToFit="0" vertical="center" wrapText="1"/>
    </xf>
    <xf borderId="90" fillId="11" fontId="2" numFmtId="0" xfId="0" applyAlignment="1" applyBorder="1" applyFill="1" applyFont="1">
      <alignment horizontal="center" shrinkToFit="0" vertical="center" wrapText="1"/>
    </xf>
    <xf borderId="90" fillId="11" fontId="2" numFmtId="0" xfId="0" applyAlignment="1" applyBorder="1" applyFont="1">
      <alignment horizontal="left" shrinkToFit="0" vertical="center" wrapText="1"/>
    </xf>
    <xf borderId="90" fillId="11" fontId="2" numFmtId="164" xfId="0" applyAlignment="1" applyBorder="1" applyFont="1" applyNumberFormat="1">
      <alignment horizontal="center" shrinkToFit="0" vertical="center" wrapText="1"/>
    </xf>
    <xf borderId="90" fillId="11" fontId="1" numFmtId="164" xfId="0" applyAlignment="1" applyBorder="1" applyFont="1" applyNumberFormat="1">
      <alignment horizontal="center" shrinkToFit="0" vertical="center" wrapText="1"/>
    </xf>
    <xf borderId="90" fillId="11" fontId="2" numFmtId="3" xfId="0" applyAlignment="1" applyBorder="1" applyFont="1" applyNumberFormat="1">
      <alignment horizontal="center" shrinkToFit="0" vertical="center" wrapText="1"/>
    </xf>
    <xf borderId="6" fillId="11" fontId="1" numFmtId="0" xfId="0" applyAlignment="1" applyBorder="1" applyFont="1">
      <alignment shrinkToFit="0" vertical="center" wrapText="1"/>
    </xf>
    <xf borderId="90" fillId="11" fontId="2" numFmtId="0" xfId="0" applyAlignment="1" applyBorder="1" applyFont="1">
      <alignment shrinkToFit="0" vertical="center" wrapText="1"/>
    </xf>
    <xf borderId="91" fillId="11" fontId="2" numFmtId="0" xfId="0" applyAlignment="1" applyBorder="1" applyFont="1">
      <alignment shrinkToFit="0" vertical="center" wrapText="1"/>
    </xf>
    <xf borderId="92" fillId="11" fontId="2" numFmtId="4" xfId="0" applyAlignment="1" applyBorder="1" applyFont="1" applyNumberFormat="1">
      <alignment shrinkToFit="0" vertical="center" wrapText="1"/>
    </xf>
    <xf borderId="90" fillId="11" fontId="2" numFmtId="4" xfId="0" applyAlignment="1" applyBorder="1" applyFont="1" applyNumberFormat="1">
      <alignment shrinkToFit="0" vertical="center" wrapText="1"/>
    </xf>
    <xf borderId="93" fillId="11" fontId="2" numFmtId="4" xfId="0" applyAlignment="1" applyBorder="1" applyFont="1" applyNumberFormat="1">
      <alignment shrinkToFit="0" vertical="center" wrapText="1"/>
    </xf>
    <xf borderId="94" fillId="11" fontId="2" numFmtId="4" xfId="0" applyAlignment="1" applyBorder="1" applyFont="1" applyNumberFormat="1">
      <alignment shrinkToFit="0" vertical="center" wrapText="1"/>
    </xf>
    <xf borderId="94" fillId="11" fontId="2" numFmtId="4" xfId="0" applyAlignment="1" applyBorder="1" applyFont="1" applyNumberFormat="1">
      <alignment horizontal="right" shrinkToFit="0" vertical="center" wrapText="1"/>
    </xf>
    <xf borderId="90" fillId="11" fontId="3" numFmtId="0" xfId="0" applyAlignment="1" applyBorder="1" applyFont="1">
      <alignment horizontal="center" shrinkToFit="0" vertical="center" wrapText="1"/>
    </xf>
    <xf borderId="91" fillId="11" fontId="3" numFmtId="0" xfId="0" applyAlignment="1" applyBorder="1" applyFont="1">
      <alignment horizontal="center" shrinkToFit="0" vertical="center" wrapText="1"/>
    </xf>
    <xf borderId="92" fillId="11" fontId="2" numFmtId="0" xfId="0" applyAlignment="1" applyBorder="1" applyFont="1">
      <alignment horizontal="center" shrinkToFit="0" vertical="center" wrapText="1"/>
    </xf>
    <xf borderId="93" fillId="11" fontId="2" numFmtId="0" xfId="0" applyAlignment="1" applyBorder="1" applyFont="1">
      <alignment shrinkToFit="0" vertical="center" wrapText="1"/>
    </xf>
    <xf borderId="94" fillId="11" fontId="2" numFmtId="0" xfId="0" applyAlignment="1" applyBorder="1" applyFont="1">
      <alignment horizontal="center" shrinkToFit="0" vertical="center" wrapText="1"/>
    </xf>
    <xf borderId="94" fillId="11" fontId="2" numFmtId="0" xfId="0" applyAlignment="1" applyBorder="1" applyFont="1">
      <alignment shrinkToFit="0" vertical="center" wrapText="1"/>
    </xf>
    <xf borderId="93" fillId="11" fontId="2" numFmtId="0" xfId="0" applyAlignment="1" applyBorder="1" applyFont="1">
      <alignment horizontal="center" shrinkToFit="0" vertical="center" wrapText="1"/>
    </xf>
    <xf borderId="95" fillId="11" fontId="4" numFmtId="0" xfId="0" applyAlignment="1" applyBorder="1" applyFont="1">
      <alignment horizontal="center" shrinkToFit="0" vertical="center" wrapText="1"/>
    </xf>
    <xf borderId="96" fillId="12" fontId="5" numFmtId="164" xfId="0" applyAlignment="1" applyBorder="1" applyFill="1" applyFont="1" applyNumberFormat="1">
      <alignment horizontal="center" shrinkToFit="0" vertical="center" wrapText="1"/>
    </xf>
    <xf borderId="94" fillId="11" fontId="3" numFmtId="0" xfId="0" applyAlignment="1" applyBorder="1" applyFont="1">
      <alignment horizontal="center" shrinkToFit="0" vertical="center" wrapText="1"/>
    </xf>
    <xf borderId="90" fillId="11" fontId="3" numFmtId="164" xfId="0" applyAlignment="1" applyBorder="1" applyFont="1" applyNumberFormat="1">
      <alignment horizontal="center" shrinkToFit="0" vertical="center" wrapText="1"/>
    </xf>
    <xf borderId="92" fillId="11" fontId="3" numFmtId="0" xfId="0" applyAlignment="1" applyBorder="1" applyFont="1">
      <alignment horizontal="center" shrinkToFit="0" vertical="center" wrapText="0"/>
    </xf>
    <xf borderId="97" fillId="11" fontId="6" numFmtId="0" xfId="0" applyAlignment="1" applyBorder="1" applyFont="1">
      <alignment shrinkToFit="0" vertical="bottom" wrapText="0"/>
    </xf>
    <xf borderId="98" fillId="0" fontId="2" numFmtId="4" xfId="0" applyAlignment="1" applyBorder="1" applyFont="1" applyNumberFormat="1">
      <alignment shrinkToFit="0" vertical="center" wrapText="1"/>
    </xf>
    <xf borderId="99" fillId="0" fontId="2" numFmtId="0" xfId="0" applyAlignment="1" applyBorder="1" applyFont="1">
      <alignment horizontal="center" shrinkToFit="0" vertical="center" wrapText="1"/>
    </xf>
    <xf borderId="100" fillId="0" fontId="2" numFmtId="0" xfId="0" applyAlignment="1" applyBorder="1" applyFont="1">
      <alignment horizontal="left" shrinkToFit="0" vertical="center" wrapText="1"/>
    </xf>
    <xf borderId="101" fillId="0" fontId="2" numFmtId="164" xfId="0" applyAlignment="1" applyBorder="1" applyFont="1" applyNumberFormat="1">
      <alignment horizontal="center" shrinkToFit="0" vertical="center" wrapText="1"/>
    </xf>
    <xf borderId="101" fillId="0" fontId="1" numFmtId="164" xfId="0" applyAlignment="1" applyBorder="1" applyFont="1" applyNumberFormat="1">
      <alignment horizontal="center" shrinkToFit="0" vertical="center" wrapText="1"/>
    </xf>
    <xf borderId="101" fillId="0" fontId="2" numFmtId="3" xfId="0" applyAlignment="1" applyBorder="1" applyFont="1" applyNumberFormat="1">
      <alignment horizontal="center" shrinkToFit="0" vertical="center" wrapText="1"/>
    </xf>
    <xf borderId="102" fillId="0" fontId="1" numFmtId="0" xfId="0" applyAlignment="1" applyBorder="1" applyFont="1">
      <alignment shrinkToFit="0" vertical="center" wrapText="1"/>
    </xf>
    <xf borderId="101" fillId="0" fontId="2" numFmtId="0" xfId="0" applyAlignment="1" applyBorder="1" applyFont="1">
      <alignment horizontal="center" shrinkToFit="0" vertical="center" wrapText="1"/>
    </xf>
    <xf borderId="101" fillId="0" fontId="2" numFmtId="0" xfId="0" applyAlignment="1" applyBorder="1" applyFont="1">
      <alignment shrinkToFit="0" vertical="center" wrapText="1"/>
    </xf>
    <xf borderId="103" fillId="0" fontId="2" numFmtId="0" xfId="0" applyAlignment="1" applyBorder="1" applyFont="1">
      <alignment shrinkToFit="0" vertical="center" wrapText="1"/>
    </xf>
    <xf borderId="104" fillId="0" fontId="2" numFmtId="4" xfId="0" applyAlignment="1" applyBorder="1" applyFont="1" applyNumberFormat="1">
      <alignment shrinkToFit="0" vertical="center" wrapText="1"/>
    </xf>
    <xf borderId="101" fillId="0" fontId="2" numFmtId="4" xfId="0" applyAlignment="1" applyBorder="1" applyFont="1" applyNumberFormat="1">
      <alignment shrinkToFit="0" vertical="center" wrapText="1"/>
    </xf>
    <xf borderId="105" fillId="0" fontId="2" numFmtId="4" xfId="0" applyAlignment="1" applyBorder="1" applyFont="1" applyNumberFormat="1">
      <alignment shrinkToFit="0" vertical="center" wrapText="1"/>
    </xf>
    <xf borderId="100" fillId="0" fontId="2" numFmtId="4" xfId="0" applyAlignment="1" applyBorder="1" applyFont="1" applyNumberFormat="1">
      <alignment shrinkToFit="0" vertical="center" wrapText="1"/>
    </xf>
    <xf borderId="100" fillId="0" fontId="2" numFmtId="4" xfId="0" applyAlignment="1" applyBorder="1" applyFont="1" applyNumberFormat="1">
      <alignment horizontal="right" shrinkToFit="0" vertical="center" wrapText="1"/>
    </xf>
    <xf borderId="101" fillId="0" fontId="3" numFmtId="0" xfId="0" applyAlignment="1" applyBorder="1" applyFont="1">
      <alignment horizontal="center" shrinkToFit="0" vertical="center" wrapText="1"/>
    </xf>
    <xf borderId="103" fillId="0" fontId="3" numFmtId="0" xfId="0" applyAlignment="1" applyBorder="1" applyFont="1">
      <alignment horizontal="center" shrinkToFit="0" vertical="center" wrapText="1"/>
    </xf>
    <xf borderId="104" fillId="0" fontId="2" numFmtId="0" xfId="0" applyAlignment="1" applyBorder="1" applyFont="1">
      <alignment horizontal="center" shrinkToFit="0" vertical="center" wrapText="1"/>
    </xf>
    <xf borderId="105" fillId="0" fontId="2" numFmtId="0" xfId="0" applyAlignment="1" applyBorder="1" applyFont="1">
      <alignment shrinkToFit="0" vertical="center" wrapText="1"/>
    </xf>
    <xf borderId="100" fillId="0" fontId="2" numFmtId="0" xfId="0" applyAlignment="1" applyBorder="1" applyFont="1">
      <alignment horizontal="center" shrinkToFit="0" vertical="center" wrapText="1"/>
    </xf>
    <xf borderId="100" fillId="0" fontId="2" numFmtId="0" xfId="0" applyAlignment="1" applyBorder="1" applyFont="1">
      <alignment shrinkToFit="0" vertical="center" wrapText="1"/>
    </xf>
    <xf borderId="105" fillId="0" fontId="2" numFmtId="0" xfId="0" applyAlignment="1" applyBorder="1" applyFont="1">
      <alignment horizontal="center" shrinkToFit="0" vertical="center" wrapText="1"/>
    </xf>
    <xf borderId="106" fillId="0" fontId="4" numFmtId="0" xfId="0" applyAlignment="1" applyBorder="1" applyFont="1">
      <alignment horizontal="center" shrinkToFit="0" vertical="center" wrapText="1"/>
    </xf>
    <xf borderId="100" fillId="0" fontId="5" numFmtId="164" xfId="0" applyAlignment="1" applyBorder="1" applyFont="1" applyNumberFormat="1">
      <alignment horizontal="center" shrinkToFit="0" vertical="center" wrapText="1"/>
    </xf>
    <xf borderId="100" fillId="0" fontId="3" numFmtId="0" xfId="0" applyAlignment="1" applyBorder="1" applyFont="1">
      <alignment horizontal="center" shrinkToFit="0" vertical="center" wrapText="1"/>
    </xf>
    <xf borderId="101" fillId="0" fontId="3" numFmtId="164" xfId="0" applyAlignment="1" applyBorder="1" applyFont="1" applyNumberFormat="1">
      <alignment horizontal="center" shrinkToFit="0" vertical="center" wrapText="1"/>
    </xf>
    <xf borderId="104" fillId="0" fontId="3" numFmtId="0" xfId="0" applyAlignment="1" applyBorder="1" applyFont="1">
      <alignment horizontal="center" shrinkToFit="0" vertical="center" wrapText="0"/>
    </xf>
    <xf borderId="107" fillId="0" fontId="6" numFmtId="0" xfId="0" applyAlignment="1" applyBorder="1" applyFont="1">
      <alignment shrinkToFit="0" vertical="bottom" wrapText="0"/>
    </xf>
    <xf borderId="108" fillId="3" fontId="6" numFmtId="165" xfId="0" applyAlignment="1" applyBorder="1" applyFont="1" applyNumberFormat="1">
      <alignment horizontal="center" shrinkToFit="0" vertical="center" wrapText="1"/>
    </xf>
    <xf borderId="108" fillId="3" fontId="6" numFmtId="0" xfId="0" applyAlignment="1" applyBorder="1" applyFont="1">
      <alignment horizontal="center" shrinkToFit="0" vertical="center" wrapText="1"/>
    </xf>
    <xf borderId="109" fillId="5" fontId="8" numFmtId="0" xfId="0" applyAlignment="1" applyBorder="1" applyFont="1">
      <alignment horizontal="center" shrinkToFit="0" vertical="center" wrapText="1"/>
    </xf>
    <xf borderId="110" fillId="5" fontId="8" numFmtId="0" xfId="0" applyAlignment="1" applyBorder="1" applyFont="1">
      <alignment horizontal="center" shrinkToFit="0" vertical="center" wrapText="1"/>
    </xf>
    <xf borderId="110" fillId="5" fontId="8" numFmtId="164" xfId="0" applyAlignment="1" applyBorder="1" applyFont="1" applyNumberFormat="1">
      <alignment horizontal="center" shrinkToFit="0" vertical="center" wrapText="1"/>
    </xf>
    <xf borderId="110" fillId="5" fontId="8" numFmtId="49" xfId="0" applyAlignment="1" applyBorder="1" applyFont="1" applyNumberFormat="1">
      <alignment horizontal="center" shrinkToFit="0" vertical="center" wrapText="1"/>
    </xf>
    <xf borderId="111" fillId="5" fontId="9" numFmtId="4" xfId="0" applyAlignment="1" applyBorder="1" applyFont="1" applyNumberFormat="1">
      <alignment horizontal="center" shrinkToFit="0" vertical="center" wrapText="1"/>
    </xf>
    <xf borderId="112" fillId="0" fontId="10" numFmtId="0" xfId="0" applyBorder="1" applyFont="1"/>
    <xf borderId="113" fillId="0" fontId="10" numFmtId="0" xfId="0" applyBorder="1" applyFont="1"/>
    <xf borderId="110" fillId="5" fontId="8" numFmtId="4" xfId="0" applyAlignment="1" applyBorder="1" applyFont="1" applyNumberFormat="1">
      <alignment horizontal="center" shrinkToFit="0" vertical="center" wrapText="1"/>
    </xf>
    <xf borderId="114" fillId="5" fontId="9" numFmtId="0" xfId="0" applyAlignment="1" applyBorder="1" applyFont="1">
      <alignment horizontal="center" shrinkToFit="0" vertical="center" wrapText="1"/>
    </xf>
    <xf borderId="115" fillId="0" fontId="10" numFmtId="0" xfId="0" applyBorder="1" applyFont="1"/>
    <xf borderId="116" fillId="5" fontId="9" numFmtId="0" xfId="0" applyAlignment="1" applyBorder="1" applyFont="1">
      <alignment horizontal="center" shrinkToFit="0" vertical="center" wrapText="1"/>
    </xf>
    <xf borderId="111" fillId="5" fontId="9" numFmtId="0" xfId="0" applyAlignment="1" applyBorder="1" applyFont="1">
      <alignment horizontal="center" shrinkToFit="0" vertical="center" wrapText="1"/>
    </xf>
    <xf borderId="117" fillId="5" fontId="11" numFmtId="0" xfId="0" applyAlignment="1" applyBorder="1" applyFont="1">
      <alignment horizontal="center" shrinkToFit="0" wrapText="1"/>
    </xf>
    <xf borderId="118" fillId="5" fontId="12" numFmtId="0" xfId="0" applyAlignment="1" applyBorder="1" applyFont="1">
      <alignment horizontal="center" shrinkToFit="0" vertical="center" wrapText="1"/>
    </xf>
    <xf borderId="119" fillId="0" fontId="10" numFmtId="0" xfId="0" applyBorder="1" applyFont="1"/>
    <xf borderId="120" fillId="0" fontId="10" numFmtId="0" xfId="0" applyBorder="1" applyFont="1"/>
    <xf borderId="121" fillId="5" fontId="8" numFmtId="4" xfId="0" applyAlignment="1" applyBorder="1" applyFont="1" applyNumberFormat="1">
      <alignment horizontal="center" shrinkToFit="0" vertical="center" wrapText="1"/>
    </xf>
    <xf borderId="122" fillId="5" fontId="8" numFmtId="4" xfId="0" applyAlignment="1" applyBorder="1" applyFont="1" applyNumberFormat="1">
      <alignment horizontal="center" shrinkToFit="0" vertical="center" wrapText="1"/>
    </xf>
    <xf borderId="121" fillId="5" fontId="8" numFmtId="0" xfId="0" applyAlignment="1" applyBorder="1" applyFont="1">
      <alignment horizontal="center" shrinkToFit="0" vertical="center" wrapText="1"/>
    </xf>
    <xf borderId="122" fillId="5" fontId="8" numFmtId="0" xfId="0" applyAlignment="1" applyBorder="1" applyFont="1">
      <alignment horizontal="center" shrinkToFit="0" vertical="center" wrapText="1"/>
    </xf>
    <xf borderId="123" fillId="0" fontId="10" numFmtId="0" xfId="0" applyBorder="1" applyFont="1"/>
    <xf borderId="121" fillId="5" fontId="13" numFmtId="0" xfId="0" applyAlignment="1" applyBorder="1" applyFont="1">
      <alignment horizontal="center" shrinkToFit="0" vertical="center" wrapText="1"/>
    </xf>
    <xf borderId="122" fillId="5" fontId="14" numFmtId="0" xfId="0" applyAlignment="1" applyBorder="1" applyFont="1">
      <alignment horizontal="center" shrinkToFit="0" vertical="center" wrapText="1"/>
    </xf>
    <xf borderId="121" fillId="5" fontId="14" numFmtId="0" xfId="0" applyAlignment="1" applyBorder="1" applyFont="1">
      <alignment horizontal="center" shrinkToFit="0" vertical="center" wrapText="1"/>
    </xf>
    <xf borderId="121" fillId="5" fontId="12" numFmtId="0" xfId="0" applyAlignment="1" applyBorder="1" applyFont="1">
      <alignment horizontal="center" shrinkToFit="0" vertical="center" wrapText="1"/>
    </xf>
    <xf borderId="122" fillId="5" fontId="12" numFmtId="0" xfId="0" applyAlignment="1" applyBorder="1" applyFont="1">
      <alignment horizontal="center" shrinkToFit="0" vertical="center" wrapText="1"/>
    </xf>
    <xf borderId="124" fillId="0" fontId="15" numFmtId="0" xfId="0" applyAlignment="1" applyBorder="1" applyFont="1">
      <alignment horizontal="center" shrinkToFit="0" vertical="center" wrapText="1"/>
    </xf>
    <xf borderId="117" fillId="0" fontId="15" numFmtId="0" xfId="0" applyAlignment="1" applyBorder="1" applyFont="1">
      <alignment horizontal="center" shrinkToFit="0" vertical="center" wrapText="1"/>
    </xf>
    <xf borderId="117" fillId="0" fontId="15" numFmtId="164" xfId="0" applyAlignment="1" applyBorder="1" applyFont="1" applyNumberFormat="1">
      <alignment horizontal="center" shrinkToFit="0" vertical="center" wrapText="1"/>
    </xf>
    <xf borderId="117" fillId="0" fontId="16" numFmtId="164" xfId="0" applyAlignment="1" applyBorder="1" applyFont="1" applyNumberFormat="1">
      <alignment horizontal="center" shrinkToFit="0" vertical="center" wrapText="1"/>
    </xf>
    <xf borderId="117" fillId="0" fontId="15" numFmtId="3" xfId="0" applyAlignment="1" applyBorder="1" applyFont="1" applyNumberFormat="1">
      <alignment horizontal="center" shrinkToFit="0" vertical="center" wrapText="1"/>
    </xf>
    <xf borderId="117" fillId="0" fontId="16" numFmtId="0" xfId="0" applyAlignment="1" applyBorder="1" applyFont="1">
      <alignment shrinkToFit="0" vertical="center" wrapText="1"/>
    </xf>
    <xf borderId="117" fillId="0" fontId="15" numFmtId="0" xfId="0" applyAlignment="1" applyBorder="1" applyFont="1">
      <alignment shrinkToFit="0" vertical="center" wrapText="1"/>
    </xf>
    <xf borderId="125" fillId="0" fontId="15" numFmtId="4" xfId="0" applyAlignment="1" applyBorder="1" applyFont="1" applyNumberFormat="1">
      <alignment shrinkToFit="0" vertical="center" wrapText="1"/>
    </xf>
    <xf borderId="117" fillId="0" fontId="15" numFmtId="4" xfId="0" applyAlignment="1" applyBorder="1" applyFont="1" applyNumberFormat="1">
      <alignment shrinkToFit="0" vertical="center" wrapText="1"/>
    </xf>
    <xf borderId="126" fillId="0" fontId="16" numFmtId="4" xfId="0" applyAlignment="1" applyBorder="1" applyFont="1" applyNumberFormat="1">
      <alignment shrinkToFit="0" vertical="center" wrapText="1"/>
    </xf>
    <xf borderId="117" fillId="0" fontId="15" numFmtId="4" xfId="0" applyAlignment="1" applyBorder="1" applyFont="1" applyNumberFormat="1">
      <alignment horizontal="right" shrinkToFit="0" vertical="center" wrapText="1"/>
    </xf>
    <xf borderId="117" fillId="0" fontId="17" numFmtId="0" xfId="0" applyAlignment="1" applyBorder="1" applyFont="1">
      <alignment horizontal="center" shrinkToFit="0" vertical="center" wrapText="1"/>
    </xf>
    <xf borderId="125" fillId="0" fontId="15" numFmtId="0" xfId="0" applyAlignment="1" applyBorder="1" applyFont="1">
      <alignment shrinkToFit="0" vertical="center" wrapText="1"/>
    </xf>
    <xf borderId="125" fillId="0" fontId="18" numFmtId="0" xfId="0" applyAlignment="1" applyBorder="1" applyFont="1">
      <alignment horizontal="center" shrinkToFit="0" vertical="center" wrapText="1"/>
    </xf>
    <xf borderId="125" fillId="0" fontId="5" numFmtId="164" xfId="0" applyAlignment="1" applyBorder="1" applyFont="1" applyNumberFormat="1">
      <alignment horizontal="center" shrinkToFit="0" vertical="center" wrapText="1"/>
    </xf>
    <xf borderId="125" fillId="0" fontId="17" numFmtId="0" xfId="0" applyAlignment="1" applyBorder="1" applyFont="1">
      <alignment horizontal="center" shrinkToFit="0" vertical="center" wrapText="1"/>
    </xf>
    <xf borderId="125" fillId="0" fontId="17" numFmtId="0" xfId="0" applyAlignment="1" applyBorder="1" applyFont="1">
      <alignment horizontal="center" shrinkToFit="0" vertical="center" wrapText="0"/>
    </xf>
    <xf borderId="117" fillId="0" fontId="17" numFmtId="0" xfId="0" applyAlignment="1" applyBorder="1" applyFont="1">
      <alignment horizontal="center" shrinkToFit="0" vertical="center" wrapText="0"/>
    </xf>
    <xf borderId="117" fillId="0" fontId="19" numFmtId="0" xfId="0" applyAlignment="1" applyBorder="1" applyFont="1">
      <alignment horizontal="center" shrinkToFit="0" vertical="bottom" wrapText="0"/>
    </xf>
    <xf borderId="117" fillId="0" fontId="20" numFmtId="0" xfId="0" applyAlignment="1" applyBorder="1" applyFont="1">
      <alignment vertical="bottom"/>
    </xf>
    <xf borderId="0" fillId="0" fontId="19" numFmtId="0" xfId="0" applyAlignment="1" applyFont="1">
      <alignment horizontal="center" shrinkToFit="0" vertical="bottom" wrapText="0"/>
    </xf>
    <xf borderId="117" fillId="0" fontId="16" numFmtId="4" xfId="0" applyAlignment="1" applyBorder="1" applyFont="1" applyNumberFormat="1">
      <alignment shrinkToFit="0" vertical="center" wrapText="1"/>
    </xf>
    <xf borderId="119" fillId="0" fontId="15" numFmtId="0" xfId="0" applyAlignment="1" applyBorder="1" applyFont="1">
      <alignment horizontal="center" shrinkToFit="0" vertical="center" wrapText="1"/>
    </xf>
    <xf borderId="120" fillId="0" fontId="15" numFmtId="0" xfId="0" applyAlignment="1" applyBorder="1" applyFont="1">
      <alignment horizontal="center" shrinkToFit="0" vertical="center" wrapText="1"/>
    </xf>
    <xf borderId="120" fillId="0" fontId="15" numFmtId="164" xfId="0" applyAlignment="1" applyBorder="1" applyFont="1" applyNumberFormat="1">
      <alignment horizontal="center" shrinkToFit="0" vertical="center" wrapText="1"/>
    </xf>
    <xf borderId="120" fillId="0" fontId="16" numFmtId="164" xfId="0" applyAlignment="1" applyBorder="1" applyFont="1" applyNumberFormat="1">
      <alignment horizontal="center" shrinkToFit="0" vertical="center" wrapText="1"/>
    </xf>
    <xf borderId="120" fillId="0" fontId="15" numFmtId="3" xfId="0" applyAlignment="1" applyBorder="1" applyFont="1" applyNumberFormat="1">
      <alignment horizontal="center" shrinkToFit="0" vertical="center" wrapText="1"/>
    </xf>
    <xf borderId="120" fillId="0" fontId="16" numFmtId="0" xfId="0" applyAlignment="1" applyBorder="1" applyFont="1">
      <alignment shrinkToFit="0" vertical="center" wrapText="1"/>
    </xf>
    <xf borderId="120" fillId="0" fontId="15" numFmtId="0" xfId="0" applyAlignment="1" applyBorder="1" applyFont="1">
      <alignment shrinkToFit="0" vertical="center" wrapText="1"/>
    </xf>
    <xf borderId="123" fillId="0" fontId="15" numFmtId="4" xfId="0" applyAlignment="1" applyBorder="1" applyFont="1" applyNumberFormat="1">
      <alignment shrinkToFit="0" vertical="center" wrapText="1"/>
    </xf>
    <xf borderId="120" fillId="0" fontId="15" numFmtId="4" xfId="0" applyAlignment="1" applyBorder="1" applyFont="1" applyNumberFormat="1">
      <alignment shrinkToFit="0" vertical="center" wrapText="1"/>
    </xf>
    <xf borderId="120" fillId="0" fontId="16" numFmtId="4" xfId="0" applyAlignment="1" applyBorder="1" applyFont="1" applyNumberFormat="1">
      <alignment shrinkToFit="0" vertical="center" wrapText="1"/>
    </xf>
    <xf borderId="120" fillId="0" fontId="15" numFmtId="4" xfId="0" applyAlignment="1" applyBorder="1" applyFont="1" applyNumberFormat="1">
      <alignment horizontal="right" shrinkToFit="0" vertical="center" wrapText="1"/>
    </xf>
    <xf borderId="120" fillId="0" fontId="17" numFmtId="0" xfId="0" applyAlignment="1" applyBorder="1" applyFont="1">
      <alignment horizontal="center" shrinkToFit="0" vertical="center" wrapText="1"/>
    </xf>
    <xf borderId="123" fillId="0" fontId="15" numFmtId="0" xfId="0" applyAlignment="1" applyBorder="1" applyFont="1">
      <alignment shrinkToFit="0" vertical="center" wrapText="1"/>
    </xf>
    <xf borderId="123" fillId="0" fontId="18" numFmtId="0" xfId="0" applyAlignment="1" applyBorder="1" applyFont="1">
      <alignment horizontal="center" shrinkToFit="0" vertical="center" wrapText="1"/>
    </xf>
    <xf borderId="123" fillId="0" fontId="5" numFmtId="164" xfId="0" applyAlignment="1" applyBorder="1" applyFont="1" applyNumberFormat="1">
      <alignment horizontal="center" shrinkToFit="0" vertical="center" wrapText="1"/>
    </xf>
    <xf borderId="123" fillId="0" fontId="17" numFmtId="0" xfId="0" applyAlignment="1" applyBorder="1" applyFont="1">
      <alignment horizontal="center" shrinkToFit="0" vertical="center" wrapText="1"/>
    </xf>
    <xf borderId="123" fillId="0" fontId="17" numFmtId="0" xfId="0" applyAlignment="1" applyBorder="1" applyFont="1">
      <alignment horizontal="center" shrinkToFit="0" vertical="center" wrapText="0"/>
    </xf>
    <xf borderId="120" fillId="0" fontId="17" numFmtId="0" xfId="0" applyAlignment="1" applyBorder="1" applyFont="1">
      <alignment horizontal="center" shrinkToFit="0" vertical="center" wrapText="0"/>
    </xf>
    <xf borderId="120" fillId="0" fontId="19" numFmtId="0" xfId="0" applyAlignment="1" applyBorder="1" applyFont="1">
      <alignment horizontal="center" shrinkToFit="0" vertical="bottom" wrapText="0"/>
    </xf>
    <xf borderId="120" fillId="0" fontId="20" numFmtId="0" xfId="0" applyAlignment="1" applyBorder="1" applyFont="1">
      <alignment vertical="bottom"/>
    </xf>
    <xf borderId="127" fillId="0" fontId="19" numFmtId="0" xfId="0" applyAlignment="1" applyBorder="1" applyFont="1">
      <alignment horizontal="center" shrinkToFit="0" vertical="bottom" wrapText="0"/>
    </xf>
    <xf borderId="128" fillId="0" fontId="15" numFmtId="0" xfId="0" applyAlignment="1" applyBorder="1" applyFont="1">
      <alignment horizontal="center" shrinkToFit="0" vertical="center" wrapText="1"/>
    </xf>
    <xf borderId="117" fillId="0" fontId="15" numFmtId="168" xfId="0" applyAlignment="1" applyBorder="1" applyFont="1" applyNumberFormat="1">
      <alignment horizontal="center" shrinkToFit="0" vertical="center" wrapText="1"/>
    </xf>
    <xf borderId="126" fillId="0" fontId="15" numFmtId="164" xfId="0" applyAlignment="1" applyBorder="1" applyFont="1" applyNumberFormat="1">
      <alignment horizontal="center" shrinkToFit="0" vertical="center" wrapText="1"/>
    </xf>
    <xf borderId="126" fillId="0" fontId="16" numFmtId="164" xfId="0" applyAlignment="1" applyBorder="1" applyFont="1" applyNumberFormat="1">
      <alignment horizontal="center" shrinkToFit="0" vertical="center" wrapText="1"/>
    </xf>
    <xf borderId="126" fillId="0" fontId="15" numFmtId="4" xfId="0" applyAlignment="1" applyBorder="1" applyFont="1" applyNumberFormat="1">
      <alignment horizontal="right" shrinkToFit="0" vertical="center" wrapText="1"/>
    </xf>
    <xf borderId="126" fillId="0" fontId="17" numFmtId="0" xfId="0" applyAlignment="1" applyBorder="1" applyFont="1">
      <alignment horizontal="center" shrinkToFit="0" vertical="center" wrapText="1"/>
    </xf>
    <xf borderId="118" fillId="0" fontId="15" numFmtId="0" xfId="0" applyAlignment="1" applyBorder="1" applyFont="1">
      <alignment shrinkToFit="0" vertical="center" wrapText="1"/>
    </xf>
    <xf borderId="126" fillId="0" fontId="15" numFmtId="0" xfId="0" applyAlignment="1" applyBorder="1" applyFont="1">
      <alignment shrinkToFit="0" vertical="center" wrapText="1"/>
    </xf>
    <xf borderId="126" fillId="6" fontId="15" numFmtId="0" xfId="0" applyAlignment="1" applyBorder="1" applyFont="1">
      <alignment shrinkToFit="0" vertical="center" wrapText="1"/>
    </xf>
    <xf borderId="126" fillId="0" fontId="15" numFmtId="0" xfId="0" applyAlignment="1" applyBorder="1" applyFont="1">
      <alignment horizontal="center" shrinkToFit="0" vertical="center" wrapText="1"/>
    </xf>
    <xf borderId="118" fillId="0" fontId="18" numFmtId="0" xfId="0" applyAlignment="1" applyBorder="1" applyFont="1">
      <alignment horizontal="center" shrinkToFit="0" vertical="center" wrapText="1"/>
    </xf>
    <xf borderId="118" fillId="0" fontId="5" numFmtId="164" xfId="0" applyAlignment="1" applyBorder="1" applyFont="1" applyNumberFormat="1">
      <alignment horizontal="center" shrinkToFit="0" vertical="center" wrapText="1"/>
    </xf>
    <xf borderId="120" fillId="6" fontId="15" numFmtId="0" xfId="0" applyAlignment="1" applyBorder="1" applyFont="1">
      <alignment shrinkToFit="0" vertical="center" wrapText="1"/>
    </xf>
    <xf borderId="117" fillId="6" fontId="15" numFmtId="0" xfId="0" applyAlignment="1" applyBorder="1" applyFont="1">
      <alignment shrinkToFit="0" vertical="center" wrapText="1"/>
    </xf>
    <xf borderId="0" fillId="0" fontId="20" numFmtId="0" xfId="0" applyAlignment="1" applyFont="1">
      <alignment vertical="center"/>
    </xf>
    <xf borderId="127" fillId="0" fontId="20" numFmtId="0" xfId="0" applyBorder="1" applyFont="1"/>
    <xf borderId="124" fillId="7" fontId="15" numFmtId="0" xfId="0" applyAlignment="1" applyBorder="1" applyFont="1">
      <alignment horizontal="center" shrinkToFit="0" vertical="center" wrapText="1"/>
    </xf>
    <xf borderId="117" fillId="7" fontId="15" numFmtId="0" xfId="0" applyAlignment="1" applyBorder="1" applyFont="1">
      <alignment horizontal="center" shrinkToFit="0" vertical="center" wrapText="1"/>
    </xf>
    <xf borderId="117" fillId="7" fontId="15" numFmtId="164" xfId="0" applyAlignment="1" applyBorder="1" applyFont="1" applyNumberFormat="1">
      <alignment horizontal="center" shrinkToFit="0" vertical="center" wrapText="1"/>
    </xf>
    <xf borderId="117" fillId="7" fontId="16" numFmtId="164" xfId="0" applyAlignment="1" applyBorder="1" applyFont="1" applyNumberFormat="1">
      <alignment horizontal="center" shrinkToFit="0" vertical="center" wrapText="1"/>
    </xf>
    <xf borderId="117" fillId="7" fontId="15" numFmtId="3" xfId="0" applyAlignment="1" applyBorder="1" applyFont="1" applyNumberFormat="1">
      <alignment horizontal="center" shrinkToFit="0" vertical="center" wrapText="1"/>
    </xf>
    <xf borderId="117" fillId="7" fontId="16" numFmtId="0" xfId="0" applyAlignment="1" applyBorder="1" applyFont="1">
      <alignment shrinkToFit="0" vertical="center" wrapText="1"/>
    </xf>
    <xf borderId="129" fillId="7" fontId="15" numFmtId="0" xfId="0" applyAlignment="1" applyBorder="1" applyFont="1">
      <alignment shrinkToFit="0" vertical="center" wrapText="1"/>
    </xf>
    <xf borderId="117" fillId="7" fontId="15" numFmtId="0" xfId="0" applyAlignment="1" applyBorder="1" applyFont="1">
      <alignment shrinkToFit="0" vertical="center" wrapText="1"/>
    </xf>
    <xf borderId="125" fillId="7" fontId="15" numFmtId="4" xfId="0" applyAlignment="1" applyBorder="1" applyFont="1" applyNumberFormat="1">
      <alignment shrinkToFit="0" vertical="center" wrapText="1"/>
    </xf>
    <xf borderId="117" fillId="7" fontId="15" numFmtId="4" xfId="0" applyAlignment="1" applyBorder="1" applyFont="1" applyNumberFormat="1">
      <alignment shrinkToFit="0" vertical="center" wrapText="1"/>
    </xf>
    <xf borderId="117" fillId="7" fontId="16" numFmtId="4" xfId="0" applyAlignment="1" applyBorder="1" applyFont="1" applyNumberFormat="1">
      <alignment shrinkToFit="0" vertical="center" wrapText="1"/>
    </xf>
    <xf borderId="117" fillId="7" fontId="15" numFmtId="4" xfId="0" applyAlignment="1" applyBorder="1" applyFont="1" applyNumberFormat="1">
      <alignment horizontal="right" shrinkToFit="0" vertical="center" wrapText="1"/>
    </xf>
    <xf borderId="117" fillId="7" fontId="17" numFmtId="0" xfId="0" applyAlignment="1" applyBorder="1" applyFont="1">
      <alignment horizontal="center" shrinkToFit="0" vertical="center" wrapText="1"/>
    </xf>
    <xf borderId="125" fillId="7" fontId="15" numFmtId="0" xfId="0" applyAlignment="1" applyBorder="1" applyFont="1">
      <alignment shrinkToFit="0" vertical="center" wrapText="1"/>
    </xf>
    <xf borderId="125" fillId="7" fontId="18" numFmtId="0" xfId="0" applyAlignment="1" applyBorder="1" applyFont="1">
      <alignment horizontal="center" shrinkToFit="0" vertical="center" wrapText="1"/>
    </xf>
    <xf borderId="125" fillId="7" fontId="5" numFmtId="164" xfId="0" applyAlignment="1" applyBorder="1" applyFont="1" applyNumberFormat="1">
      <alignment horizontal="center" shrinkToFit="0" vertical="center" wrapText="1"/>
    </xf>
    <xf borderId="125" fillId="7" fontId="17" numFmtId="0" xfId="0" applyAlignment="1" applyBorder="1" applyFont="1">
      <alignment horizontal="center" shrinkToFit="0" vertical="center" wrapText="1"/>
    </xf>
    <xf borderId="125" fillId="7" fontId="17" numFmtId="0" xfId="0" applyAlignment="1" applyBorder="1" applyFont="1">
      <alignment horizontal="center" shrinkToFit="0" vertical="center" wrapText="0"/>
    </xf>
    <xf borderId="117" fillId="7" fontId="17" numFmtId="0" xfId="0" applyAlignment="1" applyBorder="1" applyFont="1">
      <alignment horizontal="center" shrinkToFit="0" vertical="center" wrapText="0"/>
    </xf>
    <xf borderId="117" fillId="7" fontId="19" numFmtId="0" xfId="0" applyAlignment="1" applyBorder="1" applyFont="1">
      <alignment horizontal="center" shrinkToFit="0" vertical="bottom" wrapText="0"/>
    </xf>
    <xf borderId="117" fillId="7" fontId="20" numFmtId="0" xfId="0" applyAlignment="1" applyBorder="1" applyFont="1">
      <alignment vertical="bottom"/>
    </xf>
    <xf borderId="0" fillId="7" fontId="20" numFmtId="0" xfId="0" applyFont="1"/>
    <xf borderId="126" fillId="0" fontId="15" numFmtId="3" xfId="0" applyAlignment="1" applyBorder="1" applyFont="1" applyNumberFormat="1">
      <alignment horizontal="center" shrinkToFit="0" vertical="center" wrapText="1"/>
    </xf>
    <xf borderId="126" fillId="0" fontId="16" numFmtId="0" xfId="0" applyAlignment="1" applyBorder="1" applyFont="1">
      <alignment shrinkToFit="0" vertical="center" wrapText="1"/>
    </xf>
    <xf borderId="118" fillId="0" fontId="15" numFmtId="4" xfId="0" applyAlignment="1" applyBorder="1" applyFont="1" applyNumberFormat="1">
      <alignment shrinkToFit="0" vertical="center" wrapText="1"/>
    </xf>
    <xf borderId="126" fillId="0" fontId="15" numFmtId="4" xfId="0" applyAlignment="1" applyBorder="1" applyFont="1" applyNumberFormat="1">
      <alignment shrinkToFit="0" vertical="center" wrapText="1"/>
    </xf>
    <xf borderId="118" fillId="0" fontId="17" numFmtId="0" xfId="0" applyAlignment="1" applyBorder="1" applyFont="1">
      <alignment horizontal="center" shrinkToFit="0" vertical="center" wrapText="1"/>
    </xf>
    <xf borderId="118" fillId="0" fontId="17" numFmtId="0" xfId="0" applyAlignment="1" applyBorder="1" applyFont="1">
      <alignment horizontal="center" shrinkToFit="0" vertical="center" wrapText="0"/>
    </xf>
    <xf borderId="126" fillId="0" fontId="17" numFmtId="0" xfId="0" applyAlignment="1" applyBorder="1" applyFont="1">
      <alignment horizontal="center" shrinkToFit="0" vertical="center" wrapText="0"/>
    </xf>
    <xf borderId="126" fillId="0" fontId="19" numFmtId="0" xfId="0" applyAlignment="1" applyBorder="1" applyFont="1">
      <alignment horizontal="center" shrinkToFit="0" vertical="bottom" wrapText="0"/>
    </xf>
    <xf borderId="126" fillId="0" fontId="20" numFmtId="0" xfId="0" applyAlignment="1" applyBorder="1" applyFont="1">
      <alignment vertical="bottom"/>
    </xf>
    <xf borderId="130" fillId="0" fontId="20" numFmtId="0" xfId="0" applyBorder="1" applyFont="1"/>
    <xf borderId="117" fillId="0" fontId="21" numFmtId="0" xfId="0" applyAlignment="1" applyBorder="1" applyFont="1">
      <alignment horizontal="left" vertical="top"/>
    </xf>
    <xf borderId="117" fillId="0" fontId="20" numFmtId="0" xfId="0" applyAlignment="1" applyBorder="1" applyFont="1">
      <alignment shrinkToFit="0" vertical="center" wrapText="1"/>
    </xf>
    <xf borderId="117" fillId="0" fontId="20" numFmtId="0" xfId="0" applyAlignment="1" applyBorder="1" applyFont="1">
      <alignment horizontal="center" vertical="center"/>
    </xf>
    <xf borderId="117" fillId="0" fontId="20" numFmtId="0" xfId="0" applyAlignment="1" applyBorder="1" applyFont="1">
      <alignment vertical="center"/>
    </xf>
    <xf borderId="125" fillId="0" fontId="20" numFmtId="4" xfId="0" applyAlignment="1" applyBorder="1" applyFont="1" applyNumberFormat="1">
      <alignment vertical="center"/>
    </xf>
    <xf borderId="117" fillId="0" fontId="20" numFmtId="4" xfId="0" applyAlignment="1" applyBorder="1" applyFont="1" applyNumberFormat="1">
      <alignment vertical="center"/>
    </xf>
    <xf borderId="125" fillId="0" fontId="20" numFmtId="0" xfId="0" applyAlignment="1" applyBorder="1" applyFont="1">
      <alignment vertical="center"/>
    </xf>
    <xf borderId="117" fillId="0" fontId="20" numFmtId="0" xfId="0" applyBorder="1" applyFont="1"/>
    <xf borderId="120" fillId="0" fontId="5" numFmtId="164" xfId="0" applyAlignment="1" applyBorder="1" applyFont="1" applyNumberFormat="1">
      <alignment horizontal="center" shrinkToFit="0" vertical="center" wrapText="1"/>
    </xf>
    <xf borderId="123" fillId="0" fontId="19" numFmtId="0" xfId="0" applyAlignment="1" applyBorder="1" applyFont="1">
      <alignment horizontal="center" shrinkToFit="0" vertical="bottom" wrapText="0"/>
    </xf>
    <xf borderId="123" fillId="0" fontId="20" numFmtId="0" xfId="0" applyAlignment="1" applyBorder="1" applyFont="1">
      <alignment vertical="bottom"/>
    </xf>
    <xf borderId="118" fillId="0" fontId="16" numFmtId="164" xfId="0" applyAlignment="1" applyBorder="1" applyFont="1" applyNumberFormat="1">
      <alignment horizontal="center" shrinkToFit="0" vertical="center" wrapText="1"/>
    </xf>
    <xf borderId="0" fillId="0" fontId="15" numFmtId="0" xfId="0" applyAlignment="1" applyFont="1">
      <alignment shrinkToFit="0" vertical="center" wrapText="1"/>
    </xf>
    <xf borderId="127" fillId="0" fontId="15" numFmtId="164" xfId="0" applyAlignment="1" applyBorder="1" applyFont="1" applyNumberFormat="1">
      <alignment horizontal="center" shrinkToFit="0" vertical="center" wrapText="1"/>
    </xf>
    <xf borderId="123" fillId="0" fontId="16" numFmtId="164" xfId="0" applyAlignment="1" applyBorder="1" applyFont="1" applyNumberFormat="1">
      <alignment horizontal="center" shrinkToFit="0" vertical="center" wrapText="1"/>
    </xf>
    <xf borderId="127" fillId="0" fontId="15" numFmtId="0" xfId="0" applyAlignment="1" applyBorder="1" applyFont="1">
      <alignment shrinkToFit="0" vertical="center" wrapText="1"/>
    </xf>
    <xf borderId="114" fillId="0" fontId="18" numFmtId="0" xfId="0" applyAlignment="1" applyBorder="1" applyFont="1">
      <alignment horizontal="center" shrinkToFit="0" vertical="center" wrapText="1"/>
    </xf>
    <xf borderId="131" fillId="0" fontId="18" numFmtId="0" xfId="0" applyAlignment="1" applyBorder="1" applyFont="1">
      <alignment horizontal="center" shrinkToFit="0" vertical="center" wrapText="1"/>
    </xf>
    <xf borderId="117" fillId="0" fontId="15" numFmtId="0" xfId="0" applyAlignment="1" applyBorder="1" applyFont="1">
      <alignment horizontal="center" readingOrder="0" shrinkToFit="0" vertical="center" wrapText="1"/>
    </xf>
    <xf borderId="125" fillId="0" fontId="15" numFmtId="0" xfId="0" applyAlignment="1" applyBorder="1" applyFont="1">
      <alignment horizontal="center" shrinkToFit="0" vertical="center" wrapText="1"/>
    </xf>
    <xf borderId="125" fillId="0" fontId="15" numFmtId="164" xfId="0" applyAlignment="1" applyBorder="1" applyFont="1" applyNumberFormat="1">
      <alignment horizontal="center" shrinkToFit="0" vertical="center" wrapText="1"/>
    </xf>
    <xf borderId="125" fillId="0" fontId="16" numFmtId="164" xfId="0" applyAlignment="1" applyBorder="1" applyFont="1" applyNumberFormat="1">
      <alignment horizontal="center" shrinkToFit="0" vertical="center" wrapText="1"/>
    </xf>
    <xf borderId="125" fillId="0" fontId="15" numFmtId="3" xfId="0" applyAlignment="1" applyBorder="1" applyFont="1" applyNumberFormat="1">
      <alignment horizontal="center" shrinkToFit="0" vertical="center" wrapText="1"/>
    </xf>
    <xf borderId="125" fillId="0" fontId="16" numFmtId="0" xfId="0" applyAlignment="1" applyBorder="1" applyFont="1">
      <alignment shrinkToFit="0" vertical="center" wrapText="1"/>
    </xf>
    <xf borderId="125" fillId="0" fontId="15" numFmtId="4" xfId="0" applyAlignment="1" applyBorder="1" applyFont="1" applyNumberFormat="1">
      <alignment horizontal="right" shrinkToFit="0" vertical="center" wrapText="1"/>
    </xf>
    <xf borderId="125" fillId="0" fontId="19" numFmtId="0" xfId="0" applyAlignment="1" applyBorder="1" applyFont="1">
      <alignment horizontal="center" shrinkToFit="0" vertical="bottom" wrapText="0"/>
    </xf>
    <xf borderId="125" fillId="0" fontId="20" numFmtId="0" xfId="0" applyAlignment="1" applyBorder="1" applyFont="1">
      <alignment vertical="bottom"/>
    </xf>
    <xf borderId="114" fillId="0" fontId="20" numFmtId="0" xfId="0" applyBorder="1" applyFont="1"/>
    <xf borderId="123" fillId="0" fontId="15" numFmtId="0" xfId="0" applyAlignment="1" applyBorder="1" applyFont="1">
      <alignment horizontal="center" shrinkToFit="0" vertical="center" wrapText="1"/>
    </xf>
    <xf borderId="123" fillId="0" fontId="15" numFmtId="164" xfId="0" applyAlignment="1" applyBorder="1" applyFont="1" applyNumberFormat="1">
      <alignment horizontal="center" shrinkToFit="0" vertical="center" wrapText="1"/>
    </xf>
    <xf borderId="123" fillId="0" fontId="16" numFmtId="0" xfId="0" applyAlignment="1" applyBorder="1" applyFont="1">
      <alignment shrinkToFit="0" vertical="center" wrapText="1"/>
    </xf>
    <xf borderId="123" fillId="6" fontId="15" numFmtId="0" xfId="0" applyAlignment="1" applyBorder="1" applyFont="1">
      <alignment shrinkToFit="0" vertical="center" wrapText="1"/>
    </xf>
    <xf borderId="131" fillId="0" fontId="20" numFmtId="0" xfId="0" applyBorder="1" applyFont="1"/>
    <xf borderId="117" fillId="0" fontId="16" numFmtId="0" xfId="0" applyAlignment="1" applyBorder="1" applyFont="1">
      <alignment horizontal="center" shrinkToFit="0" vertical="center" wrapText="1"/>
    </xf>
    <xf borderId="117" fillId="13" fontId="15" numFmtId="0" xfId="0" applyAlignment="1" applyBorder="1" applyFill="1" applyFont="1">
      <alignment shrinkToFit="0" vertical="center" wrapText="1"/>
    </xf>
    <xf borderId="0" fillId="0" fontId="22" numFmtId="0" xfId="0" applyAlignment="1" applyFont="1">
      <alignment shrinkToFit="0" vertical="bottom" wrapText="0"/>
    </xf>
    <xf borderId="0" fillId="0" fontId="23" numFmtId="0" xfId="0" applyAlignment="1" applyFont="1">
      <alignment vertical="top"/>
    </xf>
    <xf borderId="0" fillId="0" fontId="24" numFmtId="0" xfId="0" applyAlignment="1" applyFont="1">
      <alignment vertical="top"/>
    </xf>
    <xf borderId="0" fillId="0" fontId="25" numFmtId="0" xfId="0" applyAlignment="1" applyFont="1">
      <alignment vertical="top"/>
    </xf>
    <xf borderId="0" fillId="0" fontId="24" numFmtId="169" xfId="0" applyAlignment="1" applyFont="1" applyNumberFormat="1">
      <alignment horizontal="left" vertical="top"/>
    </xf>
    <xf borderId="132" fillId="7" fontId="26" numFmtId="0" xfId="0" applyAlignment="1" applyBorder="1" applyFont="1">
      <alignment horizontal="center" shrinkToFit="0" vertical="bottom" wrapText="0"/>
    </xf>
    <xf borderId="0" fillId="0" fontId="27" numFmtId="0" xfId="0" applyAlignment="1" applyFont="1">
      <alignment vertical="top"/>
    </xf>
    <xf borderId="125" fillId="8" fontId="22" numFmtId="0" xfId="0" applyAlignment="1" applyBorder="1" applyFont="1">
      <alignment shrinkToFit="0" vertical="bottom" wrapText="0"/>
    </xf>
    <xf borderId="0" fillId="0" fontId="25" numFmtId="0" xfId="0" applyAlignment="1" applyFont="1">
      <alignment horizontal="left" vertical="top"/>
    </xf>
    <xf borderId="123" fillId="12" fontId="22" numFmtId="0" xfId="0" applyAlignment="1" applyBorder="1" applyFont="1">
      <alignment shrinkToFit="0" vertical="bottom" wrapText="0"/>
    </xf>
    <xf borderId="133" fillId="0" fontId="27" numFmtId="0" xfId="0" applyAlignment="1" applyBorder="1" applyFont="1">
      <alignment horizontal="left" vertical="top"/>
    </xf>
    <xf borderId="0" fillId="0" fontId="28" numFmtId="0" xfId="0" applyFont="1"/>
    <xf borderId="0" fillId="8" fontId="25" numFmtId="0" xfId="0" applyAlignment="1" applyFont="1">
      <alignment horizontal="left" vertical="top"/>
    </xf>
    <xf borderId="0" fillId="8" fontId="25" numFmtId="170" xfId="0" applyAlignment="1" applyFont="1" applyNumberFormat="1">
      <alignment horizontal="left" vertical="top"/>
    </xf>
    <xf borderId="0" fillId="8" fontId="20" numFmtId="0" xfId="0" applyFont="1"/>
    <xf borderId="0" fillId="0" fontId="25" numFmtId="170" xfId="0" applyAlignment="1" applyFont="1" applyNumberFormat="1">
      <alignment horizontal="left" vertical="top"/>
    </xf>
    <xf borderId="0" fillId="0" fontId="20" numFmtId="0" xfId="0" applyFont="1"/>
    <xf borderId="0" fillId="11" fontId="25" numFmtId="0" xfId="0" applyAlignment="1" applyFont="1">
      <alignment horizontal="left" vertical="top"/>
    </xf>
    <xf borderId="0" fillId="11" fontId="25" numFmtId="170" xfId="0" applyAlignment="1" applyFont="1" applyNumberFormat="1">
      <alignment horizontal="left" vertical="top"/>
    </xf>
    <xf borderId="0" fillId="11" fontId="20" numFmtId="0" xfId="0" applyFont="1"/>
    <xf borderId="0" fillId="12" fontId="25" numFmtId="0" xfId="0" applyAlignment="1" applyFont="1">
      <alignment horizontal="left" vertical="top"/>
    </xf>
    <xf borderId="0" fillId="12" fontId="25" numFmtId="170" xfId="0" applyAlignment="1" applyFont="1" applyNumberFormat="1">
      <alignment horizontal="left" vertical="top"/>
    </xf>
    <xf borderId="0" fillId="12" fontId="20" numFmtId="0" xfId="0" applyFont="1"/>
    <xf borderId="134" fillId="0" fontId="29" numFmtId="171" xfId="0" applyAlignment="1" applyBorder="1" applyFont="1" applyNumberFormat="1">
      <alignment horizontal="center" shrinkToFit="0" vertical="bottom" wrapText="0"/>
    </xf>
    <xf borderId="134" fillId="0" fontId="10" numFmtId="0" xfId="0" applyBorder="1" applyFont="1"/>
    <xf borderId="0" fillId="0" fontId="30" numFmtId="0" xfId="0" applyAlignment="1" applyFont="1">
      <alignment shrinkToFit="0" vertical="bottom" wrapText="0"/>
    </xf>
    <xf borderId="135" fillId="14" fontId="31" numFmtId="0" xfId="0" applyAlignment="1" applyBorder="1" applyFill="1" applyFont="1">
      <alignment horizontal="center"/>
    </xf>
    <xf borderId="115" fillId="14" fontId="31" numFmtId="0" xfId="0" applyAlignment="1" applyBorder="1" applyFont="1">
      <alignment horizontal="center"/>
    </xf>
    <xf borderId="136" fillId="15" fontId="31" numFmtId="0" xfId="0" applyAlignment="1" applyBorder="1" applyFill="1" applyFont="1">
      <alignment horizontal="center" readingOrder="0"/>
    </xf>
    <xf borderId="136" fillId="0" fontId="31" numFmtId="0" xfId="0" applyAlignment="1" applyBorder="1" applyFont="1">
      <alignment horizontal="center"/>
    </xf>
    <xf borderId="137" fillId="0" fontId="30" numFmtId="0" xfId="0" applyAlignment="1" applyBorder="1" applyFont="1">
      <alignment horizontal="center"/>
    </xf>
    <xf borderId="137" fillId="0" fontId="30" numFmtId="4" xfId="0" applyAlignment="1" applyBorder="1" applyFont="1" applyNumberFormat="1">
      <alignment horizontal="center"/>
    </xf>
    <xf borderId="137" fillId="0" fontId="30" numFmtId="4" xfId="0" applyAlignment="1" applyBorder="1" applyFont="1" applyNumberFormat="1">
      <alignment horizontal="center" shrinkToFit="0" wrapText="0"/>
    </xf>
    <xf borderId="137" fillId="0" fontId="30" numFmtId="169" xfId="0" applyAlignment="1" applyBorder="1" applyFont="1" applyNumberFormat="1">
      <alignment horizontal="center" readingOrder="0"/>
    </xf>
    <xf borderId="137" fillId="0" fontId="30" numFmtId="172" xfId="0" applyAlignment="1" applyBorder="1" applyFont="1" applyNumberFormat="1">
      <alignment horizontal="center"/>
    </xf>
    <xf borderId="137" fillId="0" fontId="30" numFmtId="171" xfId="0" applyAlignment="1" applyBorder="1" applyFont="1" applyNumberFormat="1">
      <alignment horizontal="center" readingOrder="0"/>
    </xf>
    <xf borderId="137" fillId="0" fontId="30" numFmtId="0" xfId="0" applyBorder="1" applyFont="1"/>
    <xf borderId="137" fillId="0" fontId="32" numFmtId="0" xfId="0" applyAlignment="1" applyBorder="1" applyFont="1">
      <alignment horizontal="center"/>
    </xf>
    <xf borderId="137" fillId="0" fontId="33" numFmtId="0" xfId="0" applyAlignment="1" applyBorder="1" applyFont="1">
      <alignment horizontal="center"/>
    </xf>
    <xf borderId="136" fillId="9" fontId="30" numFmtId="0" xfId="0" applyAlignment="1" applyBorder="1" applyFont="1">
      <alignment horizontal="center" readingOrder="0"/>
    </xf>
    <xf borderId="138" fillId="0" fontId="31" numFmtId="0" xfId="0" applyAlignment="1" applyBorder="1" applyFont="1">
      <alignment horizontal="center"/>
    </xf>
    <xf borderId="139" fillId="0" fontId="30" numFmtId="0" xfId="0" applyAlignment="1" applyBorder="1" applyFont="1">
      <alignment horizontal="center"/>
    </xf>
    <xf borderId="139" fillId="0" fontId="30" numFmtId="4" xfId="0" applyAlignment="1" applyBorder="1" applyFont="1" applyNumberFormat="1">
      <alignment horizontal="center"/>
    </xf>
    <xf borderId="139" fillId="0" fontId="30" numFmtId="4" xfId="0" applyAlignment="1" applyBorder="1" applyFont="1" applyNumberFormat="1">
      <alignment horizontal="center" shrinkToFit="0" wrapText="0"/>
    </xf>
    <xf borderId="139" fillId="0" fontId="30" numFmtId="169" xfId="0" applyAlignment="1" applyBorder="1" applyFont="1" applyNumberFormat="1">
      <alignment horizontal="center" readingOrder="0"/>
    </xf>
    <xf borderId="139" fillId="0" fontId="30" numFmtId="172" xfId="0" applyAlignment="1" applyBorder="1" applyFont="1" applyNumberFormat="1">
      <alignment horizontal="center"/>
    </xf>
    <xf borderId="139" fillId="0" fontId="30" numFmtId="171" xfId="0" applyAlignment="1" applyBorder="1" applyFont="1" applyNumberFormat="1">
      <alignment horizontal="center" readingOrder="0"/>
    </xf>
    <xf borderId="139" fillId="0" fontId="30" numFmtId="0" xfId="0" applyBorder="1" applyFont="1"/>
    <xf borderId="139" fillId="0" fontId="32" numFmtId="0" xfId="0" applyAlignment="1" applyBorder="1" applyFont="1">
      <alignment horizontal="center"/>
    </xf>
    <xf borderId="139" fillId="0" fontId="33" numFmtId="0" xfId="0" applyAlignment="1" applyBorder="1" applyFont="1">
      <alignment horizontal="center"/>
    </xf>
    <xf borderId="136" fillId="0" fontId="30" numFmtId="0" xfId="0" applyAlignment="1" applyBorder="1" applyFont="1">
      <alignment horizontal="center" readingOrder="0"/>
    </xf>
    <xf borderId="139" fillId="0" fontId="30" numFmtId="171" xfId="0" applyAlignment="1" applyBorder="1" applyFont="1" applyNumberFormat="1">
      <alignment horizontal="center"/>
    </xf>
    <xf borderId="139" fillId="0" fontId="30" numFmtId="0" xfId="0" applyAlignment="1" applyBorder="1" applyFont="1">
      <alignment horizontal="center" shrinkToFit="0" wrapText="0"/>
    </xf>
    <xf borderId="139" fillId="0" fontId="30" numFmtId="170" xfId="0" applyAlignment="1" applyBorder="1" applyFont="1" applyNumberFormat="1">
      <alignment horizontal="center" readingOrder="0"/>
    </xf>
    <xf borderId="139" fillId="0" fontId="30" numFmtId="0" xfId="0" applyAlignment="1" applyBorder="1" applyFont="1">
      <alignment horizontal="left"/>
    </xf>
    <xf borderId="139" fillId="0" fontId="31" numFmtId="3" xfId="0" applyAlignment="1" applyBorder="1" applyFont="1" applyNumberFormat="1">
      <alignment horizontal="center"/>
    </xf>
    <xf borderId="139" fillId="0" fontId="31" numFmtId="0" xfId="0" applyAlignment="1" applyBorder="1" applyFont="1">
      <alignment horizontal="center"/>
    </xf>
    <xf borderId="139" fillId="0" fontId="30" numFmtId="170" xfId="0" applyAlignment="1" applyBorder="1" applyFont="1" applyNumberFormat="1">
      <alignment horizontal="center"/>
    </xf>
    <xf borderId="139" fillId="0" fontId="34" numFmtId="0" xfId="0" applyAlignment="1" applyBorder="1" applyFont="1">
      <alignment horizontal="center"/>
    </xf>
    <xf borderId="138" fillId="0" fontId="31" numFmtId="0" xfId="0" applyAlignment="1" applyBorder="1" applyFont="1">
      <alignment horizontal="center" shrinkToFit="0" wrapText="0"/>
    </xf>
    <xf borderId="139" fillId="0" fontId="30" numFmtId="170" xfId="0" applyAlignment="1" applyBorder="1" applyFont="1" applyNumberFormat="1">
      <alignment horizontal="center" readingOrder="0" shrinkToFit="0" wrapText="0"/>
    </xf>
    <xf borderId="139" fillId="0" fontId="30" numFmtId="172" xfId="0" applyAlignment="1" applyBorder="1" applyFont="1" applyNumberFormat="1">
      <alignment horizontal="center" shrinkToFit="0" wrapText="0"/>
    </xf>
    <xf borderId="139" fillId="0" fontId="30" numFmtId="171" xfId="0" applyAlignment="1" applyBorder="1" applyFont="1" applyNumberFormat="1">
      <alignment horizontal="center" readingOrder="0" shrinkToFit="0" wrapText="0"/>
    </xf>
    <xf borderId="139" fillId="0" fontId="33" numFmtId="0" xfId="0" applyAlignment="1" applyBorder="1" applyFont="1">
      <alignment horizontal="center" shrinkToFit="0" wrapText="0"/>
    </xf>
    <xf borderId="139" fillId="0" fontId="34" numFmtId="0" xfId="0" applyAlignment="1" applyBorder="1" applyFont="1">
      <alignment horizontal="center" shrinkToFit="0" wrapText="0"/>
    </xf>
    <xf borderId="139" fillId="0" fontId="30" numFmtId="169" xfId="0" applyAlignment="1" applyBorder="1" applyFont="1" applyNumberFormat="1">
      <alignment horizontal="center" readingOrder="0" shrinkToFit="0" wrapText="0"/>
    </xf>
    <xf borderId="139" fillId="0" fontId="31" numFmtId="0" xfId="0" applyAlignment="1" applyBorder="1" applyFont="1">
      <alignment horizontal="center" shrinkToFit="0" wrapText="0"/>
    </xf>
    <xf borderId="139" fillId="0" fontId="30" numFmtId="170" xfId="0" applyAlignment="1" applyBorder="1" applyFont="1" applyNumberFormat="1">
      <alignment horizontal="center" shrinkToFit="0" wrapText="0"/>
    </xf>
    <xf borderId="139" fillId="0" fontId="30" numFmtId="171" xfId="0" applyAlignment="1" applyBorder="1" applyFont="1" applyNumberFormat="1">
      <alignment horizontal="center" readingOrder="0" shrinkToFit="0" wrapText="0"/>
    </xf>
    <xf borderId="139" fillId="0" fontId="30" numFmtId="171" xfId="0" applyAlignment="1" applyBorder="1" applyFont="1" applyNumberFormat="1">
      <alignment horizontal="center"/>
    </xf>
    <xf borderId="139" fillId="0" fontId="30" numFmtId="171" xfId="0" applyAlignment="1" applyBorder="1" applyFont="1" applyNumberFormat="1">
      <alignment horizontal="center" readingOrder="0"/>
    </xf>
    <xf borderId="0" fillId="0" fontId="30" numFmtId="0" xfId="0" applyAlignment="1" applyFont="1">
      <alignment horizontal="center"/>
    </xf>
    <xf borderId="138" fillId="0" fontId="33" numFmtId="0" xfId="0" applyAlignment="1" applyBorder="1" applyFont="1">
      <alignment horizontal="center"/>
    </xf>
    <xf borderId="137" fillId="0" fontId="31" numFmtId="0" xfId="0" applyAlignment="1" applyBorder="1" applyFont="1">
      <alignment horizontal="center"/>
    </xf>
    <xf borderId="139" fillId="0" fontId="35" numFmtId="0" xfId="0" applyAlignment="1" applyBorder="1" applyFont="1">
      <alignment horizontal="center"/>
    </xf>
    <xf borderId="139" fillId="0" fontId="30" numFmtId="173" xfId="0" applyAlignment="1" applyBorder="1" applyFont="1" applyNumberFormat="1">
      <alignment horizontal="center" readingOrder="0"/>
    </xf>
    <xf borderId="139" fillId="0" fontId="31" numFmtId="0" xfId="0" applyAlignment="1" applyBorder="1" applyFont="1">
      <alignment horizontal="center" vertical="bottom"/>
    </xf>
    <xf borderId="139" fillId="0" fontId="30" numFmtId="173" xfId="0" applyAlignment="1" applyBorder="1" applyFont="1" applyNumberFormat="1">
      <alignment horizontal="center"/>
    </xf>
    <xf borderId="139" fillId="0" fontId="30" numFmtId="173" xfId="0" applyAlignment="1" applyBorder="1" applyFont="1" applyNumberFormat="1">
      <alignment horizontal="center" readingOrder="0" shrinkToFit="0" wrapText="0"/>
    </xf>
    <xf borderId="136" fillId="0" fontId="30" numFmtId="0" xfId="0" applyAlignment="1" applyBorder="1" applyFont="1">
      <alignment horizontal="center" readingOrder="0" shrinkToFit="0" wrapText="0"/>
    </xf>
    <xf borderId="138" fillId="9" fontId="31" numFmtId="0" xfId="0" applyAlignment="1" applyBorder="1" applyFont="1">
      <alignment horizontal="center" shrinkToFit="0" wrapText="0"/>
    </xf>
    <xf borderId="139" fillId="0" fontId="31" numFmtId="0" xfId="0" applyAlignment="1" applyBorder="1" applyFont="1">
      <alignment horizontal="center" vertical="top"/>
    </xf>
    <xf borderId="0" fillId="0" fontId="30" numFmtId="0" xfId="0" applyAlignment="1" applyFont="1">
      <alignment horizontal="center" shrinkToFit="0" wrapText="0"/>
    </xf>
    <xf borderId="138" fillId="0" fontId="30" numFmtId="4" xfId="0" applyAlignment="1" applyBorder="1" applyFont="1" applyNumberFormat="1">
      <alignment horizontal="center" shrinkToFit="0" wrapText="0"/>
    </xf>
    <xf borderId="137" fillId="0" fontId="30" numFmtId="0" xfId="0" applyAlignment="1" applyBorder="1" applyFont="1">
      <alignment horizontal="center" shrinkToFit="0" wrapText="0"/>
    </xf>
    <xf borderId="0" fillId="0" fontId="31" numFmtId="0" xfId="0" applyAlignment="1" applyFont="1">
      <alignment horizontal="center"/>
    </xf>
    <xf borderId="0" fillId="0" fontId="31" numFmtId="0" xfId="0" applyAlignment="1" applyFont="1">
      <alignment horizontal="center" vertical="top"/>
    </xf>
    <xf borderId="138" fillId="0" fontId="30" numFmtId="0" xfId="0" applyAlignment="1" applyBorder="1" applyFont="1">
      <alignment horizontal="center" shrinkToFit="0" wrapText="0"/>
    </xf>
    <xf borderId="139" fillId="0" fontId="31" numFmtId="4" xfId="0" applyAlignment="1" applyBorder="1" applyFont="1" applyNumberFormat="1">
      <alignment horizontal="center"/>
    </xf>
    <xf borderId="139" fillId="0" fontId="31" numFmtId="4" xfId="0" applyAlignment="1" applyBorder="1" applyFont="1" applyNumberFormat="1">
      <alignment horizontal="center" shrinkToFit="0" wrapText="0"/>
    </xf>
    <xf borderId="139" fillId="0" fontId="36" numFmtId="0" xfId="0" applyAlignment="1" applyBorder="1" applyFont="1">
      <alignment horizontal="center" shrinkToFit="0" wrapText="0"/>
    </xf>
    <xf borderId="139" fillId="0" fontId="37" numFmtId="0" xfId="0" applyAlignment="1" applyBorder="1" applyFont="1">
      <alignment horizontal="center"/>
    </xf>
    <xf borderId="139" fillId="0" fontId="36" numFmtId="0" xfId="0" applyAlignment="1" applyBorder="1" applyFont="1">
      <alignment horizontal="center"/>
    </xf>
    <xf borderId="138" fillId="0" fontId="31" numFmtId="0" xfId="0" applyAlignment="1" applyBorder="1" applyFont="1">
      <alignment shrinkToFit="0" vertical="bottom" wrapText="0"/>
    </xf>
    <xf borderId="139" fillId="0" fontId="30" numFmtId="0" xfId="0" applyAlignment="1" applyBorder="1" applyFont="1">
      <alignment horizontal="center" shrinkToFit="0" vertical="bottom" wrapText="0"/>
    </xf>
    <xf borderId="139" fillId="0" fontId="30" numFmtId="0" xfId="0" applyAlignment="1" applyBorder="1" applyFont="1">
      <alignment shrinkToFit="0" vertical="bottom" wrapText="0"/>
    </xf>
    <xf borderId="139" fillId="0" fontId="30" numFmtId="0" xfId="0" applyAlignment="1" applyBorder="1" applyFont="1">
      <alignment horizontal="left" vertical="bottom"/>
    </xf>
    <xf borderId="139" fillId="0" fontId="30" numFmtId="0" xfId="0" applyAlignment="1" applyBorder="1" applyFont="1">
      <alignment horizontal="center" vertical="bottom"/>
    </xf>
    <xf borderId="119" fillId="7" fontId="15" numFmtId="0" xfId="0" applyAlignment="1" applyBorder="1" applyFont="1">
      <alignment horizontal="center" shrinkToFit="0" vertical="center" wrapText="1"/>
    </xf>
    <xf borderId="120" fillId="7" fontId="15" numFmtId="0" xfId="0" applyAlignment="1" applyBorder="1" applyFont="1">
      <alignment horizontal="center" shrinkToFit="0" vertical="center" wrapText="1"/>
    </xf>
    <xf borderId="120" fillId="7" fontId="15" numFmtId="164" xfId="0" applyAlignment="1" applyBorder="1" applyFont="1" applyNumberFormat="1">
      <alignment horizontal="center" shrinkToFit="0" vertical="center" wrapText="1"/>
    </xf>
    <xf borderId="120" fillId="7" fontId="16" numFmtId="164" xfId="0" applyAlignment="1" applyBorder="1" applyFont="1" applyNumberFormat="1">
      <alignment horizontal="center" shrinkToFit="0" vertical="center" wrapText="1"/>
    </xf>
    <xf borderId="120" fillId="7" fontId="15" numFmtId="3" xfId="0" applyAlignment="1" applyBorder="1" applyFont="1" applyNumberFormat="1">
      <alignment horizontal="center" shrinkToFit="0" vertical="center" wrapText="1"/>
    </xf>
    <xf borderId="120" fillId="7" fontId="16" numFmtId="0" xfId="0" applyAlignment="1" applyBorder="1" applyFont="1">
      <alignment shrinkToFit="0" vertical="center" wrapText="1"/>
    </xf>
    <xf borderId="120" fillId="7" fontId="15" numFmtId="0" xfId="0" applyAlignment="1" applyBorder="1" applyFont="1">
      <alignment shrinkToFit="0" vertical="center" wrapText="1"/>
    </xf>
    <xf borderId="123" fillId="7" fontId="15" numFmtId="0" xfId="0" applyAlignment="1" applyBorder="1" applyFont="1">
      <alignment shrinkToFit="0" vertical="center" wrapText="1"/>
    </xf>
    <xf borderId="123" fillId="7" fontId="15" numFmtId="4" xfId="0" applyAlignment="1" applyBorder="1" applyFont="1" applyNumberFormat="1">
      <alignment shrinkToFit="0" vertical="center" wrapText="1"/>
    </xf>
    <xf borderId="120" fillId="7" fontId="15" numFmtId="4" xfId="0" applyAlignment="1" applyBorder="1" applyFont="1" applyNumberFormat="1">
      <alignment shrinkToFit="0" vertical="center" wrapText="1"/>
    </xf>
    <xf borderId="120" fillId="7" fontId="15" numFmtId="4" xfId="0" applyAlignment="1" applyBorder="1" applyFont="1" applyNumberFormat="1">
      <alignment horizontal="right" shrinkToFit="0" vertical="center" wrapText="1"/>
    </xf>
    <xf borderId="120" fillId="7" fontId="17" numFmtId="0" xfId="0" applyAlignment="1" applyBorder="1" applyFont="1">
      <alignment horizontal="center" shrinkToFit="0" vertical="center" wrapText="1"/>
    </xf>
    <xf borderId="123" fillId="7" fontId="18" numFmtId="0" xfId="0" applyAlignment="1" applyBorder="1" applyFont="1">
      <alignment horizontal="center" shrinkToFit="0" vertical="center" wrapText="1"/>
    </xf>
    <xf borderId="123" fillId="7" fontId="5" numFmtId="164" xfId="0" applyAlignment="1" applyBorder="1" applyFont="1" applyNumberFormat="1">
      <alignment horizontal="center" shrinkToFit="0" vertical="center" wrapText="1"/>
    </xf>
    <xf borderId="123" fillId="7" fontId="17" numFmtId="0" xfId="0" applyAlignment="1" applyBorder="1" applyFont="1">
      <alignment horizontal="center" shrinkToFit="0" vertical="center" wrapText="1"/>
    </xf>
    <xf borderId="123" fillId="7" fontId="17" numFmtId="0" xfId="0" applyAlignment="1" applyBorder="1" applyFont="1">
      <alignment horizontal="center" shrinkToFit="0" vertical="center" wrapText="0"/>
    </xf>
    <xf borderId="120" fillId="7" fontId="17" numFmtId="0" xfId="0" applyAlignment="1" applyBorder="1" applyFont="1">
      <alignment horizontal="center" shrinkToFit="0" vertical="center" wrapText="0"/>
    </xf>
    <xf borderId="120" fillId="7" fontId="19" numFmtId="0" xfId="0" applyAlignment="1" applyBorder="1" applyFont="1">
      <alignment horizontal="center" shrinkToFit="0" vertical="bottom" wrapText="0"/>
    </xf>
    <xf borderId="120" fillId="7" fontId="20" numFmtId="0" xfId="0" applyAlignment="1" applyBorder="1" applyFont="1">
      <alignment vertical="bottom"/>
    </xf>
    <xf quotePrefix="1" borderId="124" fillId="0" fontId="15" numFmtId="0" xfId="0" applyAlignment="1" applyBorder="1" applyFont="1">
      <alignment horizontal="center" shrinkToFit="0" vertical="center" wrapText="1"/>
    </xf>
    <xf borderId="124" fillId="6" fontId="15" numFmtId="0" xfId="0" applyAlignment="1" applyBorder="1" applyFont="1">
      <alignment horizontal="center" shrinkToFit="0" vertical="center" wrapText="1"/>
    </xf>
    <xf borderId="117" fillId="6" fontId="15" numFmtId="0" xfId="0" applyAlignment="1" applyBorder="1" applyFont="1">
      <alignment horizontal="center" shrinkToFit="0" vertical="center" wrapText="1"/>
    </xf>
    <xf borderId="117" fillId="6" fontId="15" numFmtId="164" xfId="0" applyAlignment="1" applyBorder="1" applyFont="1" applyNumberFormat="1">
      <alignment horizontal="center" shrinkToFit="0" vertical="center" wrapText="1"/>
    </xf>
    <xf borderId="117" fillId="6" fontId="16" numFmtId="164" xfId="0" applyAlignment="1" applyBorder="1" applyFont="1" applyNumberFormat="1">
      <alignment horizontal="center" shrinkToFit="0" vertical="center" wrapText="1"/>
    </xf>
    <xf borderId="117" fillId="6" fontId="15" numFmtId="3" xfId="0" applyAlignment="1" applyBorder="1" applyFont="1" applyNumberFormat="1">
      <alignment horizontal="center" shrinkToFit="0" vertical="center" wrapText="1"/>
    </xf>
    <xf borderId="117" fillId="6" fontId="16" numFmtId="0" xfId="0" applyAlignment="1" applyBorder="1" applyFont="1">
      <alignment shrinkToFit="0" vertical="center" wrapText="1"/>
    </xf>
    <xf borderId="125" fillId="6" fontId="15" numFmtId="0" xfId="0" applyAlignment="1" applyBorder="1" applyFont="1">
      <alignment shrinkToFit="0" vertical="center" wrapText="1"/>
    </xf>
    <xf borderId="125" fillId="6" fontId="15" numFmtId="4" xfId="0" applyAlignment="1" applyBorder="1" applyFont="1" applyNumberFormat="1">
      <alignment shrinkToFit="0" vertical="center" wrapText="1"/>
    </xf>
    <xf borderId="117" fillId="6" fontId="15" numFmtId="4" xfId="0" applyAlignment="1" applyBorder="1" applyFont="1" applyNumberFormat="1">
      <alignment shrinkToFit="0" vertical="center" wrapText="1"/>
    </xf>
    <xf borderId="117" fillId="6" fontId="15" numFmtId="4" xfId="0" applyAlignment="1" applyBorder="1" applyFont="1" applyNumberFormat="1">
      <alignment horizontal="right" shrinkToFit="0" vertical="center" wrapText="1"/>
    </xf>
    <xf borderId="117" fillId="6" fontId="17" numFmtId="0" xfId="0" applyAlignment="1" applyBorder="1" applyFont="1">
      <alignment horizontal="center" shrinkToFit="0" vertical="center" wrapText="1"/>
    </xf>
    <xf borderId="0" fillId="6" fontId="15" numFmtId="0" xfId="0" applyAlignment="1" applyFont="1">
      <alignment shrinkToFit="0" vertical="center" wrapText="1"/>
    </xf>
    <xf borderId="125" fillId="6" fontId="18" numFmtId="0" xfId="0" applyAlignment="1" applyBorder="1" applyFont="1">
      <alignment horizontal="center" shrinkToFit="0" vertical="center" wrapText="1"/>
    </xf>
    <xf borderId="125" fillId="6" fontId="5" numFmtId="164" xfId="0" applyAlignment="1" applyBorder="1" applyFont="1" applyNumberFormat="1">
      <alignment horizontal="center" shrinkToFit="0" vertical="center" wrapText="1"/>
    </xf>
    <xf borderId="125" fillId="6" fontId="17" numFmtId="0" xfId="0" applyAlignment="1" applyBorder="1" applyFont="1">
      <alignment horizontal="center" shrinkToFit="0" vertical="center" wrapText="1"/>
    </xf>
    <xf borderId="125" fillId="6" fontId="17" numFmtId="0" xfId="0" applyAlignment="1" applyBorder="1" applyFont="1">
      <alignment horizontal="center" shrinkToFit="0" vertical="center" wrapText="0"/>
    </xf>
    <xf borderId="117" fillId="6" fontId="17" numFmtId="0" xfId="0" applyAlignment="1" applyBorder="1" applyFont="1">
      <alignment horizontal="center" shrinkToFit="0" vertical="center" wrapText="0"/>
    </xf>
    <xf borderId="117" fillId="6" fontId="19" numFmtId="0" xfId="0" applyAlignment="1" applyBorder="1" applyFont="1">
      <alignment horizontal="center" shrinkToFit="0" vertical="bottom" wrapText="0"/>
    </xf>
    <xf borderId="117" fillId="6" fontId="20" numFmtId="0" xfId="0" applyAlignment="1" applyBorder="1" applyFont="1">
      <alignment vertical="bottom"/>
    </xf>
    <xf borderId="0" fillId="6" fontId="20" numFmtId="0" xfId="0" applyFont="1"/>
    <xf borderId="125" fillId="13" fontId="15" numFmtId="0" xfId="0" applyAlignment="1" applyBorder="1" applyFont="1">
      <alignment shrinkToFit="0" vertical="center" wrapText="1"/>
    </xf>
    <xf borderId="119" fillId="8" fontId="15" numFmtId="0" xfId="0" applyAlignment="1" applyBorder="1" applyFont="1">
      <alignment horizontal="center" shrinkToFit="0" vertical="center" wrapText="1"/>
    </xf>
    <xf borderId="120" fillId="8" fontId="15" numFmtId="0" xfId="0" applyAlignment="1" applyBorder="1" applyFont="1">
      <alignment horizontal="center" shrinkToFit="0" vertical="center" wrapText="1"/>
    </xf>
    <xf borderId="120" fillId="8" fontId="15" numFmtId="164" xfId="0" applyAlignment="1" applyBorder="1" applyFont="1" applyNumberFormat="1">
      <alignment horizontal="center" shrinkToFit="0" vertical="center" wrapText="1"/>
    </xf>
    <xf borderId="123" fillId="8" fontId="16" numFmtId="164" xfId="0" applyAlignment="1" applyBorder="1" applyFont="1" applyNumberFormat="1">
      <alignment horizontal="center" shrinkToFit="0" vertical="center" wrapText="1"/>
    </xf>
    <xf borderId="120" fillId="8" fontId="15" numFmtId="3" xfId="0" applyAlignment="1" applyBorder="1" applyFont="1" applyNumberFormat="1">
      <alignment horizontal="center" shrinkToFit="0" vertical="center" wrapText="1"/>
    </xf>
    <xf borderId="120" fillId="8" fontId="16" numFmtId="0" xfId="0" applyAlignment="1" applyBorder="1" applyFont="1">
      <alignment shrinkToFit="0" vertical="center" wrapText="1"/>
    </xf>
    <xf borderId="120" fillId="8" fontId="15" numFmtId="0" xfId="0" applyAlignment="1" applyBorder="1" applyFont="1">
      <alignment shrinkToFit="0" vertical="center" wrapText="1"/>
    </xf>
    <xf borderId="123" fillId="8" fontId="15" numFmtId="0" xfId="0" applyAlignment="1" applyBorder="1" applyFont="1">
      <alignment shrinkToFit="0" vertical="center" wrapText="1"/>
    </xf>
    <xf borderId="123" fillId="8" fontId="15" numFmtId="4" xfId="0" applyAlignment="1" applyBorder="1" applyFont="1" applyNumberFormat="1">
      <alignment shrinkToFit="0" vertical="center" wrapText="1"/>
    </xf>
    <xf borderId="120" fillId="8" fontId="15" numFmtId="4" xfId="0" applyAlignment="1" applyBorder="1" applyFont="1" applyNumberFormat="1">
      <alignment shrinkToFit="0" vertical="center" wrapText="1"/>
    </xf>
    <xf borderId="120" fillId="8" fontId="15" numFmtId="4" xfId="0" applyAlignment="1" applyBorder="1" applyFont="1" applyNumberFormat="1">
      <alignment horizontal="right" shrinkToFit="0" vertical="center" wrapText="1"/>
    </xf>
    <xf borderId="120" fillId="8" fontId="17" numFmtId="0" xfId="0" applyAlignment="1" applyBorder="1" applyFont="1">
      <alignment horizontal="center" shrinkToFit="0" vertical="center" wrapText="1"/>
    </xf>
    <xf borderId="123" fillId="8" fontId="17" numFmtId="0" xfId="0" applyAlignment="1" applyBorder="1" applyFont="1">
      <alignment horizontal="center" shrinkToFit="0" vertical="center" wrapText="1"/>
    </xf>
    <xf borderId="123" fillId="8" fontId="18" numFmtId="0" xfId="0" applyAlignment="1" applyBorder="1" applyFont="1">
      <alignment horizontal="center" shrinkToFit="0" vertical="center" wrapText="1"/>
    </xf>
    <xf borderId="123" fillId="8" fontId="5" numFmtId="164" xfId="0" applyAlignment="1" applyBorder="1" applyFont="1" applyNumberFormat="1">
      <alignment horizontal="center" shrinkToFit="0" vertical="center" wrapText="1"/>
    </xf>
    <xf borderId="123" fillId="8" fontId="17" numFmtId="0" xfId="0" applyAlignment="1" applyBorder="1" applyFont="1">
      <alignment horizontal="center" shrinkToFit="0" vertical="center" wrapText="0"/>
    </xf>
    <xf borderId="120" fillId="8" fontId="17" numFmtId="0" xfId="0" applyAlignment="1" applyBorder="1" applyFont="1">
      <alignment horizontal="center" shrinkToFit="0" vertical="center" wrapText="0"/>
    </xf>
    <xf borderId="120" fillId="8" fontId="19" numFmtId="0" xfId="0" applyAlignment="1" applyBorder="1" applyFont="1">
      <alignment horizontal="center" shrinkToFit="0" vertical="bottom" wrapText="0"/>
    </xf>
    <xf borderId="120" fillId="8" fontId="20" numFmtId="0" xfId="0" applyAlignment="1" applyBorder="1" applyFont="1">
      <alignment vertical="bottom"/>
    </xf>
    <xf borderId="0" fillId="8" fontId="28" numFmtId="0" xfId="0" applyAlignment="1" applyFont="1">
      <alignment horizontal="center"/>
    </xf>
    <xf borderId="120" fillId="13" fontId="15" numFmtId="0" xfId="0" applyAlignment="1" applyBorder="1" applyFont="1">
      <alignment shrinkToFit="0" vertical="center" wrapText="1"/>
    </xf>
    <xf borderId="124" fillId="0" fontId="15" numFmtId="0" xfId="0" applyAlignment="1" applyBorder="1" applyFont="1">
      <alignment horizontal="center" shrinkToFit="0" wrapText="1"/>
    </xf>
    <xf borderId="117" fillId="0" fontId="15" numFmtId="0" xfId="0" applyAlignment="1" applyBorder="1" applyFont="1">
      <alignment horizontal="center" shrinkToFit="0" wrapText="1"/>
    </xf>
    <xf borderId="117" fillId="0" fontId="15" numFmtId="164" xfId="0" applyAlignment="1" applyBorder="1" applyFont="1" applyNumberFormat="1">
      <alignment horizontal="center" shrinkToFit="0" wrapText="1"/>
    </xf>
    <xf borderId="117" fillId="0" fontId="16" numFmtId="164" xfId="0" applyAlignment="1" applyBorder="1" applyFont="1" applyNumberFormat="1">
      <alignment horizontal="center" shrinkToFit="0" wrapText="1"/>
    </xf>
    <xf borderId="117" fillId="0" fontId="15" numFmtId="3" xfId="0" applyAlignment="1" applyBorder="1" applyFont="1" applyNumberFormat="1">
      <alignment horizontal="center" shrinkToFit="0" wrapText="1"/>
    </xf>
    <xf borderId="117" fillId="0" fontId="16" numFmtId="0" xfId="0" applyAlignment="1" applyBorder="1" applyFont="1">
      <alignment shrinkToFit="0" wrapText="1"/>
    </xf>
    <xf borderId="117" fillId="0" fontId="15" numFmtId="0" xfId="0" applyAlignment="1" applyBorder="1" applyFont="1">
      <alignment shrinkToFit="0" wrapText="1"/>
    </xf>
    <xf borderId="125" fillId="0" fontId="15" numFmtId="0" xfId="0" applyAlignment="1" applyBorder="1" applyFont="1">
      <alignment shrinkToFit="0" wrapText="1"/>
    </xf>
    <xf borderId="125" fillId="0" fontId="15" numFmtId="4" xfId="0" applyAlignment="1" applyBorder="1" applyFont="1" applyNumberFormat="1">
      <alignment horizontal="right" shrinkToFit="0" wrapText="1"/>
    </xf>
    <xf borderId="117" fillId="0" fontId="15" numFmtId="4" xfId="0" applyAlignment="1" applyBorder="1" applyFont="1" applyNumberFormat="1">
      <alignment horizontal="right" shrinkToFit="0" wrapText="1"/>
    </xf>
    <xf borderId="125" fillId="0" fontId="15" numFmtId="0" xfId="0" applyAlignment="1" applyBorder="1" applyFont="1">
      <alignment horizontal="center" shrinkToFit="0" wrapText="1"/>
    </xf>
    <xf borderId="118" fillId="0" fontId="15" numFmtId="0" xfId="0" applyAlignment="1" applyBorder="1" applyFont="1">
      <alignment shrinkToFit="0" wrapText="1"/>
    </xf>
    <xf borderId="125" fillId="0" fontId="20" numFmtId="0" xfId="0" applyBorder="1" applyFont="1"/>
    <xf borderId="125" fillId="0" fontId="5" numFmtId="164" xfId="0" applyAlignment="1" applyBorder="1" applyFont="1" applyNumberFormat="1">
      <alignment horizontal="center" shrinkToFit="0" wrapText="1"/>
    </xf>
    <xf borderId="0" fillId="0" fontId="20" numFmtId="0" xfId="0" applyAlignment="1" applyFont="1">
      <alignment vertical="bottom"/>
    </xf>
    <xf borderId="119" fillId="0" fontId="15" numFmtId="0" xfId="0" applyAlignment="1" applyBorder="1" applyFont="1">
      <alignment horizontal="center" shrinkToFit="0" wrapText="1"/>
    </xf>
    <xf borderId="0" fillId="0" fontId="15" numFmtId="164" xfId="0" applyAlignment="1" applyFont="1" applyNumberFormat="1">
      <alignment horizontal="center" shrinkToFit="0" vertical="center" wrapText="1"/>
    </xf>
    <xf borderId="117" fillId="9" fontId="15" numFmtId="0" xfId="0" applyAlignment="1" applyBorder="1" applyFont="1">
      <alignment shrinkToFit="0" vertical="center" wrapText="1"/>
    </xf>
    <xf borderId="140" fillId="13" fontId="15" numFmtId="0" xfId="0" applyAlignment="1" applyBorder="1" applyFont="1">
      <alignment shrinkToFit="0" vertical="center" wrapText="1"/>
    </xf>
    <xf borderId="141" fillId="0" fontId="15" numFmtId="0" xfId="0" applyAlignment="1" applyBorder="1" applyFont="1">
      <alignment horizontal="center" shrinkToFit="0" vertical="center" wrapText="1"/>
    </xf>
    <xf borderId="142" fillId="0" fontId="15" numFmtId="0" xfId="0" applyAlignment="1" applyBorder="1" applyFont="1">
      <alignment horizontal="center" shrinkToFit="0" vertical="center" wrapText="1"/>
    </xf>
    <xf borderId="142" fillId="0" fontId="15" numFmtId="164" xfId="0" applyAlignment="1" applyBorder="1" applyFont="1" applyNumberFormat="1">
      <alignment horizontal="center" shrinkToFit="0" vertical="center" wrapText="1"/>
    </xf>
    <xf borderId="142" fillId="0" fontId="16" numFmtId="164" xfId="0" applyAlignment="1" applyBorder="1" applyFont="1" applyNumberFormat="1">
      <alignment horizontal="center" shrinkToFit="0" vertical="center" wrapText="1"/>
    </xf>
    <xf borderId="142" fillId="0" fontId="15" numFmtId="3" xfId="0" applyAlignment="1" applyBorder="1" applyFont="1" applyNumberFormat="1">
      <alignment horizontal="center" shrinkToFit="0" vertical="center" wrapText="1"/>
    </xf>
    <xf borderId="142" fillId="0" fontId="16" numFmtId="0" xfId="0" applyAlignment="1" applyBorder="1" applyFont="1">
      <alignment shrinkToFit="0" vertical="center" wrapText="1"/>
    </xf>
    <xf borderId="142" fillId="0" fontId="15" numFmtId="0" xfId="0" applyAlignment="1" applyBorder="1" applyFont="1">
      <alignment shrinkToFit="0" vertical="center" wrapText="1"/>
    </xf>
    <xf borderId="143" fillId="0" fontId="15" numFmtId="0" xfId="0" applyAlignment="1" applyBorder="1" applyFont="1">
      <alignment shrinkToFit="0" vertical="center" wrapText="1"/>
    </xf>
    <xf borderId="143" fillId="0" fontId="15" numFmtId="4" xfId="0" applyAlignment="1" applyBorder="1" applyFont="1" applyNumberFormat="1">
      <alignment shrinkToFit="0" vertical="center" wrapText="1"/>
    </xf>
    <xf borderId="142" fillId="0" fontId="15" numFmtId="4" xfId="0" applyAlignment="1" applyBorder="1" applyFont="1" applyNumberFormat="1">
      <alignment shrinkToFit="0" vertical="center" wrapText="1"/>
    </xf>
    <xf borderId="142" fillId="0" fontId="15" numFmtId="4" xfId="0" applyAlignment="1" applyBorder="1" applyFont="1" applyNumberFormat="1">
      <alignment horizontal="right" shrinkToFit="0" vertical="center" wrapText="1"/>
    </xf>
    <xf borderId="142" fillId="0" fontId="17" numFmtId="0" xfId="0" applyAlignment="1" applyBorder="1" applyFont="1">
      <alignment horizontal="center" shrinkToFit="0" vertical="center" wrapText="1"/>
    </xf>
    <xf borderId="143" fillId="0" fontId="18" numFmtId="0" xfId="0" applyAlignment="1" applyBorder="1" applyFont="1">
      <alignment horizontal="center" shrinkToFit="0" vertical="center" wrapText="1"/>
    </xf>
    <xf borderId="143" fillId="0" fontId="5" numFmtId="164" xfId="0" applyAlignment="1" applyBorder="1" applyFont="1" applyNumberFormat="1">
      <alignment horizontal="center" shrinkToFit="0" vertical="center" wrapText="1"/>
    </xf>
    <xf borderId="143" fillId="0" fontId="17" numFmtId="0" xfId="0" applyAlignment="1" applyBorder="1" applyFont="1">
      <alignment horizontal="center" shrinkToFit="0" vertical="center" wrapText="1"/>
    </xf>
    <xf borderId="143" fillId="0" fontId="17" numFmtId="0" xfId="0" applyAlignment="1" applyBorder="1" applyFont="1">
      <alignment horizontal="center" shrinkToFit="0" vertical="center" wrapText="0"/>
    </xf>
    <xf borderId="142" fillId="0" fontId="17" numFmtId="0" xfId="0" applyAlignment="1" applyBorder="1" applyFont="1">
      <alignment horizontal="center" shrinkToFit="0" vertical="center" wrapText="0"/>
    </xf>
    <xf borderId="142" fillId="0" fontId="19" numFmtId="0" xfId="0" applyAlignment="1" applyBorder="1" applyFont="1">
      <alignment horizontal="center" shrinkToFit="0" vertical="bottom" wrapText="0"/>
    </xf>
    <xf borderId="142" fillId="0" fontId="20" numFmtId="0" xfId="0" applyAlignment="1" applyBorder="1" applyFont="1">
      <alignment vertical="bottom"/>
    </xf>
    <xf borderId="144" fillId="0" fontId="20" numFmtId="0" xfId="0" applyBorder="1" applyFont="1"/>
    <xf borderId="117" fillId="0" fontId="15" numFmtId="0" xfId="0" applyAlignment="1" applyBorder="1" applyFont="1">
      <alignment horizontal="left" shrinkToFit="0" vertical="center" wrapText="1"/>
    </xf>
    <xf borderId="117" fillId="0" fontId="15" numFmtId="174" xfId="0" applyAlignment="1" applyBorder="1" applyFont="1" applyNumberFormat="1">
      <alignment horizontal="center" shrinkToFit="0" vertical="center" wrapText="1"/>
    </xf>
    <xf borderId="117" fillId="0" fontId="20" numFmtId="0" xfId="0" applyAlignment="1" applyBorder="1" applyFont="1">
      <alignment horizontal="center"/>
    </xf>
    <xf borderId="0" fillId="0" fontId="38" numFmtId="0" xfId="0" applyAlignment="1" applyFont="1">
      <alignment vertical="top"/>
    </xf>
    <xf borderId="0" fillId="0" fontId="39" numFmtId="0" xfId="0" applyAlignment="1" applyFont="1">
      <alignment vertical="top"/>
    </xf>
    <xf borderId="0" fillId="0" fontId="40" numFmtId="0" xfId="0" applyAlignment="1" applyFont="1">
      <alignment vertical="top"/>
    </xf>
    <xf borderId="0" fillId="0" fontId="39" numFmtId="169" xfId="0" applyAlignment="1" applyFont="1" applyNumberFormat="1">
      <alignment horizontal="left" vertical="top"/>
    </xf>
    <xf borderId="0" fillId="0" fontId="41" numFmtId="0" xfId="0" applyAlignment="1" applyFont="1">
      <alignment vertical="top"/>
    </xf>
    <xf borderId="0" fillId="0" fontId="41" numFmtId="0" xfId="0" applyAlignment="1" applyFont="1">
      <alignment horizontal="left" vertical="top"/>
    </xf>
    <xf borderId="145" fillId="0" fontId="41" numFmtId="0" xfId="0" applyAlignment="1" applyBorder="1" applyFont="1">
      <alignment horizontal="left" vertical="top"/>
    </xf>
    <xf borderId="145" fillId="0" fontId="41" numFmtId="0" xfId="0" applyAlignment="1" applyBorder="1" applyFont="1">
      <alignment horizontal="center" vertical="top"/>
    </xf>
    <xf borderId="145" fillId="0" fontId="10" numFmtId="0" xfId="0" applyBorder="1" applyFont="1"/>
    <xf borderId="0" fillId="0" fontId="40" numFmtId="0" xfId="0" applyAlignment="1" applyFont="1">
      <alignment horizontal="left" vertical="top"/>
    </xf>
    <xf borderId="0" fillId="0" fontId="40" numFmtId="0" xfId="0" applyAlignment="1" applyFont="1">
      <alignment horizontal="center" vertical="top"/>
    </xf>
    <xf borderId="0" fillId="0" fontId="40" numFmtId="175" xfId="0" applyAlignment="1" applyFont="1" applyNumberFormat="1">
      <alignment horizontal="left" vertical="top"/>
    </xf>
    <xf borderId="136" fillId="9" fontId="8" numFmtId="0" xfId="0" applyAlignment="1" applyBorder="1" applyFont="1">
      <alignment horizontal="center" shrinkToFit="0" vertical="center" wrapText="1"/>
    </xf>
    <xf borderId="136" fillId="9" fontId="8" numFmtId="164" xfId="0" applyAlignment="1" applyBorder="1" applyFont="1" applyNumberFormat="1">
      <alignment horizontal="center" shrinkToFit="0" vertical="center" wrapText="1"/>
    </xf>
    <xf borderId="136" fillId="9" fontId="8" numFmtId="164" xfId="0" applyAlignment="1" applyBorder="1" applyFont="1" applyNumberFormat="1">
      <alignment horizontal="left" shrinkToFit="0" vertical="center" wrapText="1"/>
    </xf>
    <xf borderId="136" fillId="9" fontId="15" numFmtId="0" xfId="0" applyAlignment="1" applyBorder="1" applyFont="1">
      <alignment horizontal="center" shrinkToFit="0" vertical="center" wrapText="1"/>
    </xf>
    <xf borderId="136" fillId="9" fontId="15" numFmtId="164" xfId="0" applyAlignment="1" applyBorder="1" applyFont="1" applyNumberFormat="1">
      <alignment horizontal="center" shrinkToFit="0" vertical="center" wrapText="1"/>
    </xf>
    <xf borderId="136" fillId="9" fontId="16" numFmtId="164" xfId="0" applyAlignment="1" applyBorder="1" applyFont="1" applyNumberFormat="1">
      <alignment horizontal="center" shrinkToFit="0" vertical="center" wrapText="1"/>
    </xf>
    <xf borderId="136" fillId="9" fontId="16" numFmtId="164" xfId="0" applyAlignment="1" applyBorder="1" applyFont="1" applyNumberFormat="1">
      <alignment horizontal="left" shrinkToFit="0" vertical="center" wrapText="1"/>
    </xf>
    <xf borderId="0" fillId="9" fontId="20" numFmtId="0" xfId="0" applyFont="1"/>
    <xf borderId="0" fillId="9" fontId="20" numFmtId="0" xfId="0" applyAlignment="1" applyFont="1">
      <alignment horizontal="left"/>
    </xf>
    <xf borderId="0" fillId="0" fontId="27" numFmtId="0" xfId="0" applyAlignment="1" applyFont="1">
      <alignment horizontal="left" vertical="top"/>
    </xf>
    <xf borderId="146" fillId="5" fontId="8" numFmtId="0" xfId="0" applyAlignment="1" applyBorder="1" applyFont="1">
      <alignment horizontal="center" shrinkToFit="0" vertical="center" wrapText="1"/>
    </xf>
    <xf borderId="146" fillId="5" fontId="8" numFmtId="164" xfId="0" applyAlignment="1" applyBorder="1" applyFont="1" applyNumberFormat="1">
      <alignment horizontal="center" shrinkToFit="0" vertical="center" wrapText="1"/>
    </xf>
    <xf borderId="146" fillId="5" fontId="9" numFmtId="0" xfId="0" applyAlignment="1" applyBorder="1" applyFont="1">
      <alignment horizontal="center" shrinkToFit="0" vertical="center" wrapText="1"/>
    </xf>
    <xf borderId="135" fillId="0" fontId="20" numFmtId="0" xfId="0" applyBorder="1" applyFont="1"/>
    <xf borderId="135" fillId="0" fontId="17" numFmtId="0" xfId="0" applyAlignment="1" applyBorder="1" applyFont="1">
      <alignment horizontal="center" shrinkToFit="0" vertical="center" wrapText="1"/>
    </xf>
    <xf borderId="135" fillId="0" fontId="15" numFmtId="0" xfId="0" applyAlignment="1" applyBorder="1" applyFont="1">
      <alignment horizontal="center" shrinkToFit="0" vertical="center" wrapText="0"/>
    </xf>
    <xf borderId="135" fillId="0" fontId="17" numFmtId="0" xfId="0" applyAlignment="1" applyBorder="1" applyFont="1">
      <alignment horizontal="center" shrinkToFit="0" vertical="center" wrapText="0"/>
    </xf>
    <xf borderId="127" fillId="9" fontId="29" numFmtId="0" xfId="0" applyAlignment="1" applyBorder="1" applyFont="1">
      <alignment horizontal="center" shrinkToFit="0" vertical="bottom" wrapText="0"/>
    </xf>
    <xf borderId="127" fillId="0" fontId="10" numFmtId="0" xfId="0" applyBorder="1" applyFont="1"/>
    <xf borderId="147" fillId="16" fontId="31" numFmtId="0" xfId="0" applyAlignment="1" applyBorder="1" applyFill="1" applyFont="1">
      <alignment horizontal="center"/>
    </xf>
    <xf borderId="148" fillId="16" fontId="31" numFmtId="0" xfId="0" applyAlignment="1" applyBorder="1" applyFont="1">
      <alignment horizontal="center"/>
    </xf>
    <xf borderId="128" fillId="16" fontId="31" numFmtId="0" xfId="0" applyAlignment="1" applyBorder="1" applyFont="1">
      <alignment horizontal="center"/>
    </xf>
    <xf borderId="136" fillId="9" fontId="31" numFmtId="0" xfId="0" applyAlignment="1" applyBorder="1" applyFont="1">
      <alignment horizontal="center"/>
    </xf>
    <xf borderId="136" fillId="9" fontId="30" numFmtId="0" xfId="0" applyAlignment="1" applyBorder="1" applyFont="1">
      <alignment horizontal="center"/>
    </xf>
    <xf borderId="136" fillId="9" fontId="30" numFmtId="4" xfId="0" applyAlignment="1" applyBorder="1" applyFont="1" applyNumberFormat="1">
      <alignment horizontal="center"/>
    </xf>
    <xf borderId="136" fillId="9" fontId="30" numFmtId="0" xfId="0" applyBorder="1" applyFont="1"/>
    <xf borderId="136" fillId="9" fontId="30" numFmtId="169" xfId="0" applyAlignment="1" applyBorder="1" applyFont="1" applyNumberFormat="1">
      <alignment horizontal="center"/>
    </xf>
    <xf borderId="136" fillId="9" fontId="30" numFmtId="172" xfId="0" applyAlignment="1" applyBorder="1" applyFont="1" applyNumberFormat="1">
      <alignment horizontal="center"/>
    </xf>
    <xf borderId="136" fillId="9" fontId="42" numFmtId="0" xfId="0" applyAlignment="1" applyBorder="1" applyFont="1">
      <alignment horizontal="center"/>
    </xf>
    <xf borderId="136" fillId="9" fontId="31" numFmtId="0" xfId="0" applyBorder="1" applyFont="1"/>
    <xf borderId="136" fillId="9" fontId="33" numFmtId="0" xfId="0" applyAlignment="1" applyBorder="1" applyFont="1">
      <alignment horizontal="center"/>
    </xf>
    <xf borderId="136" fillId="9" fontId="31" numFmtId="3" xfId="0" applyAlignment="1" applyBorder="1" applyFont="1" applyNumberFormat="1">
      <alignment horizontal="center"/>
    </xf>
    <xf borderId="136" fillId="9" fontId="33" numFmtId="0" xfId="0" applyBorder="1" applyFont="1"/>
    <xf borderId="136" fillId="9" fontId="43" numFmtId="0" xfId="0" applyAlignment="1" applyBorder="1" applyFont="1">
      <alignment horizontal="center"/>
    </xf>
    <xf borderId="136" fillId="9" fontId="31" numFmtId="0" xfId="0" applyAlignment="1" applyBorder="1" applyFont="1">
      <alignment horizontal="center" shrinkToFit="0" wrapText="0"/>
    </xf>
    <xf borderId="136" fillId="9" fontId="30" numFmtId="0" xfId="0" applyAlignment="1" applyBorder="1" applyFont="1">
      <alignment horizontal="center" shrinkToFit="0" wrapText="0"/>
    </xf>
    <xf borderId="136" fillId="9" fontId="30" numFmtId="4" xfId="0" applyAlignment="1" applyBorder="1" applyFont="1" applyNumberFormat="1">
      <alignment horizontal="center" shrinkToFit="0" wrapText="0"/>
    </xf>
    <xf borderId="136" fillId="9" fontId="30" numFmtId="0" xfId="0" applyAlignment="1" applyBorder="1" applyFont="1">
      <alignment shrinkToFit="0" wrapText="0"/>
    </xf>
    <xf borderId="136" fillId="9" fontId="30" numFmtId="169" xfId="0" applyAlignment="1" applyBorder="1" applyFont="1" applyNumberFormat="1">
      <alignment horizontal="center" shrinkToFit="0" wrapText="0"/>
    </xf>
    <xf borderId="136" fillId="9" fontId="30" numFmtId="172" xfId="0" applyAlignment="1" applyBorder="1" applyFont="1" applyNumberFormat="1">
      <alignment horizontal="center" shrinkToFit="0" wrapText="0"/>
    </xf>
    <xf borderId="136" fillId="9" fontId="33" numFmtId="0" xfId="0" applyAlignment="1" applyBorder="1" applyFont="1">
      <alignment shrinkToFit="0" wrapText="0"/>
    </xf>
    <xf borderId="136" fillId="9" fontId="43" numFmtId="0" xfId="0" applyAlignment="1" applyBorder="1" applyFont="1">
      <alignment horizontal="center" shrinkToFit="0" wrapText="0"/>
    </xf>
    <xf borderId="136" fillId="9" fontId="31" numFmtId="0" xfId="0" applyAlignment="1" applyBorder="1" applyFont="1">
      <alignment shrinkToFit="0" wrapText="0"/>
    </xf>
    <xf borderId="136" fillId="9" fontId="33" numFmtId="0" xfId="0" applyAlignment="1" applyBorder="1" applyFont="1">
      <alignment horizontal="center" shrinkToFit="0" wrapText="0"/>
    </xf>
    <xf borderId="136" fillId="9" fontId="31" numFmtId="4" xfId="0" applyAlignment="1" applyBorder="1" applyFont="1" applyNumberFormat="1">
      <alignment horizontal="center"/>
    </xf>
    <xf borderId="0" fillId="9" fontId="30" numFmtId="0" xfId="0" applyAlignment="1" applyFont="1">
      <alignment horizontal="center"/>
    </xf>
    <xf borderId="136" fillId="9" fontId="35" numFmtId="0" xfId="0" applyBorder="1" applyFont="1"/>
    <xf borderId="136" fillId="9" fontId="31" numFmtId="0" xfId="0" applyAlignment="1" applyBorder="1" applyFont="1">
      <alignment horizontal="center" vertical="top"/>
    </xf>
    <xf borderId="0" fillId="9" fontId="30" numFmtId="0" xfId="0" applyAlignment="1" applyFont="1">
      <alignment shrinkToFit="0" wrapText="0"/>
    </xf>
    <xf borderId="135" fillId="0" fontId="16" numFmtId="0" xfId="0" applyAlignment="1" applyBorder="1" applyFont="1">
      <alignment shrinkToFit="0" vertical="center" wrapText="1"/>
    </xf>
    <xf borderId="0" fillId="9" fontId="31" numFmtId="4" xfId="0" applyAlignment="1" applyFont="1" applyNumberFormat="1">
      <alignment horizontal="center"/>
    </xf>
    <xf borderId="0" fillId="9" fontId="31" numFmtId="0" xfId="0" applyFont="1"/>
    <xf borderId="138" fillId="9" fontId="30" numFmtId="0" xfId="0" applyAlignment="1" applyBorder="1" applyFont="1">
      <alignment horizontal="center" shrinkToFit="0" wrapText="0"/>
    </xf>
    <xf borderId="138" fillId="9" fontId="30" numFmtId="4" xfId="0" applyAlignment="1" applyBorder="1" applyFont="1" applyNumberFormat="1">
      <alignment horizontal="center" shrinkToFit="0" wrapText="0"/>
    </xf>
    <xf borderId="138" fillId="9" fontId="30" numFmtId="0" xfId="0" applyAlignment="1" applyBorder="1" applyFont="1">
      <alignment shrinkToFit="0" wrapText="0"/>
    </xf>
    <xf borderId="136" fillId="9" fontId="43" numFmtId="0" xfId="0" applyAlignment="1" applyBorder="1" applyFont="1">
      <alignment shrinkToFit="0" wrapText="0"/>
    </xf>
    <xf borderId="136" fillId="9" fontId="36" numFmtId="0" xfId="0" applyAlignment="1" applyBorder="1" applyFont="1">
      <alignment shrinkToFit="0" wrapText="0"/>
    </xf>
    <xf borderId="136" fillId="9" fontId="37" numFmtId="0" xfId="0" applyBorder="1" applyFont="1"/>
    <xf borderId="136" fillId="9" fontId="36" numFmtId="0" xfId="0" applyBorder="1" applyFont="1"/>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JANUARY-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A166" displayName="Table_1" name="Table_1" id="1">
  <tableColumns count="53">
    <tableColumn name="Column 1" id="1"/>
    <tableColumn name="SOA #" id="2"/>
    <tableColumn name="DATE ADMITTED" id="3"/>
    <tableColumn name="DISCHARGED DATE" id="4"/>
    <tableColumn name="# OF DAYS" id="5"/>
    <tableColumn name="NAME OF PATIENT" id="6"/>
    <tableColumn name="BILLING DATA" id="7"/>
    <tableColumn name="PATIENT BIRTHDAY" id="8"/>
    <tableColumn name="AGE_x000a_(YRS)" id="9"/>
    <tableColumn name="DEPENDENT PHIC NO." id="10"/>
    <tableColumn name="NAME OF MEMBER" id="11"/>
    <tableColumn name="MEMBER'S _x000a_PHIC NO." id="12"/>
    <tableColumn name="MEMBER'S _x000a_CATEGORY" id="13"/>
    <tableColumn name="RELATIONSHIP TO MEMBER" id="14"/>
    <tableColumn name="ADMITTING DIAGNOSIS" id="15"/>
    <tableColumn name="FINAL DIAGNOSIS" id="16"/>
    <tableColumn name="ICD 10 CODE" id="17"/>
    <tableColumn name="PROCEDURE" id="18"/>
    <tableColumn name="RVS CODE" id="19"/>
    <tableColumn name="ATTENDING PHYSICIAN" id="20"/>
    <tableColumn name="CO-MANAGE DOCTORS" id="21"/>
    <tableColumn name="ACTUAL CHARGES" id="22"/>
    <tableColumn name="SENIOR/PWD_x000a_DISCOUNT" id="23"/>
    <tableColumn name="OTHER _x000a_ DISCOUNT/GL" id="24"/>
    <tableColumn name="HMO" id="25"/>
    <tableColumn name="PARTIAL/_x000a_PAYMENTS" id="26"/>
    <tableColumn name="HOSPITAL CLAIMS" id="27"/>
    <tableColumn name="PF CLAIMS" id="28"/>
    <tableColumn name="PHIC CASE RATE" id="29"/>
    <tableColumn name="BALANCE" id="30"/>
    <tableColumn name="PATIENT CATEGORY" id="31"/>
    <tableColumn name="PATIENT TYPE" id="32"/>
    <tableColumn name="PBEF YES" id="33"/>
    <tableColumn name="PBEF NO" id="34"/>
    <tableColumn name="CSF COMP" id="35"/>
    <tableColumn name="CSF INC" id="36"/>
    <tableColumn name="CF2 COMP" id="37"/>
    <tableColumn name="CF2 INC" id="38"/>
    <tableColumn name="DIAGNOSTICS / OTHER ATTACHMENTS" id="39"/>
    <tableColumn name="SOA &amp; ITB" id="40"/>
    <tableColumn name="NOTE" id="41"/>
    <tableColumn name="CF4" id="42"/>
    <tableColumn name="DISPOSITION" id="43"/>
    <tableColumn name="OVERALL CASE STATUS" id="44"/>
    <tableColumn name="TRANSMITTAL DEADLINE (60 days)" id="45"/>
    <tableColumn name="TRANSMITTAL #" id="46"/>
    <tableColumn name="DATE TRANSMITTED" id="47"/>
    <tableColumn name="TRANSMITTED BY" id="48"/>
    <tableColumn name="TRANSMITTAL NOTES" id="49"/>
    <tableColumn name="ACCOUNTS RECEIVABLE" id="50"/>
    <tableColumn name="CLAIM STATUS" id="51"/>
    <tableColumn name="AR DATE" id="52"/>
    <tableColumn name="AR BY" id="53"/>
  </tableColumns>
  <tableStyleInfo name="JANUA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75"/>
    <col customWidth="1" min="2" max="2" width="10.38"/>
    <col customWidth="1" min="3" max="3" width="14.5"/>
    <col customWidth="1" min="4" max="4" width="16.75"/>
    <col customWidth="1" min="5" max="5" width="11.13"/>
    <col customWidth="1" min="6" max="6" width="30.0"/>
    <col customWidth="1" min="7" max="7" width="19.13"/>
    <col customWidth="1" min="8" max="8" width="14.38"/>
    <col customWidth="1" min="9" max="9" width="5.25"/>
    <col customWidth="1" min="10" max="10" width="15.88"/>
    <col customWidth="1" min="11" max="11" width="30.25"/>
    <col customWidth="1" min="12" max="12" width="14.38"/>
    <col customWidth="1" min="13" max="13" width="22.13"/>
    <col customWidth="1" min="14" max="14" width="19.63"/>
    <col customWidth="1" min="15" max="15" width="38.75"/>
    <col customWidth="1" min="16" max="16" width="37.63"/>
    <col customWidth="1" min="17" max="17" width="12.0"/>
    <col customWidth="1" min="18" max="18" width="38.63"/>
    <col customWidth="1" min="19" max="19" width="11.63"/>
    <col customWidth="1" min="20" max="20" width="32.13"/>
    <col customWidth="1" min="21" max="21" width="29.13"/>
    <col customWidth="1" min="22" max="22" width="14.25"/>
    <col customWidth="1" min="23" max="23" width="16.0"/>
    <col customWidth="1" min="24" max="24" width="17.0"/>
    <col customWidth="1" min="25" max="25" width="12.25"/>
    <col customWidth="1" min="26" max="26" width="14.25"/>
    <col customWidth="1" min="27" max="28" width="14.5"/>
    <col customWidth="1" min="29" max="29" width="14.75"/>
    <col customWidth="1" hidden="1" min="30" max="30" width="14.0"/>
    <col customWidth="1" hidden="1" min="31" max="31" width="17.13"/>
    <col customWidth="1" hidden="1" min="32" max="32" width="15.0"/>
    <col customWidth="1" hidden="1" min="33" max="33" width="9.88"/>
    <col customWidth="1" hidden="1" min="34" max="34" width="18.88"/>
    <col customWidth="1" hidden="1" min="35" max="35" width="10.0"/>
    <col customWidth="1" hidden="1" min="36" max="36" width="16.38"/>
    <col customWidth="1" hidden="1" min="37" max="37" width="10.0"/>
    <col customWidth="1" hidden="1" min="38" max="38" width="16.38"/>
    <col customWidth="1" hidden="1" min="39" max="39" width="25.88"/>
    <col customWidth="1" hidden="1" min="40" max="40" width="9.88"/>
    <col customWidth="1" hidden="1" min="41" max="41" width="25.75"/>
    <col customWidth="1" min="42" max="42" width="15.88"/>
    <col customWidth="1" min="43" max="43" width="18.38"/>
    <col customWidth="1" min="44" max="44" width="19.13"/>
    <col customWidth="1" min="45" max="45" width="19.38"/>
    <col customWidth="1" min="46" max="46" width="19.75"/>
    <col customWidth="1" min="47" max="47" width="18.75"/>
    <col customWidth="1" min="48" max="48" width="18.38"/>
    <col customWidth="1" min="49" max="49" width="48.38"/>
    <col customWidth="1" min="50" max="51" width="11.75"/>
    <col customWidth="1" min="52" max="52" width="15.13"/>
    <col customWidth="1" min="53" max="53" width="11.13"/>
  </cols>
  <sheetData>
    <row r="1" ht="15.75" customHeight="1">
      <c r="A1" s="1" t="s">
        <v>0</v>
      </c>
      <c r="B1" s="2" t="s">
        <v>1</v>
      </c>
      <c r="C1" s="3" t="s">
        <v>2</v>
      </c>
      <c r="D1" s="3" t="s">
        <v>3</v>
      </c>
      <c r="E1" s="4" t="s">
        <v>4</v>
      </c>
      <c r="F1" s="5" t="s">
        <v>5</v>
      </c>
      <c r="G1" s="4" t="s">
        <v>6</v>
      </c>
      <c r="H1" s="3" t="s">
        <v>7</v>
      </c>
      <c r="I1" s="4" t="s">
        <v>8</v>
      </c>
      <c r="J1" s="4" t="s">
        <v>9</v>
      </c>
      <c r="K1" s="4" t="s">
        <v>10</v>
      </c>
      <c r="L1" s="6" t="s">
        <v>11</v>
      </c>
      <c r="M1" s="4" t="s">
        <v>12</v>
      </c>
      <c r="N1" s="4" t="s">
        <v>13</v>
      </c>
      <c r="O1" s="4" t="s">
        <v>14</v>
      </c>
      <c r="P1" s="4" t="s">
        <v>15</v>
      </c>
      <c r="Q1" s="4" t="s">
        <v>16</v>
      </c>
      <c r="R1" s="4" t="s">
        <v>17</v>
      </c>
      <c r="S1" s="4" t="s">
        <v>18</v>
      </c>
      <c r="T1" s="4" t="s">
        <v>19</v>
      </c>
      <c r="U1" s="4" t="s">
        <v>20</v>
      </c>
      <c r="V1" s="7" t="s">
        <v>21</v>
      </c>
      <c r="W1" s="7" t="s">
        <v>22</v>
      </c>
      <c r="X1" s="7" t="s">
        <v>23</v>
      </c>
      <c r="Y1" s="7" t="s">
        <v>24</v>
      </c>
      <c r="Z1" s="7" t="s">
        <v>25</v>
      </c>
      <c r="AA1" s="7" t="s">
        <v>26</v>
      </c>
      <c r="AB1" s="7" t="s">
        <v>27</v>
      </c>
      <c r="AC1" s="7" t="s">
        <v>28</v>
      </c>
      <c r="AD1" s="7"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3" t="s">
        <v>46</v>
      </c>
      <c r="AV1" s="4" t="s">
        <v>47</v>
      </c>
      <c r="AW1" s="4" t="s">
        <v>48</v>
      </c>
      <c r="AX1" s="4" t="s">
        <v>49</v>
      </c>
      <c r="AY1" s="4" t="s">
        <v>50</v>
      </c>
      <c r="AZ1" s="4" t="s">
        <v>51</v>
      </c>
      <c r="BA1" s="8" t="s">
        <v>52</v>
      </c>
    </row>
    <row r="2" ht="15.75" customHeight="1">
      <c r="A2" s="9">
        <v>1.0</v>
      </c>
      <c r="B2" s="10">
        <v>17157.0</v>
      </c>
      <c r="C2" s="11">
        <v>45657.0</v>
      </c>
      <c r="D2" s="12">
        <v>45659.0</v>
      </c>
      <c r="E2" s="13">
        <f t="shared" ref="E2:E63" si="1">DAYS(D2, C2)</f>
        <v>2</v>
      </c>
      <c r="F2" s="14" t="s">
        <v>53</v>
      </c>
      <c r="G2" s="11" t="s">
        <v>53</v>
      </c>
      <c r="H2" s="11">
        <v>43938.0</v>
      </c>
      <c r="I2" s="9">
        <v>4.0</v>
      </c>
      <c r="J2" s="15" t="s">
        <v>54</v>
      </c>
      <c r="K2" s="15" t="s">
        <v>55</v>
      </c>
      <c r="L2" s="15" t="s">
        <v>56</v>
      </c>
      <c r="M2" s="15" t="s">
        <v>57</v>
      </c>
      <c r="N2" s="15" t="s">
        <v>58</v>
      </c>
      <c r="O2" s="15" t="s">
        <v>59</v>
      </c>
      <c r="P2" s="16" t="s">
        <v>60</v>
      </c>
      <c r="Q2" s="9" t="s">
        <v>61</v>
      </c>
      <c r="R2" s="15" t="s">
        <v>62</v>
      </c>
      <c r="S2" s="9" t="s">
        <v>62</v>
      </c>
      <c r="T2" s="15" t="s">
        <v>63</v>
      </c>
      <c r="U2" s="17" t="s">
        <v>62</v>
      </c>
      <c r="V2" s="18">
        <v>28230.36</v>
      </c>
      <c r="W2" s="19">
        <v>0.0</v>
      </c>
      <c r="X2" s="19">
        <v>0.0</v>
      </c>
      <c r="Y2" s="19">
        <v>0.0</v>
      </c>
      <c r="Z2" s="20">
        <v>20000.0</v>
      </c>
      <c r="AA2" s="21">
        <v>9100.0</v>
      </c>
      <c r="AB2" s="19">
        <v>3900.0</v>
      </c>
      <c r="AC2" s="20">
        <f t="shared" ref="AC2:AC99" si="2">AA2+AB2</f>
        <v>13000</v>
      </c>
      <c r="AD2" s="22">
        <f t="shared" ref="AD2:AD166" si="3">V2-W2-X2-Y2-Z2-AC2</f>
        <v>-4769.64</v>
      </c>
      <c r="AE2" s="23" t="s">
        <v>64</v>
      </c>
      <c r="AF2" s="24" t="s">
        <v>65</v>
      </c>
      <c r="AG2" s="25" t="b">
        <v>1</v>
      </c>
      <c r="AH2" s="26"/>
      <c r="AI2" s="27" t="b">
        <v>1</v>
      </c>
      <c r="AJ2" s="26"/>
      <c r="AK2" s="27" t="b">
        <v>0</v>
      </c>
      <c r="AL2" s="28" t="s">
        <v>66</v>
      </c>
      <c r="AM2" s="29" t="s">
        <v>67</v>
      </c>
      <c r="AN2" s="27" t="b">
        <v>1</v>
      </c>
      <c r="AO2" s="15"/>
      <c r="AP2" s="24" t="s">
        <v>68</v>
      </c>
      <c r="AQ2" s="30" t="s">
        <v>69</v>
      </c>
      <c r="AR2" s="31" t="s">
        <v>70</v>
      </c>
      <c r="AS2" s="32">
        <f t="shared" ref="AS2:AS166" si="4">D2+60</f>
        <v>45719</v>
      </c>
      <c r="AT2" s="23">
        <v>1677.0</v>
      </c>
      <c r="AU2" s="33">
        <v>45716.0</v>
      </c>
      <c r="AV2" s="23" t="s">
        <v>71</v>
      </c>
      <c r="AW2" s="34"/>
      <c r="AX2" s="35"/>
      <c r="AY2" s="36"/>
      <c r="AZ2" s="37">
        <v>45719.0</v>
      </c>
      <c r="BA2" s="38" t="s">
        <v>72</v>
      </c>
    </row>
    <row r="3" ht="15.75" customHeight="1">
      <c r="A3" s="39">
        <v>2.0</v>
      </c>
      <c r="B3" s="40">
        <v>17175.0</v>
      </c>
      <c r="C3" s="41">
        <v>45658.0</v>
      </c>
      <c r="D3" s="42">
        <v>45659.0</v>
      </c>
      <c r="E3" s="43">
        <f t="shared" si="1"/>
        <v>1</v>
      </c>
      <c r="F3" s="44" t="s">
        <v>73</v>
      </c>
      <c r="G3" s="41" t="s">
        <v>73</v>
      </c>
      <c r="H3" s="41">
        <v>23944.0</v>
      </c>
      <c r="I3" s="39">
        <v>59.0</v>
      </c>
      <c r="J3" s="45" t="s">
        <v>62</v>
      </c>
      <c r="K3" s="45" t="s">
        <v>62</v>
      </c>
      <c r="L3" s="45" t="s">
        <v>74</v>
      </c>
      <c r="M3" s="45" t="s">
        <v>75</v>
      </c>
      <c r="N3" s="45" t="s">
        <v>76</v>
      </c>
      <c r="O3" s="45" t="s">
        <v>77</v>
      </c>
      <c r="P3" s="45" t="s">
        <v>78</v>
      </c>
      <c r="Q3" s="39" t="s">
        <v>79</v>
      </c>
      <c r="R3" s="45" t="s">
        <v>62</v>
      </c>
      <c r="S3" s="39" t="s">
        <v>62</v>
      </c>
      <c r="T3" s="45" t="s">
        <v>80</v>
      </c>
      <c r="U3" s="46" t="s">
        <v>62</v>
      </c>
      <c r="V3" s="47">
        <v>32041.54</v>
      </c>
      <c r="W3" s="48">
        <v>0.0</v>
      </c>
      <c r="X3" s="48">
        <v>0.0</v>
      </c>
      <c r="Y3" s="48">
        <v>0.0</v>
      </c>
      <c r="Z3" s="49">
        <v>20000.0</v>
      </c>
      <c r="AA3" s="50">
        <v>9555.0</v>
      </c>
      <c r="AB3" s="48">
        <v>4095.0</v>
      </c>
      <c r="AC3" s="49">
        <f t="shared" si="2"/>
        <v>13650</v>
      </c>
      <c r="AD3" s="51">
        <f t="shared" si="3"/>
        <v>-1608.46</v>
      </c>
      <c r="AE3" s="52" t="s">
        <v>81</v>
      </c>
      <c r="AF3" s="53" t="s">
        <v>65</v>
      </c>
      <c r="AG3" s="54" t="b">
        <v>1</v>
      </c>
      <c r="AH3" s="55"/>
      <c r="AI3" s="56" t="b">
        <v>1</v>
      </c>
      <c r="AJ3" s="55"/>
      <c r="AK3" s="56" t="b">
        <v>1</v>
      </c>
      <c r="AL3" s="46"/>
      <c r="AM3" s="57" t="s">
        <v>82</v>
      </c>
      <c r="AN3" s="56" t="b">
        <v>1</v>
      </c>
      <c r="AO3" s="45"/>
      <c r="AP3" s="53" t="s">
        <v>83</v>
      </c>
      <c r="AQ3" s="58" t="s">
        <v>69</v>
      </c>
      <c r="AR3" s="59" t="s">
        <v>70</v>
      </c>
      <c r="AS3" s="60">
        <f t="shared" si="4"/>
        <v>45719</v>
      </c>
      <c r="AT3" s="52">
        <v>1660.0</v>
      </c>
      <c r="AU3" s="61">
        <v>45712.0</v>
      </c>
      <c r="AV3" s="52" t="s">
        <v>84</v>
      </c>
      <c r="AW3" s="53" t="s">
        <v>85</v>
      </c>
      <c r="AX3" s="62"/>
      <c r="AY3" s="63"/>
      <c r="AZ3" s="64">
        <v>45719.0</v>
      </c>
      <c r="BA3" s="65" t="s">
        <v>72</v>
      </c>
    </row>
    <row r="4" ht="15.75" customHeight="1">
      <c r="A4" s="9">
        <v>3.0</v>
      </c>
      <c r="B4" s="10">
        <v>17030.0</v>
      </c>
      <c r="C4" s="11">
        <v>45652.0</v>
      </c>
      <c r="D4" s="12">
        <v>45660.0</v>
      </c>
      <c r="E4" s="13">
        <f t="shared" si="1"/>
        <v>8</v>
      </c>
      <c r="F4" s="14" t="s">
        <v>86</v>
      </c>
      <c r="G4" s="11" t="s">
        <v>86</v>
      </c>
      <c r="H4" s="11">
        <v>17472.0</v>
      </c>
      <c r="I4" s="9">
        <v>77.0</v>
      </c>
      <c r="J4" s="15" t="s">
        <v>62</v>
      </c>
      <c r="K4" s="15" t="s">
        <v>62</v>
      </c>
      <c r="L4" s="15" t="s">
        <v>87</v>
      </c>
      <c r="M4" s="15" t="s">
        <v>88</v>
      </c>
      <c r="N4" s="15" t="s">
        <v>76</v>
      </c>
      <c r="O4" s="15" t="s">
        <v>89</v>
      </c>
      <c r="P4" s="15" t="s">
        <v>90</v>
      </c>
      <c r="Q4" s="9" t="s">
        <v>91</v>
      </c>
      <c r="R4" s="15" t="s">
        <v>62</v>
      </c>
      <c r="S4" s="9" t="s">
        <v>62</v>
      </c>
      <c r="T4" s="15" t="s">
        <v>92</v>
      </c>
      <c r="U4" s="17" t="s">
        <v>62</v>
      </c>
      <c r="V4" s="18">
        <v>165272.11</v>
      </c>
      <c r="W4" s="19">
        <v>33054.42</v>
      </c>
      <c r="X4" s="19">
        <v>0.0</v>
      </c>
      <c r="Y4" s="19">
        <v>0.0</v>
      </c>
      <c r="Z4" s="20">
        <v>65263.48</v>
      </c>
      <c r="AA4" s="21">
        <v>13650.0</v>
      </c>
      <c r="AB4" s="19">
        <v>5850.0</v>
      </c>
      <c r="AC4" s="20">
        <f t="shared" si="2"/>
        <v>19500</v>
      </c>
      <c r="AD4" s="22">
        <f t="shared" si="3"/>
        <v>47454.21</v>
      </c>
      <c r="AE4" s="23" t="s">
        <v>81</v>
      </c>
      <c r="AF4" s="24" t="s">
        <v>65</v>
      </c>
      <c r="AG4" s="25" t="b">
        <v>1</v>
      </c>
      <c r="AH4" s="26"/>
      <c r="AI4" s="27" t="b">
        <v>0</v>
      </c>
      <c r="AJ4" s="66" t="s">
        <v>66</v>
      </c>
      <c r="AK4" s="27" t="b">
        <v>0</v>
      </c>
      <c r="AL4" s="28" t="s">
        <v>66</v>
      </c>
      <c r="AM4" s="29" t="s">
        <v>93</v>
      </c>
      <c r="AN4" s="27" t="b">
        <v>1</v>
      </c>
      <c r="AO4" s="15"/>
      <c r="AP4" s="24" t="s">
        <v>83</v>
      </c>
      <c r="AQ4" s="30" t="s">
        <v>94</v>
      </c>
      <c r="AR4" s="31" t="s">
        <v>95</v>
      </c>
      <c r="AS4" s="32">
        <f t="shared" si="4"/>
        <v>45720</v>
      </c>
      <c r="AT4" s="23">
        <v>1679.0</v>
      </c>
      <c r="AU4" s="67">
        <v>45716.0</v>
      </c>
      <c r="AV4" s="23" t="s">
        <v>71</v>
      </c>
      <c r="AW4" s="24"/>
      <c r="AX4" s="35"/>
      <c r="AY4" s="36"/>
      <c r="AZ4" s="68">
        <v>45719.0</v>
      </c>
      <c r="BA4" s="69" t="s">
        <v>72</v>
      </c>
    </row>
    <row r="5" ht="15.75" customHeight="1">
      <c r="A5" s="39">
        <v>4.0</v>
      </c>
      <c r="B5" s="40">
        <v>13987.0</v>
      </c>
      <c r="C5" s="41">
        <v>45628.0</v>
      </c>
      <c r="D5" s="42">
        <v>45660.0</v>
      </c>
      <c r="E5" s="43">
        <f t="shared" si="1"/>
        <v>32</v>
      </c>
      <c r="F5" s="44" t="s">
        <v>96</v>
      </c>
      <c r="G5" s="41" t="s">
        <v>96</v>
      </c>
      <c r="H5" s="41">
        <v>22955.0</v>
      </c>
      <c r="I5" s="39">
        <v>62.0</v>
      </c>
      <c r="J5" s="45" t="s">
        <v>62</v>
      </c>
      <c r="K5" s="45" t="s">
        <v>62</v>
      </c>
      <c r="L5" s="45" t="s">
        <v>97</v>
      </c>
      <c r="M5" s="45" t="s">
        <v>98</v>
      </c>
      <c r="N5" s="45" t="s">
        <v>76</v>
      </c>
      <c r="O5" s="45" t="s">
        <v>99</v>
      </c>
      <c r="P5" s="45" t="s">
        <v>100</v>
      </c>
      <c r="Q5" s="39" t="s">
        <v>101</v>
      </c>
      <c r="R5" s="45" t="s">
        <v>62</v>
      </c>
      <c r="S5" s="39" t="s">
        <v>62</v>
      </c>
      <c r="T5" s="45" t="s">
        <v>102</v>
      </c>
      <c r="U5" s="46" t="s">
        <v>103</v>
      </c>
      <c r="V5" s="47">
        <v>756668.92</v>
      </c>
      <c r="W5" s="48">
        <v>151333.71</v>
      </c>
      <c r="X5" s="48">
        <v>0.0</v>
      </c>
      <c r="Y5" s="48">
        <v>0.0</v>
      </c>
      <c r="Z5" s="49">
        <v>131529.79</v>
      </c>
      <c r="AA5" s="50">
        <v>53200.0</v>
      </c>
      <c r="AB5" s="48">
        <v>22800.0</v>
      </c>
      <c r="AC5" s="49">
        <f t="shared" si="2"/>
        <v>76000</v>
      </c>
      <c r="AD5" s="51">
        <f t="shared" si="3"/>
        <v>397805.42</v>
      </c>
      <c r="AE5" s="52" t="s">
        <v>81</v>
      </c>
      <c r="AF5" s="53" t="s">
        <v>65</v>
      </c>
      <c r="AG5" s="54" t="b">
        <v>1</v>
      </c>
      <c r="AH5" s="55"/>
      <c r="AI5" s="56" t="b">
        <v>1</v>
      </c>
      <c r="AJ5" s="55"/>
      <c r="AK5" s="56" t="b">
        <v>1</v>
      </c>
      <c r="AL5" s="46"/>
      <c r="AM5" s="57"/>
      <c r="AN5" s="56" t="b">
        <v>1</v>
      </c>
      <c r="AO5" s="45" t="s">
        <v>104</v>
      </c>
      <c r="AP5" s="53" t="s">
        <v>83</v>
      </c>
      <c r="AQ5" s="58" t="s">
        <v>94</v>
      </c>
      <c r="AR5" s="59" t="s">
        <v>70</v>
      </c>
      <c r="AS5" s="60">
        <f t="shared" si="4"/>
        <v>45720</v>
      </c>
      <c r="AT5" s="52">
        <v>1689.0</v>
      </c>
      <c r="AU5" s="61">
        <v>45719.0</v>
      </c>
      <c r="AV5" s="52" t="s">
        <v>84</v>
      </c>
      <c r="AW5" s="53" t="s">
        <v>105</v>
      </c>
      <c r="AX5" s="62"/>
      <c r="AY5" s="63"/>
      <c r="AZ5" s="68">
        <v>45722.0</v>
      </c>
      <c r="BA5" s="69" t="s">
        <v>72</v>
      </c>
    </row>
    <row r="6" ht="15.75" customHeight="1">
      <c r="A6" s="9">
        <v>5.0</v>
      </c>
      <c r="B6" s="10">
        <v>17204.0</v>
      </c>
      <c r="C6" s="11">
        <v>45659.0</v>
      </c>
      <c r="D6" s="12">
        <v>45661.0</v>
      </c>
      <c r="E6" s="13">
        <f t="shared" si="1"/>
        <v>2</v>
      </c>
      <c r="F6" s="14" t="s">
        <v>106</v>
      </c>
      <c r="G6" s="11" t="s">
        <v>106</v>
      </c>
      <c r="H6" s="11">
        <v>38236.0</v>
      </c>
      <c r="I6" s="9">
        <v>20.0</v>
      </c>
      <c r="J6" s="15" t="s">
        <v>107</v>
      </c>
      <c r="K6" s="15" t="s">
        <v>108</v>
      </c>
      <c r="L6" s="15" t="s">
        <v>109</v>
      </c>
      <c r="M6" s="15" t="s">
        <v>57</v>
      </c>
      <c r="N6" s="15" t="s">
        <v>58</v>
      </c>
      <c r="O6" s="15" t="s">
        <v>110</v>
      </c>
      <c r="P6" s="15" t="s">
        <v>111</v>
      </c>
      <c r="Q6" s="9" t="s">
        <v>112</v>
      </c>
      <c r="R6" s="15" t="s">
        <v>113</v>
      </c>
      <c r="S6" s="9" t="s">
        <v>114</v>
      </c>
      <c r="T6" s="15" t="s">
        <v>115</v>
      </c>
      <c r="U6" s="17" t="s">
        <v>116</v>
      </c>
      <c r="V6" s="18">
        <v>164676.36</v>
      </c>
      <c r="W6" s="19">
        <v>32935.31</v>
      </c>
      <c r="X6" s="19">
        <v>0.0</v>
      </c>
      <c r="Y6" s="19">
        <v>45184.2</v>
      </c>
      <c r="Z6" s="20">
        <v>44787.85</v>
      </c>
      <c r="AA6" s="21">
        <f>14040+10530</f>
        <v>24570</v>
      </c>
      <c r="AB6" s="19">
        <f>4095+13104</f>
        <v>17199</v>
      </c>
      <c r="AC6" s="20">
        <f t="shared" si="2"/>
        <v>41769</v>
      </c>
      <c r="AD6" s="22">
        <f t="shared" si="3"/>
        <v>0</v>
      </c>
      <c r="AE6" s="23" t="s">
        <v>117</v>
      </c>
      <c r="AF6" s="24" t="s">
        <v>65</v>
      </c>
      <c r="AG6" s="25" t="b">
        <v>1</v>
      </c>
      <c r="AH6" s="26"/>
      <c r="AI6" s="27" t="b">
        <v>1</v>
      </c>
      <c r="AJ6" s="26"/>
      <c r="AK6" s="27" t="b">
        <v>1</v>
      </c>
      <c r="AL6" s="17"/>
      <c r="AM6" s="29" t="s">
        <v>118</v>
      </c>
      <c r="AN6" s="27" t="b">
        <v>1</v>
      </c>
      <c r="AO6" s="15"/>
      <c r="AP6" s="24" t="s">
        <v>68</v>
      </c>
      <c r="AQ6" s="30" t="s">
        <v>94</v>
      </c>
      <c r="AR6" s="31" t="s">
        <v>70</v>
      </c>
      <c r="AS6" s="32">
        <f t="shared" si="4"/>
        <v>45721</v>
      </c>
      <c r="AT6" s="23">
        <v>1670.0</v>
      </c>
      <c r="AU6" s="67">
        <v>45714.0</v>
      </c>
      <c r="AV6" s="23" t="s">
        <v>71</v>
      </c>
      <c r="AW6" s="24"/>
      <c r="AX6" s="35"/>
      <c r="AY6" s="36"/>
      <c r="AZ6" s="68">
        <v>45719.0</v>
      </c>
      <c r="BA6" s="69" t="s">
        <v>72</v>
      </c>
    </row>
    <row r="7" ht="15.75" customHeight="1">
      <c r="A7" s="9">
        <v>6.0</v>
      </c>
      <c r="B7" s="10">
        <v>17185.0</v>
      </c>
      <c r="C7" s="11">
        <v>45659.0</v>
      </c>
      <c r="D7" s="12">
        <v>45661.0</v>
      </c>
      <c r="E7" s="13">
        <f t="shared" si="1"/>
        <v>2</v>
      </c>
      <c r="F7" s="14" t="s">
        <v>119</v>
      </c>
      <c r="G7" s="11" t="s">
        <v>119</v>
      </c>
      <c r="H7" s="11">
        <v>20867.0</v>
      </c>
      <c r="I7" s="9">
        <v>67.0</v>
      </c>
      <c r="J7" s="15" t="s">
        <v>62</v>
      </c>
      <c r="K7" s="15" t="s">
        <v>62</v>
      </c>
      <c r="L7" s="15" t="s">
        <v>120</v>
      </c>
      <c r="M7" s="15" t="s">
        <v>98</v>
      </c>
      <c r="N7" s="15" t="s">
        <v>76</v>
      </c>
      <c r="O7" s="15" t="s">
        <v>121</v>
      </c>
      <c r="P7" s="15" t="s">
        <v>122</v>
      </c>
      <c r="Q7" s="9" t="s">
        <v>91</v>
      </c>
      <c r="R7" s="15" t="s">
        <v>62</v>
      </c>
      <c r="S7" s="9" t="s">
        <v>62</v>
      </c>
      <c r="T7" s="15" t="s">
        <v>123</v>
      </c>
      <c r="U7" s="17" t="s">
        <v>124</v>
      </c>
      <c r="V7" s="18">
        <v>159684.87</v>
      </c>
      <c r="W7" s="19">
        <v>31936.91</v>
      </c>
      <c r="X7" s="19">
        <v>0.0</v>
      </c>
      <c r="Y7" s="19">
        <v>0.0</v>
      </c>
      <c r="Z7" s="20">
        <v>67782.8</v>
      </c>
      <c r="AA7" s="21">
        <v>20475.0</v>
      </c>
      <c r="AB7" s="19">
        <v>8775.0</v>
      </c>
      <c r="AC7" s="20">
        <f t="shared" si="2"/>
        <v>29250</v>
      </c>
      <c r="AD7" s="22">
        <f t="shared" si="3"/>
        <v>30715.16</v>
      </c>
      <c r="AE7" s="23" t="s">
        <v>81</v>
      </c>
      <c r="AF7" s="24" t="s">
        <v>65</v>
      </c>
      <c r="AG7" s="25" t="b">
        <v>1</v>
      </c>
      <c r="AH7" s="26"/>
      <c r="AI7" s="27" t="b">
        <v>1</v>
      </c>
      <c r="AJ7" s="26"/>
      <c r="AK7" s="27" t="b">
        <v>1</v>
      </c>
      <c r="AL7" s="17"/>
      <c r="AM7" s="29" t="s">
        <v>125</v>
      </c>
      <c r="AN7" s="27" t="b">
        <v>1</v>
      </c>
      <c r="AO7" s="15" t="s">
        <v>126</v>
      </c>
      <c r="AP7" s="24" t="s">
        <v>83</v>
      </c>
      <c r="AQ7" s="30" t="s">
        <v>127</v>
      </c>
      <c r="AR7" s="31" t="s">
        <v>70</v>
      </c>
      <c r="AS7" s="32">
        <f t="shared" si="4"/>
        <v>45721</v>
      </c>
      <c r="AT7" s="23">
        <v>1668.0</v>
      </c>
      <c r="AU7" s="67">
        <v>45713.0</v>
      </c>
      <c r="AV7" s="23" t="s">
        <v>71</v>
      </c>
      <c r="AW7" s="24"/>
      <c r="AX7" s="35"/>
      <c r="AY7" s="36"/>
      <c r="AZ7" s="68">
        <v>45719.0</v>
      </c>
      <c r="BA7" s="69" t="s">
        <v>72</v>
      </c>
    </row>
    <row r="8" ht="15.75" customHeight="1">
      <c r="A8" s="39">
        <v>7.0</v>
      </c>
      <c r="B8" s="40">
        <v>17213.0</v>
      </c>
      <c r="C8" s="41">
        <v>45659.0</v>
      </c>
      <c r="D8" s="42">
        <v>45661.0</v>
      </c>
      <c r="E8" s="43">
        <f t="shared" si="1"/>
        <v>2</v>
      </c>
      <c r="F8" s="44" t="s">
        <v>128</v>
      </c>
      <c r="G8" s="41" t="s">
        <v>128</v>
      </c>
      <c r="H8" s="41">
        <v>45107.0</v>
      </c>
      <c r="I8" s="39">
        <v>1.0</v>
      </c>
      <c r="J8" s="45" t="s">
        <v>107</v>
      </c>
      <c r="K8" s="45" t="s">
        <v>129</v>
      </c>
      <c r="L8" s="45" t="s">
        <v>130</v>
      </c>
      <c r="M8" s="45" t="s">
        <v>57</v>
      </c>
      <c r="N8" s="45" t="s">
        <v>58</v>
      </c>
      <c r="O8" s="45" t="s">
        <v>131</v>
      </c>
      <c r="P8" s="45" t="s">
        <v>132</v>
      </c>
      <c r="Q8" s="39" t="s">
        <v>133</v>
      </c>
      <c r="R8" s="45" t="s">
        <v>62</v>
      </c>
      <c r="S8" s="39" t="s">
        <v>62</v>
      </c>
      <c r="T8" s="45" t="s">
        <v>134</v>
      </c>
      <c r="U8" s="46" t="s">
        <v>62</v>
      </c>
      <c r="V8" s="47">
        <v>29073.15</v>
      </c>
      <c r="W8" s="48">
        <v>0.0</v>
      </c>
      <c r="X8" s="48">
        <v>0.0</v>
      </c>
      <c r="Y8" s="48">
        <v>11909.98</v>
      </c>
      <c r="Z8" s="49">
        <v>3513.17</v>
      </c>
      <c r="AA8" s="50">
        <v>9555.0</v>
      </c>
      <c r="AB8" s="48">
        <v>4095.0</v>
      </c>
      <c r="AC8" s="49">
        <f t="shared" si="2"/>
        <v>13650</v>
      </c>
      <c r="AD8" s="51">
        <f t="shared" si="3"/>
        <v>0</v>
      </c>
      <c r="AE8" s="52" t="s">
        <v>135</v>
      </c>
      <c r="AF8" s="53" t="s">
        <v>65</v>
      </c>
      <c r="AG8" s="54" t="b">
        <v>1</v>
      </c>
      <c r="AH8" s="55"/>
      <c r="AI8" s="56" t="b">
        <v>1</v>
      </c>
      <c r="AJ8" s="55"/>
      <c r="AK8" s="56" t="b">
        <v>1</v>
      </c>
      <c r="AL8" s="46"/>
      <c r="AM8" s="57" t="s">
        <v>136</v>
      </c>
      <c r="AN8" s="56" t="b">
        <v>1</v>
      </c>
      <c r="AO8" s="45"/>
      <c r="AP8" s="53" t="s">
        <v>83</v>
      </c>
      <c r="AQ8" s="58" t="s">
        <v>94</v>
      </c>
      <c r="AR8" s="59" t="s">
        <v>70</v>
      </c>
      <c r="AS8" s="60">
        <f t="shared" si="4"/>
        <v>45721</v>
      </c>
      <c r="AT8" s="52">
        <v>1678.0</v>
      </c>
      <c r="AU8" s="61">
        <v>45716.0</v>
      </c>
      <c r="AV8" s="52" t="s">
        <v>71</v>
      </c>
      <c r="AW8" s="53"/>
      <c r="AX8" s="62"/>
      <c r="AY8" s="63"/>
      <c r="AZ8" s="64">
        <v>45719.0</v>
      </c>
      <c r="BA8" s="65" t="s">
        <v>72</v>
      </c>
    </row>
    <row r="9" ht="15.75" customHeight="1">
      <c r="A9" s="9">
        <v>8.0</v>
      </c>
      <c r="B9" s="10">
        <v>17178.0</v>
      </c>
      <c r="C9" s="11">
        <v>45658.0</v>
      </c>
      <c r="D9" s="12">
        <v>45662.0</v>
      </c>
      <c r="E9" s="13">
        <f t="shared" si="1"/>
        <v>4</v>
      </c>
      <c r="F9" s="14" t="s">
        <v>137</v>
      </c>
      <c r="G9" s="11" t="e">
        <v>#N/A</v>
      </c>
      <c r="H9" s="11">
        <v>25017.0</v>
      </c>
      <c r="I9" s="9">
        <v>56.0</v>
      </c>
      <c r="J9" s="15" t="s">
        <v>62</v>
      </c>
      <c r="K9" s="15" t="s">
        <v>62</v>
      </c>
      <c r="L9" s="15" t="s">
        <v>138</v>
      </c>
      <c r="M9" s="15" t="s">
        <v>75</v>
      </c>
      <c r="N9" s="15" t="s">
        <v>76</v>
      </c>
      <c r="O9" s="15" t="s">
        <v>139</v>
      </c>
      <c r="P9" s="15" t="s">
        <v>140</v>
      </c>
      <c r="Q9" s="9" t="s">
        <v>101</v>
      </c>
      <c r="R9" s="15" t="s">
        <v>62</v>
      </c>
      <c r="S9" s="9" t="s">
        <v>62</v>
      </c>
      <c r="T9" s="15" t="s">
        <v>102</v>
      </c>
      <c r="U9" s="17" t="s">
        <v>62</v>
      </c>
      <c r="V9" s="18">
        <v>90960.07</v>
      </c>
      <c r="W9" s="19">
        <v>0.0</v>
      </c>
      <c r="X9" s="19">
        <v>0.0</v>
      </c>
      <c r="Y9" s="19">
        <v>0.0</v>
      </c>
      <c r="Z9" s="20">
        <v>38000.0</v>
      </c>
      <c r="AA9" s="21">
        <v>53200.0</v>
      </c>
      <c r="AB9" s="19">
        <v>22800.0</v>
      </c>
      <c r="AC9" s="20">
        <f t="shared" si="2"/>
        <v>76000</v>
      </c>
      <c r="AD9" s="22">
        <f t="shared" si="3"/>
        <v>-23039.93</v>
      </c>
      <c r="AE9" s="23" t="s">
        <v>81</v>
      </c>
      <c r="AF9" s="24" t="s">
        <v>65</v>
      </c>
      <c r="AG9" s="25" t="b">
        <v>1</v>
      </c>
      <c r="AH9" s="26"/>
      <c r="AI9" s="27" t="b">
        <v>1</v>
      </c>
      <c r="AJ9" s="26"/>
      <c r="AK9" s="27" t="b">
        <v>0</v>
      </c>
      <c r="AL9" s="28" t="s">
        <v>66</v>
      </c>
      <c r="AM9" s="29" t="s">
        <v>141</v>
      </c>
      <c r="AN9" s="27" t="b">
        <v>1</v>
      </c>
      <c r="AO9" s="15"/>
      <c r="AP9" s="24" t="s">
        <v>83</v>
      </c>
      <c r="AQ9" s="30" t="s">
        <v>94</v>
      </c>
      <c r="AR9" s="31" t="s">
        <v>95</v>
      </c>
      <c r="AS9" s="32">
        <f t="shared" si="4"/>
        <v>45722</v>
      </c>
      <c r="AT9" s="23">
        <v>1672.0</v>
      </c>
      <c r="AU9" s="67">
        <v>45714.0</v>
      </c>
      <c r="AV9" s="23" t="s">
        <v>71</v>
      </c>
      <c r="AW9" s="24"/>
      <c r="AX9" s="35"/>
      <c r="AY9" s="36"/>
      <c r="AZ9" s="68">
        <v>45719.0</v>
      </c>
      <c r="BA9" s="69" t="s">
        <v>72</v>
      </c>
    </row>
    <row r="10" ht="15.75" customHeight="1">
      <c r="A10" s="39">
        <v>9.0</v>
      </c>
      <c r="B10" s="40">
        <v>17243.0</v>
      </c>
      <c r="C10" s="41">
        <v>45661.0</v>
      </c>
      <c r="D10" s="42">
        <v>45662.0</v>
      </c>
      <c r="E10" s="43">
        <f t="shared" si="1"/>
        <v>1</v>
      </c>
      <c r="F10" s="44" t="s">
        <v>142</v>
      </c>
      <c r="G10" s="41" t="e">
        <v>#N/A</v>
      </c>
      <c r="H10" s="41">
        <v>32651.0</v>
      </c>
      <c r="I10" s="39">
        <v>35.0</v>
      </c>
      <c r="J10" s="45" t="s">
        <v>62</v>
      </c>
      <c r="K10" s="45" t="s">
        <v>62</v>
      </c>
      <c r="L10" s="45" t="s">
        <v>143</v>
      </c>
      <c r="M10" s="45" t="s">
        <v>57</v>
      </c>
      <c r="N10" s="45" t="s">
        <v>76</v>
      </c>
      <c r="O10" s="45" t="s">
        <v>144</v>
      </c>
      <c r="P10" s="45" t="s">
        <v>145</v>
      </c>
      <c r="Q10" s="39" t="s">
        <v>146</v>
      </c>
      <c r="R10" s="45" t="s">
        <v>147</v>
      </c>
      <c r="S10" s="39">
        <v>58120.0</v>
      </c>
      <c r="T10" s="45" t="s">
        <v>148</v>
      </c>
      <c r="U10" s="46" t="s">
        <v>149</v>
      </c>
      <c r="V10" s="47">
        <v>59048.91</v>
      </c>
      <c r="W10" s="48">
        <v>0.0</v>
      </c>
      <c r="X10" s="48">
        <v>0.0</v>
      </c>
      <c r="Y10" s="48">
        <v>37536.68</v>
      </c>
      <c r="Z10" s="49">
        <v>62.23</v>
      </c>
      <c r="AA10" s="50">
        <v>12870.0</v>
      </c>
      <c r="AB10" s="48">
        <v>8580.0</v>
      </c>
      <c r="AC10" s="49">
        <f t="shared" si="2"/>
        <v>21450</v>
      </c>
      <c r="AD10" s="51">
        <f t="shared" si="3"/>
        <v>0</v>
      </c>
      <c r="AE10" s="52" t="s">
        <v>150</v>
      </c>
      <c r="AF10" s="53" t="s">
        <v>65</v>
      </c>
      <c r="AG10" s="54" t="b">
        <v>1</v>
      </c>
      <c r="AH10" s="55"/>
      <c r="AI10" s="56" t="b">
        <v>1</v>
      </c>
      <c r="AJ10" s="55"/>
      <c r="AK10" s="56" t="b">
        <v>0</v>
      </c>
      <c r="AL10" s="46"/>
      <c r="AM10" s="57" t="s">
        <v>151</v>
      </c>
      <c r="AN10" s="56" t="b">
        <v>1</v>
      </c>
      <c r="AO10" s="45" t="s">
        <v>152</v>
      </c>
      <c r="AP10" s="53" t="s">
        <v>83</v>
      </c>
      <c r="AQ10" s="58" t="s">
        <v>94</v>
      </c>
      <c r="AR10" s="59" t="s">
        <v>70</v>
      </c>
      <c r="AS10" s="60">
        <f t="shared" si="4"/>
        <v>45722</v>
      </c>
      <c r="AT10" s="52">
        <v>1657.0</v>
      </c>
      <c r="AU10" s="61">
        <v>45712.0</v>
      </c>
      <c r="AV10" s="52" t="s">
        <v>71</v>
      </c>
      <c r="AW10" s="53"/>
      <c r="AX10" s="62"/>
      <c r="AY10" s="63"/>
      <c r="AZ10" s="64">
        <v>45719.0</v>
      </c>
      <c r="BA10" s="65" t="s">
        <v>72</v>
      </c>
    </row>
    <row r="11" ht="15.75" customHeight="1">
      <c r="A11" s="9">
        <v>10.0</v>
      </c>
      <c r="B11" s="10">
        <v>17269.0</v>
      </c>
      <c r="C11" s="11">
        <v>45661.0</v>
      </c>
      <c r="D11" s="12">
        <v>45663.0</v>
      </c>
      <c r="E11" s="13">
        <f t="shared" si="1"/>
        <v>2</v>
      </c>
      <c r="F11" s="14" t="s">
        <v>153</v>
      </c>
      <c r="G11" s="11" t="s">
        <v>153</v>
      </c>
      <c r="H11" s="11">
        <v>22341.0</v>
      </c>
      <c r="I11" s="9">
        <v>63.0</v>
      </c>
      <c r="J11" s="15" t="s">
        <v>62</v>
      </c>
      <c r="K11" s="15" t="s">
        <v>62</v>
      </c>
      <c r="L11" s="15" t="s">
        <v>154</v>
      </c>
      <c r="M11" s="15" t="s">
        <v>98</v>
      </c>
      <c r="N11" s="15" t="s">
        <v>76</v>
      </c>
      <c r="O11" s="15" t="s">
        <v>155</v>
      </c>
      <c r="P11" s="15" t="s">
        <v>156</v>
      </c>
      <c r="Q11" s="9" t="s">
        <v>157</v>
      </c>
      <c r="R11" s="15" t="s">
        <v>62</v>
      </c>
      <c r="S11" s="9" t="s">
        <v>62</v>
      </c>
      <c r="T11" s="15" t="s">
        <v>158</v>
      </c>
      <c r="U11" s="17" t="s">
        <v>62</v>
      </c>
      <c r="V11" s="18">
        <v>64552.68</v>
      </c>
      <c r="W11" s="19">
        <v>12910.46</v>
      </c>
      <c r="X11" s="19">
        <v>0.0</v>
      </c>
      <c r="Y11" s="19">
        <v>0.0</v>
      </c>
      <c r="Z11" s="20">
        <v>20000.0</v>
      </c>
      <c r="AA11" s="21">
        <v>12285.0</v>
      </c>
      <c r="AB11" s="19">
        <v>5265.0</v>
      </c>
      <c r="AC11" s="20">
        <f t="shared" si="2"/>
        <v>17550</v>
      </c>
      <c r="AD11" s="22">
        <f t="shared" si="3"/>
        <v>14092.22</v>
      </c>
      <c r="AE11" s="23" t="s">
        <v>81</v>
      </c>
      <c r="AF11" s="24" t="s">
        <v>65</v>
      </c>
      <c r="AG11" s="25" t="b">
        <v>1</v>
      </c>
      <c r="AH11" s="26"/>
      <c r="AI11" s="27" t="b">
        <v>1</v>
      </c>
      <c r="AJ11" s="26"/>
      <c r="AK11" s="27" t="b">
        <v>1</v>
      </c>
      <c r="AL11" s="17"/>
      <c r="AM11" s="29" t="s">
        <v>159</v>
      </c>
      <c r="AN11" s="27" t="b">
        <v>1</v>
      </c>
      <c r="AO11" s="15"/>
      <c r="AP11" s="24" t="s">
        <v>83</v>
      </c>
      <c r="AQ11" s="30" t="s">
        <v>69</v>
      </c>
      <c r="AR11" s="31" t="s">
        <v>70</v>
      </c>
      <c r="AS11" s="32">
        <f t="shared" si="4"/>
        <v>45723</v>
      </c>
      <c r="AT11" s="23">
        <v>1669.0</v>
      </c>
      <c r="AU11" s="67">
        <v>45713.0</v>
      </c>
      <c r="AV11" s="23" t="s">
        <v>71</v>
      </c>
      <c r="AW11" s="24"/>
      <c r="AX11" s="35"/>
      <c r="AY11" s="36"/>
      <c r="AZ11" s="68">
        <v>45719.0</v>
      </c>
      <c r="BA11" s="69" t="s">
        <v>72</v>
      </c>
    </row>
    <row r="12" ht="15.75" customHeight="1">
      <c r="A12" s="9">
        <v>11.0</v>
      </c>
      <c r="B12" s="10">
        <v>17272.0</v>
      </c>
      <c r="C12" s="11">
        <v>45661.0</v>
      </c>
      <c r="D12" s="12">
        <v>45663.0</v>
      </c>
      <c r="E12" s="13">
        <f t="shared" si="1"/>
        <v>2</v>
      </c>
      <c r="F12" s="14" t="s">
        <v>160</v>
      </c>
      <c r="G12" s="11" t="s">
        <v>160</v>
      </c>
      <c r="H12" s="11">
        <v>42957.0</v>
      </c>
      <c r="I12" s="9">
        <v>7.0</v>
      </c>
      <c r="J12" s="15" t="s">
        <v>161</v>
      </c>
      <c r="K12" s="15" t="s">
        <v>162</v>
      </c>
      <c r="L12" s="15" t="s">
        <v>163</v>
      </c>
      <c r="M12" s="15" t="s">
        <v>164</v>
      </c>
      <c r="N12" s="15" t="s">
        <v>58</v>
      </c>
      <c r="O12" s="15" t="s">
        <v>165</v>
      </c>
      <c r="P12" s="15" t="s">
        <v>166</v>
      </c>
      <c r="Q12" s="9" t="s">
        <v>167</v>
      </c>
      <c r="R12" s="15" t="s">
        <v>62</v>
      </c>
      <c r="S12" s="9" t="s">
        <v>62</v>
      </c>
      <c r="T12" s="15" t="s">
        <v>168</v>
      </c>
      <c r="U12" s="17" t="s">
        <v>169</v>
      </c>
      <c r="V12" s="18">
        <v>53939.68</v>
      </c>
      <c r="W12" s="19">
        <v>0.0</v>
      </c>
      <c r="X12" s="19">
        <v>0.0</v>
      </c>
      <c r="Y12" s="19">
        <v>0.0</v>
      </c>
      <c r="Z12" s="20">
        <v>20000.0</v>
      </c>
      <c r="AA12" s="21">
        <v>18837.0</v>
      </c>
      <c r="AB12" s="19">
        <v>8073.0</v>
      </c>
      <c r="AC12" s="20">
        <f t="shared" si="2"/>
        <v>26910</v>
      </c>
      <c r="AD12" s="22">
        <f t="shared" si="3"/>
        <v>7029.68</v>
      </c>
      <c r="AE12" s="23" t="s">
        <v>170</v>
      </c>
      <c r="AF12" s="24" t="s">
        <v>65</v>
      </c>
      <c r="AG12" s="25" t="b">
        <v>1</v>
      </c>
      <c r="AH12" s="26"/>
      <c r="AI12" s="27" t="b">
        <v>1</v>
      </c>
      <c r="AJ12" s="26"/>
      <c r="AK12" s="27" t="b">
        <v>1</v>
      </c>
      <c r="AL12" s="17"/>
      <c r="AM12" s="29"/>
      <c r="AN12" s="27" t="b">
        <v>1</v>
      </c>
      <c r="AO12" s="15"/>
      <c r="AP12" s="24" t="s">
        <v>83</v>
      </c>
      <c r="AQ12" s="30" t="s">
        <v>69</v>
      </c>
      <c r="AR12" s="31" t="s">
        <v>70</v>
      </c>
      <c r="AS12" s="32">
        <f t="shared" si="4"/>
        <v>45723</v>
      </c>
      <c r="AT12" s="23">
        <v>1667.0</v>
      </c>
      <c r="AU12" s="67">
        <v>45713.0</v>
      </c>
      <c r="AV12" s="23" t="s">
        <v>71</v>
      </c>
      <c r="AW12" s="24"/>
      <c r="AX12" s="35"/>
      <c r="AY12" s="36"/>
      <c r="AZ12" s="68">
        <v>45719.0</v>
      </c>
      <c r="BA12" s="69" t="s">
        <v>72</v>
      </c>
    </row>
    <row r="13" ht="15.75" customHeight="1">
      <c r="A13" s="39">
        <v>12.0</v>
      </c>
      <c r="B13" s="40">
        <v>17154.0</v>
      </c>
      <c r="C13" s="41">
        <v>45657.0</v>
      </c>
      <c r="D13" s="42">
        <v>45663.0</v>
      </c>
      <c r="E13" s="43">
        <f t="shared" si="1"/>
        <v>6</v>
      </c>
      <c r="F13" s="44" t="s">
        <v>171</v>
      </c>
      <c r="G13" s="41" t="s">
        <v>171</v>
      </c>
      <c r="H13" s="41">
        <v>38733.0</v>
      </c>
      <c r="I13" s="39">
        <v>18.0</v>
      </c>
      <c r="J13" s="45" t="s">
        <v>107</v>
      </c>
      <c r="K13" s="45" t="s">
        <v>172</v>
      </c>
      <c r="L13" s="45" t="s">
        <v>173</v>
      </c>
      <c r="M13" s="45" t="s">
        <v>174</v>
      </c>
      <c r="N13" s="45" t="s">
        <v>58</v>
      </c>
      <c r="O13" s="45" t="s">
        <v>175</v>
      </c>
      <c r="P13" s="45" t="s">
        <v>176</v>
      </c>
      <c r="Q13" s="39" t="s">
        <v>177</v>
      </c>
      <c r="R13" s="45" t="s">
        <v>178</v>
      </c>
      <c r="S13" s="39" t="s">
        <v>179</v>
      </c>
      <c r="T13" s="45" t="s">
        <v>180</v>
      </c>
      <c r="U13" s="46" t="s">
        <v>149</v>
      </c>
      <c r="V13" s="47">
        <v>369294.04</v>
      </c>
      <c r="W13" s="48">
        <v>0.0</v>
      </c>
      <c r="X13" s="48">
        <v>0.0</v>
      </c>
      <c r="Y13" s="48">
        <v>0.0</v>
      </c>
      <c r="Z13" s="49">
        <v>30546.62</v>
      </c>
      <c r="AA13" s="50">
        <f>27690+1944.8</f>
        <v>29634.8</v>
      </c>
      <c r="AB13" s="48">
        <f>33852+7779.2</f>
        <v>41631.2</v>
      </c>
      <c r="AC13" s="49">
        <f t="shared" si="2"/>
        <v>71266</v>
      </c>
      <c r="AD13" s="51">
        <f t="shared" si="3"/>
        <v>267481.42</v>
      </c>
      <c r="AE13" s="52" t="s">
        <v>150</v>
      </c>
      <c r="AF13" s="53" t="s">
        <v>65</v>
      </c>
      <c r="AG13" s="54" t="b">
        <v>1</v>
      </c>
      <c r="AH13" s="55"/>
      <c r="AI13" s="56" t="b">
        <v>0</v>
      </c>
      <c r="AJ13" s="70" t="s">
        <v>66</v>
      </c>
      <c r="AK13" s="56" t="b">
        <v>0</v>
      </c>
      <c r="AL13" s="71" t="s">
        <v>66</v>
      </c>
      <c r="AM13" s="57" t="s">
        <v>181</v>
      </c>
      <c r="AN13" s="56" t="b">
        <v>1</v>
      </c>
      <c r="AO13" s="45"/>
      <c r="AP13" s="53" t="s">
        <v>83</v>
      </c>
      <c r="AQ13" s="58" t="s">
        <v>69</v>
      </c>
      <c r="AR13" s="59" t="s">
        <v>95</v>
      </c>
      <c r="AS13" s="60">
        <f t="shared" si="4"/>
        <v>45723</v>
      </c>
      <c r="AT13" s="52">
        <v>1673.0</v>
      </c>
      <c r="AU13" s="61">
        <v>45714.0</v>
      </c>
      <c r="AV13" s="52" t="s">
        <v>71</v>
      </c>
      <c r="AW13" s="53"/>
      <c r="AX13" s="62"/>
      <c r="AY13" s="63"/>
      <c r="AZ13" s="64">
        <v>45719.0</v>
      </c>
      <c r="BA13" s="65" t="s">
        <v>72</v>
      </c>
    </row>
    <row r="14" ht="15.75" customHeight="1">
      <c r="A14" s="9">
        <v>13.0</v>
      </c>
      <c r="B14" s="10">
        <v>17281.0</v>
      </c>
      <c r="C14" s="11">
        <v>45661.0</v>
      </c>
      <c r="D14" s="12">
        <v>45664.0</v>
      </c>
      <c r="E14" s="13">
        <f t="shared" si="1"/>
        <v>3</v>
      </c>
      <c r="F14" s="14" t="s">
        <v>182</v>
      </c>
      <c r="G14" s="11" t="s">
        <v>182</v>
      </c>
      <c r="H14" s="11">
        <v>45276.0</v>
      </c>
      <c r="I14" s="9">
        <v>1.0</v>
      </c>
      <c r="J14" s="15" t="s">
        <v>183</v>
      </c>
      <c r="K14" s="15" t="s">
        <v>184</v>
      </c>
      <c r="L14" s="15" t="s">
        <v>185</v>
      </c>
      <c r="M14" s="15" t="s">
        <v>57</v>
      </c>
      <c r="N14" s="15" t="s">
        <v>58</v>
      </c>
      <c r="O14" s="15" t="s">
        <v>186</v>
      </c>
      <c r="P14" s="16" t="s">
        <v>187</v>
      </c>
      <c r="Q14" s="9" t="s">
        <v>91</v>
      </c>
      <c r="R14" s="15" t="s">
        <v>62</v>
      </c>
      <c r="S14" s="9" t="s">
        <v>62</v>
      </c>
      <c r="T14" s="15" t="s">
        <v>188</v>
      </c>
      <c r="U14" s="17" t="s">
        <v>62</v>
      </c>
      <c r="V14" s="18">
        <v>60402.83</v>
      </c>
      <c r="W14" s="19">
        <v>0.0</v>
      </c>
      <c r="X14" s="19">
        <v>0.0</v>
      </c>
      <c r="Y14" s="19">
        <v>0.0</v>
      </c>
      <c r="Z14" s="20">
        <v>20000.0</v>
      </c>
      <c r="AA14" s="21">
        <v>20475.0</v>
      </c>
      <c r="AB14" s="19">
        <v>8775.0</v>
      </c>
      <c r="AC14" s="20">
        <f t="shared" si="2"/>
        <v>29250</v>
      </c>
      <c r="AD14" s="22">
        <f t="shared" si="3"/>
        <v>11152.83</v>
      </c>
      <c r="AE14" s="23" t="s">
        <v>81</v>
      </c>
      <c r="AF14" s="24" t="s">
        <v>65</v>
      </c>
      <c r="AG14" s="25" t="b">
        <v>1</v>
      </c>
      <c r="AH14" s="26"/>
      <c r="AI14" s="27" t="b">
        <v>1</v>
      </c>
      <c r="AJ14" s="26"/>
      <c r="AK14" s="27" t="b">
        <v>1</v>
      </c>
      <c r="AL14" s="17"/>
      <c r="AM14" s="29" t="s">
        <v>189</v>
      </c>
      <c r="AN14" s="27" t="b">
        <v>1</v>
      </c>
      <c r="AO14" s="15" t="s">
        <v>190</v>
      </c>
      <c r="AP14" s="24" t="s">
        <v>83</v>
      </c>
      <c r="AQ14" s="30" t="s">
        <v>94</v>
      </c>
      <c r="AR14" s="31" t="s">
        <v>70</v>
      </c>
      <c r="AS14" s="32">
        <f t="shared" si="4"/>
        <v>45724</v>
      </c>
      <c r="AT14" s="23">
        <v>1664.0</v>
      </c>
      <c r="AU14" s="67">
        <v>45712.0</v>
      </c>
      <c r="AV14" s="23" t="s">
        <v>84</v>
      </c>
      <c r="AW14" s="24"/>
      <c r="AX14" s="35"/>
      <c r="AY14" s="36"/>
      <c r="AZ14" s="68">
        <v>45719.0</v>
      </c>
      <c r="BA14" s="69" t="s">
        <v>72</v>
      </c>
    </row>
    <row r="15" ht="15.75" customHeight="1">
      <c r="A15" s="9">
        <v>14.0</v>
      </c>
      <c r="B15" s="10">
        <v>17232.0</v>
      </c>
      <c r="C15" s="11">
        <v>45660.0</v>
      </c>
      <c r="D15" s="12">
        <v>45664.0</v>
      </c>
      <c r="E15" s="13">
        <f t="shared" si="1"/>
        <v>4</v>
      </c>
      <c r="F15" s="14" t="s">
        <v>191</v>
      </c>
      <c r="G15" s="11" t="s">
        <v>191</v>
      </c>
      <c r="H15" s="11">
        <v>45212.0</v>
      </c>
      <c r="I15" s="9">
        <v>1.0</v>
      </c>
      <c r="J15" s="15" t="s">
        <v>192</v>
      </c>
      <c r="K15" s="15" t="s">
        <v>193</v>
      </c>
      <c r="L15" s="15" t="s">
        <v>194</v>
      </c>
      <c r="M15" s="15" t="s">
        <v>57</v>
      </c>
      <c r="N15" s="15" t="s">
        <v>58</v>
      </c>
      <c r="O15" s="15" t="s">
        <v>195</v>
      </c>
      <c r="P15" s="16" t="s">
        <v>196</v>
      </c>
      <c r="Q15" s="9" t="s">
        <v>91</v>
      </c>
      <c r="R15" s="15" t="s">
        <v>62</v>
      </c>
      <c r="S15" s="9" t="s">
        <v>62</v>
      </c>
      <c r="T15" s="15" t="s">
        <v>134</v>
      </c>
      <c r="U15" s="17" t="s">
        <v>62</v>
      </c>
      <c r="V15" s="18">
        <v>62803.6</v>
      </c>
      <c r="W15" s="19">
        <v>0.0</v>
      </c>
      <c r="X15" s="19">
        <v>0.0</v>
      </c>
      <c r="Y15" s="19">
        <v>33409.85</v>
      </c>
      <c r="Z15" s="20">
        <v>1814.96</v>
      </c>
      <c r="AA15" s="21">
        <v>20475.0</v>
      </c>
      <c r="AB15" s="19">
        <v>8775.0</v>
      </c>
      <c r="AC15" s="20">
        <f t="shared" si="2"/>
        <v>29250</v>
      </c>
      <c r="AD15" s="22">
        <f t="shared" si="3"/>
        <v>-1671.21</v>
      </c>
      <c r="AE15" s="23" t="s">
        <v>64</v>
      </c>
      <c r="AF15" s="24" t="s">
        <v>65</v>
      </c>
      <c r="AG15" s="25" t="b">
        <v>1</v>
      </c>
      <c r="AH15" s="26"/>
      <c r="AI15" s="27" t="b">
        <v>1</v>
      </c>
      <c r="AJ15" s="26"/>
      <c r="AK15" s="27" t="b">
        <v>1</v>
      </c>
      <c r="AL15" s="26"/>
      <c r="AM15" s="29" t="s">
        <v>197</v>
      </c>
      <c r="AN15" s="9" t="b">
        <v>1</v>
      </c>
      <c r="AO15" s="15"/>
      <c r="AP15" s="24" t="s">
        <v>83</v>
      </c>
      <c r="AQ15" s="30" t="s">
        <v>94</v>
      </c>
      <c r="AR15" s="31" t="s">
        <v>70</v>
      </c>
      <c r="AS15" s="32">
        <f t="shared" si="4"/>
        <v>45724</v>
      </c>
      <c r="AT15" s="23">
        <v>1663.0</v>
      </c>
      <c r="AU15" s="67">
        <v>45712.0</v>
      </c>
      <c r="AV15" s="23" t="s">
        <v>84</v>
      </c>
      <c r="AW15" s="24"/>
      <c r="AX15" s="35"/>
      <c r="AY15" s="36"/>
      <c r="AZ15" s="68">
        <v>45719.0</v>
      </c>
      <c r="BA15" s="69" t="s">
        <v>72</v>
      </c>
    </row>
    <row r="16" ht="15.75" customHeight="1">
      <c r="A16" s="9">
        <v>15.0</v>
      </c>
      <c r="B16" s="10">
        <v>17280.0</v>
      </c>
      <c r="C16" s="11">
        <v>45661.0</v>
      </c>
      <c r="D16" s="12">
        <v>45664.0</v>
      </c>
      <c r="E16" s="13">
        <f t="shared" si="1"/>
        <v>3</v>
      </c>
      <c r="F16" s="14" t="s">
        <v>198</v>
      </c>
      <c r="G16" s="11" t="s">
        <v>198</v>
      </c>
      <c r="H16" s="11">
        <v>42421.0</v>
      </c>
      <c r="I16" s="9">
        <v>8.0</v>
      </c>
      <c r="J16" s="15" t="s">
        <v>199</v>
      </c>
      <c r="K16" s="15" t="s">
        <v>200</v>
      </c>
      <c r="L16" s="15" t="s">
        <v>201</v>
      </c>
      <c r="M16" s="15" t="s">
        <v>57</v>
      </c>
      <c r="N16" s="15" t="s">
        <v>58</v>
      </c>
      <c r="O16" s="15" t="s">
        <v>202</v>
      </c>
      <c r="P16" s="16" t="s">
        <v>60</v>
      </c>
      <c r="Q16" s="9" t="s">
        <v>61</v>
      </c>
      <c r="R16" s="15" t="s">
        <v>62</v>
      </c>
      <c r="S16" s="9" t="s">
        <v>62</v>
      </c>
      <c r="T16" s="15" t="s">
        <v>203</v>
      </c>
      <c r="U16" s="17" t="s">
        <v>62</v>
      </c>
      <c r="V16" s="18">
        <v>36045.53</v>
      </c>
      <c r="W16" s="19">
        <v>0.0</v>
      </c>
      <c r="X16" s="19">
        <v>0.0</v>
      </c>
      <c r="Y16" s="19">
        <v>0.0</v>
      </c>
      <c r="Z16" s="20">
        <v>20000.0</v>
      </c>
      <c r="AA16" s="21">
        <v>13650.0</v>
      </c>
      <c r="AB16" s="19">
        <v>5850.0</v>
      </c>
      <c r="AC16" s="20">
        <f t="shared" si="2"/>
        <v>19500</v>
      </c>
      <c r="AD16" s="22">
        <f t="shared" si="3"/>
        <v>-3454.47</v>
      </c>
      <c r="AE16" s="23" t="s">
        <v>170</v>
      </c>
      <c r="AF16" s="24" t="s">
        <v>65</v>
      </c>
      <c r="AG16" s="25" t="b">
        <v>1</v>
      </c>
      <c r="AH16" s="26"/>
      <c r="AI16" s="27" t="b">
        <v>1</v>
      </c>
      <c r="AJ16" s="26"/>
      <c r="AK16" s="27" t="b">
        <v>1</v>
      </c>
      <c r="AL16" s="26"/>
      <c r="AM16" s="72" t="s">
        <v>204</v>
      </c>
      <c r="AN16" s="9" t="b">
        <v>1</v>
      </c>
      <c r="AO16" s="15"/>
      <c r="AP16" s="24" t="s">
        <v>68</v>
      </c>
      <c r="AQ16" s="30" t="s">
        <v>94</v>
      </c>
      <c r="AR16" s="31" t="s">
        <v>70</v>
      </c>
      <c r="AS16" s="32">
        <f t="shared" si="4"/>
        <v>45724</v>
      </c>
      <c r="AT16" s="23">
        <v>1665.0</v>
      </c>
      <c r="AU16" s="67">
        <v>45712.0</v>
      </c>
      <c r="AV16" s="23" t="s">
        <v>84</v>
      </c>
      <c r="AW16" s="24"/>
      <c r="AX16" s="35"/>
      <c r="AY16" s="36"/>
      <c r="AZ16" s="68">
        <v>45719.0</v>
      </c>
      <c r="BA16" s="69" t="s">
        <v>72</v>
      </c>
    </row>
    <row r="17" ht="15.75" customHeight="1">
      <c r="A17" s="9">
        <v>16.0</v>
      </c>
      <c r="B17" s="10">
        <v>17145.0</v>
      </c>
      <c r="C17" s="11">
        <v>45656.0</v>
      </c>
      <c r="D17" s="12">
        <v>45664.0</v>
      </c>
      <c r="E17" s="13">
        <f t="shared" si="1"/>
        <v>8</v>
      </c>
      <c r="F17" s="14" t="s">
        <v>205</v>
      </c>
      <c r="G17" s="11" t="s">
        <v>205</v>
      </c>
      <c r="H17" s="11">
        <v>30036.0</v>
      </c>
      <c r="I17" s="9">
        <v>42.0</v>
      </c>
      <c r="J17" s="15" t="s">
        <v>107</v>
      </c>
      <c r="K17" s="15" t="s">
        <v>206</v>
      </c>
      <c r="L17" s="15" t="s">
        <v>207</v>
      </c>
      <c r="M17" s="15" t="s">
        <v>88</v>
      </c>
      <c r="N17" s="15" t="s">
        <v>58</v>
      </c>
      <c r="O17" s="15" t="s">
        <v>208</v>
      </c>
      <c r="P17" s="15" t="s">
        <v>209</v>
      </c>
      <c r="Q17" s="9" t="s">
        <v>210</v>
      </c>
      <c r="R17" s="15" t="s">
        <v>211</v>
      </c>
      <c r="S17" s="9">
        <v>62270.0</v>
      </c>
      <c r="T17" s="15" t="s">
        <v>212</v>
      </c>
      <c r="U17" s="17" t="s">
        <v>213</v>
      </c>
      <c r="V17" s="18">
        <v>296126.52</v>
      </c>
      <c r="W17" s="19">
        <v>59225.37</v>
      </c>
      <c r="X17" s="19">
        <v>0.0</v>
      </c>
      <c r="Y17" s="19">
        <v>0.0</v>
      </c>
      <c r="Z17" s="20">
        <v>136902.72</v>
      </c>
      <c r="AA17" s="21">
        <v>23387.0</v>
      </c>
      <c r="AB17" s="19">
        <v>10023.0</v>
      </c>
      <c r="AC17" s="20">
        <f t="shared" si="2"/>
        <v>33410</v>
      </c>
      <c r="AD17" s="22">
        <f t="shared" si="3"/>
        <v>66588.43</v>
      </c>
      <c r="AE17" s="23" t="s">
        <v>150</v>
      </c>
      <c r="AF17" s="24" t="s">
        <v>65</v>
      </c>
      <c r="AG17" s="25" t="b">
        <v>1</v>
      </c>
      <c r="AH17" s="26"/>
      <c r="AI17" s="27" t="b">
        <v>1</v>
      </c>
      <c r="AJ17" s="26"/>
      <c r="AK17" s="27" t="b">
        <v>1</v>
      </c>
      <c r="AL17" s="26"/>
      <c r="AM17" s="72" t="s">
        <v>214</v>
      </c>
      <c r="AN17" s="9" t="b">
        <v>1</v>
      </c>
      <c r="AO17" s="15" t="s">
        <v>215</v>
      </c>
      <c r="AP17" s="24" t="s">
        <v>68</v>
      </c>
      <c r="AQ17" s="30" t="s">
        <v>94</v>
      </c>
      <c r="AR17" s="31" t="s">
        <v>70</v>
      </c>
      <c r="AS17" s="32">
        <f t="shared" si="4"/>
        <v>45724</v>
      </c>
      <c r="AT17" s="23">
        <v>1706.0</v>
      </c>
      <c r="AU17" s="67">
        <v>45722.0</v>
      </c>
      <c r="AV17" s="23" t="s">
        <v>84</v>
      </c>
      <c r="AW17" s="73" t="s">
        <v>216</v>
      </c>
      <c r="AX17" s="35"/>
      <c r="AY17" s="36"/>
      <c r="AZ17" s="68">
        <v>45729.0</v>
      </c>
      <c r="BA17" s="69" t="s">
        <v>72</v>
      </c>
    </row>
    <row r="18" ht="15.75" customHeight="1">
      <c r="A18" s="9">
        <v>17.0</v>
      </c>
      <c r="B18" s="10">
        <v>17161.0</v>
      </c>
      <c r="C18" s="11">
        <v>45657.0</v>
      </c>
      <c r="D18" s="12">
        <v>45664.0</v>
      </c>
      <c r="E18" s="13">
        <f t="shared" si="1"/>
        <v>7</v>
      </c>
      <c r="F18" s="14" t="s">
        <v>217</v>
      </c>
      <c r="G18" s="11" t="s">
        <v>217</v>
      </c>
      <c r="H18" s="11">
        <v>17897.0</v>
      </c>
      <c r="I18" s="9">
        <v>76.0</v>
      </c>
      <c r="J18" s="15" t="s">
        <v>62</v>
      </c>
      <c r="K18" s="15" t="s">
        <v>62</v>
      </c>
      <c r="L18" s="15" t="s">
        <v>218</v>
      </c>
      <c r="M18" s="15" t="s">
        <v>88</v>
      </c>
      <c r="N18" s="15" t="s">
        <v>76</v>
      </c>
      <c r="O18" s="15" t="s">
        <v>219</v>
      </c>
      <c r="P18" s="15" t="s">
        <v>220</v>
      </c>
      <c r="Q18" s="9" t="s">
        <v>221</v>
      </c>
      <c r="R18" s="15" t="s">
        <v>222</v>
      </c>
      <c r="S18" s="9">
        <v>47562.0</v>
      </c>
      <c r="T18" s="15" t="s">
        <v>158</v>
      </c>
      <c r="U18" s="17" t="s">
        <v>223</v>
      </c>
      <c r="V18" s="18">
        <v>433349.29</v>
      </c>
      <c r="W18" s="19">
        <v>86669.93</v>
      </c>
      <c r="X18" s="19">
        <v>0.0</v>
      </c>
      <c r="Y18" s="19">
        <v>0.0</v>
      </c>
      <c r="Z18" s="20">
        <v>153145.43</v>
      </c>
      <c r="AA18" s="21">
        <v>24180.0</v>
      </c>
      <c r="AB18" s="19">
        <v>16120.0</v>
      </c>
      <c r="AC18" s="20">
        <f t="shared" si="2"/>
        <v>40300</v>
      </c>
      <c r="AD18" s="22">
        <f t="shared" si="3"/>
        <v>153233.93</v>
      </c>
      <c r="AE18" s="23" t="s">
        <v>150</v>
      </c>
      <c r="AF18" s="24" t="s">
        <v>65</v>
      </c>
      <c r="AG18" s="25" t="b">
        <v>1</v>
      </c>
      <c r="AH18" s="26"/>
      <c r="AI18" s="27" t="b">
        <v>1</v>
      </c>
      <c r="AJ18" s="26"/>
      <c r="AK18" s="27" t="b">
        <v>1</v>
      </c>
      <c r="AL18" s="26"/>
      <c r="AM18" s="72" t="s">
        <v>151</v>
      </c>
      <c r="AN18" s="9" t="b">
        <v>1</v>
      </c>
      <c r="AO18" s="15"/>
      <c r="AP18" s="24" t="s">
        <v>83</v>
      </c>
      <c r="AQ18" s="30" t="s">
        <v>69</v>
      </c>
      <c r="AR18" s="31" t="s">
        <v>70</v>
      </c>
      <c r="AS18" s="32">
        <f t="shared" si="4"/>
        <v>45724</v>
      </c>
      <c r="AT18" s="23">
        <v>1675.0</v>
      </c>
      <c r="AU18" s="67">
        <v>45714.0</v>
      </c>
      <c r="AV18" s="23" t="s">
        <v>71</v>
      </c>
      <c r="AW18" s="24"/>
      <c r="AX18" s="35"/>
      <c r="AY18" s="36"/>
      <c r="AZ18" s="74">
        <v>45719.0</v>
      </c>
      <c r="BA18" s="75" t="s">
        <v>72</v>
      </c>
    </row>
    <row r="19" ht="15.75" customHeight="1">
      <c r="A19" s="9">
        <v>18.0</v>
      </c>
      <c r="B19" s="10">
        <v>17252.0</v>
      </c>
      <c r="C19" s="11">
        <v>45661.0</v>
      </c>
      <c r="D19" s="12">
        <v>45664.0</v>
      </c>
      <c r="E19" s="13">
        <f t="shared" si="1"/>
        <v>3</v>
      </c>
      <c r="F19" s="14" t="s">
        <v>224</v>
      </c>
      <c r="G19" s="11" t="s">
        <v>224</v>
      </c>
      <c r="H19" s="11">
        <v>31441.0</v>
      </c>
      <c r="I19" s="9">
        <v>38.0</v>
      </c>
      <c r="J19" s="15" t="s">
        <v>225</v>
      </c>
      <c r="K19" s="15" t="s">
        <v>226</v>
      </c>
      <c r="L19" s="15" t="s">
        <v>227</v>
      </c>
      <c r="M19" s="15" t="s">
        <v>228</v>
      </c>
      <c r="N19" s="15" t="s">
        <v>76</v>
      </c>
      <c r="O19" s="15" t="s">
        <v>229</v>
      </c>
      <c r="P19" s="15" t="s">
        <v>230</v>
      </c>
      <c r="Q19" s="9" t="s">
        <v>231</v>
      </c>
      <c r="R19" s="15" t="s">
        <v>232</v>
      </c>
      <c r="S19" s="9" t="s">
        <v>233</v>
      </c>
      <c r="T19" s="15" t="s">
        <v>234</v>
      </c>
      <c r="U19" s="17" t="s">
        <v>235</v>
      </c>
      <c r="V19" s="18">
        <v>170704.78</v>
      </c>
      <c r="W19" s="19">
        <v>0.0</v>
      </c>
      <c r="X19" s="19">
        <v>0.0</v>
      </c>
      <c r="Y19" s="19">
        <v>0.0</v>
      </c>
      <c r="Z19" s="20">
        <v>50000.0</v>
      </c>
      <c r="AA19" s="21">
        <f>22230+5850</f>
        <v>28080</v>
      </c>
      <c r="AB19" s="19">
        <f>14820+1950</f>
        <v>16770</v>
      </c>
      <c r="AC19" s="20">
        <f t="shared" si="2"/>
        <v>44850</v>
      </c>
      <c r="AD19" s="22">
        <f t="shared" si="3"/>
        <v>75854.78</v>
      </c>
      <c r="AE19" s="23" t="s">
        <v>236</v>
      </c>
      <c r="AF19" s="24" t="s">
        <v>65</v>
      </c>
      <c r="AG19" s="25" t="b">
        <v>1</v>
      </c>
      <c r="AH19" s="26"/>
      <c r="AI19" s="27" t="b">
        <v>1</v>
      </c>
      <c r="AJ19" s="26"/>
      <c r="AK19" s="27" t="b">
        <v>1</v>
      </c>
      <c r="AL19" s="26"/>
      <c r="AM19" s="76" t="s">
        <v>237</v>
      </c>
      <c r="AN19" s="9" t="b">
        <v>1</v>
      </c>
      <c r="AO19" s="76"/>
      <c r="AP19" s="24" t="s">
        <v>238</v>
      </c>
      <c r="AQ19" s="30" t="s">
        <v>94</v>
      </c>
      <c r="AR19" s="31" t="s">
        <v>70</v>
      </c>
      <c r="AS19" s="32">
        <f t="shared" si="4"/>
        <v>45724</v>
      </c>
      <c r="AT19" s="23">
        <v>1705.0</v>
      </c>
      <c r="AU19" s="67">
        <v>45722.0</v>
      </c>
      <c r="AV19" s="23" t="s">
        <v>84</v>
      </c>
      <c r="AW19" s="73" t="s">
        <v>239</v>
      </c>
      <c r="AX19" s="35"/>
      <c r="AY19" s="36"/>
      <c r="AZ19" s="68">
        <v>45729.0</v>
      </c>
      <c r="BA19" s="69" t="s">
        <v>72</v>
      </c>
    </row>
    <row r="20" ht="15.75" customHeight="1">
      <c r="A20" s="9">
        <v>19.0</v>
      </c>
      <c r="B20" s="10">
        <v>17056.0</v>
      </c>
      <c r="C20" s="11">
        <v>45653.0</v>
      </c>
      <c r="D20" s="12">
        <v>45664.0</v>
      </c>
      <c r="E20" s="13">
        <f t="shared" si="1"/>
        <v>11</v>
      </c>
      <c r="F20" s="14" t="s">
        <v>240</v>
      </c>
      <c r="G20" s="11" t="s">
        <v>240</v>
      </c>
      <c r="H20" s="11">
        <v>20330.0</v>
      </c>
      <c r="I20" s="9">
        <v>69.0</v>
      </c>
      <c r="J20" s="15" t="s">
        <v>62</v>
      </c>
      <c r="K20" s="15" t="s">
        <v>62</v>
      </c>
      <c r="L20" s="15" t="s">
        <v>241</v>
      </c>
      <c r="M20" s="15" t="s">
        <v>88</v>
      </c>
      <c r="N20" s="15" t="s">
        <v>76</v>
      </c>
      <c r="O20" s="15" t="s">
        <v>242</v>
      </c>
      <c r="P20" s="15" t="s">
        <v>243</v>
      </c>
      <c r="Q20" s="9" t="s">
        <v>244</v>
      </c>
      <c r="R20" s="15" t="s">
        <v>245</v>
      </c>
      <c r="S20" s="9">
        <v>36488.0</v>
      </c>
      <c r="T20" s="17" t="s">
        <v>246</v>
      </c>
      <c r="U20" s="66" t="s">
        <v>247</v>
      </c>
      <c r="V20" s="18">
        <v>415130.23</v>
      </c>
      <c r="W20" s="19">
        <v>83026.15</v>
      </c>
      <c r="X20" s="19">
        <v>60000.0</v>
      </c>
      <c r="Y20" s="19">
        <v>0.0</v>
      </c>
      <c r="Z20" s="20">
        <v>169494.08</v>
      </c>
      <c r="AA20" s="21">
        <v>7150.0</v>
      </c>
      <c r="AB20" s="19">
        <v>5460.0</v>
      </c>
      <c r="AC20" s="20">
        <f t="shared" si="2"/>
        <v>12610</v>
      </c>
      <c r="AD20" s="22">
        <f t="shared" si="3"/>
        <v>90000</v>
      </c>
      <c r="AE20" s="23" t="s">
        <v>150</v>
      </c>
      <c r="AF20" s="24" t="s">
        <v>65</v>
      </c>
      <c r="AG20" s="25" t="b">
        <v>1</v>
      </c>
      <c r="AH20" s="26"/>
      <c r="AI20" s="27" t="b">
        <v>1</v>
      </c>
      <c r="AJ20" s="26"/>
      <c r="AK20" s="27" t="b">
        <v>1</v>
      </c>
      <c r="AL20" s="26"/>
      <c r="AM20" s="72" t="s">
        <v>248</v>
      </c>
      <c r="AN20" s="9" t="b">
        <v>1</v>
      </c>
      <c r="AO20" s="15" t="s">
        <v>249</v>
      </c>
      <c r="AP20" s="24" t="s">
        <v>68</v>
      </c>
      <c r="AQ20" s="30" t="s">
        <v>94</v>
      </c>
      <c r="AR20" s="31" t="s">
        <v>95</v>
      </c>
      <c r="AS20" s="32">
        <f t="shared" si="4"/>
        <v>45724</v>
      </c>
      <c r="AT20" s="23">
        <v>1707.0</v>
      </c>
      <c r="AU20" s="67">
        <v>45724.0</v>
      </c>
      <c r="AV20" s="23" t="s">
        <v>250</v>
      </c>
      <c r="AW20" s="73" t="s">
        <v>251</v>
      </c>
      <c r="AX20" s="35"/>
      <c r="AY20" s="36"/>
      <c r="AZ20" s="77"/>
      <c r="BA20" s="77"/>
    </row>
    <row r="21" ht="15.75" customHeight="1">
      <c r="A21" s="39">
        <v>20.0</v>
      </c>
      <c r="B21" s="40">
        <v>17275.0</v>
      </c>
      <c r="C21" s="41">
        <v>45661.0</v>
      </c>
      <c r="D21" s="42">
        <v>45664.0</v>
      </c>
      <c r="E21" s="43">
        <f t="shared" si="1"/>
        <v>3</v>
      </c>
      <c r="F21" s="44" t="s">
        <v>252</v>
      </c>
      <c r="G21" s="41" t="s">
        <v>253</v>
      </c>
      <c r="H21" s="41">
        <v>45661.0</v>
      </c>
      <c r="I21" s="39">
        <v>0.0</v>
      </c>
      <c r="J21" s="45" t="s">
        <v>62</v>
      </c>
      <c r="K21" s="45" t="s">
        <v>226</v>
      </c>
      <c r="L21" s="45" t="s">
        <v>227</v>
      </c>
      <c r="M21" s="45" t="s">
        <v>228</v>
      </c>
      <c r="N21" s="45" t="s">
        <v>58</v>
      </c>
      <c r="O21" s="45" t="s">
        <v>254</v>
      </c>
      <c r="P21" s="45" t="s">
        <v>255</v>
      </c>
      <c r="Q21" s="39" t="s">
        <v>256</v>
      </c>
      <c r="R21" s="78" t="s">
        <v>257</v>
      </c>
      <c r="S21" s="39">
        <v>99460.0</v>
      </c>
      <c r="T21" s="45" t="s">
        <v>168</v>
      </c>
      <c r="U21" s="46" t="s">
        <v>62</v>
      </c>
      <c r="V21" s="47">
        <v>48106.54</v>
      </c>
      <c r="W21" s="48">
        <v>0.0</v>
      </c>
      <c r="X21" s="48">
        <v>0.0</v>
      </c>
      <c r="Y21" s="48">
        <v>0.0</v>
      </c>
      <c r="Z21" s="49">
        <v>0.0</v>
      </c>
      <c r="AA21" s="50">
        <f>23068.5+4774.5</f>
        <v>27843</v>
      </c>
      <c r="AB21" s="48">
        <f>9886.5+978</f>
        <v>10864.5</v>
      </c>
      <c r="AC21" s="49">
        <f t="shared" si="2"/>
        <v>38707.5</v>
      </c>
      <c r="AD21" s="51">
        <f t="shared" si="3"/>
        <v>9399.04</v>
      </c>
      <c r="AE21" s="52" t="s">
        <v>258</v>
      </c>
      <c r="AF21" s="53" t="s">
        <v>65</v>
      </c>
      <c r="AG21" s="54" t="b">
        <v>0</v>
      </c>
      <c r="AH21" s="55" t="s">
        <v>259</v>
      </c>
      <c r="AI21" s="56" t="b">
        <v>1</v>
      </c>
      <c r="AJ21" s="55" t="s">
        <v>260</v>
      </c>
      <c r="AK21" s="56" t="b">
        <v>1</v>
      </c>
      <c r="AL21" s="55"/>
      <c r="AM21" s="79" t="s">
        <v>261</v>
      </c>
      <c r="AN21" s="39" t="b">
        <v>1</v>
      </c>
      <c r="AO21" s="45"/>
      <c r="AP21" s="53" t="s">
        <v>83</v>
      </c>
      <c r="AQ21" s="58" t="s">
        <v>94</v>
      </c>
      <c r="AR21" s="59" t="s">
        <v>95</v>
      </c>
      <c r="AS21" s="60">
        <f t="shared" si="4"/>
        <v>45724</v>
      </c>
      <c r="AT21" s="52">
        <v>1666.0</v>
      </c>
      <c r="AU21" s="61">
        <v>45713.0</v>
      </c>
      <c r="AV21" s="52" t="s">
        <v>71</v>
      </c>
      <c r="AW21" s="53"/>
      <c r="AX21" s="62"/>
      <c r="AY21" s="63"/>
      <c r="AZ21" s="64">
        <v>45719.0</v>
      </c>
      <c r="BA21" s="65" t="s">
        <v>72</v>
      </c>
    </row>
    <row r="22" ht="15.75" customHeight="1">
      <c r="A22" s="9">
        <v>21.0</v>
      </c>
      <c r="B22" s="10">
        <v>17298.0</v>
      </c>
      <c r="C22" s="11">
        <v>45662.0</v>
      </c>
      <c r="D22" s="12">
        <v>45665.0</v>
      </c>
      <c r="E22" s="13">
        <f t="shared" si="1"/>
        <v>3</v>
      </c>
      <c r="F22" s="14" t="s">
        <v>262</v>
      </c>
      <c r="G22" s="11" t="s">
        <v>262</v>
      </c>
      <c r="H22" s="11">
        <v>35914.0</v>
      </c>
      <c r="I22" s="9">
        <v>26.0</v>
      </c>
      <c r="J22" s="15" t="s">
        <v>62</v>
      </c>
      <c r="K22" s="15" t="s">
        <v>62</v>
      </c>
      <c r="L22" s="15" t="s">
        <v>263</v>
      </c>
      <c r="M22" s="15" t="s">
        <v>57</v>
      </c>
      <c r="N22" s="15" t="s">
        <v>76</v>
      </c>
      <c r="O22" s="15" t="s">
        <v>264</v>
      </c>
      <c r="P22" s="16" t="s">
        <v>265</v>
      </c>
      <c r="Q22" s="9" t="s">
        <v>266</v>
      </c>
      <c r="R22" s="15" t="s">
        <v>62</v>
      </c>
      <c r="S22" s="9" t="s">
        <v>62</v>
      </c>
      <c r="T22" s="15" t="s">
        <v>92</v>
      </c>
      <c r="U22" s="17" t="s">
        <v>62</v>
      </c>
      <c r="V22" s="18">
        <v>56751.57</v>
      </c>
      <c r="W22" s="19">
        <v>11350.33</v>
      </c>
      <c r="X22" s="19">
        <v>0.0</v>
      </c>
      <c r="Y22" s="19">
        <v>30869.74</v>
      </c>
      <c r="Z22" s="20">
        <v>296.5</v>
      </c>
      <c r="AA22" s="21">
        <v>9964.5</v>
      </c>
      <c r="AB22" s="19">
        <v>4270.5</v>
      </c>
      <c r="AC22" s="20">
        <f t="shared" si="2"/>
        <v>14235</v>
      </c>
      <c r="AD22" s="22">
        <f t="shared" si="3"/>
        <v>0</v>
      </c>
      <c r="AE22" s="23" t="s">
        <v>81</v>
      </c>
      <c r="AF22" s="24" t="s">
        <v>65</v>
      </c>
      <c r="AG22" s="25" t="b">
        <v>1</v>
      </c>
      <c r="AH22" s="26" t="s">
        <v>267</v>
      </c>
      <c r="AI22" s="27" t="b">
        <v>0</v>
      </c>
      <c r="AJ22" s="26" t="s">
        <v>66</v>
      </c>
      <c r="AK22" s="27" t="b">
        <v>0</v>
      </c>
      <c r="AL22" s="26" t="s">
        <v>66</v>
      </c>
      <c r="AM22" s="72" t="s">
        <v>268</v>
      </c>
      <c r="AN22" s="9" t="b">
        <v>1</v>
      </c>
      <c r="AO22" s="15" t="s">
        <v>269</v>
      </c>
      <c r="AP22" s="24" t="s">
        <v>270</v>
      </c>
      <c r="AQ22" s="30"/>
      <c r="AR22" s="31" t="s">
        <v>95</v>
      </c>
      <c r="AS22" s="32">
        <f t="shared" si="4"/>
        <v>45725</v>
      </c>
      <c r="AT22" s="23">
        <v>1676.0</v>
      </c>
      <c r="AU22" s="67">
        <v>45715.0</v>
      </c>
      <c r="AV22" s="23" t="s">
        <v>71</v>
      </c>
      <c r="AW22" s="73" t="s">
        <v>271</v>
      </c>
      <c r="AX22" s="35"/>
      <c r="AY22" s="36"/>
      <c r="AZ22" s="68">
        <v>45719.0</v>
      </c>
      <c r="BA22" s="69" t="s">
        <v>72</v>
      </c>
    </row>
    <row r="23" ht="15.75" customHeight="1">
      <c r="A23" s="9">
        <v>22.0</v>
      </c>
      <c r="B23" s="10">
        <v>17350.0</v>
      </c>
      <c r="C23" s="11">
        <v>45663.0</v>
      </c>
      <c r="D23" s="12">
        <v>45665.0</v>
      </c>
      <c r="E23" s="13">
        <f t="shared" si="1"/>
        <v>2</v>
      </c>
      <c r="F23" s="14" t="s">
        <v>272</v>
      </c>
      <c r="G23" s="11" t="s">
        <v>272</v>
      </c>
      <c r="H23" s="11">
        <v>31292.0</v>
      </c>
      <c r="I23" s="9">
        <v>39.0</v>
      </c>
      <c r="J23" s="15" t="s">
        <v>62</v>
      </c>
      <c r="K23" s="15" t="s">
        <v>62</v>
      </c>
      <c r="L23" s="15" t="s">
        <v>273</v>
      </c>
      <c r="M23" s="15" t="s">
        <v>57</v>
      </c>
      <c r="N23" s="15" t="s">
        <v>76</v>
      </c>
      <c r="O23" s="15" t="s">
        <v>274</v>
      </c>
      <c r="P23" s="15" t="s">
        <v>275</v>
      </c>
      <c r="Q23" s="9" t="s">
        <v>276</v>
      </c>
      <c r="R23" s="15" t="s">
        <v>62</v>
      </c>
      <c r="S23" s="9" t="s">
        <v>62</v>
      </c>
      <c r="T23" s="15" t="s">
        <v>277</v>
      </c>
      <c r="U23" s="17" t="s">
        <v>62</v>
      </c>
      <c r="V23" s="18">
        <v>50910.4</v>
      </c>
      <c r="W23" s="19">
        <v>0.0</v>
      </c>
      <c r="X23" s="19">
        <v>0.0</v>
      </c>
      <c r="Y23" s="19">
        <v>42724.32</v>
      </c>
      <c r="Z23" s="20">
        <v>386.08</v>
      </c>
      <c r="AA23" s="21">
        <v>5460.0</v>
      </c>
      <c r="AB23" s="19">
        <v>2340.0</v>
      </c>
      <c r="AC23" s="20">
        <f t="shared" si="2"/>
        <v>7800</v>
      </c>
      <c r="AD23" s="22">
        <f t="shared" si="3"/>
        <v>0</v>
      </c>
      <c r="AE23" s="23" t="s">
        <v>81</v>
      </c>
      <c r="AF23" s="24" t="s">
        <v>65</v>
      </c>
      <c r="AG23" s="25" t="b">
        <v>1</v>
      </c>
      <c r="AH23" s="26"/>
      <c r="AI23" s="27" t="b">
        <v>1</v>
      </c>
      <c r="AJ23" s="26"/>
      <c r="AK23" s="27" t="b">
        <v>1</v>
      </c>
      <c r="AL23" s="26"/>
      <c r="AM23" s="72"/>
      <c r="AN23" s="9" t="b">
        <v>1</v>
      </c>
      <c r="AO23" s="15"/>
      <c r="AP23" s="24" t="s">
        <v>83</v>
      </c>
      <c r="AQ23" s="30" t="s">
        <v>69</v>
      </c>
      <c r="AR23" s="31" t="s">
        <v>70</v>
      </c>
      <c r="AS23" s="32">
        <f t="shared" si="4"/>
        <v>45725</v>
      </c>
      <c r="AT23" s="23">
        <v>1661.0</v>
      </c>
      <c r="AU23" s="67">
        <v>45712.0</v>
      </c>
      <c r="AV23" s="23" t="s">
        <v>84</v>
      </c>
      <c r="AW23" s="24"/>
      <c r="AX23" s="35"/>
      <c r="AY23" s="36"/>
      <c r="AZ23" s="68">
        <v>45719.0</v>
      </c>
      <c r="BA23" s="69" t="s">
        <v>72</v>
      </c>
    </row>
    <row r="24" ht="15.75" customHeight="1">
      <c r="A24" s="80" t="s">
        <v>278</v>
      </c>
      <c r="B24" s="10">
        <v>17322.0</v>
      </c>
      <c r="C24" s="11">
        <v>45663.0</v>
      </c>
      <c r="D24" s="12">
        <v>45665.0</v>
      </c>
      <c r="E24" s="13">
        <f t="shared" si="1"/>
        <v>2</v>
      </c>
      <c r="F24" s="14" t="s">
        <v>279</v>
      </c>
      <c r="G24" s="11" t="s">
        <v>279</v>
      </c>
      <c r="H24" s="11">
        <v>24215.0</v>
      </c>
      <c r="I24" s="9">
        <v>58.0</v>
      </c>
      <c r="J24" s="15" t="s">
        <v>62</v>
      </c>
      <c r="K24" s="15" t="s">
        <v>62</v>
      </c>
      <c r="L24" s="15" t="s">
        <v>280</v>
      </c>
      <c r="M24" s="15" t="s">
        <v>228</v>
      </c>
      <c r="N24" s="15" t="s">
        <v>76</v>
      </c>
      <c r="O24" s="15" t="s">
        <v>281</v>
      </c>
      <c r="P24" s="15" t="s">
        <v>282</v>
      </c>
      <c r="Q24" s="9" t="s">
        <v>221</v>
      </c>
      <c r="R24" s="16" t="s">
        <v>283</v>
      </c>
      <c r="S24" s="9">
        <v>47562.0</v>
      </c>
      <c r="T24" s="15" t="s">
        <v>284</v>
      </c>
      <c r="U24" s="17" t="s">
        <v>285</v>
      </c>
      <c r="V24" s="18">
        <v>220695.9</v>
      </c>
      <c r="W24" s="19">
        <v>0.0</v>
      </c>
      <c r="X24" s="19">
        <v>0.0</v>
      </c>
      <c r="Y24" s="19">
        <v>0.0</v>
      </c>
      <c r="Z24" s="20">
        <v>50000.0</v>
      </c>
      <c r="AA24" s="21">
        <v>36270.0</v>
      </c>
      <c r="AB24" s="19">
        <v>24180.0</v>
      </c>
      <c r="AC24" s="20">
        <f t="shared" si="2"/>
        <v>60450</v>
      </c>
      <c r="AD24" s="22">
        <f t="shared" si="3"/>
        <v>110245.9</v>
      </c>
      <c r="AE24" s="23" t="s">
        <v>150</v>
      </c>
      <c r="AF24" s="24" t="s">
        <v>65</v>
      </c>
      <c r="AG24" s="25" t="b">
        <v>1</v>
      </c>
      <c r="AH24" s="26"/>
      <c r="AI24" s="27" t="b">
        <v>1</v>
      </c>
      <c r="AJ24" s="26"/>
      <c r="AK24" s="27" t="b">
        <v>1</v>
      </c>
      <c r="AL24" s="26"/>
      <c r="AM24" s="72" t="s">
        <v>151</v>
      </c>
      <c r="AN24" s="9" t="b">
        <v>1</v>
      </c>
      <c r="AO24" s="15"/>
      <c r="AP24" s="24" t="s">
        <v>83</v>
      </c>
      <c r="AQ24" s="30" t="s">
        <v>94</v>
      </c>
      <c r="AR24" s="31" t="s">
        <v>70</v>
      </c>
      <c r="AS24" s="32">
        <f t="shared" si="4"/>
        <v>45725</v>
      </c>
      <c r="AT24" s="23">
        <v>1680.0</v>
      </c>
      <c r="AU24" s="67">
        <v>45717.0</v>
      </c>
      <c r="AV24" s="23" t="s">
        <v>84</v>
      </c>
      <c r="AW24" s="73"/>
      <c r="AX24" s="35"/>
      <c r="AY24" s="36"/>
      <c r="AZ24" s="68">
        <v>45719.0</v>
      </c>
      <c r="BA24" s="69" t="s">
        <v>72</v>
      </c>
    </row>
    <row r="25" ht="15.75" customHeight="1">
      <c r="A25" s="39" t="s">
        <v>286</v>
      </c>
      <c r="B25" s="40">
        <v>17241.0</v>
      </c>
      <c r="C25" s="41">
        <v>45661.0</v>
      </c>
      <c r="D25" s="42">
        <v>45665.0</v>
      </c>
      <c r="E25" s="43">
        <f t="shared" si="1"/>
        <v>4</v>
      </c>
      <c r="F25" s="44" t="s">
        <v>287</v>
      </c>
      <c r="G25" s="41" t="s">
        <v>287</v>
      </c>
      <c r="H25" s="41">
        <v>44137.0</v>
      </c>
      <c r="I25" s="39">
        <v>4.0</v>
      </c>
      <c r="J25" s="45" t="s">
        <v>107</v>
      </c>
      <c r="K25" s="45" t="s">
        <v>288</v>
      </c>
      <c r="L25" s="45" t="s">
        <v>289</v>
      </c>
      <c r="M25" s="45" t="s">
        <v>57</v>
      </c>
      <c r="N25" s="45" t="s">
        <v>58</v>
      </c>
      <c r="O25" s="45" t="s">
        <v>290</v>
      </c>
      <c r="P25" s="45" t="s">
        <v>291</v>
      </c>
      <c r="Q25" s="39" t="s">
        <v>91</v>
      </c>
      <c r="R25" s="45" t="s">
        <v>62</v>
      </c>
      <c r="S25" s="39" t="s">
        <v>62</v>
      </c>
      <c r="T25" s="45" t="s">
        <v>292</v>
      </c>
      <c r="U25" s="46" t="s">
        <v>62</v>
      </c>
      <c r="V25" s="47">
        <v>73025.91</v>
      </c>
      <c r="W25" s="48">
        <v>0.0</v>
      </c>
      <c r="X25" s="48">
        <v>0.0</v>
      </c>
      <c r="Y25" s="48">
        <v>37820.4</v>
      </c>
      <c r="Z25" s="49">
        <v>5955.51</v>
      </c>
      <c r="AA25" s="50">
        <v>20475.0</v>
      </c>
      <c r="AB25" s="48">
        <v>8775.0</v>
      </c>
      <c r="AC25" s="49">
        <f t="shared" si="2"/>
        <v>29250</v>
      </c>
      <c r="AD25" s="51">
        <f t="shared" si="3"/>
        <v>0</v>
      </c>
      <c r="AE25" s="52" t="s">
        <v>170</v>
      </c>
      <c r="AF25" s="53" t="s">
        <v>65</v>
      </c>
      <c r="AG25" s="54" t="b">
        <v>1</v>
      </c>
      <c r="AH25" s="55"/>
      <c r="AI25" s="56" t="b">
        <v>1</v>
      </c>
      <c r="AJ25" s="55"/>
      <c r="AK25" s="56" t="b">
        <v>1</v>
      </c>
      <c r="AL25" s="55"/>
      <c r="AM25" s="79"/>
      <c r="AN25" s="39" t="b">
        <v>1</v>
      </c>
      <c r="AO25" s="45" t="s">
        <v>293</v>
      </c>
      <c r="AP25" s="53" t="s">
        <v>83</v>
      </c>
      <c r="AQ25" s="58"/>
      <c r="AR25" s="59" t="s">
        <v>70</v>
      </c>
      <c r="AS25" s="60">
        <f t="shared" si="4"/>
        <v>45725</v>
      </c>
      <c r="AT25" s="52">
        <v>1662.0</v>
      </c>
      <c r="AU25" s="61">
        <v>45712.0</v>
      </c>
      <c r="AV25" s="52" t="s">
        <v>84</v>
      </c>
      <c r="AW25" s="53" t="s">
        <v>294</v>
      </c>
      <c r="AX25" s="62"/>
      <c r="AY25" s="63"/>
      <c r="AZ25" s="64">
        <v>45719.0</v>
      </c>
      <c r="BA25" s="65" t="s">
        <v>72</v>
      </c>
    </row>
    <row r="26" ht="15.75" customHeight="1">
      <c r="A26" s="9">
        <v>25.0</v>
      </c>
      <c r="B26" s="10">
        <v>17295.0</v>
      </c>
      <c r="C26" s="11">
        <v>45662.0</v>
      </c>
      <c r="D26" s="12">
        <v>45666.0</v>
      </c>
      <c r="E26" s="13">
        <f t="shared" si="1"/>
        <v>4</v>
      </c>
      <c r="F26" s="14" t="s">
        <v>295</v>
      </c>
      <c r="G26" s="11" t="s">
        <v>295</v>
      </c>
      <c r="H26" s="11">
        <v>36991.0</v>
      </c>
      <c r="I26" s="81">
        <v>23.0</v>
      </c>
      <c r="J26" s="15" t="s">
        <v>62</v>
      </c>
      <c r="K26" s="15" t="s">
        <v>62</v>
      </c>
      <c r="L26" s="15" t="s">
        <v>296</v>
      </c>
      <c r="M26" s="17" t="s">
        <v>75</v>
      </c>
      <c r="N26" s="15" t="s">
        <v>76</v>
      </c>
      <c r="O26" s="72" t="s">
        <v>202</v>
      </c>
      <c r="P26" s="16" t="s">
        <v>202</v>
      </c>
      <c r="Q26" s="9" t="s">
        <v>61</v>
      </c>
      <c r="R26" s="15" t="s">
        <v>62</v>
      </c>
      <c r="S26" s="9" t="s">
        <v>62</v>
      </c>
      <c r="T26" s="15" t="s">
        <v>297</v>
      </c>
      <c r="U26" s="17" t="s">
        <v>62</v>
      </c>
      <c r="V26" s="82">
        <v>119819.0</v>
      </c>
      <c r="W26" s="83">
        <v>0.0</v>
      </c>
      <c r="X26" s="83">
        <v>0.0</v>
      </c>
      <c r="Y26" s="83">
        <v>0.0</v>
      </c>
      <c r="Z26" s="84">
        <v>69821.8</v>
      </c>
      <c r="AA26" s="22">
        <v>13650.0</v>
      </c>
      <c r="AB26" s="83">
        <v>5850.0</v>
      </c>
      <c r="AC26" s="84">
        <f t="shared" si="2"/>
        <v>19500</v>
      </c>
      <c r="AD26" s="22">
        <f t="shared" si="3"/>
        <v>30497.2</v>
      </c>
      <c r="AE26" s="9" t="s">
        <v>81</v>
      </c>
      <c r="AF26" s="85" t="s">
        <v>65</v>
      </c>
      <c r="AG26" s="25" t="b">
        <v>1</v>
      </c>
      <c r="AH26" s="30"/>
      <c r="AI26" s="27" t="b">
        <v>1</v>
      </c>
      <c r="AJ26" s="30"/>
      <c r="AK26" s="27" t="b">
        <v>1</v>
      </c>
      <c r="AL26" s="30"/>
      <c r="AM26" s="72" t="s">
        <v>298</v>
      </c>
      <c r="AN26" s="9" t="b">
        <v>1</v>
      </c>
      <c r="AO26" s="9"/>
      <c r="AP26" s="85" t="s">
        <v>68</v>
      </c>
      <c r="AQ26" s="30" t="s">
        <v>94</v>
      </c>
      <c r="AR26" s="77" t="s">
        <v>70</v>
      </c>
      <c r="AS26" s="32">
        <f t="shared" si="4"/>
        <v>45726</v>
      </c>
      <c r="AT26" s="9">
        <v>1686.0</v>
      </c>
      <c r="AU26" s="11">
        <v>45718.0</v>
      </c>
      <c r="AV26" s="9" t="s">
        <v>84</v>
      </c>
      <c r="AW26" s="17"/>
      <c r="AX26" s="86"/>
      <c r="AY26" s="36"/>
      <c r="AZ26" s="68">
        <v>45719.0</v>
      </c>
      <c r="BA26" s="69" t="s">
        <v>72</v>
      </c>
    </row>
    <row r="27" ht="15.75" customHeight="1">
      <c r="A27" s="9">
        <v>26.0</v>
      </c>
      <c r="B27" s="10">
        <v>17356.0</v>
      </c>
      <c r="C27" s="11">
        <v>45663.0</v>
      </c>
      <c r="D27" s="12">
        <v>45666.0</v>
      </c>
      <c r="E27" s="13">
        <f t="shared" si="1"/>
        <v>3</v>
      </c>
      <c r="F27" s="14" t="s">
        <v>299</v>
      </c>
      <c r="G27" s="11" t="s">
        <v>299</v>
      </c>
      <c r="H27" s="11">
        <v>39470.0</v>
      </c>
      <c r="I27" s="81">
        <v>16.0</v>
      </c>
      <c r="J27" s="15" t="s">
        <v>107</v>
      </c>
      <c r="K27" s="15" t="s">
        <v>300</v>
      </c>
      <c r="L27" s="15" t="s">
        <v>301</v>
      </c>
      <c r="M27" s="15" t="s">
        <v>164</v>
      </c>
      <c r="N27" s="15" t="s">
        <v>58</v>
      </c>
      <c r="O27" s="72" t="s">
        <v>202</v>
      </c>
      <c r="P27" s="16" t="s">
        <v>302</v>
      </c>
      <c r="Q27" s="9" t="s">
        <v>303</v>
      </c>
      <c r="R27" s="15" t="s">
        <v>62</v>
      </c>
      <c r="S27" s="9" t="s">
        <v>62</v>
      </c>
      <c r="T27" s="15" t="s">
        <v>304</v>
      </c>
      <c r="U27" s="17" t="s">
        <v>62</v>
      </c>
      <c r="V27" s="82">
        <v>59543.08</v>
      </c>
      <c r="W27" s="83">
        <v>11908.64</v>
      </c>
      <c r="X27" s="83">
        <v>0.0</v>
      </c>
      <c r="Y27" s="83">
        <v>0.0</v>
      </c>
      <c r="Z27" s="84">
        <v>20000.0</v>
      </c>
      <c r="AA27" s="22">
        <v>32900.0</v>
      </c>
      <c r="AB27" s="83">
        <v>14100.0</v>
      </c>
      <c r="AC27" s="84">
        <f t="shared" si="2"/>
        <v>47000</v>
      </c>
      <c r="AD27" s="22">
        <f t="shared" si="3"/>
        <v>-19365.56</v>
      </c>
      <c r="AE27" s="9" t="s">
        <v>81</v>
      </c>
      <c r="AF27" s="85" t="s">
        <v>65</v>
      </c>
      <c r="AG27" s="25" t="b">
        <v>1</v>
      </c>
      <c r="AH27" s="30"/>
      <c r="AI27" s="27" t="b">
        <v>1</v>
      </c>
      <c r="AJ27" s="30"/>
      <c r="AK27" s="27" t="b">
        <v>1</v>
      </c>
      <c r="AL27" s="30"/>
      <c r="AM27" s="72" t="s">
        <v>305</v>
      </c>
      <c r="AN27" s="9" t="b">
        <v>1</v>
      </c>
      <c r="AO27" s="9"/>
      <c r="AP27" s="85" t="s">
        <v>83</v>
      </c>
      <c r="AQ27" s="30" t="s">
        <v>94</v>
      </c>
      <c r="AR27" s="77" t="s">
        <v>70</v>
      </c>
      <c r="AS27" s="32">
        <f t="shared" si="4"/>
        <v>45726</v>
      </c>
      <c r="AT27" s="9">
        <v>1688.0</v>
      </c>
      <c r="AU27" s="11">
        <v>45718.0</v>
      </c>
      <c r="AV27" s="9" t="s">
        <v>84</v>
      </c>
      <c r="AW27" s="17"/>
      <c r="AX27" s="86"/>
      <c r="AY27" s="36"/>
      <c r="AZ27" s="68">
        <v>45719.0</v>
      </c>
      <c r="BA27" s="69" t="s">
        <v>72</v>
      </c>
    </row>
    <row r="28" ht="15.75" customHeight="1">
      <c r="A28" s="9">
        <v>27.0</v>
      </c>
      <c r="B28" s="10">
        <v>17489.0</v>
      </c>
      <c r="C28" s="11">
        <v>45664.0</v>
      </c>
      <c r="D28" s="12">
        <v>45666.0</v>
      </c>
      <c r="E28" s="13">
        <f t="shared" si="1"/>
        <v>2</v>
      </c>
      <c r="F28" s="14" t="s">
        <v>306</v>
      </c>
      <c r="G28" s="11" t="e">
        <v>#N/A</v>
      </c>
      <c r="H28" s="11">
        <v>29907.0</v>
      </c>
      <c r="I28" s="81">
        <v>43.0</v>
      </c>
      <c r="J28" s="15" t="s">
        <v>62</v>
      </c>
      <c r="K28" s="15" t="s">
        <v>62</v>
      </c>
      <c r="L28" s="15" t="s">
        <v>307</v>
      </c>
      <c r="M28" s="15" t="s">
        <v>57</v>
      </c>
      <c r="N28" s="15" t="s">
        <v>76</v>
      </c>
      <c r="O28" s="15" t="s">
        <v>308</v>
      </c>
      <c r="P28" s="15" t="s">
        <v>308</v>
      </c>
      <c r="Q28" s="9" t="s">
        <v>309</v>
      </c>
      <c r="R28" s="16" t="s">
        <v>310</v>
      </c>
      <c r="S28" s="9">
        <v>21501.0</v>
      </c>
      <c r="T28" s="15" t="s">
        <v>311</v>
      </c>
      <c r="U28" s="17" t="s">
        <v>62</v>
      </c>
      <c r="V28" s="82">
        <v>26206.97</v>
      </c>
      <c r="W28" s="83">
        <v>5241.38</v>
      </c>
      <c r="X28" s="83">
        <v>0.0</v>
      </c>
      <c r="Y28" s="83">
        <v>0.0</v>
      </c>
      <c r="Z28" s="84">
        <v>9889.59</v>
      </c>
      <c r="AA28" s="22">
        <v>7800.0</v>
      </c>
      <c r="AB28" s="83">
        <v>3276.0</v>
      </c>
      <c r="AC28" s="84">
        <f t="shared" si="2"/>
        <v>11076</v>
      </c>
      <c r="AD28" s="22">
        <f t="shared" si="3"/>
        <v>0</v>
      </c>
      <c r="AE28" s="9" t="s">
        <v>312</v>
      </c>
      <c r="AF28" s="85" t="s">
        <v>313</v>
      </c>
      <c r="AG28" s="25" t="b">
        <v>1</v>
      </c>
      <c r="AH28" s="30"/>
      <c r="AI28" s="27" t="b">
        <v>1</v>
      </c>
      <c r="AJ28" s="30"/>
      <c r="AK28" s="27" t="b">
        <v>1</v>
      </c>
      <c r="AL28" s="30"/>
      <c r="AM28" s="72" t="s">
        <v>248</v>
      </c>
      <c r="AN28" s="9" t="b">
        <v>1</v>
      </c>
      <c r="AO28" s="9"/>
      <c r="AP28" s="85" t="s">
        <v>83</v>
      </c>
      <c r="AQ28" s="30"/>
      <c r="AR28" s="77" t="s">
        <v>70</v>
      </c>
      <c r="AS28" s="32">
        <f t="shared" si="4"/>
        <v>45726</v>
      </c>
      <c r="AT28" s="9">
        <v>1683.0</v>
      </c>
      <c r="AU28" s="11">
        <v>45717.0</v>
      </c>
      <c r="AV28" s="9" t="s">
        <v>84</v>
      </c>
      <c r="AW28" s="17"/>
      <c r="AX28" s="86"/>
      <c r="AY28" s="36"/>
      <c r="AZ28" s="68">
        <v>45719.0</v>
      </c>
      <c r="BA28" s="69" t="s">
        <v>72</v>
      </c>
    </row>
    <row r="29" ht="15.75" customHeight="1">
      <c r="A29" s="9">
        <v>28.0</v>
      </c>
      <c r="B29" s="10">
        <v>17404.0</v>
      </c>
      <c r="C29" s="11">
        <v>45664.0</v>
      </c>
      <c r="D29" s="12">
        <v>45666.0</v>
      </c>
      <c r="E29" s="13">
        <f t="shared" si="1"/>
        <v>2</v>
      </c>
      <c r="F29" s="14" t="s">
        <v>314</v>
      </c>
      <c r="G29" s="11" t="s">
        <v>314</v>
      </c>
      <c r="H29" s="11">
        <v>29907.0</v>
      </c>
      <c r="I29" s="81">
        <v>31.0</v>
      </c>
      <c r="J29" s="15" t="s">
        <v>62</v>
      </c>
      <c r="K29" s="15" t="s">
        <v>62</v>
      </c>
      <c r="L29" s="15" t="s">
        <v>315</v>
      </c>
      <c r="M29" s="15" t="s">
        <v>57</v>
      </c>
      <c r="N29" s="15" t="s">
        <v>76</v>
      </c>
      <c r="O29" s="15" t="s">
        <v>316</v>
      </c>
      <c r="P29" s="15" t="s">
        <v>317</v>
      </c>
      <c r="Q29" s="9" t="s">
        <v>318</v>
      </c>
      <c r="R29" s="15" t="s">
        <v>62</v>
      </c>
      <c r="S29" s="9" t="s">
        <v>62</v>
      </c>
      <c r="T29" s="15" t="s">
        <v>319</v>
      </c>
      <c r="U29" s="17" t="s">
        <v>62</v>
      </c>
      <c r="V29" s="18">
        <v>28829.24</v>
      </c>
      <c r="W29" s="19">
        <v>0.0</v>
      </c>
      <c r="X29" s="19">
        <v>0.0</v>
      </c>
      <c r="Y29" s="19">
        <v>0.0</v>
      </c>
      <c r="Z29" s="20">
        <v>0.0</v>
      </c>
      <c r="AA29" s="21">
        <v>6825.0</v>
      </c>
      <c r="AB29" s="19">
        <v>2925.0</v>
      </c>
      <c r="AC29" s="84">
        <f t="shared" si="2"/>
        <v>9750</v>
      </c>
      <c r="AD29" s="22">
        <f t="shared" si="3"/>
        <v>19079.24</v>
      </c>
      <c r="AE29" s="9" t="s">
        <v>81</v>
      </c>
      <c r="AF29" s="85" t="s">
        <v>65</v>
      </c>
      <c r="AG29" s="25" t="b">
        <v>1</v>
      </c>
      <c r="AH29" s="26"/>
      <c r="AI29" s="27" t="b">
        <v>1</v>
      </c>
      <c r="AJ29" s="26"/>
      <c r="AK29" s="27" t="b">
        <v>1</v>
      </c>
      <c r="AL29" s="26"/>
      <c r="AM29" s="72"/>
      <c r="AN29" s="9" t="b">
        <v>1</v>
      </c>
      <c r="AO29" s="15"/>
      <c r="AP29" s="85" t="s">
        <v>83</v>
      </c>
      <c r="AQ29" s="30" t="s">
        <v>94</v>
      </c>
      <c r="AR29" s="77" t="s">
        <v>70</v>
      </c>
      <c r="AS29" s="32">
        <f t="shared" si="4"/>
        <v>45726</v>
      </c>
      <c r="AT29" s="9">
        <v>1687.0</v>
      </c>
      <c r="AU29" s="11">
        <v>45718.0</v>
      </c>
      <c r="AV29" s="9" t="s">
        <v>84</v>
      </c>
      <c r="AW29" s="17"/>
      <c r="AX29" s="86"/>
      <c r="AY29" s="36"/>
      <c r="AZ29" s="68">
        <v>45719.0</v>
      </c>
      <c r="BA29" s="69" t="s">
        <v>72</v>
      </c>
    </row>
    <row r="30" ht="15.75" customHeight="1">
      <c r="A30" s="9" t="s">
        <v>320</v>
      </c>
      <c r="B30" s="10">
        <v>17395.0</v>
      </c>
      <c r="C30" s="11">
        <v>45664.0</v>
      </c>
      <c r="D30" s="12">
        <v>45666.0</v>
      </c>
      <c r="E30" s="13">
        <f t="shared" si="1"/>
        <v>2</v>
      </c>
      <c r="F30" s="14" t="s">
        <v>321</v>
      </c>
      <c r="G30" s="11" t="s">
        <v>321</v>
      </c>
      <c r="H30" s="11">
        <v>35339.0</v>
      </c>
      <c r="I30" s="9">
        <v>28.0</v>
      </c>
      <c r="J30" s="15" t="s">
        <v>62</v>
      </c>
      <c r="K30" s="15" t="s">
        <v>62</v>
      </c>
      <c r="L30" s="15" t="s">
        <v>322</v>
      </c>
      <c r="M30" s="15" t="s">
        <v>57</v>
      </c>
      <c r="N30" s="15" t="s">
        <v>76</v>
      </c>
      <c r="O30" s="15" t="s">
        <v>323</v>
      </c>
      <c r="P30" s="15" t="s">
        <v>324</v>
      </c>
      <c r="Q30" s="9" t="s">
        <v>325</v>
      </c>
      <c r="R30" s="15" t="s">
        <v>326</v>
      </c>
      <c r="S30" s="9">
        <v>59514.0</v>
      </c>
      <c r="T30" s="15" t="s">
        <v>148</v>
      </c>
      <c r="U30" s="17" t="s">
        <v>149</v>
      </c>
      <c r="V30" s="18">
        <v>143129.21</v>
      </c>
      <c r="W30" s="19">
        <v>0.0</v>
      </c>
      <c r="X30" s="19">
        <v>0.0</v>
      </c>
      <c r="Y30" s="19">
        <v>0.0</v>
      </c>
      <c r="Z30" s="20">
        <v>50000.0</v>
      </c>
      <c r="AA30" s="21">
        <v>22230.0</v>
      </c>
      <c r="AB30" s="19">
        <v>14820.0</v>
      </c>
      <c r="AC30" s="20">
        <f t="shared" si="2"/>
        <v>37050</v>
      </c>
      <c r="AD30" s="22">
        <f t="shared" si="3"/>
        <v>56079.21</v>
      </c>
      <c r="AE30" s="23" t="s">
        <v>327</v>
      </c>
      <c r="AF30" s="24" t="s">
        <v>65</v>
      </c>
      <c r="AG30" s="25" t="b">
        <v>1</v>
      </c>
      <c r="AH30" s="26"/>
      <c r="AI30" s="27" t="b">
        <v>1</v>
      </c>
      <c r="AJ30" s="26"/>
      <c r="AK30" s="27" t="b">
        <v>1</v>
      </c>
      <c r="AL30" s="26"/>
      <c r="AM30" s="72" t="s">
        <v>181</v>
      </c>
      <c r="AN30" s="9" t="b">
        <v>1</v>
      </c>
      <c r="AO30" s="15"/>
      <c r="AP30" s="24" t="s">
        <v>83</v>
      </c>
      <c r="AQ30" s="30" t="s">
        <v>94</v>
      </c>
      <c r="AR30" s="31" t="s">
        <v>70</v>
      </c>
      <c r="AS30" s="32">
        <f t="shared" si="4"/>
        <v>45726</v>
      </c>
      <c r="AT30" s="23">
        <v>1708.0</v>
      </c>
      <c r="AU30" s="67">
        <v>45726.0</v>
      </c>
      <c r="AV30" s="23" t="s">
        <v>84</v>
      </c>
      <c r="AW30" s="73" t="s">
        <v>328</v>
      </c>
      <c r="AX30" s="35"/>
      <c r="AY30" s="36"/>
      <c r="AZ30" s="68">
        <v>45729.0</v>
      </c>
      <c r="BA30" s="69" t="s">
        <v>72</v>
      </c>
    </row>
    <row r="31" ht="15.75" customHeight="1">
      <c r="A31" s="9" t="s">
        <v>329</v>
      </c>
      <c r="B31" s="10">
        <v>17358.0</v>
      </c>
      <c r="C31" s="11">
        <v>45663.0</v>
      </c>
      <c r="D31" s="12">
        <v>45666.0</v>
      </c>
      <c r="E31" s="13">
        <f t="shared" si="1"/>
        <v>3</v>
      </c>
      <c r="F31" s="14" t="s">
        <v>330</v>
      </c>
      <c r="G31" s="11" t="s">
        <v>330</v>
      </c>
      <c r="H31" s="11">
        <v>42313.0</v>
      </c>
      <c r="I31" s="9">
        <v>9.0</v>
      </c>
      <c r="J31" s="15" t="s">
        <v>331</v>
      </c>
      <c r="K31" s="15" t="s">
        <v>332</v>
      </c>
      <c r="L31" s="15" t="s">
        <v>333</v>
      </c>
      <c r="M31" s="15" t="s">
        <v>228</v>
      </c>
      <c r="N31" s="15" t="s">
        <v>58</v>
      </c>
      <c r="O31" s="15" t="s">
        <v>202</v>
      </c>
      <c r="P31" s="16" t="s">
        <v>202</v>
      </c>
      <c r="Q31" s="9" t="s">
        <v>61</v>
      </c>
      <c r="R31" s="15" t="s">
        <v>62</v>
      </c>
      <c r="S31" s="9" t="s">
        <v>62</v>
      </c>
      <c r="T31" s="15" t="s">
        <v>334</v>
      </c>
      <c r="U31" s="17" t="s">
        <v>62</v>
      </c>
      <c r="V31" s="18">
        <v>37014.04</v>
      </c>
      <c r="W31" s="19">
        <v>0.0</v>
      </c>
      <c r="X31" s="19">
        <v>0.0</v>
      </c>
      <c r="Y31" s="19">
        <v>0.0</v>
      </c>
      <c r="Z31" s="20">
        <v>20000.0</v>
      </c>
      <c r="AA31" s="21">
        <v>13650.0</v>
      </c>
      <c r="AB31" s="19">
        <v>5850.0</v>
      </c>
      <c r="AC31" s="20">
        <f t="shared" si="2"/>
        <v>19500</v>
      </c>
      <c r="AD31" s="22">
        <f t="shared" si="3"/>
        <v>-2485.96</v>
      </c>
      <c r="AE31" s="23" t="s">
        <v>64</v>
      </c>
      <c r="AF31" s="24" t="s">
        <v>65</v>
      </c>
      <c r="AG31" s="25" t="b">
        <v>1</v>
      </c>
      <c r="AH31" s="26"/>
      <c r="AI31" s="27" t="b">
        <v>1</v>
      </c>
      <c r="AJ31" s="26"/>
      <c r="AK31" s="27" t="b">
        <v>1</v>
      </c>
      <c r="AL31" s="26"/>
      <c r="AM31" s="72" t="s">
        <v>335</v>
      </c>
      <c r="AN31" s="9" t="b">
        <v>1</v>
      </c>
      <c r="AO31" s="15" t="s">
        <v>336</v>
      </c>
      <c r="AP31" s="24" t="s">
        <v>83</v>
      </c>
      <c r="AQ31" s="30" t="s">
        <v>94</v>
      </c>
      <c r="AR31" s="31" t="s">
        <v>70</v>
      </c>
      <c r="AS31" s="32">
        <f t="shared" si="4"/>
        <v>45726</v>
      </c>
      <c r="AT31" s="23">
        <v>1681.0</v>
      </c>
      <c r="AU31" s="67">
        <v>45717.0</v>
      </c>
      <c r="AV31" s="23" t="s">
        <v>84</v>
      </c>
      <c r="AW31" s="24"/>
      <c r="AX31" s="35"/>
      <c r="AY31" s="36"/>
      <c r="AZ31" s="68">
        <v>45719.0</v>
      </c>
      <c r="BA31" s="69" t="s">
        <v>72</v>
      </c>
    </row>
    <row r="32" ht="15.75" customHeight="1">
      <c r="A32" s="9" t="s">
        <v>337</v>
      </c>
      <c r="B32" s="10">
        <v>17365.0</v>
      </c>
      <c r="C32" s="11">
        <v>45664.0</v>
      </c>
      <c r="D32" s="12">
        <v>45666.0</v>
      </c>
      <c r="E32" s="13">
        <f t="shared" si="1"/>
        <v>2</v>
      </c>
      <c r="F32" s="14" t="s">
        <v>338</v>
      </c>
      <c r="G32" s="11" t="s">
        <v>338</v>
      </c>
      <c r="H32" s="11">
        <v>26238.0</v>
      </c>
      <c r="I32" s="9">
        <v>53.0</v>
      </c>
      <c r="J32" s="15" t="s">
        <v>107</v>
      </c>
      <c r="K32" s="15" t="s">
        <v>339</v>
      </c>
      <c r="L32" s="15" t="s">
        <v>340</v>
      </c>
      <c r="M32" s="15" t="s">
        <v>228</v>
      </c>
      <c r="N32" s="15" t="s">
        <v>341</v>
      </c>
      <c r="O32" s="15" t="s">
        <v>342</v>
      </c>
      <c r="P32" s="16" t="s">
        <v>342</v>
      </c>
      <c r="Q32" s="9" t="s">
        <v>343</v>
      </c>
      <c r="R32" s="16" t="s">
        <v>344</v>
      </c>
      <c r="S32" s="9">
        <v>47562.0</v>
      </c>
      <c r="T32" s="15" t="s">
        <v>345</v>
      </c>
      <c r="U32" s="17" t="s">
        <v>346</v>
      </c>
      <c r="V32" s="18">
        <v>226093.51</v>
      </c>
      <c r="W32" s="19">
        <v>0.0</v>
      </c>
      <c r="X32" s="19">
        <v>0.0</v>
      </c>
      <c r="Y32" s="19">
        <v>0.0</v>
      </c>
      <c r="Z32" s="20">
        <v>51778.68</v>
      </c>
      <c r="AA32" s="21">
        <v>36270.0</v>
      </c>
      <c r="AB32" s="19">
        <v>24180.0</v>
      </c>
      <c r="AC32" s="20">
        <f t="shared" si="2"/>
        <v>60450</v>
      </c>
      <c r="AD32" s="22">
        <f t="shared" si="3"/>
        <v>113864.83</v>
      </c>
      <c r="AE32" s="23" t="s">
        <v>81</v>
      </c>
      <c r="AF32" s="24" t="s">
        <v>65</v>
      </c>
      <c r="AG32" s="25" t="b">
        <v>1</v>
      </c>
      <c r="AH32" s="26"/>
      <c r="AI32" s="27" t="b">
        <v>1</v>
      </c>
      <c r="AJ32" s="26"/>
      <c r="AK32" s="27" t="b">
        <v>1</v>
      </c>
      <c r="AL32" s="26"/>
      <c r="AM32" s="72" t="s">
        <v>151</v>
      </c>
      <c r="AN32" s="9" t="b">
        <v>1</v>
      </c>
      <c r="AO32" s="15"/>
      <c r="AP32" s="24" t="s">
        <v>83</v>
      </c>
      <c r="AQ32" s="30" t="s">
        <v>69</v>
      </c>
      <c r="AR32" s="31" t="s">
        <v>70</v>
      </c>
      <c r="AS32" s="32">
        <f t="shared" si="4"/>
        <v>45726</v>
      </c>
      <c r="AT32" s="23">
        <v>1682.0</v>
      </c>
      <c r="AU32" s="67">
        <v>45717.0</v>
      </c>
      <c r="AV32" s="23" t="s">
        <v>84</v>
      </c>
      <c r="AW32" s="24"/>
      <c r="AX32" s="35"/>
      <c r="AY32" s="36"/>
      <c r="AZ32" s="68">
        <v>45719.0</v>
      </c>
      <c r="BA32" s="69" t="s">
        <v>72</v>
      </c>
    </row>
    <row r="33" ht="15.75" customHeight="1">
      <c r="A33" s="39" t="s">
        <v>347</v>
      </c>
      <c r="B33" s="40">
        <v>17307.0</v>
      </c>
      <c r="C33" s="41">
        <v>45663.0</v>
      </c>
      <c r="D33" s="42">
        <v>45666.0</v>
      </c>
      <c r="E33" s="43">
        <f t="shared" si="1"/>
        <v>3</v>
      </c>
      <c r="F33" s="44" t="s">
        <v>348</v>
      </c>
      <c r="G33" s="41" t="s">
        <v>348</v>
      </c>
      <c r="H33" s="41">
        <v>40536.0</v>
      </c>
      <c r="I33" s="39">
        <v>14.0</v>
      </c>
      <c r="J33" s="45" t="s">
        <v>349</v>
      </c>
      <c r="K33" s="45" t="s">
        <v>350</v>
      </c>
      <c r="L33" s="45" t="s">
        <v>351</v>
      </c>
      <c r="M33" s="45" t="s">
        <v>228</v>
      </c>
      <c r="N33" s="45" t="s">
        <v>58</v>
      </c>
      <c r="O33" s="45" t="s">
        <v>352</v>
      </c>
      <c r="P33" s="78" t="s">
        <v>353</v>
      </c>
      <c r="Q33" s="39" t="s">
        <v>61</v>
      </c>
      <c r="R33" s="45" t="s">
        <v>62</v>
      </c>
      <c r="S33" s="39" t="s">
        <v>62</v>
      </c>
      <c r="T33" s="45" t="s">
        <v>354</v>
      </c>
      <c r="U33" s="46" t="s">
        <v>62</v>
      </c>
      <c r="V33" s="47">
        <v>52625.79</v>
      </c>
      <c r="W33" s="48">
        <v>0.0</v>
      </c>
      <c r="X33" s="48">
        <v>0.0</v>
      </c>
      <c r="Y33" s="48">
        <v>0.0</v>
      </c>
      <c r="Z33" s="49">
        <v>20000.0</v>
      </c>
      <c r="AA33" s="50">
        <v>13650.0</v>
      </c>
      <c r="AB33" s="48">
        <v>5850.0</v>
      </c>
      <c r="AC33" s="49">
        <f t="shared" si="2"/>
        <v>19500</v>
      </c>
      <c r="AD33" s="51">
        <f t="shared" si="3"/>
        <v>13125.79</v>
      </c>
      <c r="AE33" s="52" t="s">
        <v>81</v>
      </c>
      <c r="AF33" s="53" t="s">
        <v>65</v>
      </c>
      <c r="AG33" s="54" t="b">
        <v>1</v>
      </c>
      <c r="AH33" s="55"/>
      <c r="AI33" s="56" t="b">
        <v>1</v>
      </c>
      <c r="AJ33" s="55"/>
      <c r="AK33" s="56" t="b">
        <v>1</v>
      </c>
      <c r="AL33" s="55"/>
      <c r="AM33" s="79" t="s">
        <v>355</v>
      </c>
      <c r="AN33" s="39" t="b">
        <v>1</v>
      </c>
      <c r="AO33" s="45"/>
      <c r="AP33" s="53" t="s">
        <v>83</v>
      </c>
      <c r="AQ33" s="58" t="s">
        <v>127</v>
      </c>
      <c r="AR33" s="59" t="s">
        <v>70</v>
      </c>
      <c r="AS33" s="60">
        <f t="shared" si="4"/>
        <v>45726</v>
      </c>
      <c r="AT33" s="52">
        <v>1685.0</v>
      </c>
      <c r="AU33" s="61">
        <v>45718.0</v>
      </c>
      <c r="AV33" s="52" t="s">
        <v>84</v>
      </c>
      <c r="AW33" s="53"/>
      <c r="AX33" s="62"/>
      <c r="AY33" s="63"/>
      <c r="AZ33" s="64">
        <v>45719.0</v>
      </c>
      <c r="BA33" s="65" t="s">
        <v>72</v>
      </c>
    </row>
    <row r="34" ht="15.75" customHeight="1">
      <c r="A34" s="9" t="s">
        <v>356</v>
      </c>
      <c r="B34" s="10">
        <v>17353.0</v>
      </c>
      <c r="C34" s="11">
        <v>45663.0</v>
      </c>
      <c r="D34" s="12">
        <v>45667.0</v>
      </c>
      <c r="E34" s="13">
        <f t="shared" si="1"/>
        <v>4</v>
      </c>
      <c r="F34" s="14" t="s">
        <v>357</v>
      </c>
      <c r="G34" s="11" t="s">
        <v>357</v>
      </c>
      <c r="H34" s="11">
        <v>35496.0</v>
      </c>
      <c r="I34" s="9">
        <v>27.0</v>
      </c>
      <c r="J34" s="15" t="s">
        <v>62</v>
      </c>
      <c r="K34" s="15" t="s">
        <v>62</v>
      </c>
      <c r="L34" s="15" t="s">
        <v>358</v>
      </c>
      <c r="M34" s="15" t="s">
        <v>228</v>
      </c>
      <c r="N34" s="15" t="s">
        <v>76</v>
      </c>
      <c r="O34" s="15" t="s">
        <v>359</v>
      </c>
      <c r="P34" s="15" t="s">
        <v>360</v>
      </c>
      <c r="Q34" s="9" t="s">
        <v>61</v>
      </c>
      <c r="R34" s="15" t="s">
        <v>62</v>
      </c>
      <c r="S34" s="9" t="s">
        <v>62</v>
      </c>
      <c r="T34" s="15" t="s">
        <v>361</v>
      </c>
      <c r="U34" s="17" t="s">
        <v>62</v>
      </c>
      <c r="V34" s="18">
        <v>59100.38</v>
      </c>
      <c r="W34" s="19">
        <v>0.0</v>
      </c>
      <c r="X34" s="19">
        <v>0.0</v>
      </c>
      <c r="Y34" s="19">
        <v>0.0</v>
      </c>
      <c r="Z34" s="20">
        <v>20000.0</v>
      </c>
      <c r="AA34" s="21">
        <v>13650.0</v>
      </c>
      <c r="AB34" s="19">
        <v>5850.0</v>
      </c>
      <c r="AC34" s="20">
        <f t="shared" si="2"/>
        <v>19500</v>
      </c>
      <c r="AD34" s="22">
        <f t="shared" si="3"/>
        <v>19600.38</v>
      </c>
      <c r="AE34" s="23" t="s">
        <v>81</v>
      </c>
      <c r="AF34" s="24" t="s">
        <v>65</v>
      </c>
      <c r="AG34" s="25" t="b">
        <v>0</v>
      </c>
      <c r="AH34" s="26"/>
      <c r="AI34" s="27" t="b">
        <v>0</v>
      </c>
      <c r="AJ34" s="66"/>
      <c r="AK34" s="27" t="b">
        <v>0</v>
      </c>
      <c r="AL34" s="66" t="s">
        <v>66</v>
      </c>
      <c r="AM34" s="72" t="s">
        <v>362</v>
      </c>
      <c r="AN34" s="9" t="b">
        <v>0</v>
      </c>
      <c r="AO34" s="15"/>
      <c r="AP34" s="24" t="s">
        <v>83</v>
      </c>
      <c r="AQ34" s="30" t="s">
        <v>94</v>
      </c>
      <c r="AR34" s="31" t="s">
        <v>70</v>
      </c>
      <c r="AS34" s="32">
        <f t="shared" si="4"/>
        <v>45727</v>
      </c>
      <c r="AT34" s="23">
        <v>1684.0</v>
      </c>
      <c r="AU34" s="67">
        <v>45718.0</v>
      </c>
      <c r="AV34" s="23" t="s">
        <v>84</v>
      </c>
      <c r="AW34" s="24"/>
      <c r="AX34" s="35"/>
      <c r="AY34" s="36"/>
      <c r="AZ34" s="68">
        <v>45719.0</v>
      </c>
      <c r="BA34" s="69" t="s">
        <v>72</v>
      </c>
    </row>
    <row r="35" ht="15.75" customHeight="1">
      <c r="A35" s="9" t="s">
        <v>363</v>
      </c>
      <c r="B35" s="10">
        <v>17414.0</v>
      </c>
      <c r="C35" s="11">
        <v>45665.0</v>
      </c>
      <c r="D35" s="12">
        <v>45667.0</v>
      </c>
      <c r="E35" s="13">
        <f t="shared" si="1"/>
        <v>2</v>
      </c>
      <c r="F35" s="14" t="s">
        <v>364</v>
      </c>
      <c r="G35" s="11" t="s">
        <v>364</v>
      </c>
      <c r="H35" s="11">
        <v>35014.0</v>
      </c>
      <c r="I35" s="9">
        <v>29.0</v>
      </c>
      <c r="J35" s="15" t="s">
        <v>62</v>
      </c>
      <c r="K35" s="15" t="s">
        <v>62</v>
      </c>
      <c r="L35" s="15" t="s">
        <v>365</v>
      </c>
      <c r="M35" s="15" t="s">
        <v>57</v>
      </c>
      <c r="N35" s="15" t="s">
        <v>76</v>
      </c>
      <c r="O35" s="15" t="s">
        <v>59</v>
      </c>
      <c r="P35" s="15" t="s">
        <v>366</v>
      </c>
      <c r="Q35" s="9" t="s">
        <v>367</v>
      </c>
      <c r="R35" s="15" t="s">
        <v>62</v>
      </c>
      <c r="S35" s="9" t="s">
        <v>62</v>
      </c>
      <c r="T35" s="15" t="s">
        <v>368</v>
      </c>
      <c r="U35" s="17" t="s">
        <v>62</v>
      </c>
      <c r="V35" s="18">
        <v>63045.82</v>
      </c>
      <c r="W35" s="19">
        <v>0.0</v>
      </c>
      <c r="X35" s="19">
        <v>0.0</v>
      </c>
      <c r="Y35" s="19">
        <v>40978.58</v>
      </c>
      <c r="Z35" s="20">
        <v>0.0</v>
      </c>
      <c r="AA35" s="21">
        <v>10237.5</v>
      </c>
      <c r="AB35" s="19">
        <v>4387.5</v>
      </c>
      <c r="AC35" s="20">
        <f t="shared" si="2"/>
        <v>14625</v>
      </c>
      <c r="AD35" s="22">
        <f t="shared" si="3"/>
        <v>7442.24</v>
      </c>
      <c r="AE35" s="23" t="s">
        <v>81</v>
      </c>
      <c r="AF35" s="24" t="s">
        <v>65</v>
      </c>
      <c r="AG35" s="25" t="b">
        <v>1</v>
      </c>
      <c r="AH35" s="26"/>
      <c r="AI35" s="27" t="b">
        <v>1</v>
      </c>
      <c r="AJ35" s="26"/>
      <c r="AK35" s="27" t="b">
        <v>1</v>
      </c>
      <c r="AL35" s="26"/>
      <c r="AM35" s="72" t="s">
        <v>369</v>
      </c>
      <c r="AN35" s="9" t="b">
        <v>1</v>
      </c>
      <c r="AO35" s="15"/>
      <c r="AP35" s="24" t="s">
        <v>68</v>
      </c>
      <c r="AQ35" s="30" t="s">
        <v>127</v>
      </c>
      <c r="AR35" s="31" t="s">
        <v>70</v>
      </c>
      <c r="AS35" s="32">
        <f t="shared" si="4"/>
        <v>45727</v>
      </c>
      <c r="AT35" s="23">
        <v>1692.0</v>
      </c>
      <c r="AU35" s="67">
        <v>45719.0</v>
      </c>
      <c r="AV35" s="23" t="s">
        <v>84</v>
      </c>
      <c r="AW35" s="24" t="s">
        <v>370</v>
      </c>
      <c r="AX35" s="35"/>
      <c r="AY35" s="36"/>
      <c r="AZ35" s="68">
        <v>45722.0</v>
      </c>
      <c r="BA35" s="69" t="s">
        <v>72</v>
      </c>
    </row>
    <row r="36" ht="15.75" customHeight="1">
      <c r="A36" s="9" t="s">
        <v>371</v>
      </c>
      <c r="B36" s="10">
        <v>17367.0</v>
      </c>
      <c r="C36" s="11">
        <v>45664.0</v>
      </c>
      <c r="D36" s="12">
        <v>45667.0</v>
      </c>
      <c r="E36" s="13">
        <f t="shared" si="1"/>
        <v>3</v>
      </c>
      <c r="F36" s="14" t="s">
        <v>372</v>
      </c>
      <c r="G36" s="11" t="s">
        <v>372</v>
      </c>
      <c r="H36" s="11">
        <v>45575.0</v>
      </c>
      <c r="I36" s="9">
        <v>0.0</v>
      </c>
      <c r="J36" s="15" t="s">
        <v>373</v>
      </c>
      <c r="K36" s="15" t="s">
        <v>374</v>
      </c>
      <c r="L36" s="15" t="s">
        <v>375</v>
      </c>
      <c r="M36" s="15" t="s">
        <v>57</v>
      </c>
      <c r="N36" s="15" t="s">
        <v>58</v>
      </c>
      <c r="O36" s="15" t="s">
        <v>376</v>
      </c>
      <c r="P36" s="16" t="s">
        <v>377</v>
      </c>
      <c r="Q36" s="9" t="s">
        <v>367</v>
      </c>
      <c r="R36" s="15" t="s">
        <v>62</v>
      </c>
      <c r="S36" s="9" t="s">
        <v>62</v>
      </c>
      <c r="T36" s="15" t="s">
        <v>168</v>
      </c>
      <c r="U36" s="17" t="s">
        <v>62</v>
      </c>
      <c r="V36" s="18">
        <v>49361.09</v>
      </c>
      <c r="W36" s="19">
        <v>0.0</v>
      </c>
      <c r="X36" s="19">
        <v>0.0</v>
      </c>
      <c r="Y36" s="19">
        <v>0.0</v>
      </c>
      <c r="Z36" s="20">
        <v>20234.95</v>
      </c>
      <c r="AA36" s="21">
        <v>10237.5</v>
      </c>
      <c r="AB36" s="19">
        <v>4387.5</v>
      </c>
      <c r="AC36" s="20">
        <f t="shared" si="2"/>
        <v>14625</v>
      </c>
      <c r="AD36" s="22">
        <f t="shared" si="3"/>
        <v>14501.14</v>
      </c>
      <c r="AE36" s="23" t="s">
        <v>64</v>
      </c>
      <c r="AF36" s="24" t="s">
        <v>65</v>
      </c>
      <c r="AG36" s="25" t="b">
        <v>1</v>
      </c>
      <c r="AH36" s="26"/>
      <c r="AI36" s="27" t="b">
        <v>1</v>
      </c>
      <c r="AJ36" s="26"/>
      <c r="AK36" s="27" t="b">
        <v>1</v>
      </c>
      <c r="AL36" s="26"/>
      <c r="AM36" s="72" t="s">
        <v>378</v>
      </c>
      <c r="AN36" s="9" t="b">
        <v>1</v>
      </c>
      <c r="AO36" s="15"/>
      <c r="AP36" s="24" t="s">
        <v>83</v>
      </c>
      <c r="AQ36" s="30" t="s">
        <v>94</v>
      </c>
      <c r="AR36" s="31" t="s">
        <v>70</v>
      </c>
      <c r="AS36" s="32">
        <f t="shared" si="4"/>
        <v>45727</v>
      </c>
      <c r="AT36" s="23">
        <v>1691.0</v>
      </c>
      <c r="AU36" s="67">
        <v>45719.0</v>
      </c>
      <c r="AV36" s="23" t="s">
        <v>84</v>
      </c>
      <c r="AW36" s="73" t="s">
        <v>379</v>
      </c>
      <c r="AX36" s="35"/>
      <c r="AY36" s="36"/>
      <c r="AZ36" s="68">
        <v>45722.0</v>
      </c>
      <c r="BA36" s="69" t="s">
        <v>72</v>
      </c>
    </row>
    <row r="37" ht="15.75" customHeight="1">
      <c r="A37" s="9" t="s">
        <v>380</v>
      </c>
      <c r="B37" s="10">
        <v>17313.0</v>
      </c>
      <c r="C37" s="11">
        <v>45663.0</v>
      </c>
      <c r="D37" s="12">
        <v>45667.0</v>
      </c>
      <c r="E37" s="13">
        <f t="shared" si="1"/>
        <v>4</v>
      </c>
      <c r="F37" s="14" t="s">
        <v>381</v>
      </c>
      <c r="G37" s="11" t="s">
        <v>381</v>
      </c>
      <c r="H37" s="11">
        <v>34761.0</v>
      </c>
      <c r="I37" s="9">
        <v>29.0</v>
      </c>
      <c r="J37" s="15" t="s">
        <v>62</v>
      </c>
      <c r="K37" s="15" t="s">
        <v>62</v>
      </c>
      <c r="L37" s="15" t="s">
        <v>382</v>
      </c>
      <c r="M37" s="15" t="s">
        <v>57</v>
      </c>
      <c r="N37" s="15" t="s">
        <v>76</v>
      </c>
      <c r="O37" s="15" t="s">
        <v>383</v>
      </c>
      <c r="P37" s="15" t="s">
        <v>384</v>
      </c>
      <c r="Q37" s="9" t="s">
        <v>61</v>
      </c>
      <c r="R37" s="15" t="s">
        <v>62</v>
      </c>
      <c r="S37" s="9" t="s">
        <v>62</v>
      </c>
      <c r="T37" s="15" t="s">
        <v>385</v>
      </c>
      <c r="U37" s="17" t="s">
        <v>62</v>
      </c>
      <c r="V37" s="18">
        <v>63053.28</v>
      </c>
      <c r="W37" s="19">
        <v>0.0</v>
      </c>
      <c r="X37" s="19">
        <v>0.0</v>
      </c>
      <c r="Y37" s="19">
        <v>42383.47</v>
      </c>
      <c r="Z37" s="20">
        <v>0.0</v>
      </c>
      <c r="AA37" s="21">
        <v>13650.0</v>
      </c>
      <c r="AB37" s="19">
        <v>5850.0</v>
      </c>
      <c r="AC37" s="20">
        <f t="shared" si="2"/>
        <v>19500</v>
      </c>
      <c r="AD37" s="22">
        <f t="shared" si="3"/>
        <v>1169.81</v>
      </c>
      <c r="AE37" s="23" t="s">
        <v>81</v>
      </c>
      <c r="AF37" s="24" t="s">
        <v>65</v>
      </c>
      <c r="AG37" s="25" t="b">
        <v>1</v>
      </c>
      <c r="AH37" s="26"/>
      <c r="AI37" s="27" t="b">
        <v>1</v>
      </c>
      <c r="AJ37" s="26"/>
      <c r="AK37" s="27" t="b">
        <v>1</v>
      </c>
      <c r="AL37" s="26"/>
      <c r="AM37" s="72" t="s">
        <v>386</v>
      </c>
      <c r="AN37" s="9" t="b">
        <v>1</v>
      </c>
      <c r="AO37" s="15"/>
      <c r="AP37" s="24" t="s">
        <v>83</v>
      </c>
      <c r="AQ37" s="30" t="s">
        <v>94</v>
      </c>
      <c r="AR37" s="31" t="s">
        <v>70</v>
      </c>
      <c r="AS37" s="32">
        <f t="shared" si="4"/>
        <v>45727</v>
      </c>
      <c r="AT37" s="23">
        <v>1693.0</v>
      </c>
      <c r="AU37" s="67">
        <v>45719.0</v>
      </c>
      <c r="AV37" s="23" t="s">
        <v>84</v>
      </c>
      <c r="AW37" s="24" t="s">
        <v>387</v>
      </c>
      <c r="AX37" s="35"/>
      <c r="AY37" s="36"/>
      <c r="AZ37" s="68">
        <v>45722.0</v>
      </c>
      <c r="BA37" s="69" t="s">
        <v>72</v>
      </c>
    </row>
    <row r="38" ht="15.75" customHeight="1">
      <c r="A38" s="9" t="s">
        <v>388</v>
      </c>
      <c r="B38" s="10">
        <v>17357.0</v>
      </c>
      <c r="C38" s="11">
        <v>45664.0</v>
      </c>
      <c r="D38" s="12">
        <v>45667.0</v>
      </c>
      <c r="E38" s="13">
        <f t="shared" si="1"/>
        <v>3</v>
      </c>
      <c r="F38" s="14" t="s">
        <v>389</v>
      </c>
      <c r="G38" s="11" t="s">
        <v>389</v>
      </c>
      <c r="H38" s="11">
        <v>22559.0</v>
      </c>
      <c r="I38" s="9">
        <v>63.0</v>
      </c>
      <c r="J38" s="15" t="s">
        <v>62</v>
      </c>
      <c r="K38" s="15" t="s">
        <v>62</v>
      </c>
      <c r="L38" s="15" t="s">
        <v>390</v>
      </c>
      <c r="M38" s="15" t="s">
        <v>228</v>
      </c>
      <c r="N38" s="15" t="s">
        <v>76</v>
      </c>
      <c r="O38" s="15" t="s">
        <v>391</v>
      </c>
      <c r="P38" s="15" t="s">
        <v>392</v>
      </c>
      <c r="Q38" s="9" t="s">
        <v>91</v>
      </c>
      <c r="R38" s="15" t="s">
        <v>62</v>
      </c>
      <c r="S38" s="9" t="s">
        <v>62</v>
      </c>
      <c r="T38" s="15" t="s">
        <v>393</v>
      </c>
      <c r="U38" s="17" t="s">
        <v>62</v>
      </c>
      <c r="V38" s="18">
        <v>85458.02</v>
      </c>
      <c r="W38" s="19">
        <v>17091.57</v>
      </c>
      <c r="X38" s="19">
        <v>0.0</v>
      </c>
      <c r="Y38" s="19">
        <v>0.0</v>
      </c>
      <c r="Z38" s="20">
        <v>20000.0</v>
      </c>
      <c r="AA38" s="21">
        <v>20475.0</v>
      </c>
      <c r="AB38" s="19">
        <v>8775.0</v>
      </c>
      <c r="AC38" s="20">
        <f t="shared" si="2"/>
        <v>29250</v>
      </c>
      <c r="AD38" s="22">
        <f t="shared" si="3"/>
        <v>19116.45</v>
      </c>
      <c r="AE38" s="23" t="s">
        <v>81</v>
      </c>
      <c r="AF38" s="24" t="s">
        <v>65</v>
      </c>
      <c r="AG38" s="25" t="b">
        <v>1</v>
      </c>
      <c r="AH38" s="26"/>
      <c r="AI38" s="27" t="b">
        <v>1</v>
      </c>
      <c r="AJ38" s="26"/>
      <c r="AK38" s="27" t="b">
        <v>1</v>
      </c>
      <c r="AL38" s="26"/>
      <c r="AM38" s="72" t="s">
        <v>394</v>
      </c>
      <c r="AN38" s="9" t="b">
        <v>1</v>
      </c>
      <c r="AO38" s="15" t="s">
        <v>395</v>
      </c>
      <c r="AP38" s="24" t="s">
        <v>83</v>
      </c>
      <c r="AQ38" s="30" t="s">
        <v>94</v>
      </c>
      <c r="AR38" s="31" t="s">
        <v>70</v>
      </c>
      <c r="AS38" s="32">
        <f t="shared" si="4"/>
        <v>45727</v>
      </c>
      <c r="AT38" s="23">
        <v>1690.0</v>
      </c>
      <c r="AU38" s="67">
        <v>45719.0</v>
      </c>
      <c r="AV38" s="23" t="s">
        <v>84</v>
      </c>
      <c r="AW38" s="73" t="s">
        <v>379</v>
      </c>
      <c r="AX38" s="35"/>
      <c r="AY38" s="36"/>
      <c r="AZ38" s="68">
        <v>45722.0</v>
      </c>
      <c r="BA38" s="69" t="s">
        <v>72</v>
      </c>
    </row>
    <row r="39" ht="15.75" customHeight="1">
      <c r="A39" s="39" t="s">
        <v>396</v>
      </c>
      <c r="B39" s="40">
        <v>17337.0</v>
      </c>
      <c r="C39" s="41">
        <v>45663.0</v>
      </c>
      <c r="D39" s="42">
        <v>45667.0</v>
      </c>
      <c r="E39" s="43">
        <f t="shared" si="1"/>
        <v>4</v>
      </c>
      <c r="F39" s="44" t="s">
        <v>397</v>
      </c>
      <c r="G39" s="41" t="s">
        <v>397</v>
      </c>
      <c r="H39" s="41">
        <v>17922.0</v>
      </c>
      <c r="I39" s="39">
        <v>75.0</v>
      </c>
      <c r="J39" s="45" t="s">
        <v>62</v>
      </c>
      <c r="K39" s="45" t="s">
        <v>62</v>
      </c>
      <c r="L39" s="45" t="s">
        <v>382</v>
      </c>
      <c r="M39" s="45" t="s">
        <v>88</v>
      </c>
      <c r="N39" s="45" t="s">
        <v>76</v>
      </c>
      <c r="O39" s="45" t="s">
        <v>398</v>
      </c>
      <c r="P39" s="45" t="s">
        <v>399</v>
      </c>
      <c r="Q39" s="39" t="s">
        <v>400</v>
      </c>
      <c r="R39" s="45" t="s">
        <v>62</v>
      </c>
      <c r="S39" s="39" t="s">
        <v>62</v>
      </c>
      <c r="T39" s="45" t="s">
        <v>401</v>
      </c>
      <c r="U39" s="46" t="s">
        <v>402</v>
      </c>
      <c r="V39" s="47">
        <v>147302.02</v>
      </c>
      <c r="W39" s="48">
        <v>29460.41</v>
      </c>
      <c r="X39" s="48">
        <v>0.0</v>
      </c>
      <c r="Y39" s="48">
        <v>0.0</v>
      </c>
      <c r="Z39" s="49">
        <v>60130.25</v>
      </c>
      <c r="AA39" s="50">
        <v>13650.0</v>
      </c>
      <c r="AB39" s="48">
        <v>5850.0</v>
      </c>
      <c r="AC39" s="49">
        <f t="shared" si="2"/>
        <v>19500</v>
      </c>
      <c r="AD39" s="51">
        <f t="shared" si="3"/>
        <v>38211.36</v>
      </c>
      <c r="AE39" s="52" t="s">
        <v>81</v>
      </c>
      <c r="AF39" s="53" t="s">
        <v>65</v>
      </c>
      <c r="AG39" s="54" t="b">
        <v>0</v>
      </c>
      <c r="AH39" s="70" t="s">
        <v>403</v>
      </c>
      <c r="AI39" s="56" t="b">
        <v>1</v>
      </c>
      <c r="AJ39" s="55"/>
      <c r="AK39" s="56" t="b">
        <v>1</v>
      </c>
      <c r="AL39" s="55"/>
      <c r="AM39" s="79" t="s">
        <v>404</v>
      </c>
      <c r="AN39" s="39" t="b">
        <v>1</v>
      </c>
      <c r="AO39" s="45"/>
      <c r="AP39" s="53" t="s">
        <v>270</v>
      </c>
      <c r="AQ39" s="58" t="s">
        <v>127</v>
      </c>
      <c r="AR39" s="59" t="s">
        <v>95</v>
      </c>
      <c r="AS39" s="60">
        <f t="shared" si="4"/>
        <v>45727</v>
      </c>
      <c r="AT39" s="52">
        <v>1694.0</v>
      </c>
      <c r="AU39" s="61">
        <v>45720.0</v>
      </c>
      <c r="AV39" s="52" t="s">
        <v>84</v>
      </c>
      <c r="AW39" s="53" t="s">
        <v>405</v>
      </c>
      <c r="AX39" s="62"/>
      <c r="AY39" s="63"/>
      <c r="AZ39" s="68">
        <v>45722.0</v>
      </c>
      <c r="BA39" s="69" t="s">
        <v>72</v>
      </c>
    </row>
    <row r="40" ht="15.75" customHeight="1">
      <c r="A40" s="9" t="s">
        <v>406</v>
      </c>
      <c r="B40" s="10">
        <v>17461.0</v>
      </c>
      <c r="C40" s="11">
        <v>45666.0</v>
      </c>
      <c r="D40" s="12">
        <v>45668.0</v>
      </c>
      <c r="E40" s="13">
        <f t="shared" si="1"/>
        <v>2</v>
      </c>
      <c r="F40" s="14" t="s">
        <v>407</v>
      </c>
      <c r="G40" s="11" t="s">
        <v>407</v>
      </c>
      <c r="H40" s="11">
        <v>35530.0</v>
      </c>
      <c r="I40" s="9">
        <v>27.0</v>
      </c>
      <c r="J40" s="15" t="s">
        <v>62</v>
      </c>
      <c r="K40" s="15" t="s">
        <v>62</v>
      </c>
      <c r="L40" s="15" t="s">
        <v>408</v>
      </c>
      <c r="M40" s="15" t="s">
        <v>57</v>
      </c>
      <c r="N40" s="15" t="s">
        <v>76</v>
      </c>
      <c r="O40" s="15" t="s">
        <v>409</v>
      </c>
      <c r="P40" s="16" t="s">
        <v>410</v>
      </c>
      <c r="Q40" s="9" t="s">
        <v>411</v>
      </c>
      <c r="R40" s="15" t="s">
        <v>62</v>
      </c>
      <c r="S40" s="9" t="s">
        <v>62</v>
      </c>
      <c r="T40" s="15" t="s">
        <v>412</v>
      </c>
      <c r="U40" s="17" t="s">
        <v>62</v>
      </c>
      <c r="V40" s="18">
        <v>45925.57</v>
      </c>
      <c r="W40" s="19">
        <v>0.0</v>
      </c>
      <c r="X40" s="19">
        <v>0.0</v>
      </c>
      <c r="Y40" s="19">
        <v>27311.18</v>
      </c>
      <c r="Z40" s="20">
        <v>2429.39</v>
      </c>
      <c r="AA40" s="21">
        <v>11329.5</v>
      </c>
      <c r="AB40" s="19">
        <v>4855.5</v>
      </c>
      <c r="AC40" s="20">
        <f t="shared" si="2"/>
        <v>16185</v>
      </c>
      <c r="AD40" s="22">
        <f t="shared" si="3"/>
        <v>0</v>
      </c>
      <c r="AE40" s="23" t="s">
        <v>81</v>
      </c>
      <c r="AF40" s="24" t="s">
        <v>65</v>
      </c>
      <c r="AG40" s="25" t="b">
        <v>1</v>
      </c>
      <c r="AH40" s="26"/>
      <c r="AI40" s="27" t="b">
        <v>0</v>
      </c>
      <c r="AJ40" s="26" t="s">
        <v>413</v>
      </c>
      <c r="AK40" s="27" t="b">
        <v>0</v>
      </c>
      <c r="AL40" s="66" t="s">
        <v>66</v>
      </c>
      <c r="AM40" s="72"/>
      <c r="AN40" s="9" t="b">
        <v>1</v>
      </c>
      <c r="AO40" s="15"/>
      <c r="AP40" s="24" t="s">
        <v>83</v>
      </c>
      <c r="AQ40" s="30" t="s">
        <v>94</v>
      </c>
      <c r="AR40" s="31" t="s">
        <v>70</v>
      </c>
      <c r="AS40" s="32">
        <f t="shared" si="4"/>
        <v>45728</v>
      </c>
      <c r="AT40" s="23">
        <v>1725.0</v>
      </c>
      <c r="AU40" s="67">
        <v>45728.0</v>
      </c>
      <c r="AV40" s="23" t="s">
        <v>84</v>
      </c>
      <c r="AW40" s="73"/>
      <c r="AX40" s="35"/>
      <c r="AY40" s="36"/>
      <c r="AZ40" s="68">
        <v>45729.0</v>
      </c>
      <c r="BA40" s="69" t="s">
        <v>72</v>
      </c>
    </row>
    <row r="41" ht="15.75" customHeight="1">
      <c r="A41" s="9" t="s">
        <v>414</v>
      </c>
      <c r="B41" s="10">
        <v>17443.0</v>
      </c>
      <c r="C41" s="11">
        <v>45665.0</v>
      </c>
      <c r="D41" s="12">
        <v>45668.0</v>
      </c>
      <c r="E41" s="13">
        <f t="shared" si="1"/>
        <v>3</v>
      </c>
      <c r="F41" s="14" t="s">
        <v>415</v>
      </c>
      <c r="G41" s="11" t="s">
        <v>415</v>
      </c>
      <c r="H41" s="11">
        <v>30659.0</v>
      </c>
      <c r="I41" s="9">
        <v>41.0</v>
      </c>
      <c r="J41" s="15" t="s">
        <v>62</v>
      </c>
      <c r="K41" s="15" t="s">
        <v>62</v>
      </c>
      <c r="L41" s="15" t="s">
        <v>416</v>
      </c>
      <c r="M41" s="15" t="s">
        <v>57</v>
      </c>
      <c r="N41" s="15" t="s">
        <v>76</v>
      </c>
      <c r="O41" s="15" t="s">
        <v>417</v>
      </c>
      <c r="P41" s="15" t="s">
        <v>418</v>
      </c>
      <c r="Q41" s="9" t="s">
        <v>419</v>
      </c>
      <c r="R41" s="15" t="s">
        <v>62</v>
      </c>
      <c r="S41" s="9" t="s">
        <v>62</v>
      </c>
      <c r="T41" s="15" t="s">
        <v>420</v>
      </c>
      <c r="U41" s="17" t="s">
        <v>62</v>
      </c>
      <c r="V41" s="18">
        <v>67362.27</v>
      </c>
      <c r="W41" s="19">
        <v>0.0</v>
      </c>
      <c r="X41" s="19">
        <v>0.0</v>
      </c>
      <c r="Y41" s="19">
        <v>37650.44</v>
      </c>
      <c r="Z41" s="20">
        <v>6701.83</v>
      </c>
      <c r="AA41" s="21">
        <v>16107.0</v>
      </c>
      <c r="AB41" s="19">
        <v>6903.0</v>
      </c>
      <c r="AC41" s="20">
        <f t="shared" si="2"/>
        <v>23010</v>
      </c>
      <c r="AD41" s="22">
        <f t="shared" si="3"/>
        <v>0</v>
      </c>
      <c r="AE41" s="23" t="s">
        <v>81</v>
      </c>
      <c r="AF41" s="24" t="s">
        <v>65</v>
      </c>
      <c r="AG41" s="25" t="b">
        <v>1</v>
      </c>
      <c r="AH41" s="26"/>
      <c r="AI41" s="27" t="b">
        <v>1</v>
      </c>
      <c r="AJ41" s="26"/>
      <c r="AK41" s="27" t="b">
        <v>1</v>
      </c>
      <c r="AL41" s="26"/>
      <c r="AM41" s="72" t="s">
        <v>421</v>
      </c>
      <c r="AN41" s="9" t="b">
        <v>1</v>
      </c>
      <c r="AO41" s="15"/>
      <c r="AP41" s="24" t="s">
        <v>270</v>
      </c>
      <c r="AQ41" s="30" t="s">
        <v>94</v>
      </c>
      <c r="AR41" s="31" t="s">
        <v>95</v>
      </c>
      <c r="AS41" s="32">
        <f t="shared" si="4"/>
        <v>45728</v>
      </c>
      <c r="AT41" s="23">
        <v>1719.0</v>
      </c>
      <c r="AU41" s="67">
        <v>45728.0</v>
      </c>
      <c r="AV41" s="23" t="s">
        <v>84</v>
      </c>
      <c r="AW41" s="73"/>
      <c r="AX41" s="35"/>
      <c r="AY41" s="36"/>
      <c r="AZ41" s="68">
        <v>45729.0</v>
      </c>
      <c r="BA41" s="69" t="s">
        <v>72</v>
      </c>
    </row>
    <row r="42" ht="15.75" customHeight="1">
      <c r="A42" s="9" t="s">
        <v>422</v>
      </c>
      <c r="B42" s="10">
        <v>17291.0</v>
      </c>
      <c r="C42" s="11">
        <v>45662.0</v>
      </c>
      <c r="D42" s="12">
        <v>45668.0</v>
      </c>
      <c r="E42" s="13">
        <f t="shared" si="1"/>
        <v>6</v>
      </c>
      <c r="F42" s="14" t="s">
        <v>423</v>
      </c>
      <c r="G42" s="11" t="s">
        <v>423</v>
      </c>
      <c r="H42" s="11">
        <v>41366.0</v>
      </c>
      <c r="I42" s="9">
        <v>11.0</v>
      </c>
      <c r="J42" s="15" t="s">
        <v>107</v>
      </c>
      <c r="K42" s="15" t="s">
        <v>424</v>
      </c>
      <c r="L42" s="15" t="s">
        <v>425</v>
      </c>
      <c r="M42" s="15" t="s">
        <v>174</v>
      </c>
      <c r="N42" s="15" t="s">
        <v>58</v>
      </c>
      <c r="O42" s="15" t="s">
        <v>59</v>
      </c>
      <c r="P42" s="16" t="s">
        <v>426</v>
      </c>
      <c r="Q42" s="9" t="s">
        <v>303</v>
      </c>
      <c r="R42" s="15" t="s">
        <v>62</v>
      </c>
      <c r="S42" s="9" t="s">
        <v>62</v>
      </c>
      <c r="T42" s="15" t="s">
        <v>427</v>
      </c>
      <c r="U42" s="17" t="s">
        <v>428</v>
      </c>
      <c r="V42" s="18">
        <v>114873.6</v>
      </c>
      <c r="W42" s="19">
        <v>0.0</v>
      </c>
      <c r="X42" s="19">
        <v>0.0</v>
      </c>
      <c r="Y42" s="19">
        <v>0.0</v>
      </c>
      <c r="Z42" s="20">
        <v>20410.9</v>
      </c>
      <c r="AA42" s="21">
        <v>32900.0</v>
      </c>
      <c r="AB42" s="19">
        <v>14100.0</v>
      </c>
      <c r="AC42" s="20">
        <f t="shared" si="2"/>
        <v>47000</v>
      </c>
      <c r="AD42" s="22">
        <f t="shared" si="3"/>
        <v>47462.7</v>
      </c>
      <c r="AE42" s="23" t="s">
        <v>170</v>
      </c>
      <c r="AF42" s="24" t="s">
        <v>65</v>
      </c>
      <c r="AG42" s="25" t="b">
        <v>1</v>
      </c>
      <c r="AH42" s="26"/>
      <c r="AI42" s="27" t="b">
        <v>1</v>
      </c>
      <c r="AJ42" s="26"/>
      <c r="AK42" s="27" t="b">
        <v>1</v>
      </c>
      <c r="AL42" s="26"/>
      <c r="AM42" s="72" t="s">
        <v>429</v>
      </c>
      <c r="AN42" s="9" t="b">
        <v>1</v>
      </c>
      <c r="AO42" s="15"/>
      <c r="AP42" s="24" t="s">
        <v>68</v>
      </c>
      <c r="AQ42" s="30" t="s">
        <v>94</v>
      </c>
      <c r="AR42" s="31" t="s">
        <v>70</v>
      </c>
      <c r="AS42" s="32">
        <f t="shared" si="4"/>
        <v>45728</v>
      </c>
      <c r="AT42" s="23">
        <v>1718.0</v>
      </c>
      <c r="AU42" s="67">
        <v>45728.0</v>
      </c>
      <c r="AV42" s="23" t="s">
        <v>84</v>
      </c>
      <c r="AW42" s="73"/>
      <c r="AX42" s="35"/>
      <c r="AY42" s="36"/>
      <c r="AZ42" s="68">
        <v>45729.0</v>
      </c>
      <c r="BA42" s="69" t="s">
        <v>72</v>
      </c>
    </row>
    <row r="43" ht="15.75" customHeight="1">
      <c r="A43" s="9" t="s">
        <v>430</v>
      </c>
      <c r="B43" s="10">
        <v>17319.0</v>
      </c>
      <c r="C43" s="11">
        <v>45663.0</v>
      </c>
      <c r="D43" s="12">
        <v>45668.0</v>
      </c>
      <c r="E43" s="13">
        <f t="shared" si="1"/>
        <v>5</v>
      </c>
      <c r="F43" s="14" t="s">
        <v>431</v>
      </c>
      <c r="G43" s="11" t="s">
        <v>431</v>
      </c>
      <c r="H43" s="11">
        <v>25769.0</v>
      </c>
      <c r="I43" s="9">
        <v>54.0</v>
      </c>
      <c r="J43" s="15" t="s">
        <v>62</v>
      </c>
      <c r="K43" s="15" t="s">
        <v>62</v>
      </c>
      <c r="L43" s="15" t="s">
        <v>432</v>
      </c>
      <c r="M43" s="15" t="s">
        <v>164</v>
      </c>
      <c r="N43" s="15" t="s">
        <v>76</v>
      </c>
      <c r="O43" s="15" t="s">
        <v>433</v>
      </c>
      <c r="P43" s="15" t="s">
        <v>434</v>
      </c>
      <c r="Q43" s="9" t="s">
        <v>435</v>
      </c>
      <c r="R43" s="15" t="s">
        <v>62</v>
      </c>
      <c r="S43" s="9"/>
      <c r="T43" s="15" t="s">
        <v>436</v>
      </c>
      <c r="U43" s="17" t="s">
        <v>437</v>
      </c>
      <c r="V43" s="18">
        <v>363124.41</v>
      </c>
      <c r="W43" s="19">
        <v>0.0</v>
      </c>
      <c r="X43" s="19">
        <v>0.0</v>
      </c>
      <c r="Y43" s="19">
        <v>0.0</v>
      </c>
      <c r="Z43" s="20">
        <v>235755.32</v>
      </c>
      <c r="AA43" s="21">
        <v>15741.6</v>
      </c>
      <c r="AB43" s="19">
        <v>6746.4</v>
      </c>
      <c r="AC43" s="20">
        <f t="shared" si="2"/>
        <v>22488</v>
      </c>
      <c r="AD43" s="22">
        <f t="shared" si="3"/>
        <v>104881.09</v>
      </c>
      <c r="AE43" s="23" t="s">
        <v>81</v>
      </c>
      <c r="AF43" s="24" t="s">
        <v>65</v>
      </c>
      <c r="AG43" s="25" t="b">
        <v>1</v>
      </c>
      <c r="AH43" s="26"/>
      <c r="AI43" s="27" t="b">
        <v>1</v>
      </c>
      <c r="AJ43" s="26"/>
      <c r="AK43" s="27" t="b">
        <v>1</v>
      </c>
      <c r="AL43" s="26"/>
      <c r="AM43" s="72"/>
      <c r="AN43" s="9" t="b">
        <v>1</v>
      </c>
      <c r="AO43" s="15"/>
      <c r="AP43" s="24" t="s">
        <v>68</v>
      </c>
      <c r="AQ43" s="30"/>
      <c r="AR43" s="31" t="s">
        <v>70</v>
      </c>
      <c r="AS43" s="32">
        <f t="shared" si="4"/>
        <v>45728</v>
      </c>
      <c r="AT43" s="23">
        <v>1726.0</v>
      </c>
      <c r="AU43" s="67">
        <v>45728.0</v>
      </c>
      <c r="AV43" s="23" t="s">
        <v>84</v>
      </c>
      <c r="AW43" s="87" t="s">
        <v>438</v>
      </c>
      <c r="AX43" s="35"/>
      <c r="AY43" s="36"/>
      <c r="AZ43" s="77"/>
      <c r="BA43" s="77"/>
    </row>
    <row r="44" ht="15.75" customHeight="1">
      <c r="A44" s="39" t="s">
        <v>439</v>
      </c>
      <c r="B44" s="40">
        <v>17571.0</v>
      </c>
      <c r="C44" s="41">
        <v>45668.0</v>
      </c>
      <c r="D44" s="42">
        <v>45668.0</v>
      </c>
      <c r="E44" s="43">
        <f t="shared" si="1"/>
        <v>0</v>
      </c>
      <c r="F44" s="44" t="s">
        <v>440</v>
      </c>
      <c r="G44" s="41" t="e">
        <v>#N/A</v>
      </c>
      <c r="H44" s="41">
        <v>31439.0</v>
      </c>
      <c r="I44" s="39">
        <v>38.0</v>
      </c>
      <c r="J44" s="45" t="s">
        <v>62</v>
      </c>
      <c r="K44" s="45" t="s">
        <v>62</v>
      </c>
      <c r="L44" s="45" t="s">
        <v>441</v>
      </c>
      <c r="M44" s="45" t="s">
        <v>57</v>
      </c>
      <c r="N44" s="45" t="s">
        <v>76</v>
      </c>
      <c r="O44" s="45" t="s">
        <v>442</v>
      </c>
      <c r="P44" s="78" t="s">
        <v>443</v>
      </c>
      <c r="Q44" s="39" t="s">
        <v>444</v>
      </c>
      <c r="R44" s="78" t="s">
        <v>445</v>
      </c>
      <c r="S44" s="39">
        <v>27328.0</v>
      </c>
      <c r="T44" s="45" t="s">
        <v>284</v>
      </c>
      <c r="U44" s="46" t="s">
        <v>62</v>
      </c>
      <c r="V44" s="47">
        <v>30059.27</v>
      </c>
      <c r="W44" s="48">
        <v>0.0</v>
      </c>
      <c r="X44" s="48">
        <v>0.0</v>
      </c>
      <c r="Y44" s="48">
        <v>14420.27</v>
      </c>
      <c r="Z44" s="49">
        <v>0.0</v>
      </c>
      <c r="AA44" s="50">
        <v>10725.0</v>
      </c>
      <c r="AB44" s="48">
        <v>4914.0</v>
      </c>
      <c r="AC44" s="49">
        <f t="shared" si="2"/>
        <v>15639</v>
      </c>
      <c r="AD44" s="51">
        <f t="shared" si="3"/>
        <v>0</v>
      </c>
      <c r="AE44" s="52" t="s">
        <v>312</v>
      </c>
      <c r="AF44" s="53" t="s">
        <v>313</v>
      </c>
      <c r="AG44" s="54" t="b">
        <v>1</v>
      </c>
      <c r="AH44" s="55"/>
      <c r="AI44" s="56" t="b">
        <v>1</v>
      </c>
      <c r="AJ44" s="55"/>
      <c r="AK44" s="56" t="b">
        <v>1</v>
      </c>
      <c r="AL44" s="55"/>
      <c r="AM44" s="79" t="s">
        <v>248</v>
      </c>
      <c r="AN44" s="39" t="b">
        <v>1</v>
      </c>
      <c r="AO44" s="45"/>
      <c r="AP44" s="53" t="s">
        <v>83</v>
      </c>
      <c r="AQ44" s="58"/>
      <c r="AR44" s="59" t="s">
        <v>70</v>
      </c>
      <c r="AS44" s="60">
        <f t="shared" si="4"/>
        <v>45728</v>
      </c>
      <c r="AT44" s="52">
        <v>1695.0</v>
      </c>
      <c r="AU44" s="61">
        <v>45720.0</v>
      </c>
      <c r="AV44" s="52" t="s">
        <v>84</v>
      </c>
      <c r="AW44" s="53"/>
      <c r="AX44" s="62"/>
      <c r="AY44" s="63"/>
      <c r="AZ44" s="68">
        <v>45722.0</v>
      </c>
      <c r="BA44" s="69" t="s">
        <v>72</v>
      </c>
    </row>
    <row r="45" ht="15.75" customHeight="1">
      <c r="A45" s="9" t="s">
        <v>446</v>
      </c>
      <c r="B45" s="10">
        <v>17390.0</v>
      </c>
      <c r="C45" s="11">
        <v>45664.0</v>
      </c>
      <c r="D45" s="12">
        <v>45669.0</v>
      </c>
      <c r="E45" s="13">
        <f t="shared" si="1"/>
        <v>5</v>
      </c>
      <c r="F45" s="14" t="s">
        <v>447</v>
      </c>
      <c r="G45" s="11" t="e">
        <v>#N/A</v>
      </c>
      <c r="H45" s="11">
        <v>26159.0</v>
      </c>
      <c r="I45" s="9">
        <v>53.0</v>
      </c>
      <c r="J45" s="15" t="s">
        <v>62</v>
      </c>
      <c r="K45" s="15" t="s">
        <v>62</v>
      </c>
      <c r="L45" s="15" t="s">
        <v>448</v>
      </c>
      <c r="M45" s="15" t="s">
        <v>57</v>
      </c>
      <c r="N45" s="15" t="s">
        <v>76</v>
      </c>
      <c r="O45" s="15" t="s">
        <v>449</v>
      </c>
      <c r="P45" s="15" t="s">
        <v>450</v>
      </c>
      <c r="Q45" s="9" t="s">
        <v>451</v>
      </c>
      <c r="R45" s="15" t="s">
        <v>62</v>
      </c>
      <c r="S45" s="9"/>
      <c r="T45" s="15" t="s">
        <v>92</v>
      </c>
      <c r="U45" s="17" t="s">
        <v>452</v>
      </c>
      <c r="V45" s="18">
        <v>131597.21</v>
      </c>
      <c r="W45" s="19">
        <v>0.0</v>
      </c>
      <c r="X45" s="19">
        <v>0.0</v>
      </c>
      <c r="Y45" s="19">
        <v>86871.41</v>
      </c>
      <c r="Z45" s="20">
        <v>34000.8</v>
      </c>
      <c r="AA45" s="21">
        <v>7507.5</v>
      </c>
      <c r="AB45" s="19">
        <v>3217.5</v>
      </c>
      <c r="AC45" s="20">
        <f t="shared" si="2"/>
        <v>10725</v>
      </c>
      <c r="AD45" s="22">
        <f t="shared" si="3"/>
        <v>0</v>
      </c>
      <c r="AE45" s="23" t="s">
        <v>81</v>
      </c>
      <c r="AF45" s="24" t="s">
        <v>65</v>
      </c>
      <c r="AG45" s="25" t="b">
        <v>1</v>
      </c>
      <c r="AH45" s="26"/>
      <c r="AI45" s="27" t="b">
        <v>1</v>
      </c>
      <c r="AJ45" s="66"/>
      <c r="AK45" s="27" t="b">
        <v>1</v>
      </c>
      <c r="AL45" s="66"/>
      <c r="AM45" s="72"/>
      <c r="AN45" s="9" t="b">
        <v>1</v>
      </c>
      <c r="AO45" s="15"/>
      <c r="AP45" s="24" t="s">
        <v>83</v>
      </c>
      <c r="AQ45" s="30" t="s">
        <v>94</v>
      </c>
      <c r="AR45" s="31" t="s">
        <v>70</v>
      </c>
      <c r="AS45" s="32">
        <f t="shared" si="4"/>
        <v>45729</v>
      </c>
      <c r="AT45" s="23">
        <v>1714.0</v>
      </c>
      <c r="AU45" s="67">
        <v>45727.0</v>
      </c>
      <c r="AV45" s="23" t="s">
        <v>84</v>
      </c>
      <c r="AW45" s="73" t="s">
        <v>379</v>
      </c>
      <c r="AX45" s="35"/>
      <c r="AY45" s="36"/>
      <c r="AZ45" s="68">
        <v>45729.0</v>
      </c>
      <c r="BA45" s="69" t="s">
        <v>72</v>
      </c>
    </row>
    <row r="46" ht="15.75" customHeight="1">
      <c r="A46" s="9" t="s">
        <v>453</v>
      </c>
      <c r="B46" s="10">
        <v>17550.0</v>
      </c>
      <c r="C46" s="11">
        <v>45667.0</v>
      </c>
      <c r="D46" s="12">
        <v>45669.0</v>
      </c>
      <c r="E46" s="13">
        <f t="shared" si="1"/>
        <v>2</v>
      </c>
      <c r="F46" s="14" t="s">
        <v>454</v>
      </c>
      <c r="G46" s="11" t="e">
        <v>#N/A</v>
      </c>
      <c r="H46" s="11">
        <v>31908.0</v>
      </c>
      <c r="I46" s="9">
        <v>37.0</v>
      </c>
      <c r="J46" s="15" t="s">
        <v>62</v>
      </c>
      <c r="K46" s="15" t="s">
        <v>62</v>
      </c>
      <c r="L46" s="15" t="s">
        <v>455</v>
      </c>
      <c r="M46" s="15" t="s">
        <v>174</v>
      </c>
      <c r="N46" s="15" t="s">
        <v>76</v>
      </c>
      <c r="O46" s="15" t="s">
        <v>456</v>
      </c>
      <c r="P46" s="16" t="s">
        <v>457</v>
      </c>
      <c r="Q46" s="9" t="s">
        <v>458</v>
      </c>
      <c r="R46" s="15" t="s">
        <v>459</v>
      </c>
      <c r="S46" s="9">
        <v>46255.0</v>
      </c>
      <c r="T46" s="15" t="s">
        <v>284</v>
      </c>
      <c r="U46" s="17" t="s">
        <v>460</v>
      </c>
      <c r="V46" s="18">
        <v>99121.81</v>
      </c>
      <c r="W46" s="19">
        <v>0.0</v>
      </c>
      <c r="X46" s="19">
        <v>0.0</v>
      </c>
      <c r="Y46" s="19">
        <v>0.0</v>
      </c>
      <c r="Z46" s="20">
        <v>30000.0</v>
      </c>
      <c r="AA46" s="21">
        <v>10530.0</v>
      </c>
      <c r="AB46" s="19">
        <v>13104.0</v>
      </c>
      <c r="AC46" s="20">
        <f t="shared" si="2"/>
        <v>23634</v>
      </c>
      <c r="AD46" s="22">
        <f t="shared" si="3"/>
        <v>45487.81</v>
      </c>
      <c r="AE46" s="23" t="s">
        <v>150</v>
      </c>
      <c r="AF46" s="24" t="s">
        <v>65</v>
      </c>
      <c r="AG46" s="25" t="b">
        <v>1</v>
      </c>
      <c r="AH46" s="26"/>
      <c r="AI46" s="27" t="b">
        <v>1</v>
      </c>
      <c r="AJ46" s="26"/>
      <c r="AK46" s="27" t="b">
        <v>1</v>
      </c>
      <c r="AL46" s="26"/>
      <c r="AM46" s="72" t="s">
        <v>151</v>
      </c>
      <c r="AN46" s="9" t="b">
        <v>1</v>
      </c>
      <c r="AO46" s="15" t="s">
        <v>461</v>
      </c>
      <c r="AP46" s="24" t="s">
        <v>83</v>
      </c>
      <c r="AQ46" s="30" t="s">
        <v>94</v>
      </c>
      <c r="AR46" s="31" t="s">
        <v>70</v>
      </c>
      <c r="AS46" s="32">
        <f t="shared" si="4"/>
        <v>45729</v>
      </c>
      <c r="AT46" s="23">
        <v>1728.0</v>
      </c>
      <c r="AU46" s="67">
        <v>45729.0</v>
      </c>
      <c r="AV46" s="23" t="s">
        <v>84</v>
      </c>
      <c r="AW46" s="24" t="s">
        <v>462</v>
      </c>
      <c r="AX46" s="35"/>
      <c r="AY46" s="36"/>
      <c r="AZ46" s="68">
        <v>45733.0</v>
      </c>
      <c r="BA46" s="69" t="s">
        <v>72</v>
      </c>
    </row>
    <row r="47" ht="15.75" customHeight="1">
      <c r="A47" s="9" t="s">
        <v>463</v>
      </c>
      <c r="B47" s="10">
        <v>17463.0</v>
      </c>
      <c r="C47" s="11">
        <v>45666.0</v>
      </c>
      <c r="D47" s="12">
        <v>45669.0</v>
      </c>
      <c r="E47" s="13">
        <f t="shared" si="1"/>
        <v>3</v>
      </c>
      <c r="F47" s="14" t="s">
        <v>464</v>
      </c>
      <c r="G47" s="11" t="e">
        <v>#N/A</v>
      </c>
      <c r="H47" s="11">
        <v>27945.0</v>
      </c>
      <c r="I47" s="9">
        <v>5.0</v>
      </c>
      <c r="J47" s="15" t="s">
        <v>465</v>
      </c>
      <c r="K47" s="15" t="s">
        <v>466</v>
      </c>
      <c r="L47" s="15" t="s">
        <v>467</v>
      </c>
      <c r="M47" s="15" t="s">
        <v>57</v>
      </c>
      <c r="N47" s="15" t="s">
        <v>58</v>
      </c>
      <c r="O47" s="15" t="s">
        <v>468</v>
      </c>
      <c r="P47" s="15" t="s">
        <v>469</v>
      </c>
      <c r="Q47" s="9" t="s">
        <v>91</v>
      </c>
      <c r="R47" s="15" t="s">
        <v>62</v>
      </c>
      <c r="S47" s="9" t="s">
        <v>62</v>
      </c>
      <c r="T47" s="15" t="s">
        <v>470</v>
      </c>
      <c r="U47" s="17" t="s">
        <v>62</v>
      </c>
      <c r="V47" s="18">
        <v>103444.71</v>
      </c>
      <c r="W47" s="19">
        <v>0.0</v>
      </c>
      <c r="X47" s="19">
        <v>0.0</v>
      </c>
      <c r="Y47" s="19">
        <v>0.0</v>
      </c>
      <c r="Z47" s="20">
        <v>36969.59</v>
      </c>
      <c r="AA47" s="21">
        <v>20475.0</v>
      </c>
      <c r="AB47" s="19">
        <v>8775.0</v>
      </c>
      <c r="AC47" s="20">
        <f t="shared" si="2"/>
        <v>29250</v>
      </c>
      <c r="AD47" s="22">
        <f t="shared" si="3"/>
        <v>37225.12</v>
      </c>
      <c r="AE47" s="23" t="s">
        <v>64</v>
      </c>
      <c r="AF47" s="24" t="s">
        <v>65</v>
      </c>
      <c r="AG47" s="25" t="b">
        <v>1</v>
      </c>
      <c r="AH47" s="26"/>
      <c r="AI47" s="27" t="b">
        <v>1</v>
      </c>
      <c r="AJ47" s="26"/>
      <c r="AK47" s="27" t="b">
        <v>1</v>
      </c>
      <c r="AL47" s="26"/>
      <c r="AM47" s="72" t="s">
        <v>471</v>
      </c>
      <c r="AN47" s="9" t="b">
        <v>1</v>
      </c>
      <c r="AO47" s="15"/>
      <c r="AP47" s="24" t="s">
        <v>68</v>
      </c>
      <c r="AQ47" s="30"/>
      <c r="AR47" s="31" t="s">
        <v>70</v>
      </c>
      <c r="AS47" s="32">
        <f t="shared" si="4"/>
        <v>45729</v>
      </c>
      <c r="AT47" s="23">
        <v>1699.0</v>
      </c>
      <c r="AU47" s="67">
        <v>45727.0</v>
      </c>
      <c r="AV47" s="23" t="s">
        <v>84</v>
      </c>
      <c r="AW47" s="73" t="s">
        <v>472</v>
      </c>
      <c r="AX47" s="35"/>
      <c r="AY47" s="36"/>
      <c r="AZ47" s="68">
        <v>45729.0</v>
      </c>
      <c r="BA47" s="69" t="s">
        <v>72</v>
      </c>
    </row>
    <row r="48" ht="15.75" customHeight="1">
      <c r="A48" s="9" t="s">
        <v>473</v>
      </c>
      <c r="B48" s="10">
        <v>17528.0</v>
      </c>
      <c r="C48" s="11">
        <v>45667.0</v>
      </c>
      <c r="D48" s="12">
        <v>45669.0</v>
      </c>
      <c r="E48" s="13">
        <f t="shared" si="1"/>
        <v>2</v>
      </c>
      <c r="F48" s="14" t="s">
        <v>474</v>
      </c>
      <c r="G48" s="11" t="e">
        <v>#N/A</v>
      </c>
      <c r="H48" s="11">
        <v>39032.0</v>
      </c>
      <c r="I48" s="9">
        <v>18.0</v>
      </c>
      <c r="J48" s="15" t="s">
        <v>475</v>
      </c>
      <c r="K48" s="15" t="s">
        <v>476</v>
      </c>
      <c r="L48" s="15" t="s">
        <v>477</v>
      </c>
      <c r="M48" s="15" t="s">
        <v>478</v>
      </c>
      <c r="N48" s="15" t="s">
        <v>58</v>
      </c>
      <c r="O48" s="15" t="s">
        <v>479</v>
      </c>
      <c r="P48" s="16" t="s">
        <v>480</v>
      </c>
      <c r="Q48" s="9" t="s">
        <v>61</v>
      </c>
      <c r="R48" s="15" t="s">
        <v>62</v>
      </c>
      <c r="S48" s="9" t="s">
        <v>62</v>
      </c>
      <c r="T48" s="15" t="s">
        <v>168</v>
      </c>
      <c r="U48" s="17" t="s">
        <v>62</v>
      </c>
      <c r="V48" s="18">
        <v>32992.09</v>
      </c>
      <c r="W48" s="19">
        <v>0.0</v>
      </c>
      <c r="X48" s="19">
        <v>0.0</v>
      </c>
      <c r="Y48" s="19">
        <v>0.0</v>
      </c>
      <c r="Z48" s="20">
        <v>20000.0</v>
      </c>
      <c r="AA48" s="21">
        <v>13650.0</v>
      </c>
      <c r="AB48" s="19">
        <v>5850.0</v>
      </c>
      <c r="AC48" s="20">
        <f t="shared" si="2"/>
        <v>19500</v>
      </c>
      <c r="AD48" s="22">
        <f t="shared" si="3"/>
        <v>-6507.91</v>
      </c>
      <c r="AE48" s="23" t="s">
        <v>170</v>
      </c>
      <c r="AF48" s="24" t="s">
        <v>65</v>
      </c>
      <c r="AG48" s="25" t="b">
        <v>1</v>
      </c>
      <c r="AH48" s="26"/>
      <c r="AI48" s="27" t="b">
        <v>1</v>
      </c>
      <c r="AJ48" s="26"/>
      <c r="AK48" s="27" t="b">
        <v>1</v>
      </c>
      <c r="AL48" s="26"/>
      <c r="AM48" s="72" t="s">
        <v>481</v>
      </c>
      <c r="AN48" s="9" t="b">
        <v>1</v>
      </c>
      <c r="AO48" s="15"/>
      <c r="AP48" s="24" t="s">
        <v>83</v>
      </c>
      <c r="AQ48" s="30" t="s">
        <v>94</v>
      </c>
      <c r="AR48" s="31" t="s">
        <v>70</v>
      </c>
      <c r="AS48" s="32">
        <f t="shared" si="4"/>
        <v>45729</v>
      </c>
      <c r="AT48" s="23">
        <v>1697.0</v>
      </c>
      <c r="AU48" s="67">
        <v>45720.0</v>
      </c>
      <c r="AV48" s="23" t="s">
        <v>84</v>
      </c>
      <c r="AW48" s="24"/>
      <c r="AX48" s="35"/>
      <c r="AY48" s="36"/>
      <c r="AZ48" s="68">
        <v>45722.0</v>
      </c>
      <c r="BA48" s="69" t="s">
        <v>72</v>
      </c>
    </row>
    <row r="49" ht="15.75" customHeight="1">
      <c r="A49" s="9" t="s">
        <v>482</v>
      </c>
      <c r="B49" s="10">
        <v>17359.0</v>
      </c>
      <c r="C49" s="11">
        <v>45664.0</v>
      </c>
      <c r="D49" s="12">
        <v>45669.0</v>
      </c>
      <c r="E49" s="13">
        <f t="shared" si="1"/>
        <v>5</v>
      </c>
      <c r="F49" s="14" t="s">
        <v>483</v>
      </c>
      <c r="G49" s="11" t="e">
        <v>#N/A</v>
      </c>
      <c r="H49" s="11">
        <v>28593.0</v>
      </c>
      <c r="I49" s="9">
        <v>46.0</v>
      </c>
      <c r="J49" s="15" t="s">
        <v>62</v>
      </c>
      <c r="K49" s="15" t="s">
        <v>62</v>
      </c>
      <c r="L49" s="15" t="s">
        <v>484</v>
      </c>
      <c r="M49" s="15" t="s">
        <v>57</v>
      </c>
      <c r="N49" s="15" t="s">
        <v>76</v>
      </c>
      <c r="O49" s="15" t="s">
        <v>485</v>
      </c>
      <c r="P49" s="15" t="s">
        <v>486</v>
      </c>
      <c r="Q49" s="9" t="s">
        <v>487</v>
      </c>
      <c r="R49" s="15" t="s">
        <v>62</v>
      </c>
      <c r="S49" s="9" t="s">
        <v>62</v>
      </c>
      <c r="T49" s="15" t="s">
        <v>92</v>
      </c>
      <c r="U49" s="17" t="s">
        <v>62</v>
      </c>
      <c r="V49" s="18">
        <v>150274.72</v>
      </c>
      <c r="W49" s="19">
        <v>0.0</v>
      </c>
      <c r="X49" s="19">
        <v>0.0</v>
      </c>
      <c r="Y49" s="19">
        <v>0.0</v>
      </c>
      <c r="Z49" s="20">
        <v>95832.34</v>
      </c>
      <c r="AA49" s="21">
        <v>12285.0</v>
      </c>
      <c r="AB49" s="19">
        <v>5265.0</v>
      </c>
      <c r="AC49" s="20">
        <f t="shared" si="2"/>
        <v>17550</v>
      </c>
      <c r="AD49" s="22">
        <f t="shared" si="3"/>
        <v>36892.38</v>
      </c>
      <c r="AE49" s="23" t="s">
        <v>81</v>
      </c>
      <c r="AF49" s="24" t="s">
        <v>65</v>
      </c>
      <c r="AG49" s="25" t="b">
        <v>1</v>
      </c>
      <c r="AH49" s="26"/>
      <c r="AI49" s="27" t="b">
        <v>1</v>
      </c>
      <c r="AJ49" s="66" t="s">
        <v>66</v>
      </c>
      <c r="AK49" s="27" t="b">
        <v>0</v>
      </c>
      <c r="AL49" s="66" t="s">
        <v>66</v>
      </c>
      <c r="AM49" s="72" t="s">
        <v>488</v>
      </c>
      <c r="AN49" s="9" t="b">
        <v>1</v>
      </c>
      <c r="AO49" s="15"/>
      <c r="AP49" s="24" t="s">
        <v>83</v>
      </c>
      <c r="AQ49" s="30" t="s">
        <v>69</v>
      </c>
      <c r="AR49" s="31" t="s">
        <v>95</v>
      </c>
      <c r="AS49" s="32">
        <f t="shared" si="4"/>
        <v>45729</v>
      </c>
      <c r="AT49" s="23">
        <v>1716.0</v>
      </c>
      <c r="AU49" s="67">
        <v>45729.0</v>
      </c>
      <c r="AV49" s="23" t="s">
        <v>84</v>
      </c>
      <c r="AW49" s="73" t="s">
        <v>489</v>
      </c>
      <c r="AX49" s="35"/>
      <c r="AY49" s="36"/>
      <c r="AZ49" s="68">
        <v>45733.0</v>
      </c>
      <c r="BA49" s="69" t="s">
        <v>72</v>
      </c>
    </row>
    <row r="50" ht="15.75" customHeight="1">
      <c r="A50" s="9" t="s">
        <v>490</v>
      </c>
      <c r="B50" s="10">
        <v>17446.0</v>
      </c>
      <c r="C50" s="11">
        <v>45665.0</v>
      </c>
      <c r="D50" s="12">
        <v>45669.0</v>
      </c>
      <c r="E50" s="13">
        <f t="shared" si="1"/>
        <v>4</v>
      </c>
      <c r="F50" s="14" t="s">
        <v>491</v>
      </c>
      <c r="G50" s="11" t="e">
        <v>#N/A</v>
      </c>
      <c r="H50" s="11">
        <v>22973.0</v>
      </c>
      <c r="I50" s="9">
        <v>62.0</v>
      </c>
      <c r="J50" s="15" t="s">
        <v>62</v>
      </c>
      <c r="K50" s="15" t="s">
        <v>62</v>
      </c>
      <c r="L50" s="15" t="s">
        <v>492</v>
      </c>
      <c r="M50" s="15" t="s">
        <v>98</v>
      </c>
      <c r="N50" s="15" t="s">
        <v>76</v>
      </c>
      <c r="O50" s="15" t="s">
        <v>493</v>
      </c>
      <c r="P50" s="15" t="s">
        <v>494</v>
      </c>
      <c r="Q50" s="9" t="s">
        <v>495</v>
      </c>
      <c r="R50" s="15" t="s">
        <v>62</v>
      </c>
      <c r="S50" s="9" t="s">
        <v>62</v>
      </c>
      <c r="T50" s="15" t="s">
        <v>496</v>
      </c>
      <c r="U50" s="17" t="s">
        <v>497</v>
      </c>
      <c r="V50" s="18">
        <v>129957.84</v>
      </c>
      <c r="W50" s="19">
        <v>25991.57</v>
      </c>
      <c r="X50" s="19">
        <v>0.0</v>
      </c>
      <c r="Y50" s="19">
        <v>0.0</v>
      </c>
      <c r="Z50" s="20">
        <v>41672.09</v>
      </c>
      <c r="AA50" s="21">
        <v>13650.0</v>
      </c>
      <c r="AB50" s="19">
        <v>5850.0</v>
      </c>
      <c r="AC50" s="20">
        <f t="shared" si="2"/>
        <v>19500</v>
      </c>
      <c r="AD50" s="22">
        <f t="shared" si="3"/>
        <v>42794.18</v>
      </c>
      <c r="AE50" s="23" t="s">
        <v>81</v>
      </c>
      <c r="AF50" s="24" t="s">
        <v>65</v>
      </c>
      <c r="AG50" s="25" t="b">
        <v>1</v>
      </c>
      <c r="AH50" s="26"/>
      <c r="AI50" s="27" t="b">
        <v>1</v>
      </c>
      <c r="AJ50" s="26"/>
      <c r="AK50" s="27" t="b">
        <v>1</v>
      </c>
      <c r="AL50" s="26"/>
      <c r="AM50" s="72" t="s">
        <v>498</v>
      </c>
      <c r="AN50" s="9" t="b">
        <v>1</v>
      </c>
      <c r="AO50" s="15"/>
      <c r="AP50" s="24" t="s">
        <v>83</v>
      </c>
      <c r="AQ50" s="30" t="s">
        <v>69</v>
      </c>
      <c r="AR50" s="31" t="s">
        <v>70</v>
      </c>
      <c r="AS50" s="32">
        <f t="shared" si="4"/>
        <v>45729</v>
      </c>
      <c r="AT50" s="23">
        <v>1727.0</v>
      </c>
      <c r="AU50" s="67">
        <v>45729.0</v>
      </c>
      <c r="AV50" s="23" t="s">
        <v>84</v>
      </c>
      <c r="AW50" s="73" t="s">
        <v>499</v>
      </c>
      <c r="AX50" s="35"/>
      <c r="AY50" s="36"/>
      <c r="AZ50" s="68">
        <v>45733.0</v>
      </c>
      <c r="BA50" s="69" t="s">
        <v>72</v>
      </c>
    </row>
    <row r="51" ht="15.75" customHeight="1">
      <c r="A51" s="9" t="s">
        <v>500</v>
      </c>
      <c r="B51" s="10">
        <v>17508.0</v>
      </c>
      <c r="C51" s="11">
        <v>45667.0</v>
      </c>
      <c r="D51" s="12">
        <v>45669.0</v>
      </c>
      <c r="E51" s="13">
        <f t="shared" si="1"/>
        <v>2</v>
      </c>
      <c r="F51" s="14" t="s">
        <v>501</v>
      </c>
      <c r="G51" s="11" t="e">
        <v>#N/A</v>
      </c>
      <c r="H51" s="11">
        <v>35131.0</v>
      </c>
      <c r="I51" s="9">
        <v>28.0</v>
      </c>
      <c r="J51" s="15" t="s">
        <v>62</v>
      </c>
      <c r="K51" s="15" t="s">
        <v>62</v>
      </c>
      <c r="L51" s="15" t="s">
        <v>502</v>
      </c>
      <c r="M51" s="15" t="s">
        <v>57</v>
      </c>
      <c r="N51" s="15" t="s">
        <v>76</v>
      </c>
      <c r="O51" s="15" t="s">
        <v>202</v>
      </c>
      <c r="P51" s="16" t="s">
        <v>202</v>
      </c>
      <c r="Q51" s="9" t="s">
        <v>61</v>
      </c>
      <c r="R51" s="15" t="s">
        <v>62</v>
      </c>
      <c r="S51" s="9" t="s">
        <v>62</v>
      </c>
      <c r="T51" s="15" t="s">
        <v>158</v>
      </c>
      <c r="U51" s="17" t="s">
        <v>62</v>
      </c>
      <c r="V51" s="18">
        <v>51253.52</v>
      </c>
      <c r="W51" s="19">
        <v>0.0</v>
      </c>
      <c r="X51" s="19">
        <v>0.0</v>
      </c>
      <c r="Y51" s="19">
        <v>29688.42</v>
      </c>
      <c r="Z51" s="20">
        <v>2065.1</v>
      </c>
      <c r="AA51" s="21">
        <v>13650.0</v>
      </c>
      <c r="AB51" s="19">
        <v>5850.0</v>
      </c>
      <c r="AC51" s="20">
        <f t="shared" si="2"/>
        <v>19500</v>
      </c>
      <c r="AD51" s="22">
        <f t="shared" si="3"/>
        <v>0</v>
      </c>
      <c r="AE51" s="23" t="s">
        <v>81</v>
      </c>
      <c r="AF51" s="24" t="s">
        <v>65</v>
      </c>
      <c r="AG51" s="25" t="b">
        <v>1</v>
      </c>
      <c r="AH51" s="26"/>
      <c r="AI51" s="27" t="b">
        <v>1</v>
      </c>
      <c r="AJ51" s="26"/>
      <c r="AK51" s="27" t="b">
        <v>1</v>
      </c>
      <c r="AL51" s="26"/>
      <c r="AM51" s="72" t="s">
        <v>503</v>
      </c>
      <c r="AN51" s="9" t="b">
        <v>1</v>
      </c>
      <c r="AO51" s="15"/>
      <c r="AP51" s="24" t="s">
        <v>83</v>
      </c>
      <c r="AQ51" s="30" t="s">
        <v>69</v>
      </c>
      <c r="AR51" s="31" t="s">
        <v>70</v>
      </c>
      <c r="AS51" s="32">
        <f t="shared" si="4"/>
        <v>45729</v>
      </c>
      <c r="AT51" s="23">
        <v>1696.0</v>
      </c>
      <c r="AU51" s="67">
        <v>45720.0</v>
      </c>
      <c r="AV51" s="23" t="s">
        <v>84</v>
      </c>
      <c r="AW51" s="24"/>
      <c r="AX51" s="35"/>
      <c r="AY51" s="36"/>
      <c r="AZ51" s="68">
        <v>45722.0</v>
      </c>
      <c r="BA51" s="69" t="s">
        <v>72</v>
      </c>
    </row>
    <row r="52" ht="15.75" customHeight="1">
      <c r="A52" s="9" t="s">
        <v>504</v>
      </c>
      <c r="B52" s="10">
        <v>17552.0</v>
      </c>
      <c r="C52" s="11">
        <v>45667.0</v>
      </c>
      <c r="D52" s="12">
        <v>45669.0</v>
      </c>
      <c r="E52" s="13">
        <f t="shared" si="1"/>
        <v>2</v>
      </c>
      <c r="F52" s="14" t="s">
        <v>505</v>
      </c>
      <c r="G52" s="11" t="e">
        <v>#N/A</v>
      </c>
      <c r="H52" s="11">
        <v>41292.0</v>
      </c>
      <c r="I52" s="9">
        <v>11.0</v>
      </c>
      <c r="J52" s="15" t="s">
        <v>107</v>
      </c>
      <c r="K52" s="15" t="s">
        <v>506</v>
      </c>
      <c r="L52" s="15" t="s">
        <v>507</v>
      </c>
      <c r="M52" s="15" t="s">
        <v>478</v>
      </c>
      <c r="N52" s="15" t="s">
        <v>58</v>
      </c>
      <c r="O52" s="15" t="s">
        <v>202</v>
      </c>
      <c r="P52" s="15" t="s">
        <v>508</v>
      </c>
      <c r="Q52" s="9" t="s">
        <v>509</v>
      </c>
      <c r="R52" s="15" t="s">
        <v>62</v>
      </c>
      <c r="S52" s="9" t="s">
        <v>62</v>
      </c>
      <c r="T52" s="15" t="s">
        <v>510</v>
      </c>
      <c r="U52" s="17" t="s">
        <v>62</v>
      </c>
      <c r="V52" s="18">
        <v>33120.47</v>
      </c>
      <c r="W52" s="19">
        <v>0.0</v>
      </c>
      <c r="X52" s="19">
        <v>0.0</v>
      </c>
      <c r="Y52" s="19">
        <v>0.0</v>
      </c>
      <c r="Z52" s="20">
        <v>0.0</v>
      </c>
      <c r="AA52" s="21">
        <v>13650.0</v>
      </c>
      <c r="AB52" s="19">
        <v>5850.0</v>
      </c>
      <c r="AC52" s="20">
        <f t="shared" si="2"/>
        <v>19500</v>
      </c>
      <c r="AD52" s="22">
        <f t="shared" si="3"/>
        <v>13620.47</v>
      </c>
      <c r="AE52" s="23" t="s">
        <v>64</v>
      </c>
      <c r="AF52" s="24" t="s">
        <v>65</v>
      </c>
      <c r="AG52" s="25" t="b">
        <v>1</v>
      </c>
      <c r="AH52" s="26"/>
      <c r="AI52" s="27" t="b">
        <v>0</v>
      </c>
      <c r="AJ52" s="66" t="s">
        <v>66</v>
      </c>
      <c r="AK52" s="27" t="b">
        <v>0</v>
      </c>
      <c r="AL52" s="66" t="s">
        <v>66</v>
      </c>
      <c r="AM52" s="72" t="s">
        <v>511</v>
      </c>
      <c r="AN52" s="9" t="b">
        <v>1</v>
      </c>
      <c r="AO52" s="15"/>
      <c r="AP52" s="24" t="s">
        <v>83</v>
      </c>
      <c r="AQ52" s="30" t="s">
        <v>69</v>
      </c>
      <c r="AR52" s="31" t="s">
        <v>70</v>
      </c>
      <c r="AS52" s="32">
        <f t="shared" si="4"/>
        <v>45729</v>
      </c>
      <c r="AT52" s="23">
        <v>1722.0</v>
      </c>
      <c r="AU52" s="67">
        <v>45729.0</v>
      </c>
      <c r="AV52" s="23" t="s">
        <v>84</v>
      </c>
      <c r="AW52" s="87" t="s">
        <v>512</v>
      </c>
      <c r="AX52" s="35"/>
      <c r="AY52" s="36"/>
      <c r="AZ52" s="68">
        <v>45733.0</v>
      </c>
      <c r="BA52" s="69" t="s">
        <v>72</v>
      </c>
    </row>
    <row r="53" ht="15.75" customHeight="1">
      <c r="A53" s="9" t="s">
        <v>513</v>
      </c>
      <c r="B53" s="10">
        <v>17513.0</v>
      </c>
      <c r="C53" s="11">
        <v>45667.0</v>
      </c>
      <c r="D53" s="12">
        <v>45669.0</v>
      </c>
      <c r="E53" s="13">
        <f t="shared" si="1"/>
        <v>2</v>
      </c>
      <c r="F53" s="14" t="s">
        <v>514</v>
      </c>
      <c r="G53" s="11" t="e">
        <v>#N/A</v>
      </c>
      <c r="H53" s="11">
        <v>44382.0</v>
      </c>
      <c r="I53" s="9">
        <v>3.0</v>
      </c>
      <c r="J53" s="15" t="s">
        <v>515</v>
      </c>
      <c r="K53" s="15" t="s">
        <v>516</v>
      </c>
      <c r="L53" s="15" t="s">
        <v>517</v>
      </c>
      <c r="M53" s="15" t="s">
        <v>164</v>
      </c>
      <c r="N53" s="15" t="s">
        <v>58</v>
      </c>
      <c r="O53" s="15" t="s">
        <v>518</v>
      </c>
      <c r="P53" s="16" t="s">
        <v>519</v>
      </c>
      <c r="Q53" s="9" t="s">
        <v>91</v>
      </c>
      <c r="R53" s="15" t="s">
        <v>62</v>
      </c>
      <c r="S53" s="9" t="s">
        <v>62</v>
      </c>
      <c r="T53" s="15" t="s">
        <v>520</v>
      </c>
      <c r="U53" s="17" t="s">
        <v>62</v>
      </c>
      <c r="V53" s="18">
        <v>86445.89</v>
      </c>
      <c r="W53" s="19">
        <v>0.0</v>
      </c>
      <c r="X53" s="19">
        <v>0.0</v>
      </c>
      <c r="Y53" s="19">
        <v>0.0</v>
      </c>
      <c r="Z53" s="20">
        <v>22904.04</v>
      </c>
      <c r="AA53" s="21">
        <v>20475.0</v>
      </c>
      <c r="AB53" s="19">
        <v>8775.0</v>
      </c>
      <c r="AC53" s="20">
        <f t="shared" si="2"/>
        <v>29250</v>
      </c>
      <c r="AD53" s="22">
        <f t="shared" si="3"/>
        <v>34291.85</v>
      </c>
      <c r="AE53" s="23" t="s">
        <v>170</v>
      </c>
      <c r="AF53" s="24" t="s">
        <v>65</v>
      </c>
      <c r="AG53" s="25" t="b">
        <v>1</v>
      </c>
      <c r="AH53" s="26"/>
      <c r="AI53" s="27" t="b">
        <v>1</v>
      </c>
      <c r="AJ53" s="26"/>
      <c r="AK53" s="27" t="b">
        <v>1</v>
      </c>
      <c r="AL53" s="26"/>
      <c r="AM53" s="72" t="s">
        <v>521</v>
      </c>
      <c r="AN53" s="9" t="b">
        <v>1</v>
      </c>
      <c r="AO53" s="15"/>
      <c r="AP53" s="24" t="s">
        <v>83</v>
      </c>
      <c r="AQ53" s="30" t="s">
        <v>127</v>
      </c>
      <c r="AR53" s="31" t="s">
        <v>70</v>
      </c>
      <c r="AS53" s="32">
        <f t="shared" si="4"/>
        <v>45729</v>
      </c>
      <c r="AT53" s="23">
        <v>1698.0</v>
      </c>
      <c r="AU53" s="67">
        <v>45720.0</v>
      </c>
      <c r="AV53" s="23" t="s">
        <v>84</v>
      </c>
      <c r="AW53" s="24"/>
      <c r="AX53" s="35"/>
      <c r="AY53" s="36"/>
      <c r="AZ53" s="68">
        <v>45722.0</v>
      </c>
      <c r="BA53" s="69" t="s">
        <v>72</v>
      </c>
    </row>
    <row r="54" ht="15.75" customHeight="1">
      <c r="A54" s="39" t="s">
        <v>522</v>
      </c>
      <c r="B54" s="40">
        <v>17308.0</v>
      </c>
      <c r="C54" s="41">
        <v>45663.0</v>
      </c>
      <c r="D54" s="42">
        <v>45669.0</v>
      </c>
      <c r="E54" s="43">
        <f t="shared" si="1"/>
        <v>6</v>
      </c>
      <c r="F54" s="44" t="s">
        <v>523</v>
      </c>
      <c r="G54" s="41" t="e">
        <v>#N/A</v>
      </c>
      <c r="H54" s="41">
        <v>24801.0</v>
      </c>
      <c r="I54" s="39">
        <v>57.0</v>
      </c>
      <c r="J54" s="45" t="s">
        <v>107</v>
      </c>
      <c r="K54" s="45" t="s">
        <v>524</v>
      </c>
      <c r="L54" s="45" t="s">
        <v>525</v>
      </c>
      <c r="M54" s="45" t="s">
        <v>98</v>
      </c>
      <c r="N54" s="45" t="s">
        <v>341</v>
      </c>
      <c r="O54" s="45" t="s">
        <v>526</v>
      </c>
      <c r="P54" s="45" t="s">
        <v>527</v>
      </c>
      <c r="Q54" s="39" t="s">
        <v>528</v>
      </c>
      <c r="R54" s="45" t="s">
        <v>62</v>
      </c>
      <c r="S54" s="39" t="s">
        <v>62</v>
      </c>
      <c r="T54" s="45" t="s">
        <v>92</v>
      </c>
      <c r="U54" s="46" t="s">
        <v>62</v>
      </c>
      <c r="V54" s="47">
        <v>138287.75</v>
      </c>
      <c r="W54" s="48">
        <v>0.0</v>
      </c>
      <c r="X54" s="48">
        <v>0.0</v>
      </c>
      <c r="Y54" s="48">
        <v>118339.47</v>
      </c>
      <c r="Z54" s="49">
        <v>1033.28</v>
      </c>
      <c r="AA54" s="50">
        <v>13240.5</v>
      </c>
      <c r="AB54" s="48">
        <v>5674.5</v>
      </c>
      <c r="AC54" s="49">
        <f t="shared" si="2"/>
        <v>18915</v>
      </c>
      <c r="AD54" s="51">
        <f t="shared" si="3"/>
        <v>0</v>
      </c>
      <c r="AE54" s="52" t="s">
        <v>81</v>
      </c>
      <c r="AF54" s="53" t="s">
        <v>65</v>
      </c>
      <c r="AG54" s="54" t="b">
        <v>1</v>
      </c>
      <c r="AH54" s="55"/>
      <c r="AI54" s="56" t="b">
        <v>1</v>
      </c>
      <c r="AJ54" s="55"/>
      <c r="AK54" s="56" t="b">
        <v>1</v>
      </c>
      <c r="AL54" s="55"/>
      <c r="AM54" s="79" t="s">
        <v>529</v>
      </c>
      <c r="AN54" s="39" t="b">
        <v>1</v>
      </c>
      <c r="AO54" s="45"/>
      <c r="AP54" s="53" t="s">
        <v>83</v>
      </c>
      <c r="AQ54" s="58" t="s">
        <v>69</v>
      </c>
      <c r="AR54" s="59" t="s">
        <v>70</v>
      </c>
      <c r="AS54" s="60">
        <f t="shared" si="4"/>
        <v>45729</v>
      </c>
      <c r="AT54" s="52">
        <v>1721.0</v>
      </c>
      <c r="AU54" s="61">
        <v>45728.0</v>
      </c>
      <c r="AV54" s="52" t="s">
        <v>84</v>
      </c>
      <c r="AW54" s="88"/>
      <c r="AX54" s="62"/>
      <c r="AY54" s="63"/>
      <c r="AZ54" s="68">
        <v>45729.0</v>
      </c>
      <c r="BA54" s="69" t="s">
        <v>72</v>
      </c>
    </row>
    <row r="55" ht="15.75" customHeight="1">
      <c r="A55" s="9" t="s">
        <v>530</v>
      </c>
      <c r="B55" s="10">
        <v>17525.0</v>
      </c>
      <c r="C55" s="11">
        <v>45667.0</v>
      </c>
      <c r="D55" s="12">
        <v>45670.0</v>
      </c>
      <c r="E55" s="13">
        <f t="shared" si="1"/>
        <v>3</v>
      </c>
      <c r="F55" s="14" t="s">
        <v>531</v>
      </c>
      <c r="G55" s="11" t="s">
        <v>531</v>
      </c>
      <c r="H55" s="11">
        <v>44784.0</v>
      </c>
      <c r="I55" s="9">
        <v>2.0</v>
      </c>
      <c r="J55" s="15" t="s">
        <v>532</v>
      </c>
      <c r="K55" s="15" t="s">
        <v>533</v>
      </c>
      <c r="L55" s="15" t="s">
        <v>534</v>
      </c>
      <c r="M55" s="15" t="s">
        <v>228</v>
      </c>
      <c r="N55" s="15" t="s">
        <v>58</v>
      </c>
      <c r="O55" s="15" t="s">
        <v>535</v>
      </c>
      <c r="P55" s="15" t="s">
        <v>536</v>
      </c>
      <c r="Q55" s="9" t="s">
        <v>91</v>
      </c>
      <c r="R55" s="15" t="s">
        <v>62</v>
      </c>
      <c r="S55" s="9" t="s">
        <v>62</v>
      </c>
      <c r="T55" s="15" t="s">
        <v>537</v>
      </c>
      <c r="U55" s="17" t="s">
        <v>62</v>
      </c>
      <c r="V55" s="18">
        <v>61070.48</v>
      </c>
      <c r="W55" s="19">
        <v>0.0</v>
      </c>
      <c r="X55" s="19">
        <v>0.0</v>
      </c>
      <c r="Y55" s="19">
        <v>0.0</v>
      </c>
      <c r="Z55" s="20">
        <v>20000.0</v>
      </c>
      <c r="AA55" s="21">
        <v>20475.0</v>
      </c>
      <c r="AB55" s="19">
        <v>8775.0</v>
      </c>
      <c r="AC55" s="20">
        <f t="shared" si="2"/>
        <v>29250</v>
      </c>
      <c r="AD55" s="22">
        <f t="shared" si="3"/>
        <v>11820.48</v>
      </c>
      <c r="AE55" s="23" t="s">
        <v>170</v>
      </c>
      <c r="AF55" s="24" t="s">
        <v>65</v>
      </c>
      <c r="AG55" s="25" t="b">
        <v>0</v>
      </c>
      <c r="AH55" s="26"/>
      <c r="AI55" s="27" t="b">
        <v>0</v>
      </c>
      <c r="AJ55" s="26"/>
      <c r="AK55" s="27" t="b">
        <v>0</v>
      </c>
      <c r="AL55" s="66" t="s">
        <v>66</v>
      </c>
      <c r="AM55" s="72" t="s">
        <v>538</v>
      </c>
      <c r="AN55" s="9" t="b">
        <v>0</v>
      </c>
      <c r="AO55" s="15"/>
      <c r="AP55" s="24" t="s">
        <v>68</v>
      </c>
      <c r="AQ55" s="30" t="s">
        <v>94</v>
      </c>
      <c r="AR55" s="31" t="s">
        <v>70</v>
      </c>
      <c r="AS55" s="32">
        <f t="shared" si="4"/>
        <v>45730</v>
      </c>
      <c r="AT55" s="89">
        <v>1730.0</v>
      </c>
      <c r="AU55" s="67">
        <v>45730.0</v>
      </c>
      <c r="AV55" s="23" t="s">
        <v>84</v>
      </c>
      <c r="AW55" s="73"/>
      <c r="AX55" s="35"/>
      <c r="AY55" s="36"/>
      <c r="AZ55" s="68">
        <v>45733.0</v>
      </c>
      <c r="BA55" s="69" t="s">
        <v>72</v>
      </c>
    </row>
    <row r="56" ht="15.75" customHeight="1">
      <c r="A56" s="9" t="s">
        <v>539</v>
      </c>
      <c r="B56" s="10">
        <v>17556.0</v>
      </c>
      <c r="C56" s="11">
        <v>45668.0</v>
      </c>
      <c r="D56" s="12">
        <v>45670.0</v>
      </c>
      <c r="E56" s="13">
        <f t="shared" si="1"/>
        <v>2</v>
      </c>
      <c r="F56" s="14" t="s">
        <v>540</v>
      </c>
      <c r="G56" s="11" t="s">
        <v>540</v>
      </c>
      <c r="H56" s="11">
        <v>28850.0</v>
      </c>
      <c r="I56" s="9">
        <v>46.0</v>
      </c>
      <c r="J56" s="15" t="s">
        <v>62</v>
      </c>
      <c r="K56" s="15" t="s">
        <v>62</v>
      </c>
      <c r="L56" s="15" t="s">
        <v>541</v>
      </c>
      <c r="M56" s="15" t="s">
        <v>57</v>
      </c>
      <c r="N56" s="15" t="s">
        <v>76</v>
      </c>
      <c r="O56" s="15" t="s">
        <v>542</v>
      </c>
      <c r="P56" s="15" t="s">
        <v>543</v>
      </c>
      <c r="Q56" s="9" t="s">
        <v>544</v>
      </c>
      <c r="R56" s="15" t="s">
        <v>62</v>
      </c>
      <c r="S56" s="9" t="s">
        <v>62</v>
      </c>
      <c r="T56" s="15" t="s">
        <v>545</v>
      </c>
      <c r="U56" s="17" t="s">
        <v>62</v>
      </c>
      <c r="V56" s="18">
        <v>57904.76</v>
      </c>
      <c r="W56" s="19">
        <v>0.0</v>
      </c>
      <c r="X56" s="19">
        <v>0.0</v>
      </c>
      <c r="Y56" s="19">
        <v>37075.06</v>
      </c>
      <c r="Z56" s="20">
        <v>3865.2</v>
      </c>
      <c r="AA56" s="21">
        <v>11875.0</v>
      </c>
      <c r="AB56" s="19">
        <v>5089.5</v>
      </c>
      <c r="AC56" s="20">
        <f t="shared" si="2"/>
        <v>16964.5</v>
      </c>
      <c r="AD56" s="22">
        <f t="shared" si="3"/>
        <v>0</v>
      </c>
      <c r="AE56" s="23" t="s">
        <v>81</v>
      </c>
      <c r="AF56" s="24" t="s">
        <v>65</v>
      </c>
      <c r="AG56" s="25" t="b">
        <v>0</v>
      </c>
      <c r="AH56" s="26"/>
      <c r="AI56" s="27" t="b">
        <v>0</v>
      </c>
      <c r="AJ56" s="26"/>
      <c r="AK56" s="27" t="b">
        <v>0</v>
      </c>
      <c r="AL56" s="26"/>
      <c r="AM56" s="72" t="s">
        <v>546</v>
      </c>
      <c r="AN56" s="9" t="b">
        <v>0</v>
      </c>
      <c r="AO56" s="15"/>
      <c r="AP56" s="24" t="s">
        <v>83</v>
      </c>
      <c r="AQ56" s="30" t="s">
        <v>94</v>
      </c>
      <c r="AR56" s="31" t="s">
        <v>70</v>
      </c>
      <c r="AS56" s="32">
        <f t="shared" si="4"/>
        <v>45730</v>
      </c>
      <c r="AT56" s="89">
        <v>1733.0</v>
      </c>
      <c r="AU56" s="67">
        <v>45730.0</v>
      </c>
      <c r="AV56" s="23" t="s">
        <v>84</v>
      </c>
      <c r="AW56" s="73"/>
      <c r="AX56" s="35"/>
      <c r="AY56" s="36"/>
      <c r="AZ56" s="68">
        <v>45733.0</v>
      </c>
      <c r="BA56" s="69" t="s">
        <v>72</v>
      </c>
    </row>
    <row r="57" ht="15.75" customHeight="1">
      <c r="A57" s="9" t="s">
        <v>547</v>
      </c>
      <c r="B57" s="10">
        <v>17592.0</v>
      </c>
      <c r="C57" s="11">
        <v>45668.0</v>
      </c>
      <c r="D57" s="12">
        <v>45670.0</v>
      </c>
      <c r="E57" s="13">
        <f t="shared" si="1"/>
        <v>2</v>
      </c>
      <c r="F57" s="14" t="s">
        <v>548</v>
      </c>
      <c r="G57" s="11" t="s">
        <v>548</v>
      </c>
      <c r="H57" s="11">
        <v>36027.0</v>
      </c>
      <c r="I57" s="9">
        <v>26.0</v>
      </c>
      <c r="J57" s="15" t="s">
        <v>62</v>
      </c>
      <c r="K57" s="15" t="s">
        <v>62</v>
      </c>
      <c r="L57" s="15" t="s">
        <v>549</v>
      </c>
      <c r="M57" s="15" t="s">
        <v>75</v>
      </c>
      <c r="N57" s="15" t="s">
        <v>76</v>
      </c>
      <c r="O57" s="15" t="s">
        <v>202</v>
      </c>
      <c r="P57" s="16" t="s">
        <v>202</v>
      </c>
      <c r="Q57" s="9" t="s">
        <v>61</v>
      </c>
      <c r="R57" s="15" t="s">
        <v>62</v>
      </c>
      <c r="S57" s="9" t="s">
        <v>62</v>
      </c>
      <c r="T57" s="15" t="s">
        <v>550</v>
      </c>
      <c r="U57" s="17" t="s">
        <v>62</v>
      </c>
      <c r="V57" s="18">
        <v>45590.91</v>
      </c>
      <c r="W57" s="19">
        <v>0.0</v>
      </c>
      <c r="X57" s="19">
        <v>0.0</v>
      </c>
      <c r="Y57" s="19">
        <v>0.0</v>
      </c>
      <c r="Z57" s="20">
        <v>20000.0</v>
      </c>
      <c r="AA57" s="21">
        <v>13650.0</v>
      </c>
      <c r="AB57" s="19">
        <v>5850.0</v>
      </c>
      <c r="AC57" s="20">
        <f t="shared" si="2"/>
        <v>19500</v>
      </c>
      <c r="AD57" s="22">
        <f t="shared" si="3"/>
        <v>6090.91</v>
      </c>
      <c r="AE57" s="23" t="s">
        <v>81</v>
      </c>
      <c r="AF57" s="24" t="s">
        <v>65</v>
      </c>
      <c r="AG57" s="25" t="b">
        <v>1</v>
      </c>
      <c r="AH57" s="26"/>
      <c r="AI57" s="27" t="b">
        <v>1</v>
      </c>
      <c r="AJ57" s="26"/>
      <c r="AK57" s="27" t="b">
        <v>1</v>
      </c>
      <c r="AL57" s="26"/>
      <c r="AM57" s="72" t="s">
        <v>551</v>
      </c>
      <c r="AN57" s="9" t="b">
        <v>1</v>
      </c>
      <c r="AO57" s="15"/>
      <c r="AP57" s="24" t="s">
        <v>83</v>
      </c>
      <c r="AQ57" s="30" t="s">
        <v>94</v>
      </c>
      <c r="AR57" s="31" t="s">
        <v>70</v>
      </c>
      <c r="AS57" s="32">
        <f t="shared" si="4"/>
        <v>45730</v>
      </c>
      <c r="AT57" s="89">
        <v>1700.0</v>
      </c>
      <c r="AU57" s="67">
        <v>45720.0</v>
      </c>
      <c r="AV57" s="23" t="s">
        <v>84</v>
      </c>
      <c r="AW57" s="24"/>
      <c r="AX57" s="35"/>
      <c r="AY57" s="36"/>
      <c r="AZ57" s="68">
        <v>45722.0</v>
      </c>
      <c r="BA57" s="69" t="s">
        <v>72</v>
      </c>
    </row>
    <row r="58" ht="15.75" customHeight="1">
      <c r="A58" s="9" t="s">
        <v>552</v>
      </c>
      <c r="B58" s="10">
        <v>17564.0</v>
      </c>
      <c r="C58" s="11">
        <v>45668.0</v>
      </c>
      <c r="D58" s="12">
        <v>45670.0</v>
      </c>
      <c r="E58" s="13">
        <f t="shared" si="1"/>
        <v>2</v>
      </c>
      <c r="F58" s="14" t="s">
        <v>553</v>
      </c>
      <c r="G58" s="11" t="s">
        <v>553</v>
      </c>
      <c r="H58" s="11">
        <v>24836.0</v>
      </c>
      <c r="I58" s="9">
        <v>57.0</v>
      </c>
      <c r="J58" s="15" t="s">
        <v>107</v>
      </c>
      <c r="K58" s="15" t="s">
        <v>554</v>
      </c>
      <c r="L58" s="15" t="s">
        <v>555</v>
      </c>
      <c r="M58" s="15" t="s">
        <v>98</v>
      </c>
      <c r="N58" s="15" t="s">
        <v>341</v>
      </c>
      <c r="O58" s="15" t="s">
        <v>556</v>
      </c>
      <c r="P58" s="15" t="s">
        <v>557</v>
      </c>
      <c r="Q58" s="9" t="s">
        <v>157</v>
      </c>
      <c r="R58" s="15" t="s">
        <v>62</v>
      </c>
      <c r="S58" s="9" t="s">
        <v>62</v>
      </c>
      <c r="T58" s="15" t="s">
        <v>401</v>
      </c>
      <c r="U58" s="17" t="s">
        <v>558</v>
      </c>
      <c r="V58" s="18">
        <v>89197.64</v>
      </c>
      <c r="W58" s="19">
        <v>0.0</v>
      </c>
      <c r="X58" s="19">
        <v>0.0</v>
      </c>
      <c r="Y58" s="19">
        <v>0.0</v>
      </c>
      <c r="Z58" s="20">
        <v>0.0</v>
      </c>
      <c r="AA58" s="21">
        <v>12285.0</v>
      </c>
      <c r="AB58" s="19">
        <v>5265.0</v>
      </c>
      <c r="AC58" s="20">
        <f t="shared" si="2"/>
        <v>17550</v>
      </c>
      <c r="AD58" s="22">
        <f t="shared" si="3"/>
        <v>71647.64</v>
      </c>
      <c r="AE58" s="23" t="s">
        <v>81</v>
      </c>
      <c r="AF58" s="24" t="s">
        <v>65</v>
      </c>
      <c r="AG58" s="25" t="b">
        <v>0</v>
      </c>
      <c r="AH58" s="26"/>
      <c r="AI58" s="27" t="b">
        <v>0</v>
      </c>
      <c r="AJ58" s="26"/>
      <c r="AK58" s="27" t="b">
        <v>0</v>
      </c>
      <c r="AL58" s="26"/>
      <c r="AM58" s="72"/>
      <c r="AN58" s="9" t="b">
        <v>0</v>
      </c>
      <c r="AO58" s="15"/>
      <c r="AP58" s="24" t="s">
        <v>83</v>
      </c>
      <c r="AQ58" s="30" t="s">
        <v>69</v>
      </c>
      <c r="AR58" s="31" t="s">
        <v>70</v>
      </c>
      <c r="AS58" s="32">
        <f t="shared" si="4"/>
        <v>45730</v>
      </c>
      <c r="AT58" s="89">
        <v>1729.0</v>
      </c>
      <c r="AU58" s="67">
        <v>45730.0</v>
      </c>
      <c r="AV58" s="23" t="s">
        <v>84</v>
      </c>
      <c r="AW58" s="73"/>
      <c r="AX58" s="35"/>
      <c r="AY58" s="36"/>
      <c r="AZ58" s="68">
        <v>45733.0</v>
      </c>
      <c r="BA58" s="69" t="s">
        <v>72</v>
      </c>
    </row>
    <row r="59" ht="15.75" customHeight="1">
      <c r="A59" s="39" t="s">
        <v>559</v>
      </c>
      <c r="B59" s="40">
        <v>17453.0</v>
      </c>
      <c r="C59" s="41">
        <v>45665.0</v>
      </c>
      <c r="D59" s="42">
        <v>45670.0</v>
      </c>
      <c r="E59" s="43">
        <f t="shared" si="1"/>
        <v>5</v>
      </c>
      <c r="F59" s="44" t="s">
        <v>560</v>
      </c>
      <c r="G59" s="41" t="s">
        <v>560</v>
      </c>
      <c r="H59" s="41">
        <v>14133.0</v>
      </c>
      <c r="I59" s="39">
        <v>86.0</v>
      </c>
      <c r="J59" s="45" t="s">
        <v>62</v>
      </c>
      <c r="K59" s="45" t="s">
        <v>62</v>
      </c>
      <c r="L59" s="45" t="s">
        <v>561</v>
      </c>
      <c r="M59" s="45" t="s">
        <v>88</v>
      </c>
      <c r="N59" s="45" t="s">
        <v>76</v>
      </c>
      <c r="O59" s="45" t="s">
        <v>562</v>
      </c>
      <c r="P59" s="45" t="s">
        <v>563</v>
      </c>
      <c r="Q59" s="39" t="s">
        <v>435</v>
      </c>
      <c r="R59" s="45" t="s">
        <v>62</v>
      </c>
      <c r="S59" s="39" t="s">
        <v>62</v>
      </c>
      <c r="T59" s="45" t="s">
        <v>564</v>
      </c>
      <c r="U59" s="46" t="s">
        <v>62</v>
      </c>
      <c r="V59" s="47">
        <v>148698.02</v>
      </c>
      <c r="W59" s="48">
        <v>29739.53</v>
      </c>
      <c r="X59" s="48">
        <v>0.0</v>
      </c>
      <c r="Y59" s="48">
        <v>0.0</v>
      </c>
      <c r="Z59" s="49">
        <v>65964.03</v>
      </c>
      <c r="AA59" s="50">
        <v>15741.6</v>
      </c>
      <c r="AB59" s="48">
        <v>6746.4</v>
      </c>
      <c r="AC59" s="49">
        <f t="shared" si="2"/>
        <v>22488</v>
      </c>
      <c r="AD59" s="51">
        <f t="shared" si="3"/>
        <v>30506.46</v>
      </c>
      <c r="AE59" s="52" t="s">
        <v>81</v>
      </c>
      <c r="AF59" s="53" t="s">
        <v>65</v>
      </c>
      <c r="AG59" s="54" t="b">
        <v>0</v>
      </c>
      <c r="AH59" s="55"/>
      <c r="AI59" s="56" t="b">
        <v>0</v>
      </c>
      <c r="AJ59" s="55"/>
      <c r="AK59" s="56" t="b">
        <v>0</v>
      </c>
      <c r="AL59" s="55"/>
      <c r="AM59" s="79" t="s">
        <v>565</v>
      </c>
      <c r="AN59" s="39" t="b">
        <v>0</v>
      </c>
      <c r="AO59" s="45"/>
      <c r="AP59" s="53" t="s">
        <v>83</v>
      </c>
      <c r="AQ59" s="58" t="s">
        <v>94</v>
      </c>
      <c r="AR59" s="59" t="s">
        <v>70</v>
      </c>
      <c r="AS59" s="60">
        <f t="shared" si="4"/>
        <v>45730</v>
      </c>
      <c r="AT59" s="90">
        <v>1731.0</v>
      </c>
      <c r="AU59" s="61">
        <v>45730.0</v>
      </c>
      <c r="AV59" s="52" t="s">
        <v>84</v>
      </c>
      <c r="AW59" s="88" t="s">
        <v>566</v>
      </c>
      <c r="AX59" s="62"/>
      <c r="AY59" s="63"/>
      <c r="AZ59" s="68">
        <v>45733.0</v>
      </c>
      <c r="BA59" s="69" t="s">
        <v>72</v>
      </c>
    </row>
    <row r="60" ht="15.75" customHeight="1">
      <c r="A60" s="9" t="s">
        <v>567</v>
      </c>
      <c r="B60" s="10">
        <v>17611.0</v>
      </c>
      <c r="C60" s="11">
        <v>45669.0</v>
      </c>
      <c r="D60" s="12">
        <v>45671.0</v>
      </c>
      <c r="E60" s="13">
        <f t="shared" si="1"/>
        <v>2</v>
      </c>
      <c r="F60" s="14" t="s">
        <v>568</v>
      </c>
      <c r="G60" s="11" t="s">
        <v>568</v>
      </c>
      <c r="H60" s="11">
        <v>37635.0</v>
      </c>
      <c r="I60" s="9">
        <v>86.0</v>
      </c>
      <c r="J60" s="15" t="s">
        <v>62</v>
      </c>
      <c r="K60" s="15" t="s">
        <v>62</v>
      </c>
      <c r="L60" s="15" t="s">
        <v>569</v>
      </c>
      <c r="M60" s="15" t="s">
        <v>570</v>
      </c>
      <c r="N60" s="15" t="s">
        <v>76</v>
      </c>
      <c r="O60" s="15" t="s">
        <v>571</v>
      </c>
      <c r="P60" s="15" t="s">
        <v>572</v>
      </c>
      <c r="Q60" s="9" t="s">
        <v>91</v>
      </c>
      <c r="R60" s="15" t="s">
        <v>62</v>
      </c>
      <c r="S60" s="9" t="s">
        <v>62</v>
      </c>
      <c r="T60" s="15" t="s">
        <v>123</v>
      </c>
      <c r="U60" s="17" t="s">
        <v>62</v>
      </c>
      <c r="V60" s="18">
        <v>69785.78</v>
      </c>
      <c r="W60" s="19">
        <v>13957.15</v>
      </c>
      <c r="X60" s="19">
        <v>0.0</v>
      </c>
      <c r="Y60" s="19">
        <v>0.0</v>
      </c>
      <c r="Z60" s="20">
        <v>20000.0</v>
      </c>
      <c r="AA60" s="21">
        <v>20475.0</v>
      </c>
      <c r="AB60" s="19">
        <v>8775.0</v>
      </c>
      <c r="AC60" s="20">
        <f t="shared" si="2"/>
        <v>29250</v>
      </c>
      <c r="AD60" s="22">
        <f t="shared" si="3"/>
        <v>6578.63</v>
      </c>
      <c r="AE60" s="23" t="s">
        <v>81</v>
      </c>
      <c r="AF60" s="24" t="s">
        <v>65</v>
      </c>
      <c r="AG60" s="25" t="b">
        <v>1</v>
      </c>
      <c r="AH60" s="26"/>
      <c r="AI60" s="27" t="b">
        <v>0</v>
      </c>
      <c r="AJ60" s="26" t="s">
        <v>66</v>
      </c>
      <c r="AK60" s="27" t="b">
        <v>0</v>
      </c>
      <c r="AL60" s="66" t="s">
        <v>66</v>
      </c>
      <c r="AM60" s="72" t="s">
        <v>573</v>
      </c>
      <c r="AN60" s="9" t="b">
        <v>1</v>
      </c>
      <c r="AO60" s="15"/>
      <c r="AP60" s="24" t="s">
        <v>270</v>
      </c>
      <c r="AQ60" s="30" t="s">
        <v>127</v>
      </c>
      <c r="AR60" s="31" t="s">
        <v>95</v>
      </c>
      <c r="AS60" s="32">
        <f t="shared" si="4"/>
        <v>45731</v>
      </c>
      <c r="AT60" s="89">
        <v>1735.0</v>
      </c>
      <c r="AU60" s="67">
        <v>45731.0</v>
      </c>
      <c r="AV60" s="23" t="s">
        <v>84</v>
      </c>
      <c r="AW60" s="24"/>
      <c r="AX60" s="35"/>
      <c r="AY60" s="36"/>
      <c r="AZ60" s="68">
        <v>45733.0</v>
      </c>
      <c r="BA60" s="69" t="s">
        <v>72</v>
      </c>
    </row>
    <row r="61" ht="15.75" customHeight="1">
      <c r="A61" s="9" t="s">
        <v>574</v>
      </c>
      <c r="B61" s="10">
        <v>17553.0</v>
      </c>
      <c r="C61" s="11">
        <v>45667.0</v>
      </c>
      <c r="D61" s="12">
        <v>45671.0</v>
      </c>
      <c r="E61" s="13">
        <f t="shared" si="1"/>
        <v>4</v>
      </c>
      <c r="F61" s="14" t="s">
        <v>575</v>
      </c>
      <c r="G61" s="11" t="s">
        <v>575</v>
      </c>
      <c r="H61" s="11">
        <v>43238.0</v>
      </c>
      <c r="I61" s="9">
        <v>6.0</v>
      </c>
      <c r="J61" s="15" t="s">
        <v>107</v>
      </c>
      <c r="K61" s="15" t="s">
        <v>576</v>
      </c>
      <c r="L61" s="15" t="s">
        <v>577</v>
      </c>
      <c r="M61" s="15" t="s">
        <v>57</v>
      </c>
      <c r="N61" s="15" t="s">
        <v>58</v>
      </c>
      <c r="O61" s="15" t="s">
        <v>578</v>
      </c>
      <c r="P61" s="16" t="s">
        <v>579</v>
      </c>
      <c r="Q61" s="9" t="s">
        <v>61</v>
      </c>
      <c r="R61" s="15" t="s">
        <v>62</v>
      </c>
      <c r="S61" s="9" t="s">
        <v>62</v>
      </c>
      <c r="T61" s="15" t="s">
        <v>580</v>
      </c>
      <c r="U61" s="17" t="s">
        <v>62</v>
      </c>
      <c r="V61" s="18">
        <v>46257.55</v>
      </c>
      <c r="W61" s="19">
        <v>0.0</v>
      </c>
      <c r="X61" s="19">
        <v>0.0</v>
      </c>
      <c r="Y61" s="19">
        <v>0.0</v>
      </c>
      <c r="Z61" s="20">
        <v>20000.0</v>
      </c>
      <c r="AA61" s="21">
        <v>13650.0</v>
      </c>
      <c r="AB61" s="19">
        <v>5850.0</v>
      </c>
      <c r="AC61" s="20">
        <f t="shared" si="2"/>
        <v>19500</v>
      </c>
      <c r="AD61" s="22">
        <f t="shared" si="3"/>
        <v>6757.55</v>
      </c>
      <c r="AE61" s="23" t="s">
        <v>64</v>
      </c>
      <c r="AF61" s="24" t="s">
        <v>65</v>
      </c>
      <c r="AG61" s="25" t="b">
        <v>1</v>
      </c>
      <c r="AH61" s="26"/>
      <c r="AI61" s="27" t="b">
        <v>1</v>
      </c>
      <c r="AJ61" s="26"/>
      <c r="AK61" s="27" t="b">
        <v>0</v>
      </c>
      <c r="AL61" s="26" t="s">
        <v>66</v>
      </c>
      <c r="AM61" s="72" t="s">
        <v>355</v>
      </c>
      <c r="AN61" s="9" t="b">
        <v>1</v>
      </c>
      <c r="AO61" s="15"/>
      <c r="AP61" s="24" t="s">
        <v>68</v>
      </c>
      <c r="AQ61" s="30" t="s">
        <v>69</v>
      </c>
      <c r="AR61" s="31" t="s">
        <v>70</v>
      </c>
      <c r="AS61" s="32">
        <f t="shared" si="4"/>
        <v>45731</v>
      </c>
      <c r="AT61" s="89">
        <v>1702.0</v>
      </c>
      <c r="AU61" s="67">
        <v>45721.0</v>
      </c>
      <c r="AV61" s="23" t="s">
        <v>84</v>
      </c>
      <c r="AW61" s="24" t="s">
        <v>581</v>
      </c>
      <c r="AX61" s="35"/>
      <c r="AY61" s="36"/>
      <c r="AZ61" s="68">
        <v>45722.0</v>
      </c>
      <c r="BA61" s="69" t="s">
        <v>72</v>
      </c>
    </row>
    <row r="62" ht="15.75" customHeight="1">
      <c r="A62" s="9" t="s">
        <v>582</v>
      </c>
      <c r="B62" s="10">
        <v>17547.0</v>
      </c>
      <c r="C62" s="11">
        <v>45667.0</v>
      </c>
      <c r="D62" s="12">
        <v>45671.0</v>
      </c>
      <c r="E62" s="13">
        <f t="shared" si="1"/>
        <v>4</v>
      </c>
      <c r="F62" s="14" t="s">
        <v>583</v>
      </c>
      <c r="G62" s="11" t="s">
        <v>583</v>
      </c>
      <c r="H62" s="11">
        <v>31266.0</v>
      </c>
      <c r="I62" s="9">
        <v>39.0</v>
      </c>
      <c r="J62" s="15" t="s">
        <v>62</v>
      </c>
      <c r="K62" s="15" t="s">
        <v>62</v>
      </c>
      <c r="L62" s="15" t="s">
        <v>584</v>
      </c>
      <c r="M62" s="15" t="s">
        <v>164</v>
      </c>
      <c r="N62" s="15" t="s">
        <v>76</v>
      </c>
      <c r="O62" s="15" t="s">
        <v>585</v>
      </c>
      <c r="P62" s="16" t="s">
        <v>586</v>
      </c>
      <c r="Q62" s="9" t="s">
        <v>587</v>
      </c>
      <c r="R62" s="15" t="s">
        <v>62</v>
      </c>
      <c r="S62" s="9" t="s">
        <v>62</v>
      </c>
      <c r="T62" s="15" t="s">
        <v>588</v>
      </c>
      <c r="U62" s="17" t="s">
        <v>62</v>
      </c>
      <c r="V62" s="18">
        <v>87385.07</v>
      </c>
      <c r="W62" s="19">
        <v>0.0</v>
      </c>
      <c r="X62" s="19">
        <v>0.0</v>
      </c>
      <c r="Y62" s="19">
        <v>0.0</v>
      </c>
      <c r="Z62" s="20">
        <v>40000.0</v>
      </c>
      <c r="AA62" s="21">
        <v>21430.5</v>
      </c>
      <c r="AB62" s="19">
        <v>9184.5</v>
      </c>
      <c r="AC62" s="20">
        <f t="shared" si="2"/>
        <v>30615</v>
      </c>
      <c r="AD62" s="22">
        <f t="shared" si="3"/>
        <v>16770.07</v>
      </c>
      <c r="AE62" s="23" t="s">
        <v>81</v>
      </c>
      <c r="AF62" s="24" t="s">
        <v>65</v>
      </c>
      <c r="AG62" s="25" t="b">
        <v>1</v>
      </c>
      <c r="AH62" s="26"/>
      <c r="AI62" s="27" t="b">
        <v>1</v>
      </c>
      <c r="AJ62" s="26"/>
      <c r="AK62" s="27" t="b">
        <v>1</v>
      </c>
      <c r="AL62" s="26"/>
      <c r="AM62" s="72" t="s">
        <v>589</v>
      </c>
      <c r="AN62" s="9" t="b">
        <v>1</v>
      </c>
      <c r="AO62" s="15"/>
      <c r="AP62" s="24" t="s">
        <v>83</v>
      </c>
      <c r="AQ62" s="30" t="s">
        <v>94</v>
      </c>
      <c r="AR62" s="31" t="s">
        <v>70</v>
      </c>
      <c r="AS62" s="32">
        <f t="shared" si="4"/>
        <v>45731</v>
      </c>
      <c r="AT62" s="89">
        <v>1736.0</v>
      </c>
      <c r="AU62" s="67">
        <v>45731.0</v>
      </c>
      <c r="AV62" s="23" t="s">
        <v>84</v>
      </c>
      <c r="AW62" s="24"/>
      <c r="AX62" s="35"/>
      <c r="AY62" s="36"/>
      <c r="AZ62" s="68">
        <v>45733.0</v>
      </c>
      <c r="BA62" s="69" t="s">
        <v>72</v>
      </c>
    </row>
    <row r="63" ht="15.75" customHeight="1">
      <c r="A63" s="91" t="s">
        <v>590</v>
      </c>
      <c r="B63" s="92">
        <v>17588.0</v>
      </c>
      <c r="C63" s="93">
        <v>45668.0</v>
      </c>
      <c r="D63" s="94">
        <v>45672.0</v>
      </c>
      <c r="E63" s="95">
        <f t="shared" si="1"/>
        <v>4</v>
      </c>
      <c r="F63" s="96" t="s">
        <v>591</v>
      </c>
      <c r="G63" s="93" t="s">
        <v>591</v>
      </c>
      <c r="H63" s="93">
        <v>36972.0</v>
      </c>
      <c r="I63" s="91">
        <v>23.0</v>
      </c>
      <c r="J63" s="97" t="s">
        <v>62</v>
      </c>
      <c r="K63" s="97" t="s">
        <v>62</v>
      </c>
      <c r="L63" s="97" t="s">
        <v>592</v>
      </c>
      <c r="M63" s="97" t="s">
        <v>57</v>
      </c>
      <c r="N63" s="97" t="s">
        <v>76</v>
      </c>
      <c r="O63" s="97" t="s">
        <v>593</v>
      </c>
      <c r="P63" s="97" t="s">
        <v>594</v>
      </c>
      <c r="Q63" s="91" t="s">
        <v>595</v>
      </c>
      <c r="R63" s="97" t="s">
        <v>596</v>
      </c>
      <c r="S63" s="91">
        <v>59513.0</v>
      </c>
      <c r="T63" s="97" t="s">
        <v>234</v>
      </c>
      <c r="U63" s="98" t="s">
        <v>460</v>
      </c>
      <c r="V63" s="99">
        <v>120038.65</v>
      </c>
      <c r="W63" s="100">
        <v>0.0</v>
      </c>
      <c r="X63" s="100">
        <v>0.0</v>
      </c>
      <c r="Y63" s="100">
        <v>70000.0</v>
      </c>
      <c r="Z63" s="101">
        <v>0.0</v>
      </c>
      <c r="AA63" s="102">
        <v>22230.0</v>
      </c>
      <c r="AB63" s="100">
        <v>14820.0</v>
      </c>
      <c r="AC63" s="101">
        <f t="shared" si="2"/>
        <v>37050</v>
      </c>
      <c r="AD63" s="103">
        <f t="shared" si="3"/>
        <v>12988.65</v>
      </c>
      <c r="AE63" s="104" t="s">
        <v>597</v>
      </c>
      <c r="AF63" s="105" t="s">
        <v>65</v>
      </c>
      <c r="AG63" s="106" t="b">
        <v>1</v>
      </c>
      <c r="AH63" s="107"/>
      <c r="AI63" s="108" t="b">
        <v>1</v>
      </c>
      <c r="AJ63" s="107"/>
      <c r="AK63" s="108" t="b">
        <v>1</v>
      </c>
      <c r="AL63" s="107"/>
      <c r="AM63" s="109" t="s">
        <v>151</v>
      </c>
      <c r="AN63" s="91" t="b">
        <v>1</v>
      </c>
      <c r="AO63" s="97"/>
      <c r="AP63" s="105" t="s">
        <v>238</v>
      </c>
      <c r="AQ63" s="110" t="s">
        <v>94</v>
      </c>
      <c r="AR63" s="111" t="s">
        <v>70</v>
      </c>
      <c r="AS63" s="112">
        <f t="shared" si="4"/>
        <v>45732</v>
      </c>
      <c r="AT63" s="113">
        <v>1740.0</v>
      </c>
      <c r="AU63" s="114">
        <v>45731.0</v>
      </c>
      <c r="AV63" s="104" t="s">
        <v>84</v>
      </c>
      <c r="AW63" s="105" t="s">
        <v>598</v>
      </c>
      <c r="AX63" s="115"/>
      <c r="AY63" s="116"/>
      <c r="AZ63" s="68">
        <v>45733.0</v>
      </c>
      <c r="BA63" s="69" t="s">
        <v>72</v>
      </c>
    </row>
    <row r="64" ht="15.75" customHeight="1">
      <c r="A64" s="91" t="s">
        <v>599</v>
      </c>
      <c r="B64" s="92">
        <v>17594.0</v>
      </c>
      <c r="C64" s="93">
        <v>45302.0</v>
      </c>
      <c r="D64" s="94">
        <v>45672.0</v>
      </c>
      <c r="E64" s="95">
        <v>3.0</v>
      </c>
      <c r="F64" s="96" t="s">
        <v>600</v>
      </c>
      <c r="G64" s="93" t="s">
        <v>601</v>
      </c>
      <c r="H64" s="93">
        <v>45668.0</v>
      </c>
      <c r="I64" s="91">
        <v>0.0</v>
      </c>
      <c r="J64" s="97" t="s">
        <v>107</v>
      </c>
      <c r="K64" s="97" t="s">
        <v>602</v>
      </c>
      <c r="L64" s="97" t="s">
        <v>592</v>
      </c>
      <c r="M64" s="97" t="s">
        <v>57</v>
      </c>
      <c r="N64" s="97" t="s">
        <v>58</v>
      </c>
      <c r="O64" s="97" t="s">
        <v>603</v>
      </c>
      <c r="P64" s="97" t="s">
        <v>604</v>
      </c>
      <c r="Q64" s="91" t="s">
        <v>605</v>
      </c>
      <c r="R64" s="117" t="s">
        <v>606</v>
      </c>
      <c r="S64" s="91">
        <v>99460.0</v>
      </c>
      <c r="T64" s="97" t="s">
        <v>168</v>
      </c>
      <c r="U64" s="98" t="s">
        <v>62</v>
      </c>
      <c r="V64" s="99">
        <v>39085.96</v>
      </c>
      <c r="W64" s="100">
        <v>0.0</v>
      </c>
      <c r="X64" s="100">
        <v>0.0</v>
      </c>
      <c r="Y64" s="100">
        <v>0.0</v>
      </c>
      <c r="Z64" s="101">
        <v>0.0</v>
      </c>
      <c r="AA64" s="102">
        <v>4774.5</v>
      </c>
      <c r="AB64" s="100">
        <v>978.0</v>
      </c>
      <c r="AC64" s="101">
        <f t="shared" si="2"/>
        <v>5752.5</v>
      </c>
      <c r="AD64" s="103">
        <f t="shared" si="3"/>
        <v>33333.46</v>
      </c>
      <c r="AE64" s="104" t="s">
        <v>258</v>
      </c>
      <c r="AF64" s="105" t="s">
        <v>65</v>
      </c>
      <c r="AG64" s="106" t="b">
        <v>0</v>
      </c>
      <c r="AH64" s="107" t="s">
        <v>259</v>
      </c>
      <c r="AI64" s="108" t="b">
        <v>1</v>
      </c>
      <c r="AJ64" s="107" t="s">
        <v>260</v>
      </c>
      <c r="AK64" s="108" t="b">
        <v>1</v>
      </c>
      <c r="AL64" s="107"/>
      <c r="AM64" s="109" t="s">
        <v>261</v>
      </c>
      <c r="AN64" s="91" t="b">
        <v>1</v>
      </c>
      <c r="AO64" s="97" t="s">
        <v>607</v>
      </c>
      <c r="AP64" s="105" t="s">
        <v>270</v>
      </c>
      <c r="AQ64" s="110" t="s">
        <v>94</v>
      </c>
      <c r="AR64" s="111" t="s">
        <v>70</v>
      </c>
      <c r="AS64" s="112">
        <f t="shared" si="4"/>
        <v>45732</v>
      </c>
      <c r="AT64" s="113">
        <v>1739.0</v>
      </c>
      <c r="AU64" s="114">
        <v>45731.0</v>
      </c>
      <c r="AV64" s="104" t="s">
        <v>84</v>
      </c>
      <c r="AW64" s="105"/>
      <c r="AX64" s="115"/>
      <c r="AY64" s="116"/>
      <c r="AZ64" s="68">
        <v>45733.0</v>
      </c>
      <c r="BA64" s="69" t="s">
        <v>72</v>
      </c>
    </row>
    <row r="65" ht="15.75" customHeight="1">
      <c r="A65" s="9" t="s">
        <v>608</v>
      </c>
      <c r="B65" s="10">
        <v>17604.0</v>
      </c>
      <c r="C65" s="11">
        <v>45669.0</v>
      </c>
      <c r="D65" s="12">
        <v>45671.0</v>
      </c>
      <c r="E65" s="13">
        <f t="shared" ref="E65:E166" si="5">DAYS(D65, C65)</f>
        <v>2</v>
      </c>
      <c r="F65" s="14" t="s">
        <v>609</v>
      </c>
      <c r="G65" s="11" t="s">
        <v>609</v>
      </c>
      <c r="H65" s="11">
        <v>41835.0</v>
      </c>
      <c r="I65" s="9">
        <v>10.0</v>
      </c>
      <c r="J65" s="15" t="s">
        <v>107</v>
      </c>
      <c r="K65" s="15" t="s">
        <v>610</v>
      </c>
      <c r="L65" s="15" t="s">
        <v>611</v>
      </c>
      <c r="M65" s="15" t="s">
        <v>57</v>
      </c>
      <c r="N65" s="15" t="s">
        <v>58</v>
      </c>
      <c r="O65" s="15" t="s">
        <v>612</v>
      </c>
      <c r="P65" s="15" t="s">
        <v>613</v>
      </c>
      <c r="Q65" s="9" t="s">
        <v>614</v>
      </c>
      <c r="R65" s="15" t="s">
        <v>62</v>
      </c>
      <c r="S65" s="9" t="s">
        <v>62</v>
      </c>
      <c r="T65" s="15" t="s">
        <v>63</v>
      </c>
      <c r="U65" s="17" t="s">
        <v>62</v>
      </c>
      <c r="V65" s="18">
        <v>29129.07</v>
      </c>
      <c r="W65" s="19">
        <v>0.0</v>
      </c>
      <c r="X65" s="19">
        <v>0.0</v>
      </c>
      <c r="Y65" s="19">
        <v>14703.17</v>
      </c>
      <c r="Z65" s="20">
        <v>0.0</v>
      </c>
      <c r="AA65" s="21">
        <v>9009.0</v>
      </c>
      <c r="AB65" s="19">
        <v>3861.0</v>
      </c>
      <c r="AC65" s="20">
        <f t="shared" si="2"/>
        <v>12870</v>
      </c>
      <c r="AD65" s="22">
        <f t="shared" si="3"/>
        <v>1555.9</v>
      </c>
      <c r="AE65" s="23" t="s">
        <v>64</v>
      </c>
      <c r="AF65" s="24" t="s">
        <v>65</v>
      </c>
      <c r="AG65" s="25" t="b">
        <v>1</v>
      </c>
      <c r="AH65" s="26"/>
      <c r="AI65" s="27" t="b">
        <v>0</v>
      </c>
      <c r="AJ65" s="26" t="s">
        <v>66</v>
      </c>
      <c r="AK65" s="27" t="b">
        <v>0</v>
      </c>
      <c r="AL65" s="26" t="s">
        <v>66</v>
      </c>
      <c r="AM65" s="118"/>
      <c r="AN65" s="9" t="b">
        <v>1</v>
      </c>
      <c r="AO65" s="15"/>
      <c r="AP65" s="24" t="s">
        <v>68</v>
      </c>
      <c r="AQ65" s="30" t="s">
        <v>94</v>
      </c>
      <c r="AR65" s="31" t="s">
        <v>70</v>
      </c>
      <c r="AS65" s="32">
        <f t="shared" si="4"/>
        <v>45731</v>
      </c>
      <c r="AT65" s="89">
        <v>1738.0</v>
      </c>
      <c r="AU65" s="67">
        <v>45731.0</v>
      </c>
      <c r="AV65" s="23" t="s">
        <v>84</v>
      </c>
      <c r="AW65" s="24"/>
      <c r="AX65" s="35"/>
      <c r="AY65" s="36"/>
      <c r="AZ65" s="68">
        <v>45733.0</v>
      </c>
      <c r="BA65" s="69" t="s">
        <v>72</v>
      </c>
    </row>
    <row r="66" ht="15.75" customHeight="1">
      <c r="A66" s="9" t="s">
        <v>615</v>
      </c>
      <c r="B66" s="10">
        <v>17673.0</v>
      </c>
      <c r="C66" s="11">
        <v>45671.0</v>
      </c>
      <c r="D66" s="12">
        <v>45671.0</v>
      </c>
      <c r="E66" s="13">
        <f t="shared" si="5"/>
        <v>0</v>
      </c>
      <c r="F66" s="14" t="s">
        <v>616</v>
      </c>
      <c r="G66" s="11" t="e">
        <v>#N/A</v>
      </c>
      <c r="H66" s="11">
        <v>17724.0</v>
      </c>
      <c r="I66" s="9">
        <v>76.0</v>
      </c>
      <c r="J66" s="15" t="s">
        <v>62</v>
      </c>
      <c r="K66" s="15" t="s">
        <v>62</v>
      </c>
      <c r="L66" s="15" t="s">
        <v>617</v>
      </c>
      <c r="M66" s="15" t="s">
        <v>88</v>
      </c>
      <c r="N66" s="15" t="s">
        <v>76</v>
      </c>
      <c r="O66" s="15" t="s">
        <v>618</v>
      </c>
      <c r="P66" s="15" t="s">
        <v>619</v>
      </c>
      <c r="Q66" s="9" t="s">
        <v>620</v>
      </c>
      <c r="R66" s="15" t="s">
        <v>621</v>
      </c>
      <c r="S66" s="9">
        <v>66761.0</v>
      </c>
      <c r="T66" s="15" t="s">
        <v>622</v>
      </c>
      <c r="U66" s="17" t="s">
        <v>62</v>
      </c>
      <c r="V66" s="18">
        <v>20179.74</v>
      </c>
      <c r="W66" s="19">
        <v>4035.95</v>
      </c>
      <c r="X66" s="19">
        <v>0.0</v>
      </c>
      <c r="Y66" s="19">
        <v>0.0</v>
      </c>
      <c r="Z66" s="20">
        <v>0.0</v>
      </c>
      <c r="AA66" s="21">
        <v>10725.0</v>
      </c>
      <c r="AB66" s="19">
        <v>9828.0</v>
      </c>
      <c r="AC66" s="20">
        <f t="shared" si="2"/>
        <v>20553</v>
      </c>
      <c r="AD66" s="22">
        <f t="shared" si="3"/>
        <v>-4409.21</v>
      </c>
      <c r="AE66" s="23" t="s">
        <v>312</v>
      </c>
      <c r="AF66" s="24" t="s">
        <v>313</v>
      </c>
      <c r="AG66" s="25" t="b">
        <v>1</v>
      </c>
      <c r="AH66" s="26"/>
      <c r="AI66" s="27" t="b">
        <v>1</v>
      </c>
      <c r="AJ66" s="26"/>
      <c r="AK66" s="27" t="b">
        <v>1</v>
      </c>
      <c r="AL66" s="26"/>
      <c r="AM66" s="72" t="s">
        <v>248</v>
      </c>
      <c r="AN66" s="9" t="b">
        <v>1</v>
      </c>
      <c r="AO66" s="15"/>
      <c r="AP66" s="24" t="s">
        <v>83</v>
      </c>
      <c r="AQ66" s="30" t="s">
        <v>94</v>
      </c>
      <c r="AR66" s="31" t="s">
        <v>70</v>
      </c>
      <c r="AS66" s="32">
        <f t="shared" si="4"/>
        <v>45731</v>
      </c>
      <c r="AT66" s="23">
        <v>1701.0</v>
      </c>
      <c r="AU66" s="67">
        <v>45721.0</v>
      </c>
      <c r="AV66" s="23" t="s">
        <v>84</v>
      </c>
      <c r="AW66" s="24"/>
      <c r="AX66" s="35"/>
      <c r="AY66" s="36"/>
      <c r="AZ66" s="68">
        <v>45722.0</v>
      </c>
      <c r="BA66" s="69" t="s">
        <v>72</v>
      </c>
    </row>
    <row r="67" ht="15.75" customHeight="1">
      <c r="A67" s="9" t="s">
        <v>623</v>
      </c>
      <c r="B67" s="10">
        <v>17626.0</v>
      </c>
      <c r="C67" s="11">
        <v>45670.0</v>
      </c>
      <c r="D67" s="12">
        <v>45671.0</v>
      </c>
      <c r="E67" s="13">
        <f t="shared" si="5"/>
        <v>1</v>
      </c>
      <c r="F67" s="14" t="s">
        <v>624</v>
      </c>
      <c r="G67" s="11" t="s">
        <v>624</v>
      </c>
      <c r="H67" s="11">
        <v>41875.0</v>
      </c>
      <c r="I67" s="9">
        <v>10.0</v>
      </c>
      <c r="J67" s="15" t="s">
        <v>625</v>
      </c>
      <c r="K67" s="15" t="s">
        <v>626</v>
      </c>
      <c r="L67" s="15" t="s">
        <v>627</v>
      </c>
      <c r="M67" s="15" t="s">
        <v>57</v>
      </c>
      <c r="N67" s="15" t="s">
        <v>58</v>
      </c>
      <c r="O67" s="15" t="s">
        <v>628</v>
      </c>
      <c r="P67" s="15" t="s">
        <v>629</v>
      </c>
      <c r="Q67" s="9" t="s">
        <v>630</v>
      </c>
      <c r="R67" s="15" t="s">
        <v>62</v>
      </c>
      <c r="S67" s="9" t="s">
        <v>62</v>
      </c>
      <c r="T67" s="15" t="s">
        <v>427</v>
      </c>
      <c r="U67" s="17" t="s">
        <v>62</v>
      </c>
      <c r="V67" s="18">
        <v>25377.04</v>
      </c>
      <c r="W67" s="19">
        <v>0.0</v>
      </c>
      <c r="X67" s="19">
        <v>0.0</v>
      </c>
      <c r="Y67" s="19">
        <v>12809.02</v>
      </c>
      <c r="Z67" s="20">
        <v>0.0</v>
      </c>
      <c r="AA67" s="21">
        <v>8190.0</v>
      </c>
      <c r="AB67" s="19">
        <v>3510.0</v>
      </c>
      <c r="AC67" s="20">
        <f t="shared" si="2"/>
        <v>11700</v>
      </c>
      <c r="AD67" s="22">
        <f t="shared" si="3"/>
        <v>868.02</v>
      </c>
      <c r="AE67" s="23" t="s">
        <v>81</v>
      </c>
      <c r="AF67" s="24" t="s">
        <v>65</v>
      </c>
      <c r="AG67" s="25" t="b">
        <v>1</v>
      </c>
      <c r="AH67" s="26"/>
      <c r="AI67" s="27" t="b">
        <v>1</v>
      </c>
      <c r="AJ67" s="26"/>
      <c r="AK67" s="27" t="b">
        <v>1</v>
      </c>
      <c r="AL67" s="26"/>
      <c r="AM67" s="72"/>
      <c r="AN67" s="9" t="b">
        <v>1</v>
      </c>
      <c r="AO67" s="15"/>
      <c r="AP67" s="24" t="s">
        <v>270</v>
      </c>
      <c r="AQ67" s="30"/>
      <c r="AR67" s="31" t="s">
        <v>95</v>
      </c>
      <c r="AS67" s="32">
        <f t="shared" si="4"/>
        <v>45731</v>
      </c>
      <c r="AT67" s="23">
        <v>1715.0</v>
      </c>
      <c r="AU67" s="67">
        <v>45727.0</v>
      </c>
      <c r="AV67" s="23" t="s">
        <v>84</v>
      </c>
      <c r="AW67" s="24"/>
      <c r="AX67" s="35"/>
      <c r="AY67" s="36"/>
      <c r="AZ67" s="68">
        <v>45729.0</v>
      </c>
      <c r="BA67" s="69" t="s">
        <v>72</v>
      </c>
    </row>
    <row r="68" ht="15.75" customHeight="1">
      <c r="A68" s="9" t="s">
        <v>631</v>
      </c>
      <c r="B68" s="10">
        <v>17400.0</v>
      </c>
      <c r="C68" s="11">
        <v>45664.0</v>
      </c>
      <c r="D68" s="12">
        <v>45671.0</v>
      </c>
      <c r="E68" s="13">
        <f t="shared" si="5"/>
        <v>7</v>
      </c>
      <c r="F68" s="14" t="s">
        <v>632</v>
      </c>
      <c r="G68" s="11" t="s">
        <v>632</v>
      </c>
      <c r="H68" s="11">
        <v>27981.0</v>
      </c>
      <c r="I68" s="9">
        <v>48.0</v>
      </c>
      <c r="J68" s="15" t="s">
        <v>62</v>
      </c>
      <c r="K68" s="15" t="s">
        <v>62</v>
      </c>
      <c r="L68" s="15" t="s">
        <v>633</v>
      </c>
      <c r="M68" s="15" t="s">
        <v>57</v>
      </c>
      <c r="N68" s="15" t="s">
        <v>76</v>
      </c>
      <c r="O68" s="15" t="s">
        <v>634</v>
      </c>
      <c r="P68" s="15" t="s">
        <v>635</v>
      </c>
      <c r="Q68" s="9" t="s">
        <v>636</v>
      </c>
      <c r="R68" s="15" t="s">
        <v>637</v>
      </c>
      <c r="S68" s="9">
        <v>32020.0</v>
      </c>
      <c r="T68" s="15" t="s">
        <v>311</v>
      </c>
      <c r="U68" s="17" t="s">
        <v>460</v>
      </c>
      <c r="V68" s="18">
        <v>139952.5</v>
      </c>
      <c r="W68" s="19">
        <v>0.0</v>
      </c>
      <c r="X68" s="19">
        <v>0.0</v>
      </c>
      <c r="Y68" s="19">
        <v>108109.74</v>
      </c>
      <c r="Z68" s="20">
        <v>281.88</v>
      </c>
      <c r="AA68" s="21">
        <v>5187.0</v>
      </c>
      <c r="AB68" s="19">
        <v>10374.0</v>
      </c>
      <c r="AC68" s="20">
        <f t="shared" si="2"/>
        <v>15561</v>
      </c>
      <c r="AD68" s="22">
        <f t="shared" si="3"/>
        <v>15999.88</v>
      </c>
      <c r="AE68" s="23" t="s">
        <v>150</v>
      </c>
      <c r="AF68" s="24" t="s">
        <v>65</v>
      </c>
      <c r="AG68" s="25" t="b">
        <v>1</v>
      </c>
      <c r="AH68" s="26"/>
      <c r="AI68" s="27" t="b">
        <v>1</v>
      </c>
      <c r="AJ68" s="26"/>
      <c r="AK68" s="27" t="b">
        <v>1</v>
      </c>
      <c r="AL68" s="26"/>
      <c r="AM68" s="72" t="s">
        <v>151</v>
      </c>
      <c r="AN68" s="9" t="b">
        <v>1</v>
      </c>
      <c r="AO68" s="15"/>
      <c r="AP68" s="24" t="s">
        <v>68</v>
      </c>
      <c r="AQ68" s="30" t="s">
        <v>94</v>
      </c>
      <c r="AR68" s="31" t="s">
        <v>70</v>
      </c>
      <c r="AS68" s="32">
        <f t="shared" si="4"/>
        <v>45731</v>
      </c>
      <c r="AT68" s="23">
        <v>1737.0</v>
      </c>
      <c r="AU68" s="67">
        <v>45731.0</v>
      </c>
      <c r="AV68" s="23" t="s">
        <v>84</v>
      </c>
      <c r="AW68" s="24"/>
      <c r="AX68" s="35"/>
      <c r="AY68" s="36"/>
      <c r="AZ68" s="68">
        <v>45733.0</v>
      </c>
      <c r="BA68" s="69" t="s">
        <v>72</v>
      </c>
    </row>
    <row r="69" ht="15.75" customHeight="1">
      <c r="A69" s="9" t="s">
        <v>638</v>
      </c>
      <c r="B69" s="10">
        <v>17572.0</v>
      </c>
      <c r="C69" s="11">
        <v>45668.0</v>
      </c>
      <c r="D69" s="12">
        <v>45671.0</v>
      </c>
      <c r="E69" s="13">
        <f t="shared" si="5"/>
        <v>3</v>
      </c>
      <c r="F69" s="14" t="s">
        <v>639</v>
      </c>
      <c r="G69" s="11" t="s">
        <v>639</v>
      </c>
      <c r="H69" s="11">
        <v>45544.0</v>
      </c>
      <c r="I69" s="9">
        <v>0.0</v>
      </c>
      <c r="J69" s="15" t="s">
        <v>107</v>
      </c>
      <c r="K69" s="15" t="s">
        <v>640</v>
      </c>
      <c r="L69" s="15" t="s">
        <v>641</v>
      </c>
      <c r="M69" s="15" t="s">
        <v>57</v>
      </c>
      <c r="N69" s="15" t="s">
        <v>58</v>
      </c>
      <c r="O69" s="15" t="s">
        <v>642</v>
      </c>
      <c r="P69" s="16" t="s">
        <v>643</v>
      </c>
      <c r="Q69" s="9" t="s">
        <v>91</v>
      </c>
      <c r="R69" s="15" t="s">
        <v>62</v>
      </c>
      <c r="S69" s="9" t="s">
        <v>62</v>
      </c>
      <c r="T69" s="15" t="s">
        <v>427</v>
      </c>
      <c r="U69" s="17" t="s">
        <v>62</v>
      </c>
      <c r="V69" s="18">
        <v>50227.07</v>
      </c>
      <c r="W69" s="19">
        <v>0.0</v>
      </c>
      <c r="X69" s="19">
        <v>0.0</v>
      </c>
      <c r="Y69" s="19">
        <v>20553.49</v>
      </c>
      <c r="Z69" s="20">
        <v>0.0</v>
      </c>
      <c r="AA69" s="21">
        <v>20475.0</v>
      </c>
      <c r="AB69" s="19">
        <v>8775.0</v>
      </c>
      <c r="AC69" s="20">
        <f t="shared" si="2"/>
        <v>29250</v>
      </c>
      <c r="AD69" s="22">
        <f t="shared" si="3"/>
        <v>423.58</v>
      </c>
      <c r="AE69" s="23" t="s">
        <v>170</v>
      </c>
      <c r="AF69" s="24" t="s">
        <v>65</v>
      </c>
      <c r="AG69" s="25" t="b">
        <v>1</v>
      </c>
      <c r="AH69" s="26"/>
      <c r="AI69" s="27" t="b">
        <v>1</v>
      </c>
      <c r="AJ69" s="26"/>
      <c r="AK69" s="27" t="b">
        <v>1</v>
      </c>
      <c r="AL69" s="26"/>
      <c r="AM69" s="72" t="s">
        <v>644</v>
      </c>
      <c r="AN69" s="9" t="b">
        <v>1</v>
      </c>
      <c r="AO69" s="15"/>
      <c r="AP69" s="24" t="s">
        <v>68</v>
      </c>
      <c r="AQ69" s="30"/>
      <c r="AR69" s="31" t="s">
        <v>95</v>
      </c>
      <c r="AS69" s="32">
        <f t="shared" si="4"/>
        <v>45731</v>
      </c>
      <c r="AT69" s="23">
        <v>1703.0</v>
      </c>
      <c r="AU69" s="67">
        <v>45721.0</v>
      </c>
      <c r="AV69" s="23" t="s">
        <v>84</v>
      </c>
      <c r="AW69" s="24"/>
      <c r="AX69" s="35"/>
      <c r="AY69" s="36"/>
      <c r="AZ69" s="68">
        <v>45722.0</v>
      </c>
      <c r="BA69" s="69" t="s">
        <v>72</v>
      </c>
    </row>
    <row r="70" ht="15.75" customHeight="1">
      <c r="A70" s="9" t="s">
        <v>645</v>
      </c>
      <c r="B70" s="10">
        <v>17620.0</v>
      </c>
      <c r="C70" s="11">
        <v>45670.0</v>
      </c>
      <c r="D70" s="12">
        <v>45671.0</v>
      </c>
      <c r="E70" s="13">
        <f t="shared" si="5"/>
        <v>1</v>
      </c>
      <c r="F70" s="14" t="s">
        <v>646</v>
      </c>
      <c r="G70" s="11" t="s">
        <v>646</v>
      </c>
      <c r="H70" s="11">
        <v>25299.0</v>
      </c>
      <c r="I70" s="9">
        <v>55.0</v>
      </c>
      <c r="J70" s="15" t="s">
        <v>62</v>
      </c>
      <c r="K70" s="15" t="s">
        <v>62</v>
      </c>
      <c r="L70" s="15" t="s">
        <v>647</v>
      </c>
      <c r="M70" s="15" t="s">
        <v>228</v>
      </c>
      <c r="N70" s="15" t="s">
        <v>76</v>
      </c>
      <c r="O70" s="15" t="s">
        <v>648</v>
      </c>
      <c r="P70" s="15" t="s">
        <v>649</v>
      </c>
      <c r="Q70" s="9" t="s">
        <v>650</v>
      </c>
      <c r="R70" s="15" t="s">
        <v>651</v>
      </c>
      <c r="S70" s="9" t="s">
        <v>652</v>
      </c>
      <c r="T70" s="15" t="s">
        <v>653</v>
      </c>
      <c r="U70" s="17" t="s">
        <v>62</v>
      </c>
      <c r="V70" s="18">
        <v>82464.94</v>
      </c>
      <c r="W70" s="19">
        <v>16492.99</v>
      </c>
      <c r="X70" s="19">
        <v>0.0</v>
      </c>
      <c r="Y70" s="19">
        <v>0.0</v>
      </c>
      <c r="Z70" s="20">
        <v>42207.53</v>
      </c>
      <c r="AA70" s="21">
        <f>7800+10725</f>
        <v>18525</v>
      </c>
      <c r="AB70" s="19">
        <f>3276+4914</f>
        <v>8190</v>
      </c>
      <c r="AC70" s="20">
        <f t="shared" si="2"/>
        <v>26715</v>
      </c>
      <c r="AD70" s="22">
        <f t="shared" si="3"/>
        <v>-2950.58</v>
      </c>
      <c r="AE70" s="23" t="s">
        <v>150</v>
      </c>
      <c r="AF70" s="24" t="s">
        <v>65</v>
      </c>
      <c r="AG70" s="25" t="b">
        <v>1</v>
      </c>
      <c r="AH70" s="26"/>
      <c r="AI70" s="27" t="b">
        <v>1</v>
      </c>
      <c r="AJ70" s="26"/>
      <c r="AK70" s="27" t="b">
        <v>1</v>
      </c>
      <c r="AL70" s="26"/>
      <c r="AM70" s="72" t="s">
        <v>248</v>
      </c>
      <c r="AN70" s="9" t="b">
        <v>1</v>
      </c>
      <c r="AO70" s="15"/>
      <c r="AP70" s="24" t="s">
        <v>270</v>
      </c>
      <c r="AQ70" s="30"/>
      <c r="AR70" s="31" t="s">
        <v>95</v>
      </c>
      <c r="AS70" s="32">
        <f t="shared" si="4"/>
        <v>45731</v>
      </c>
      <c r="AT70" s="23">
        <v>1734.0</v>
      </c>
      <c r="AU70" s="67">
        <v>45731.0</v>
      </c>
      <c r="AV70" s="23" t="s">
        <v>84</v>
      </c>
      <c r="AW70" s="24"/>
      <c r="AX70" s="35"/>
      <c r="AY70" s="36"/>
      <c r="AZ70" s="68">
        <v>45733.0</v>
      </c>
      <c r="BA70" s="69" t="s">
        <v>72</v>
      </c>
    </row>
    <row r="71" ht="15.75" customHeight="1">
      <c r="A71" s="39" t="s">
        <v>654</v>
      </c>
      <c r="B71" s="40">
        <v>17408.0</v>
      </c>
      <c r="C71" s="41">
        <v>45664.0</v>
      </c>
      <c r="D71" s="42">
        <v>45671.0</v>
      </c>
      <c r="E71" s="43">
        <f t="shared" si="5"/>
        <v>7</v>
      </c>
      <c r="F71" s="44" t="s">
        <v>655</v>
      </c>
      <c r="G71" s="41" t="s">
        <v>655</v>
      </c>
      <c r="H71" s="41">
        <v>42218.0</v>
      </c>
      <c r="I71" s="39">
        <v>9.0</v>
      </c>
      <c r="J71" s="45" t="s">
        <v>656</v>
      </c>
      <c r="K71" s="45" t="s">
        <v>657</v>
      </c>
      <c r="L71" s="45" t="s">
        <v>658</v>
      </c>
      <c r="M71" s="45" t="s">
        <v>57</v>
      </c>
      <c r="N71" s="45" t="s">
        <v>58</v>
      </c>
      <c r="O71" s="45" t="s">
        <v>202</v>
      </c>
      <c r="P71" s="78" t="s">
        <v>659</v>
      </c>
      <c r="Q71" s="39" t="s">
        <v>61</v>
      </c>
      <c r="R71" s="45" t="s">
        <v>62</v>
      </c>
      <c r="S71" s="39" t="s">
        <v>62</v>
      </c>
      <c r="T71" s="45" t="s">
        <v>660</v>
      </c>
      <c r="U71" s="46" t="s">
        <v>62</v>
      </c>
      <c r="V71" s="47">
        <v>48150.76</v>
      </c>
      <c r="W71" s="48">
        <v>0.0</v>
      </c>
      <c r="X71" s="48">
        <v>0.0</v>
      </c>
      <c r="Y71" s="48">
        <v>27563.5</v>
      </c>
      <c r="Z71" s="49">
        <v>0.0</v>
      </c>
      <c r="AA71" s="50">
        <v>13650.0</v>
      </c>
      <c r="AB71" s="48">
        <v>5850.0</v>
      </c>
      <c r="AC71" s="49">
        <f t="shared" si="2"/>
        <v>19500</v>
      </c>
      <c r="AD71" s="51">
        <f t="shared" si="3"/>
        <v>1087.26</v>
      </c>
      <c r="AE71" s="52" t="s">
        <v>170</v>
      </c>
      <c r="AF71" s="53" t="s">
        <v>65</v>
      </c>
      <c r="AG71" s="54" t="b">
        <v>1</v>
      </c>
      <c r="AH71" s="55"/>
      <c r="AI71" s="56" t="b">
        <v>1</v>
      </c>
      <c r="AJ71" s="55"/>
      <c r="AK71" s="56" t="b">
        <v>1</v>
      </c>
      <c r="AL71" s="55"/>
      <c r="AM71" s="79" t="s">
        <v>661</v>
      </c>
      <c r="AN71" s="39" t="b">
        <v>1</v>
      </c>
      <c r="AO71" s="45"/>
      <c r="AP71" s="53" t="s">
        <v>83</v>
      </c>
      <c r="AQ71" s="58" t="s">
        <v>94</v>
      </c>
      <c r="AR71" s="59" t="s">
        <v>70</v>
      </c>
      <c r="AS71" s="60">
        <f t="shared" si="4"/>
        <v>45731</v>
      </c>
      <c r="AT71" s="52">
        <v>1704.0</v>
      </c>
      <c r="AU71" s="61">
        <v>45721.0</v>
      </c>
      <c r="AV71" s="52" t="s">
        <v>84</v>
      </c>
      <c r="AW71" s="53"/>
      <c r="AX71" s="62"/>
      <c r="AY71" s="63"/>
      <c r="AZ71" s="119" t="s">
        <v>103</v>
      </c>
      <c r="BA71" s="119"/>
    </row>
    <row r="72" ht="15.75" customHeight="1">
      <c r="A72" s="9" t="s">
        <v>662</v>
      </c>
      <c r="B72" s="10">
        <v>17649.0</v>
      </c>
      <c r="C72" s="11">
        <v>45670.0</v>
      </c>
      <c r="D72" s="12">
        <v>45672.0</v>
      </c>
      <c r="E72" s="13">
        <f t="shared" si="5"/>
        <v>2</v>
      </c>
      <c r="F72" s="14" t="s">
        <v>663</v>
      </c>
      <c r="G72" s="11" t="s">
        <v>663</v>
      </c>
      <c r="H72" s="11">
        <v>23559.0</v>
      </c>
      <c r="I72" s="9">
        <v>60.0</v>
      </c>
      <c r="J72" s="15" t="s">
        <v>62</v>
      </c>
      <c r="K72" s="15" t="s">
        <v>62</v>
      </c>
      <c r="L72" s="15" t="s">
        <v>664</v>
      </c>
      <c r="M72" s="15" t="s">
        <v>164</v>
      </c>
      <c r="N72" s="15" t="s">
        <v>76</v>
      </c>
      <c r="O72" s="15" t="s">
        <v>665</v>
      </c>
      <c r="P72" s="15" t="s">
        <v>666</v>
      </c>
      <c r="Q72" s="9" t="s">
        <v>667</v>
      </c>
      <c r="R72" s="15" t="s">
        <v>668</v>
      </c>
      <c r="S72" s="9">
        <v>43239.0</v>
      </c>
      <c r="T72" s="15" t="s">
        <v>669</v>
      </c>
      <c r="U72" s="17" t="s">
        <v>670</v>
      </c>
      <c r="V72" s="18">
        <v>108438.01</v>
      </c>
      <c r="W72" s="19">
        <v>21687.64</v>
      </c>
      <c r="X72" s="19">
        <v>0.0</v>
      </c>
      <c r="Y72" s="19">
        <v>0.0</v>
      </c>
      <c r="Z72" s="20">
        <v>50000.0</v>
      </c>
      <c r="AA72" s="21">
        <v>10725.0</v>
      </c>
      <c r="AB72" s="19">
        <v>9828.0</v>
      </c>
      <c r="AC72" s="20">
        <f t="shared" si="2"/>
        <v>20553</v>
      </c>
      <c r="AD72" s="22">
        <f t="shared" si="3"/>
        <v>16197.37</v>
      </c>
      <c r="AE72" s="23" t="s">
        <v>117</v>
      </c>
      <c r="AF72" s="24" t="s">
        <v>65</v>
      </c>
      <c r="AG72" s="25" t="b">
        <v>1</v>
      </c>
      <c r="AH72" s="26"/>
      <c r="AI72" s="27" t="b">
        <v>1</v>
      </c>
      <c r="AJ72" s="26"/>
      <c r="AK72" s="27" t="b">
        <v>1</v>
      </c>
      <c r="AL72" s="26"/>
      <c r="AM72" s="72"/>
      <c r="AN72" s="9" t="b">
        <v>1</v>
      </c>
      <c r="AO72" s="15"/>
      <c r="AP72" s="24" t="s">
        <v>68</v>
      </c>
      <c r="AQ72" s="30" t="s">
        <v>94</v>
      </c>
      <c r="AR72" s="31" t="s">
        <v>70</v>
      </c>
      <c r="AS72" s="32">
        <f t="shared" si="4"/>
        <v>45732</v>
      </c>
      <c r="AT72" s="89">
        <v>1709.0</v>
      </c>
      <c r="AU72" s="67">
        <v>45727.0</v>
      </c>
      <c r="AV72" s="23" t="s">
        <v>84</v>
      </c>
      <c r="AW72" s="73" t="s">
        <v>379</v>
      </c>
      <c r="AX72" s="35"/>
      <c r="AY72" s="36"/>
      <c r="AZ72" s="68">
        <v>45729.0</v>
      </c>
      <c r="BA72" s="69" t="s">
        <v>72</v>
      </c>
    </row>
    <row r="73" ht="15.75" customHeight="1">
      <c r="A73" s="9" t="s">
        <v>671</v>
      </c>
      <c r="B73" s="10">
        <v>17427.0</v>
      </c>
      <c r="C73" s="11">
        <v>45665.0</v>
      </c>
      <c r="D73" s="12">
        <v>45672.0</v>
      </c>
      <c r="E73" s="13">
        <f t="shared" si="5"/>
        <v>7</v>
      </c>
      <c r="F73" s="14" t="s">
        <v>672</v>
      </c>
      <c r="G73" s="11" t="s">
        <v>672</v>
      </c>
      <c r="H73" s="11">
        <v>25136.0</v>
      </c>
      <c r="I73" s="9">
        <v>56.0</v>
      </c>
      <c r="J73" s="15" t="s">
        <v>62</v>
      </c>
      <c r="K73" s="15" t="s">
        <v>62</v>
      </c>
      <c r="L73" s="15" t="s">
        <v>673</v>
      </c>
      <c r="M73" s="15" t="s">
        <v>75</v>
      </c>
      <c r="N73" s="15" t="s">
        <v>76</v>
      </c>
      <c r="O73" s="15" t="s">
        <v>674</v>
      </c>
      <c r="P73" s="15" t="s">
        <v>675</v>
      </c>
      <c r="Q73" s="9" t="s">
        <v>91</v>
      </c>
      <c r="R73" s="15" t="s">
        <v>62</v>
      </c>
      <c r="S73" s="9" t="s">
        <v>62</v>
      </c>
      <c r="T73" s="15" t="s">
        <v>676</v>
      </c>
      <c r="U73" s="17" t="s">
        <v>677</v>
      </c>
      <c r="V73" s="18">
        <v>234108.62</v>
      </c>
      <c r="W73" s="19">
        <v>46821.72</v>
      </c>
      <c r="X73" s="19">
        <v>0.0</v>
      </c>
      <c r="Y73" s="19">
        <v>0.0</v>
      </c>
      <c r="Z73" s="20">
        <v>142494.8</v>
      </c>
      <c r="AA73" s="21">
        <v>20475.0</v>
      </c>
      <c r="AB73" s="19">
        <v>8775.0</v>
      </c>
      <c r="AC73" s="20">
        <f t="shared" si="2"/>
        <v>29250</v>
      </c>
      <c r="AD73" s="22">
        <f t="shared" si="3"/>
        <v>15542.1</v>
      </c>
      <c r="AE73" s="23" t="s">
        <v>81</v>
      </c>
      <c r="AF73" s="24" t="s">
        <v>65</v>
      </c>
      <c r="AG73" s="25" t="b">
        <v>1</v>
      </c>
      <c r="AH73" s="26"/>
      <c r="AI73" s="27" t="b">
        <v>1</v>
      </c>
      <c r="AJ73" s="26"/>
      <c r="AK73" s="27" t="b">
        <v>1</v>
      </c>
      <c r="AL73" s="26"/>
      <c r="AM73" s="72"/>
      <c r="AN73" s="9" t="b">
        <v>1</v>
      </c>
      <c r="AO73" s="15"/>
      <c r="AP73" s="24" t="s">
        <v>83</v>
      </c>
      <c r="AQ73" s="30" t="s">
        <v>94</v>
      </c>
      <c r="AR73" s="31" t="s">
        <v>70</v>
      </c>
      <c r="AS73" s="32">
        <f t="shared" si="4"/>
        <v>45732</v>
      </c>
      <c r="AT73" s="89">
        <v>1712.0</v>
      </c>
      <c r="AU73" s="67">
        <v>45727.0</v>
      </c>
      <c r="AV73" s="23" t="s">
        <v>84</v>
      </c>
      <c r="AW73" s="73" t="s">
        <v>379</v>
      </c>
      <c r="AX73" s="35"/>
      <c r="AY73" s="36"/>
      <c r="AZ73" s="68">
        <v>45729.0</v>
      </c>
      <c r="BA73" s="69" t="s">
        <v>72</v>
      </c>
    </row>
    <row r="74" ht="15.75" customHeight="1">
      <c r="A74" s="9" t="s">
        <v>678</v>
      </c>
      <c r="B74" s="10">
        <v>17655.0</v>
      </c>
      <c r="C74" s="11">
        <v>45671.0</v>
      </c>
      <c r="D74" s="12">
        <v>45672.0</v>
      </c>
      <c r="E74" s="13">
        <f t="shared" si="5"/>
        <v>1</v>
      </c>
      <c r="F74" s="14" t="s">
        <v>679</v>
      </c>
      <c r="G74" s="11" t="s">
        <v>679</v>
      </c>
      <c r="H74" s="11">
        <v>33694.0</v>
      </c>
      <c r="I74" s="9">
        <v>32.0</v>
      </c>
      <c r="J74" s="15" t="s">
        <v>62</v>
      </c>
      <c r="K74" s="15" t="s">
        <v>62</v>
      </c>
      <c r="L74" s="15" t="s">
        <v>680</v>
      </c>
      <c r="M74" s="15" t="s">
        <v>164</v>
      </c>
      <c r="N74" s="15" t="s">
        <v>76</v>
      </c>
      <c r="O74" s="15" t="s">
        <v>681</v>
      </c>
      <c r="P74" s="16" t="s">
        <v>682</v>
      </c>
      <c r="Q74" s="9" t="s">
        <v>683</v>
      </c>
      <c r="R74" s="15" t="s">
        <v>684</v>
      </c>
      <c r="S74" s="9">
        <v>44950.0</v>
      </c>
      <c r="T74" s="15" t="s">
        <v>685</v>
      </c>
      <c r="U74" s="17" t="s">
        <v>686</v>
      </c>
      <c r="V74" s="18">
        <v>224345.96</v>
      </c>
      <c r="W74" s="19">
        <v>0.0</v>
      </c>
      <c r="X74" s="19">
        <v>0.0</v>
      </c>
      <c r="Y74" s="19">
        <v>0.0</v>
      </c>
      <c r="Z74" s="20">
        <v>60629.2</v>
      </c>
      <c r="AA74" s="21">
        <v>28080.0</v>
      </c>
      <c r="AB74" s="19">
        <v>18720.0</v>
      </c>
      <c r="AC74" s="20">
        <f t="shared" si="2"/>
        <v>46800</v>
      </c>
      <c r="AD74" s="22">
        <f t="shared" si="3"/>
        <v>116916.76</v>
      </c>
      <c r="AE74" s="23" t="s">
        <v>150</v>
      </c>
      <c r="AF74" s="24" t="s">
        <v>65</v>
      </c>
      <c r="AG74" s="25" t="b">
        <v>1</v>
      </c>
      <c r="AH74" s="26"/>
      <c r="AI74" s="27" t="b">
        <v>1</v>
      </c>
      <c r="AJ74" s="26"/>
      <c r="AK74" s="27" t="b">
        <v>1</v>
      </c>
      <c r="AL74" s="26"/>
      <c r="AM74" s="72"/>
      <c r="AN74" s="9" t="b">
        <v>1</v>
      </c>
      <c r="AO74" s="15"/>
      <c r="AP74" s="24" t="s">
        <v>270</v>
      </c>
      <c r="AQ74" s="30"/>
      <c r="AR74" s="31" t="s">
        <v>95</v>
      </c>
      <c r="AS74" s="32">
        <f t="shared" si="4"/>
        <v>45732</v>
      </c>
      <c r="AT74" s="89">
        <v>1724.0</v>
      </c>
      <c r="AU74" s="67">
        <v>45728.0</v>
      </c>
      <c r="AV74" s="23" t="s">
        <v>84</v>
      </c>
      <c r="AW74" s="73" t="s">
        <v>379</v>
      </c>
      <c r="AX74" s="35"/>
      <c r="AY74" s="36"/>
      <c r="AZ74" s="68">
        <v>45729.0</v>
      </c>
      <c r="BA74" s="69" t="s">
        <v>72</v>
      </c>
    </row>
    <row r="75" ht="15.75" customHeight="1">
      <c r="A75" s="9" t="s">
        <v>687</v>
      </c>
      <c r="B75" s="10">
        <v>17652.0</v>
      </c>
      <c r="C75" s="11">
        <v>45671.0</v>
      </c>
      <c r="D75" s="12">
        <v>45672.0</v>
      </c>
      <c r="E75" s="13">
        <f t="shared" si="5"/>
        <v>1</v>
      </c>
      <c r="F75" s="14" t="s">
        <v>688</v>
      </c>
      <c r="G75" s="11" t="s">
        <v>688</v>
      </c>
      <c r="H75" s="11">
        <v>32385.0</v>
      </c>
      <c r="I75" s="9">
        <v>36.0</v>
      </c>
      <c r="J75" s="15" t="s">
        <v>62</v>
      </c>
      <c r="K75" s="15" t="s">
        <v>62</v>
      </c>
      <c r="L75" s="15" t="s">
        <v>689</v>
      </c>
      <c r="M75" s="15" t="s">
        <v>57</v>
      </c>
      <c r="N75" s="15" t="s">
        <v>76</v>
      </c>
      <c r="O75" s="15" t="s">
        <v>571</v>
      </c>
      <c r="P75" s="15" t="s">
        <v>690</v>
      </c>
      <c r="Q75" s="9" t="s">
        <v>691</v>
      </c>
      <c r="R75" s="15" t="s">
        <v>62</v>
      </c>
      <c r="S75" s="9" t="s">
        <v>62</v>
      </c>
      <c r="T75" s="15" t="s">
        <v>692</v>
      </c>
      <c r="U75" s="17" t="s">
        <v>693</v>
      </c>
      <c r="V75" s="18">
        <v>74248.74</v>
      </c>
      <c r="W75" s="19">
        <v>0.0</v>
      </c>
      <c r="X75" s="19">
        <v>0.0</v>
      </c>
      <c r="Y75" s="19">
        <v>63788.25</v>
      </c>
      <c r="Z75" s="20">
        <v>0.0</v>
      </c>
      <c r="AA75" s="21">
        <v>5460.0</v>
      </c>
      <c r="AB75" s="19">
        <v>2340.0</v>
      </c>
      <c r="AC75" s="20">
        <f t="shared" si="2"/>
        <v>7800</v>
      </c>
      <c r="AD75" s="22">
        <f t="shared" si="3"/>
        <v>2660.49</v>
      </c>
      <c r="AE75" s="23" t="s">
        <v>81</v>
      </c>
      <c r="AF75" s="24" t="s">
        <v>65</v>
      </c>
      <c r="AG75" s="25" t="b">
        <v>1</v>
      </c>
      <c r="AH75" s="26"/>
      <c r="AI75" s="27" t="b">
        <v>1</v>
      </c>
      <c r="AJ75" s="26"/>
      <c r="AK75" s="27" t="b">
        <v>1</v>
      </c>
      <c r="AL75" s="26"/>
      <c r="AM75" s="72"/>
      <c r="AN75" s="9" t="b">
        <v>1</v>
      </c>
      <c r="AO75" s="15"/>
      <c r="AP75" s="24" t="s">
        <v>270</v>
      </c>
      <c r="AQ75" s="30"/>
      <c r="AR75" s="31" t="s">
        <v>95</v>
      </c>
      <c r="AS75" s="32">
        <f t="shared" si="4"/>
        <v>45732</v>
      </c>
      <c r="AT75" s="89">
        <v>1720.0</v>
      </c>
      <c r="AU75" s="67">
        <v>45728.0</v>
      </c>
      <c r="AV75" s="23" t="s">
        <v>84</v>
      </c>
      <c r="AW75" s="24"/>
      <c r="AX75" s="35"/>
      <c r="AY75" s="36"/>
      <c r="AZ75" s="68">
        <v>45729.0</v>
      </c>
      <c r="BA75" s="69" t="s">
        <v>72</v>
      </c>
    </row>
    <row r="76" ht="15.75" customHeight="1">
      <c r="A76" s="9" t="s">
        <v>694</v>
      </c>
      <c r="B76" s="10">
        <v>17467.0</v>
      </c>
      <c r="C76" s="11">
        <v>45666.0</v>
      </c>
      <c r="D76" s="12">
        <v>45672.0</v>
      </c>
      <c r="E76" s="13">
        <f t="shared" si="5"/>
        <v>6</v>
      </c>
      <c r="F76" s="14" t="s">
        <v>695</v>
      </c>
      <c r="G76" s="11" t="s">
        <v>695</v>
      </c>
      <c r="H76" s="11">
        <v>26625.0</v>
      </c>
      <c r="I76" s="9">
        <v>52.0</v>
      </c>
      <c r="J76" s="15" t="s">
        <v>62</v>
      </c>
      <c r="K76" s="15" t="s">
        <v>62</v>
      </c>
      <c r="L76" s="15" t="s">
        <v>696</v>
      </c>
      <c r="M76" s="15" t="s">
        <v>57</v>
      </c>
      <c r="N76" s="15" t="s">
        <v>76</v>
      </c>
      <c r="O76" s="15" t="s">
        <v>697</v>
      </c>
      <c r="P76" s="15" t="s">
        <v>698</v>
      </c>
      <c r="Q76" s="9" t="s">
        <v>699</v>
      </c>
      <c r="R76" s="15" t="s">
        <v>62</v>
      </c>
      <c r="S76" s="9" t="s">
        <v>62</v>
      </c>
      <c r="T76" s="15" t="s">
        <v>700</v>
      </c>
      <c r="U76" s="17" t="s">
        <v>701</v>
      </c>
      <c r="V76" s="18">
        <v>216801.4</v>
      </c>
      <c r="W76" s="19">
        <v>0.0</v>
      </c>
      <c r="X76" s="19">
        <v>0.0</v>
      </c>
      <c r="Y76" s="19">
        <v>0.0</v>
      </c>
      <c r="Z76" s="20">
        <v>78159.58</v>
      </c>
      <c r="AA76" s="21">
        <v>18291.0</v>
      </c>
      <c r="AB76" s="19">
        <v>7839.0</v>
      </c>
      <c r="AC76" s="20">
        <f t="shared" si="2"/>
        <v>26130</v>
      </c>
      <c r="AD76" s="22">
        <f t="shared" si="3"/>
        <v>112511.82</v>
      </c>
      <c r="AE76" s="23" t="s">
        <v>81</v>
      </c>
      <c r="AF76" s="24" t="s">
        <v>65</v>
      </c>
      <c r="AG76" s="25" t="b">
        <v>1</v>
      </c>
      <c r="AH76" s="26"/>
      <c r="AI76" s="27" t="b">
        <v>1</v>
      </c>
      <c r="AJ76" s="26"/>
      <c r="AK76" s="27" t="b">
        <v>1</v>
      </c>
      <c r="AL76" s="26"/>
      <c r="AM76" s="72"/>
      <c r="AN76" s="9" t="b">
        <v>1</v>
      </c>
      <c r="AO76" s="15"/>
      <c r="AP76" s="24" t="s">
        <v>270</v>
      </c>
      <c r="AQ76" s="30"/>
      <c r="AR76" s="31" t="s">
        <v>95</v>
      </c>
      <c r="AS76" s="32">
        <f t="shared" si="4"/>
        <v>45732</v>
      </c>
      <c r="AT76" s="89">
        <v>1723.0</v>
      </c>
      <c r="AU76" s="67">
        <v>45728.0</v>
      </c>
      <c r="AV76" s="23" t="s">
        <v>84</v>
      </c>
      <c r="AW76" s="73" t="s">
        <v>702</v>
      </c>
      <c r="AX76" s="35"/>
      <c r="AY76" s="36"/>
      <c r="AZ76" s="68">
        <v>45729.0</v>
      </c>
      <c r="BA76" s="69" t="s">
        <v>72</v>
      </c>
    </row>
    <row r="77" ht="15.75" customHeight="1">
      <c r="A77" s="9" t="s">
        <v>703</v>
      </c>
      <c r="B77" s="10">
        <v>17506.0</v>
      </c>
      <c r="C77" s="11">
        <v>45667.0</v>
      </c>
      <c r="D77" s="12">
        <v>45672.0</v>
      </c>
      <c r="E77" s="13">
        <f t="shared" si="5"/>
        <v>5</v>
      </c>
      <c r="F77" s="14" t="s">
        <v>704</v>
      </c>
      <c r="G77" s="11" t="s">
        <v>704</v>
      </c>
      <c r="H77" s="11">
        <v>19253.0</v>
      </c>
      <c r="I77" s="9">
        <v>72.0</v>
      </c>
      <c r="J77" s="15" t="s">
        <v>62</v>
      </c>
      <c r="K77" s="15" t="s">
        <v>62</v>
      </c>
      <c r="L77" s="15" t="s">
        <v>705</v>
      </c>
      <c r="M77" s="15" t="s">
        <v>98</v>
      </c>
      <c r="N77" s="15" t="s">
        <v>76</v>
      </c>
      <c r="O77" s="15" t="s">
        <v>706</v>
      </c>
      <c r="P77" s="15" t="s">
        <v>707</v>
      </c>
      <c r="Q77" s="9" t="s">
        <v>91</v>
      </c>
      <c r="R77" s="15" t="s">
        <v>62</v>
      </c>
      <c r="S77" s="9" t="s">
        <v>62</v>
      </c>
      <c r="T77" s="15" t="s">
        <v>701</v>
      </c>
      <c r="U77" s="17" t="s">
        <v>158</v>
      </c>
      <c r="V77" s="18">
        <v>180885.9</v>
      </c>
      <c r="W77" s="19">
        <v>36177.08</v>
      </c>
      <c r="X77" s="19">
        <v>0.0</v>
      </c>
      <c r="Y77" s="19">
        <v>0.0</v>
      </c>
      <c r="Z77" s="20">
        <v>134732.53</v>
      </c>
      <c r="AA77" s="21">
        <v>20475.0</v>
      </c>
      <c r="AB77" s="19">
        <v>8775.0</v>
      </c>
      <c r="AC77" s="20">
        <f t="shared" si="2"/>
        <v>29250</v>
      </c>
      <c r="AD77" s="22">
        <f t="shared" si="3"/>
        <v>-19273.71</v>
      </c>
      <c r="AE77" s="23" t="s">
        <v>81</v>
      </c>
      <c r="AF77" s="24" t="s">
        <v>65</v>
      </c>
      <c r="AG77" s="25" t="b">
        <v>1</v>
      </c>
      <c r="AH77" s="26"/>
      <c r="AI77" s="27" t="b">
        <v>1</v>
      </c>
      <c r="AJ77" s="26"/>
      <c r="AK77" s="27" t="b">
        <v>1</v>
      </c>
      <c r="AL77" s="26"/>
      <c r="AM77" s="72"/>
      <c r="AN77" s="9" t="b">
        <v>1</v>
      </c>
      <c r="AO77" s="15"/>
      <c r="AP77" s="24" t="s">
        <v>270</v>
      </c>
      <c r="AQ77" s="30"/>
      <c r="AR77" s="31" t="s">
        <v>95</v>
      </c>
      <c r="AS77" s="32">
        <f t="shared" si="4"/>
        <v>45732</v>
      </c>
      <c r="AT77" s="89">
        <v>1741.0</v>
      </c>
      <c r="AU77" s="67">
        <v>45732.0</v>
      </c>
      <c r="AV77" s="23" t="s">
        <v>84</v>
      </c>
      <c r="AW77" s="24" t="s">
        <v>708</v>
      </c>
      <c r="AX77" s="35"/>
      <c r="AY77" s="36"/>
      <c r="AZ77" s="68">
        <v>45733.0</v>
      </c>
      <c r="BA77" s="69" t="s">
        <v>72</v>
      </c>
    </row>
    <row r="78" ht="15.75" customHeight="1">
      <c r="A78" s="9" t="s">
        <v>709</v>
      </c>
      <c r="B78" s="10">
        <v>17720.0</v>
      </c>
      <c r="C78" s="11">
        <v>45672.0</v>
      </c>
      <c r="D78" s="12">
        <v>45672.0</v>
      </c>
      <c r="E78" s="13">
        <f t="shared" si="5"/>
        <v>0</v>
      </c>
      <c r="F78" s="14" t="s">
        <v>710</v>
      </c>
      <c r="G78" s="11" t="e">
        <v>#N/A</v>
      </c>
      <c r="H78" s="11">
        <v>24699.0</v>
      </c>
      <c r="I78" s="9">
        <v>57.0</v>
      </c>
      <c r="J78" s="15" t="s">
        <v>62</v>
      </c>
      <c r="K78" s="15" t="s">
        <v>62</v>
      </c>
      <c r="L78" s="15" t="s">
        <v>711</v>
      </c>
      <c r="M78" s="15" t="s">
        <v>228</v>
      </c>
      <c r="N78" s="15" t="s">
        <v>76</v>
      </c>
      <c r="O78" s="15" t="s">
        <v>712</v>
      </c>
      <c r="P78" s="16" t="s">
        <v>712</v>
      </c>
      <c r="Q78" s="9" t="s">
        <v>713</v>
      </c>
      <c r="R78" s="15" t="s">
        <v>714</v>
      </c>
      <c r="S78" s="9">
        <v>11000.0</v>
      </c>
      <c r="T78" s="15" t="s">
        <v>685</v>
      </c>
      <c r="U78" s="17" t="s">
        <v>62</v>
      </c>
      <c r="V78" s="18">
        <v>15714.2</v>
      </c>
      <c r="W78" s="19">
        <v>0.0</v>
      </c>
      <c r="X78" s="19">
        <v>0.0</v>
      </c>
      <c r="Y78" s="19">
        <v>0.0</v>
      </c>
      <c r="Z78" s="20">
        <v>0.0</v>
      </c>
      <c r="AA78" s="21">
        <v>10725.0</v>
      </c>
      <c r="AB78" s="19">
        <v>9828.0</v>
      </c>
      <c r="AC78" s="20">
        <f t="shared" si="2"/>
        <v>20553</v>
      </c>
      <c r="AD78" s="22">
        <f t="shared" si="3"/>
        <v>-4838.8</v>
      </c>
      <c r="AE78" s="23" t="s">
        <v>312</v>
      </c>
      <c r="AF78" s="24" t="s">
        <v>313</v>
      </c>
      <c r="AG78" s="25" t="b">
        <v>1</v>
      </c>
      <c r="AH78" s="26"/>
      <c r="AI78" s="27" t="b">
        <v>1</v>
      </c>
      <c r="AJ78" s="26"/>
      <c r="AK78" s="27" t="b">
        <v>1</v>
      </c>
      <c r="AL78" s="26"/>
      <c r="AM78" s="72"/>
      <c r="AN78" s="9" t="b">
        <v>1</v>
      </c>
      <c r="AO78" s="15"/>
      <c r="AP78" s="24" t="s">
        <v>83</v>
      </c>
      <c r="AQ78" s="30"/>
      <c r="AR78" s="31" t="s">
        <v>70</v>
      </c>
      <c r="AS78" s="32">
        <f t="shared" si="4"/>
        <v>45732</v>
      </c>
      <c r="AT78" s="89">
        <v>1710.0</v>
      </c>
      <c r="AU78" s="67">
        <v>45727.0</v>
      </c>
      <c r="AV78" s="23" t="s">
        <v>84</v>
      </c>
      <c r="AW78" s="73" t="s">
        <v>379</v>
      </c>
      <c r="AX78" s="35"/>
      <c r="AY78" s="36"/>
      <c r="AZ78" s="68">
        <v>45729.0</v>
      </c>
      <c r="BA78" s="69" t="s">
        <v>72</v>
      </c>
    </row>
    <row r="79" ht="15.75" customHeight="1">
      <c r="A79" s="9" t="s">
        <v>715</v>
      </c>
      <c r="B79" s="10">
        <v>17708.0</v>
      </c>
      <c r="C79" s="11">
        <v>45672.0</v>
      </c>
      <c r="D79" s="12">
        <v>45672.0</v>
      </c>
      <c r="E79" s="13">
        <f t="shared" si="5"/>
        <v>0</v>
      </c>
      <c r="F79" s="14" t="s">
        <v>716</v>
      </c>
      <c r="G79" s="11" t="e">
        <v>#N/A</v>
      </c>
      <c r="H79" s="11">
        <v>32058.0</v>
      </c>
      <c r="I79" s="9">
        <v>37.0</v>
      </c>
      <c r="J79" s="15" t="s">
        <v>62</v>
      </c>
      <c r="K79" s="15" t="s">
        <v>62</v>
      </c>
      <c r="L79" s="15" t="s">
        <v>717</v>
      </c>
      <c r="M79" s="15" t="s">
        <v>57</v>
      </c>
      <c r="N79" s="15" t="s">
        <v>76</v>
      </c>
      <c r="O79" s="15" t="s">
        <v>718</v>
      </c>
      <c r="P79" s="16" t="s">
        <v>718</v>
      </c>
      <c r="Q79" s="9" t="s">
        <v>719</v>
      </c>
      <c r="R79" s="15" t="s">
        <v>720</v>
      </c>
      <c r="S79" s="9">
        <v>19120.0</v>
      </c>
      <c r="T79" s="15" t="s">
        <v>721</v>
      </c>
      <c r="U79" s="17" t="s">
        <v>62</v>
      </c>
      <c r="V79" s="18">
        <v>14058.74</v>
      </c>
      <c r="W79" s="19">
        <v>0.0</v>
      </c>
      <c r="X79" s="19">
        <v>0.0</v>
      </c>
      <c r="Y79" s="19">
        <v>0.0</v>
      </c>
      <c r="Z79" s="20">
        <v>0.0</v>
      </c>
      <c r="AA79" s="21">
        <v>10725.0</v>
      </c>
      <c r="AB79" s="19">
        <v>4914.0</v>
      </c>
      <c r="AC79" s="20">
        <f t="shared" si="2"/>
        <v>15639</v>
      </c>
      <c r="AD79" s="22">
        <f t="shared" si="3"/>
        <v>-1580.26</v>
      </c>
      <c r="AE79" s="23" t="s">
        <v>312</v>
      </c>
      <c r="AF79" s="24" t="s">
        <v>313</v>
      </c>
      <c r="AG79" s="25" t="b">
        <v>1</v>
      </c>
      <c r="AH79" s="26"/>
      <c r="AI79" s="27" t="b">
        <v>1</v>
      </c>
      <c r="AJ79" s="26"/>
      <c r="AK79" s="27" t="b">
        <v>1</v>
      </c>
      <c r="AL79" s="26"/>
      <c r="AM79" s="72"/>
      <c r="AN79" s="9" t="b">
        <v>1</v>
      </c>
      <c r="AO79" s="15"/>
      <c r="AP79" s="24" t="s">
        <v>83</v>
      </c>
      <c r="AQ79" s="30"/>
      <c r="AR79" s="31" t="s">
        <v>70</v>
      </c>
      <c r="AS79" s="32">
        <f t="shared" si="4"/>
        <v>45732</v>
      </c>
      <c r="AT79" s="89">
        <v>1711.0</v>
      </c>
      <c r="AU79" s="67">
        <v>45727.0</v>
      </c>
      <c r="AV79" s="23" t="s">
        <v>84</v>
      </c>
      <c r="AW79" s="73" t="s">
        <v>379</v>
      </c>
      <c r="AX79" s="35"/>
      <c r="AY79" s="36"/>
      <c r="AZ79" s="68">
        <v>45729.0</v>
      </c>
      <c r="BA79" s="69" t="s">
        <v>72</v>
      </c>
    </row>
    <row r="80" ht="15.75" customHeight="1">
      <c r="A80" s="39" t="s">
        <v>722</v>
      </c>
      <c r="B80" s="40">
        <v>17511.0</v>
      </c>
      <c r="C80" s="41">
        <v>45667.0</v>
      </c>
      <c r="D80" s="42">
        <v>45672.0</v>
      </c>
      <c r="E80" s="43">
        <f t="shared" si="5"/>
        <v>5</v>
      </c>
      <c r="F80" s="44" t="s">
        <v>723</v>
      </c>
      <c r="G80" s="41" t="s">
        <v>723</v>
      </c>
      <c r="H80" s="41">
        <v>44462.0</v>
      </c>
      <c r="I80" s="39">
        <v>3.0</v>
      </c>
      <c r="J80" s="45" t="s">
        <v>107</v>
      </c>
      <c r="K80" s="45" t="s">
        <v>724</v>
      </c>
      <c r="L80" s="45" t="s">
        <v>725</v>
      </c>
      <c r="M80" s="45" t="s">
        <v>57</v>
      </c>
      <c r="N80" s="45" t="s">
        <v>58</v>
      </c>
      <c r="O80" s="45" t="s">
        <v>726</v>
      </c>
      <c r="P80" s="45" t="s">
        <v>727</v>
      </c>
      <c r="Q80" s="39" t="s">
        <v>91</v>
      </c>
      <c r="R80" s="45" t="s">
        <v>62</v>
      </c>
      <c r="S80" s="39" t="s">
        <v>62</v>
      </c>
      <c r="T80" s="45" t="s">
        <v>728</v>
      </c>
      <c r="U80" s="46" t="s">
        <v>729</v>
      </c>
      <c r="V80" s="47">
        <v>71241.48</v>
      </c>
      <c r="W80" s="48">
        <v>0.0</v>
      </c>
      <c r="X80" s="48">
        <v>0.0</v>
      </c>
      <c r="Y80" s="48">
        <v>54645.99</v>
      </c>
      <c r="Z80" s="49">
        <v>2945.49</v>
      </c>
      <c r="AA80" s="50">
        <v>9555.0</v>
      </c>
      <c r="AB80" s="48">
        <v>4095.0</v>
      </c>
      <c r="AC80" s="49">
        <f t="shared" si="2"/>
        <v>13650</v>
      </c>
      <c r="AD80" s="51">
        <f t="shared" si="3"/>
        <v>0</v>
      </c>
      <c r="AE80" s="52" t="s">
        <v>170</v>
      </c>
      <c r="AF80" s="53" t="s">
        <v>65</v>
      </c>
      <c r="AG80" s="54" t="b">
        <v>1</v>
      </c>
      <c r="AH80" s="55"/>
      <c r="AI80" s="56" t="b">
        <v>0</v>
      </c>
      <c r="AJ80" s="55" t="s">
        <v>66</v>
      </c>
      <c r="AK80" s="56" t="b">
        <v>0</v>
      </c>
      <c r="AL80" s="55" t="s">
        <v>66</v>
      </c>
      <c r="AM80" s="79"/>
      <c r="AN80" s="39" t="b">
        <v>1</v>
      </c>
      <c r="AO80" s="45"/>
      <c r="AP80" s="53" t="s">
        <v>68</v>
      </c>
      <c r="AQ80" s="58"/>
      <c r="AR80" s="59" t="s">
        <v>95</v>
      </c>
      <c r="AS80" s="60">
        <f t="shared" si="4"/>
        <v>45732</v>
      </c>
      <c r="AT80" s="90">
        <v>1743.0</v>
      </c>
      <c r="AU80" s="61">
        <v>45732.0</v>
      </c>
      <c r="AV80" s="52" t="s">
        <v>84</v>
      </c>
      <c r="AW80" s="53" t="s">
        <v>730</v>
      </c>
      <c r="AX80" s="62"/>
      <c r="AY80" s="63"/>
      <c r="AZ80" s="119"/>
      <c r="BA80" s="119"/>
    </row>
    <row r="81" ht="15.75" customHeight="1">
      <c r="A81" s="9" t="s">
        <v>731</v>
      </c>
      <c r="B81" s="10">
        <v>17504.0</v>
      </c>
      <c r="C81" s="11">
        <v>45666.0</v>
      </c>
      <c r="D81" s="12">
        <v>45673.0</v>
      </c>
      <c r="E81" s="13">
        <f t="shared" si="5"/>
        <v>7</v>
      </c>
      <c r="F81" s="14" t="s">
        <v>732</v>
      </c>
      <c r="G81" s="11" t="s">
        <v>732</v>
      </c>
      <c r="H81" s="11">
        <v>44035.0</v>
      </c>
      <c r="I81" s="9">
        <v>4.0</v>
      </c>
      <c r="J81" s="15" t="s">
        <v>733</v>
      </c>
      <c r="K81" s="15" t="s">
        <v>734</v>
      </c>
      <c r="L81" s="15" t="s">
        <v>735</v>
      </c>
      <c r="M81" s="15" t="s">
        <v>57</v>
      </c>
      <c r="N81" s="15" t="s">
        <v>58</v>
      </c>
      <c r="O81" s="15" t="s">
        <v>59</v>
      </c>
      <c r="P81" s="16" t="s">
        <v>60</v>
      </c>
      <c r="Q81" s="9" t="s">
        <v>61</v>
      </c>
      <c r="R81" s="15" t="s">
        <v>62</v>
      </c>
      <c r="S81" s="9" t="s">
        <v>62</v>
      </c>
      <c r="T81" s="15" t="s">
        <v>736</v>
      </c>
      <c r="U81" s="17" t="s">
        <v>62</v>
      </c>
      <c r="V81" s="18">
        <v>54969.95</v>
      </c>
      <c r="W81" s="19">
        <v>0.0</v>
      </c>
      <c r="X81" s="19">
        <v>0.0</v>
      </c>
      <c r="Y81" s="19">
        <v>0.0</v>
      </c>
      <c r="Z81" s="20">
        <v>20000.0</v>
      </c>
      <c r="AA81" s="21">
        <v>13650.0</v>
      </c>
      <c r="AB81" s="19">
        <v>5850.0</v>
      </c>
      <c r="AC81" s="20">
        <f t="shared" si="2"/>
        <v>19500</v>
      </c>
      <c r="AD81" s="22">
        <f t="shared" si="3"/>
        <v>15469.95</v>
      </c>
      <c r="AE81" s="23" t="s">
        <v>81</v>
      </c>
      <c r="AF81" s="24" t="s">
        <v>65</v>
      </c>
      <c r="AG81" s="25" t="b">
        <v>1</v>
      </c>
      <c r="AH81" s="26"/>
      <c r="AI81" s="27" t="b">
        <v>1</v>
      </c>
      <c r="AJ81" s="26"/>
      <c r="AK81" s="27" t="b">
        <v>1</v>
      </c>
      <c r="AL81" s="26"/>
      <c r="AM81" s="72"/>
      <c r="AN81" s="9" t="b">
        <v>1</v>
      </c>
      <c r="AO81" s="15"/>
      <c r="AP81" s="24" t="s">
        <v>270</v>
      </c>
      <c r="AQ81" s="30"/>
      <c r="AR81" s="31" t="s">
        <v>95</v>
      </c>
      <c r="AS81" s="32">
        <f t="shared" si="4"/>
        <v>45733</v>
      </c>
      <c r="AT81" s="89">
        <v>1747.0</v>
      </c>
      <c r="AU81" s="67">
        <v>45732.0</v>
      </c>
      <c r="AV81" s="23" t="s">
        <v>84</v>
      </c>
      <c r="AW81" s="24"/>
      <c r="AX81" s="35"/>
      <c r="AY81" s="36"/>
      <c r="AZ81" s="68">
        <v>45733.0</v>
      </c>
      <c r="BA81" s="69" t="s">
        <v>72</v>
      </c>
    </row>
    <row r="82" ht="15.75" customHeight="1">
      <c r="A82" s="9" t="s">
        <v>737</v>
      </c>
      <c r="B82" s="10">
        <v>17713.0</v>
      </c>
      <c r="C82" s="11">
        <v>45673.0</v>
      </c>
      <c r="D82" s="12">
        <v>45673.0</v>
      </c>
      <c r="E82" s="13">
        <f t="shared" si="5"/>
        <v>0</v>
      </c>
      <c r="F82" s="14" t="s">
        <v>738</v>
      </c>
      <c r="G82" s="11" t="e">
        <v>#N/A</v>
      </c>
      <c r="H82" s="11">
        <v>33945.0</v>
      </c>
      <c r="I82" s="9">
        <v>32.0</v>
      </c>
      <c r="J82" s="15" t="s">
        <v>62</v>
      </c>
      <c r="K82" s="15" t="s">
        <v>62</v>
      </c>
      <c r="L82" s="15" t="s">
        <v>739</v>
      </c>
      <c r="M82" s="15" t="s">
        <v>57</v>
      </c>
      <c r="N82" s="15" t="s">
        <v>76</v>
      </c>
      <c r="O82" s="15" t="s">
        <v>740</v>
      </c>
      <c r="P82" s="16" t="s">
        <v>740</v>
      </c>
      <c r="Q82" s="9" t="s">
        <v>741</v>
      </c>
      <c r="R82" s="15" t="s">
        <v>742</v>
      </c>
      <c r="S82" s="9">
        <v>11760.0</v>
      </c>
      <c r="T82" s="15" t="s">
        <v>311</v>
      </c>
      <c r="U82" s="17" t="s">
        <v>62</v>
      </c>
      <c r="V82" s="18">
        <v>11627.64</v>
      </c>
      <c r="W82" s="19">
        <v>0.0</v>
      </c>
      <c r="X82" s="19">
        <v>0.0</v>
      </c>
      <c r="Y82" s="19">
        <v>1800.0</v>
      </c>
      <c r="Z82" s="20">
        <v>0.0</v>
      </c>
      <c r="AA82" s="21">
        <v>8385.0</v>
      </c>
      <c r="AB82" s="19">
        <v>2457.0</v>
      </c>
      <c r="AC82" s="20">
        <f t="shared" si="2"/>
        <v>10842</v>
      </c>
      <c r="AD82" s="22">
        <f t="shared" si="3"/>
        <v>-1014.36</v>
      </c>
      <c r="AE82" s="23" t="s">
        <v>312</v>
      </c>
      <c r="AF82" s="24" t="s">
        <v>313</v>
      </c>
      <c r="AG82" s="25" t="b">
        <v>1</v>
      </c>
      <c r="AH82" s="26"/>
      <c r="AI82" s="27" t="b">
        <v>1</v>
      </c>
      <c r="AJ82" s="26"/>
      <c r="AK82" s="27" t="b">
        <v>1</v>
      </c>
      <c r="AL82" s="26"/>
      <c r="AM82" s="72"/>
      <c r="AN82" s="9" t="b">
        <v>1</v>
      </c>
      <c r="AO82" s="15"/>
      <c r="AP82" s="24" t="s">
        <v>83</v>
      </c>
      <c r="AQ82" s="30" t="s">
        <v>94</v>
      </c>
      <c r="AR82" s="31" t="s">
        <v>70</v>
      </c>
      <c r="AS82" s="32">
        <f t="shared" si="4"/>
        <v>45733</v>
      </c>
      <c r="AT82" s="120">
        <v>1746.0</v>
      </c>
      <c r="AU82" s="67">
        <v>45733.0</v>
      </c>
      <c r="AV82" s="23" t="s">
        <v>250</v>
      </c>
      <c r="AW82" s="73"/>
      <c r="AX82" s="35"/>
      <c r="AY82" s="36"/>
      <c r="AZ82" s="68">
        <v>45736.0</v>
      </c>
      <c r="BA82" s="69" t="s">
        <v>72</v>
      </c>
    </row>
    <row r="83" ht="15.75" customHeight="1">
      <c r="A83" s="9" t="s">
        <v>743</v>
      </c>
      <c r="B83" s="10">
        <v>17730.0</v>
      </c>
      <c r="C83" s="11">
        <v>45672.0</v>
      </c>
      <c r="D83" s="12">
        <v>45673.0</v>
      </c>
      <c r="E83" s="13">
        <f t="shared" si="5"/>
        <v>1</v>
      </c>
      <c r="F83" s="14" t="s">
        <v>744</v>
      </c>
      <c r="G83" s="11" t="s">
        <v>744</v>
      </c>
      <c r="H83" s="11">
        <v>31240.0</v>
      </c>
      <c r="I83" s="9">
        <v>29.0</v>
      </c>
      <c r="J83" s="15" t="s">
        <v>62</v>
      </c>
      <c r="K83" s="15" t="s">
        <v>62</v>
      </c>
      <c r="L83" s="15" t="s">
        <v>745</v>
      </c>
      <c r="M83" s="15" t="s">
        <v>57</v>
      </c>
      <c r="N83" s="15" t="s">
        <v>76</v>
      </c>
      <c r="O83" s="15" t="s">
        <v>746</v>
      </c>
      <c r="P83" s="15" t="s">
        <v>747</v>
      </c>
      <c r="Q83" s="9"/>
      <c r="R83" s="15"/>
      <c r="S83" s="9"/>
      <c r="T83" s="15" t="s">
        <v>748</v>
      </c>
      <c r="U83" s="17" t="s">
        <v>62</v>
      </c>
      <c r="V83" s="18">
        <v>62526.4</v>
      </c>
      <c r="W83" s="19">
        <v>0.0</v>
      </c>
      <c r="X83" s="19">
        <v>0.0</v>
      </c>
      <c r="Y83" s="19">
        <v>0.0</v>
      </c>
      <c r="Z83" s="20">
        <v>23000.0</v>
      </c>
      <c r="AA83" s="21">
        <v>12870.0</v>
      </c>
      <c r="AB83" s="19">
        <v>8580.0</v>
      </c>
      <c r="AC83" s="20">
        <f t="shared" si="2"/>
        <v>21450</v>
      </c>
      <c r="AD83" s="22">
        <f t="shared" si="3"/>
        <v>18076.4</v>
      </c>
      <c r="AE83" s="23" t="s">
        <v>327</v>
      </c>
      <c r="AF83" s="24" t="s">
        <v>65</v>
      </c>
      <c r="AG83" s="25" t="b">
        <v>1</v>
      </c>
      <c r="AH83" s="26"/>
      <c r="AI83" s="27" t="b">
        <v>1</v>
      </c>
      <c r="AJ83" s="26"/>
      <c r="AK83" s="27" t="b">
        <v>1</v>
      </c>
      <c r="AL83" s="26"/>
      <c r="AM83" s="72"/>
      <c r="AN83" s="9" t="b">
        <v>1</v>
      </c>
      <c r="AO83" s="15"/>
      <c r="AP83" s="24" t="s">
        <v>68</v>
      </c>
      <c r="AQ83" s="30" t="s">
        <v>94</v>
      </c>
      <c r="AR83" s="31" t="s">
        <v>70</v>
      </c>
      <c r="AS83" s="32">
        <f t="shared" si="4"/>
        <v>45733</v>
      </c>
      <c r="AT83" s="89">
        <v>1745.0</v>
      </c>
      <c r="AU83" s="67">
        <v>45732.0</v>
      </c>
      <c r="AV83" s="23" t="s">
        <v>84</v>
      </c>
      <c r="AW83" s="24"/>
      <c r="AX83" s="35"/>
      <c r="AY83" s="36"/>
      <c r="AZ83" s="68">
        <v>45733.0</v>
      </c>
      <c r="BA83" s="69" t="s">
        <v>72</v>
      </c>
    </row>
    <row r="84" ht="15.75" customHeight="1">
      <c r="A84" s="39" t="s">
        <v>749</v>
      </c>
      <c r="B84" s="40">
        <v>17615.0</v>
      </c>
      <c r="C84" s="41">
        <v>45669.0</v>
      </c>
      <c r="D84" s="42">
        <v>45673.0</v>
      </c>
      <c r="E84" s="43">
        <f t="shared" si="5"/>
        <v>4</v>
      </c>
      <c r="F84" s="44" t="s">
        <v>750</v>
      </c>
      <c r="G84" s="41" t="s">
        <v>750</v>
      </c>
      <c r="H84" s="41">
        <v>42677.0</v>
      </c>
      <c r="I84" s="39">
        <v>8.0</v>
      </c>
      <c r="J84" s="45" t="s">
        <v>107</v>
      </c>
      <c r="K84" s="45" t="s">
        <v>62</v>
      </c>
      <c r="L84" s="45" t="s">
        <v>751</v>
      </c>
      <c r="M84" s="45" t="s">
        <v>57</v>
      </c>
      <c r="N84" s="45" t="s">
        <v>58</v>
      </c>
      <c r="O84" s="45" t="s">
        <v>752</v>
      </c>
      <c r="P84" s="78" t="s">
        <v>202</v>
      </c>
      <c r="Q84" s="39" t="s">
        <v>61</v>
      </c>
      <c r="R84" s="45" t="s">
        <v>62</v>
      </c>
      <c r="S84" s="39" t="s">
        <v>62</v>
      </c>
      <c r="T84" s="45" t="s">
        <v>753</v>
      </c>
      <c r="U84" s="46" t="s">
        <v>62</v>
      </c>
      <c r="V84" s="47">
        <v>44616.35</v>
      </c>
      <c r="W84" s="48">
        <v>0.0</v>
      </c>
      <c r="X84" s="48">
        <v>0.0</v>
      </c>
      <c r="Y84" s="48">
        <v>0.0</v>
      </c>
      <c r="Z84" s="49">
        <v>20000.0</v>
      </c>
      <c r="AA84" s="50">
        <v>13650.0</v>
      </c>
      <c r="AB84" s="48">
        <v>5850.0</v>
      </c>
      <c r="AC84" s="49">
        <f t="shared" si="2"/>
        <v>19500</v>
      </c>
      <c r="AD84" s="51">
        <f t="shared" si="3"/>
        <v>5116.35</v>
      </c>
      <c r="AE84" s="52" t="s">
        <v>135</v>
      </c>
      <c r="AF84" s="53" t="s">
        <v>65</v>
      </c>
      <c r="AG84" s="54" t="b">
        <v>1</v>
      </c>
      <c r="AH84" s="55"/>
      <c r="AI84" s="56" t="b">
        <v>1</v>
      </c>
      <c r="AJ84" s="55"/>
      <c r="AK84" s="56" t="b">
        <v>1</v>
      </c>
      <c r="AL84" s="55"/>
      <c r="AM84" s="79"/>
      <c r="AN84" s="39" t="b">
        <v>1</v>
      </c>
      <c r="AO84" s="45"/>
      <c r="AP84" s="53" t="s">
        <v>83</v>
      </c>
      <c r="AQ84" s="58" t="s">
        <v>94</v>
      </c>
      <c r="AR84" s="59" t="s">
        <v>70</v>
      </c>
      <c r="AS84" s="60">
        <f t="shared" si="4"/>
        <v>45733</v>
      </c>
      <c r="AT84" s="90">
        <v>1744.0</v>
      </c>
      <c r="AU84" s="61">
        <v>45732.0</v>
      </c>
      <c r="AV84" s="52" t="s">
        <v>84</v>
      </c>
      <c r="AW84" s="53"/>
      <c r="AX84" s="62"/>
      <c r="AY84" s="63"/>
      <c r="AZ84" s="68">
        <v>45733.0</v>
      </c>
      <c r="BA84" s="69" t="s">
        <v>72</v>
      </c>
    </row>
    <row r="85" ht="15.75" customHeight="1">
      <c r="A85" s="9" t="s">
        <v>754</v>
      </c>
      <c r="B85" s="10">
        <v>17580.0</v>
      </c>
      <c r="C85" s="11">
        <v>45668.0</v>
      </c>
      <c r="D85" s="12">
        <v>45674.0</v>
      </c>
      <c r="E85" s="13">
        <f t="shared" si="5"/>
        <v>6</v>
      </c>
      <c r="F85" s="14" t="s">
        <v>755</v>
      </c>
      <c r="G85" s="11" t="s">
        <v>755</v>
      </c>
      <c r="H85" s="11">
        <v>22878.0</v>
      </c>
      <c r="I85" s="9">
        <v>62.0</v>
      </c>
      <c r="J85" s="15" t="s">
        <v>62</v>
      </c>
      <c r="K85" s="15" t="s">
        <v>62</v>
      </c>
      <c r="L85" s="15" t="s">
        <v>756</v>
      </c>
      <c r="M85" s="15" t="s">
        <v>75</v>
      </c>
      <c r="N85" s="15" t="s">
        <v>76</v>
      </c>
      <c r="O85" s="15" t="s">
        <v>757</v>
      </c>
      <c r="P85" s="15" t="s">
        <v>758</v>
      </c>
      <c r="Q85" s="9" t="s">
        <v>759</v>
      </c>
      <c r="R85" s="15" t="s">
        <v>62</v>
      </c>
      <c r="S85" s="9" t="s">
        <v>62</v>
      </c>
      <c r="T85" s="15" t="s">
        <v>564</v>
      </c>
      <c r="U85" s="17" t="s">
        <v>760</v>
      </c>
      <c r="V85" s="18">
        <v>82241.0</v>
      </c>
      <c r="W85" s="19">
        <v>16448.21</v>
      </c>
      <c r="X85" s="19">
        <v>0.0</v>
      </c>
      <c r="Y85" s="19">
        <v>0.0</v>
      </c>
      <c r="Z85" s="20">
        <v>20000.0</v>
      </c>
      <c r="AA85" s="21">
        <v>8326.5</v>
      </c>
      <c r="AB85" s="121">
        <v>3568.5</v>
      </c>
      <c r="AC85" s="20">
        <f t="shared" si="2"/>
        <v>11895</v>
      </c>
      <c r="AD85" s="22">
        <f t="shared" si="3"/>
        <v>33897.79</v>
      </c>
      <c r="AE85" s="23" t="s">
        <v>327</v>
      </c>
      <c r="AF85" s="24" t="s">
        <v>65</v>
      </c>
      <c r="AG85" s="25" t="b">
        <v>1</v>
      </c>
      <c r="AH85" s="26"/>
      <c r="AI85" s="27" t="b">
        <v>1</v>
      </c>
      <c r="AJ85" s="26"/>
      <c r="AK85" s="27" t="b">
        <v>0</v>
      </c>
      <c r="AL85" s="26" t="s">
        <v>66</v>
      </c>
      <c r="AM85" s="72"/>
      <c r="AN85" s="9" t="b">
        <v>1</v>
      </c>
      <c r="AO85" s="15"/>
      <c r="AP85" s="24" t="s">
        <v>83</v>
      </c>
      <c r="AQ85" s="30" t="s">
        <v>94</v>
      </c>
      <c r="AR85" s="31" t="s">
        <v>95</v>
      </c>
      <c r="AS85" s="32">
        <f t="shared" si="4"/>
        <v>45734</v>
      </c>
      <c r="AT85" s="89">
        <v>1742.0</v>
      </c>
      <c r="AU85" s="67">
        <v>45732.0</v>
      </c>
      <c r="AV85" s="23" t="s">
        <v>84</v>
      </c>
      <c r="AW85" s="24"/>
      <c r="AX85" s="35"/>
      <c r="AY85" s="36"/>
      <c r="AZ85" s="68">
        <v>45733.0</v>
      </c>
      <c r="BA85" s="69" t="s">
        <v>72</v>
      </c>
    </row>
    <row r="86" ht="15.75" customHeight="1">
      <c r="A86" s="9" t="s">
        <v>761</v>
      </c>
      <c r="B86" s="10">
        <v>17639.0</v>
      </c>
      <c r="C86" s="11">
        <v>45670.0</v>
      </c>
      <c r="D86" s="12">
        <v>45674.0</v>
      </c>
      <c r="E86" s="13">
        <f t="shared" si="5"/>
        <v>4</v>
      </c>
      <c r="F86" s="14" t="s">
        <v>762</v>
      </c>
      <c r="G86" s="11" t="s">
        <v>762</v>
      </c>
      <c r="H86" s="11">
        <v>33536.0</v>
      </c>
      <c r="I86" s="9">
        <v>1.0</v>
      </c>
      <c r="J86" s="15" t="s">
        <v>107</v>
      </c>
      <c r="K86" s="15" t="s">
        <v>763</v>
      </c>
      <c r="L86" s="15" t="s">
        <v>764</v>
      </c>
      <c r="M86" s="15" t="s">
        <v>57</v>
      </c>
      <c r="N86" s="15" t="s">
        <v>58</v>
      </c>
      <c r="O86" s="15" t="s">
        <v>765</v>
      </c>
      <c r="P86" s="15" t="s">
        <v>766</v>
      </c>
      <c r="Q86" s="9" t="s">
        <v>767</v>
      </c>
      <c r="R86" s="15" t="s">
        <v>62</v>
      </c>
      <c r="S86" s="9" t="s">
        <v>62</v>
      </c>
      <c r="T86" s="15" t="s">
        <v>768</v>
      </c>
      <c r="U86" s="17" t="s">
        <v>62</v>
      </c>
      <c r="V86" s="18">
        <v>48189.29</v>
      </c>
      <c r="W86" s="19">
        <v>0.0</v>
      </c>
      <c r="X86" s="19">
        <v>0.0</v>
      </c>
      <c r="Y86" s="19">
        <v>26760.79</v>
      </c>
      <c r="Z86" s="20">
        <v>2708.5</v>
      </c>
      <c r="AA86" s="21">
        <v>13104.0</v>
      </c>
      <c r="AB86" s="121">
        <v>5616.0</v>
      </c>
      <c r="AC86" s="20">
        <f t="shared" si="2"/>
        <v>18720</v>
      </c>
      <c r="AD86" s="22">
        <f t="shared" si="3"/>
        <v>0</v>
      </c>
      <c r="AE86" s="23" t="s">
        <v>170</v>
      </c>
      <c r="AF86" s="24" t="s">
        <v>65</v>
      </c>
      <c r="AG86" s="25" t="b">
        <v>1</v>
      </c>
      <c r="AH86" s="26"/>
      <c r="AI86" s="27" t="b">
        <v>0</v>
      </c>
      <c r="AJ86" s="26" t="s">
        <v>66</v>
      </c>
      <c r="AK86" s="27" t="b">
        <v>0</v>
      </c>
      <c r="AL86" s="26" t="s">
        <v>66</v>
      </c>
      <c r="AM86" s="72"/>
      <c r="AN86" s="9" t="b">
        <v>1</v>
      </c>
      <c r="AO86" s="15"/>
      <c r="AP86" s="24" t="s">
        <v>68</v>
      </c>
      <c r="AQ86" s="30" t="s">
        <v>94</v>
      </c>
      <c r="AR86" s="31" t="s">
        <v>95</v>
      </c>
      <c r="AS86" s="32">
        <f t="shared" si="4"/>
        <v>45734</v>
      </c>
      <c r="AT86" s="89">
        <v>1755.0</v>
      </c>
      <c r="AU86" s="67">
        <v>45734.0</v>
      </c>
      <c r="AV86" s="23" t="s">
        <v>250</v>
      </c>
      <c r="AW86" s="73" t="s">
        <v>769</v>
      </c>
      <c r="AX86" s="35"/>
      <c r="AY86" s="36"/>
      <c r="AZ86" s="68">
        <v>45736.0</v>
      </c>
      <c r="BA86" s="69" t="s">
        <v>72</v>
      </c>
    </row>
    <row r="87" ht="15.75" customHeight="1">
      <c r="A87" s="9" t="s">
        <v>770</v>
      </c>
      <c r="B87" s="10">
        <v>17505.0</v>
      </c>
      <c r="C87" s="11">
        <v>45667.0</v>
      </c>
      <c r="D87" s="12">
        <v>45674.0</v>
      </c>
      <c r="E87" s="13">
        <f t="shared" si="5"/>
        <v>7</v>
      </c>
      <c r="F87" s="14" t="s">
        <v>771</v>
      </c>
      <c r="G87" s="11" t="s">
        <v>771</v>
      </c>
      <c r="H87" s="11">
        <v>27968.0</v>
      </c>
      <c r="I87" s="9">
        <v>48.0</v>
      </c>
      <c r="J87" s="15" t="s">
        <v>62</v>
      </c>
      <c r="K87" s="15" t="s">
        <v>62</v>
      </c>
      <c r="L87" s="15" t="s">
        <v>772</v>
      </c>
      <c r="M87" s="15" t="s">
        <v>57</v>
      </c>
      <c r="N87" s="15" t="s">
        <v>76</v>
      </c>
      <c r="O87" s="15" t="s">
        <v>773</v>
      </c>
      <c r="P87" s="15" t="s">
        <v>774</v>
      </c>
      <c r="Q87" s="9" t="s">
        <v>61</v>
      </c>
      <c r="R87" s="15" t="s">
        <v>62</v>
      </c>
      <c r="S87" s="9" t="s">
        <v>62</v>
      </c>
      <c r="T87" s="15" t="s">
        <v>558</v>
      </c>
      <c r="U87" s="17" t="s">
        <v>62</v>
      </c>
      <c r="V87" s="18">
        <v>83943.82</v>
      </c>
      <c r="W87" s="19">
        <v>0.0</v>
      </c>
      <c r="X87" s="19">
        <v>0.0</v>
      </c>
      <c r="Y87" s="19">
        <v>62728.74</v>
      </c>
      <c r="Z87" s="20">
        <v>1715.08</v>
      </c>
      <c r="AA87" s="21">
        <v>13650.0</v>
      </c>
      <c r="AB87" s="121">
        <v>5850.0</v>
      </c>
      <c r="AC87" s="20">
        <f t="shared" si="2"/>
        <v>19500</v>
      </c>
      <c r="AD87" s="22">
        <f t="shared" si="3"/>
        <v>0</v>
      </c>
      <c r="AE87" s="23" t="s">
        <v>81</v>
      </c>
      <c r="AF87" s="24" t="s">
        <v>65</v>
      </c>
      <c r="AG87" s="25" t="b">
        <v>1</v>
      </c>
      <c r="AH87" s="26"/>
      <c r="AI87" s="27" t="b">
        <v>1</v>
      </c>
      <c r="AJ87" s="26"/>
      <c r="AK87" s="27" t="b">
        <v>1</v>
      </c>
      <c r="AL87" s="26"/>
      <c r="AM87" s="72"/>
      <c r="AN87" s="9" t="b">
        <v>1</v>
      </c>
      <c r="AO87" s="15"/>
      <c r="AP87" s="24" t="s">
        <v>83</v>
      </c>
      <c r="AQ87" s="30" t="s">
        <v>94</v>
      </c>
      <c r="AR87" s="31" t="s">
        <v>70</v>
      </c>
      <c r="AS87" s="32">
        <f t="shared" si="4"/>
        <v>45734</v>
      </c>
      <c r="AT87" s="89">
        <v>1748.0</v>
      </c>
      <c r="AU87" s="67">
        <v>45732.0</v>
      </c>
      <c r="AV87" s="23" t="s">
        <v>84</v>
      </c>
      <c r="AW87" s="24"/>
      <c r="AX87" s="35"/>
      <c r="AY87" s="36"/>
      <c r="AZ87" s="68">
        <v>45733.0</v>
      </c>
      <c r="BA87" s="69" t="s">
        <v>72</v>
      </c>
    </row>
    <row r="88" ht="15.75" customHeight="1">
      <c r="A88" s="9" t="s">
        <v>775</v>
      </c>
      <c r="B88" s="10">
        <v>17612.0</v>
      </c>
      <c r="C88" s="11">
        <v>45670.0</v>
      </c>
      <c r="D88" s="12">
        <v>45674.0</v>
      </c>
      <c r="E88" s="13">
        <f t="shared" si="5"/>
        <v>4</v>
      </c>
      <c r="F88" s="14" t="s">
        <v>776</v>
      </c>
      <c r="G88" s="11" t="s">
        <v>776</v>
      </c>
      <c r="H88" s="11">
        <v>31680.0</v>
      </c>
      <c r="I88" s="9">
        <v>38.0</v>
      </c>
      <c r="J88" s="15" t="s">
        <v>62</v>
      </c>
      <c r="K88" s="15" t="s">
        <v>62</v>
      </c>
      <c r="L88" s="15" t="s">
        <v>777</v>
      </c>
      <c r="M88" s="15" t="s">
        <v>57</v>
      </c>
      <c r="N88" s="15" t="s">
        <v>76</v>
      </c>
      <c r="O88" s="15" t="s">
        <v>778</v>
      </c>
      <c r="P88" s="16" t="s">
        <v>779</v>
      </c>
      <c r="Q88" s="9" t="s">
        <v>780</v>
      </c>
      <c r="R88" s="15" t="s">
        <v>62</v>
      </c>
      <c r="S88" s="9" t="s">
        <v>62</v>
      </c>
      <c r="T88" s="15" t="s">
        <v>212</v>
      </c>
      <c r="U88" s="17" t="s">
        <v>62</v>
      </c>
      <c r="V88" s="18">
        <v>150204.06</v>
      </c>
      <c r="W88" s="19">
        <v>0.0</v>
      </c>
      <c r="X88" s="19">
        <v>0.0</v>
      </c>
      <c r="Y88" s="19">
        <v>53616.3</v>
      </c>
      <c r="Z88" s="20">
        <v>17041.03</v>
      </c>
      <c r="AA88" s="21">
        <v>56000.0</v>
      </c>
      <c r="AB88" s="121">
        <v>24000.0</v>
      </c>
      <c r="AC88" s="20">
        <f t="shared" si="2"/>
        <v>80000</v>
      </c>
      <c r="AD88" s="22">
        <f t="shared" si="3"/>
        <v>-453.27</v>
      </c>
      <c r="AE88" s="23" t="s">
        <v>81</v>
      </c>
      <c r="AF88" s="24" t="s">
        <v>65</v>
      </c>
      <c r="AG88" s="25" t="b">
        <v>1</v>
      </c>
      <c r="AH88" s="26"/>
      <c r="AI88" s="27" t="b">
        <v>1</v>
      </c>
      <c r="AJ88" s="26"/>
      <c r="AK88" s="27" t="b">
        <v>1</v>
      </c>
      <c r="AL88" s="26"/>
      <c r="AM88" s="72"/>
      <c r="AN88" s="9" t="b">
        <v>1</v>
      </c>
      <c r="AO88" s="15"/>
      <c r="AP88" s="24" t="s">
        <v>83</v>
      </c>
      <c r="AQ88" s="30" t="s">
        <v>94</v>
      </c>
      <c r="AR88" s="31" t="s">
        <v>70</v>
      </c>
      <c r="AS88" s="32">
        <f t="shared" si="4"/>
        <v>45734</v>
      </c>
      <c r="AT88" s="89">
        <v>1750.0</v>
      </c>
      <c r="AU88" s="67">
        <v>45732.0</v>
      </c>
      <c r="AV88" s="23" t="s">
        <v>84</v>
      </c>
      <c r="AW88" s="24"/>
      <c r="AX88" s="35"/>
      <c r="AY88" s="36"/>
      <c r="AZ88" s="68">
        <v>45733.0</v>
      </c>
      <c r="BA88" s="69" t="s">
        <v>72</v>
      </c>
    </row>
    <row r="89" ht="15.75" customHeight="1">
      <c r="A89" s="9" t="s">
        <v>781</v>
      </c>
      <c r="B89" s="10">
        <v>17696.0</v>
      </c>
      <c r="C89" s="11">
        <v>45672.0</v>
      </c>
      <c r="D89" s="12">
        <v>45674.0</v>
      </c>
      <c r="E89" s="13">
        <f t="shared" si="5"/>
        <v>2</v>
      </c>
      <c r="F89" s="14" t="s">
        <v>782</v>
      </c>
      <c r="G89" s="11" t="s">
        <v>782</v>
      </c>
      <c r="H89" s="11">
        <v>41745.0</v>
      </c>
      <c r="I89" s="9">
        <v>10.0</v>
      </c>
      <c r="J89" s="15" t="s">
        <v>107</v>
      </c>
      <c r="K89" s="15" t="s">
        <v>783</v>
      </c>
      <c r="L89" s="15" t="s">
        <v>784</v>
      </c>
      <c r="M89" s="15" t="s">
        <v>57</v>
      </c>
      <c r="N89" s="15" t="s">
        <v>58</v>
      </c>
      <c r="O89" s="15" t="s">
        <v>785</v>
      </c>
      <c r="P89" s="16" t="s">
        <v>786</v>
      </c>
      <c r="Q89" s="9" t="s">
        <v>276</v>
      </c>
      <c r="R89" s="15" t="s">
        <v>62</v>
      </c>
      <c r="S89" s="9" t="s">
        <v>62</v>
      </c>
      <c r="T89" s="15" t="s">
        <v>660</v>
      </c>
      <c r="U89" s="17" t="s">
        <v>62</v>
      </c>
      <c r="V89" s="18">
        <v>37600.89</v>
      </c>
      <c r="W89" s="19">
        <v>0.0</v>
      </c>
      <c r="X89" s="19">
        <v>0.0</v>
      </c>
      <c r="Y89" s="19">
        <v>28560.43</v>
      </c>
      <c r="Z89" s="20">
        <v>1240.46</v>
      </c>
      <c r="AA89" s="21">
        <v>5460.0</v>
      </c>
      <c r="AB89" s="121">
        <v>2340.0</v>
      </c>
      <c r="AC89" s="20">
        <f t="shared" si="2"/>
        <v>7800</v>
      </c>
      <c r="AD89" s="22">
        <f t="shared" si="3"/>
        <v>0</v>
      </c>
      <c r="AE89" s="23" t="s">
        <v>170</v>
      </c>
      <c r="AF89" s="24" t="s">
        <v>65</v>
      </c>
      <c r="AG89" s="25" t="b">
        <v>1</v>
      </c>
      <c r="AH89" s="26"/>
      <c r="AI89" s="27" t="b">
        <v>1</v>
      </c>
      <c r="AJ89" s="26"/>
      <c r="AK89" s="27" t="b">
        <v>1</v>
      </c>
      <c r="AL89" s="26"/>
      <c r="AM89" s="72"/>
      <c r="AN89" s="9" t="b">
        <v>1</v>
      </c>
      <c r="AO89" s="15"/>
      <c r="AP89" s="24" t="s">
        <v>83</v>
      </c>
      <c r="AQ89" s="30" t="s">
        <v>94</v>
      </c>
      <c r="AR89" s="31" t="s">
        <v>70</v>
      </c>
      <c r="AS89" s="32">
        <f t="shared" si="4"/>
        <v>45734</v>
      </c>
      <c r="AT89" s="89">
        <v>1754.0</v>
      </c>
      <c r="AU89" s="67">
        <v>45734.0</v>
      </c>
      <c r="AV89" s="23" t="s">
        <v>250</v>
      </c>
      <c r="AW89" s="73" t="s">
        <v>787</v>
      </c>
      <c r="AX89" s="35"/>
      <c r="AY89" s="36"/>
      <c r="AZ89" s="68">
        <v>45736.0</v>
      </c>
      <c r="BA89" s="69" t="s">
        <v>72</v>
      </c>
    </row>
    <row r="90" ht="15.75" customHeight="1">
      <c r="A90" s="39" t="s">
        <v>788</v>
      </c>
      <c r="B90" s="40">
        <v>17635.0</v>
      </c>
      <c r="C90" s="41">
        <v>45670.0</v>
      </c>
      <c r="D90" s="42">
        <v>45674.0</v>
      </c>
      <c r="E90" s="43">
        <f t="shared" si="5"/>
        <v>4</v>
      </c>
      <c r="F90" s="44" t="s">
        <v>789</v>
      </c>
      <c r="G90" s="41" t="s">
        <v>789</v>
      </c>
      <c r="H90" s="41">
        <v>20014.0</v>
      </c>
      <c r="I90" s="39">
        <v>70.0</v>
      </c>
      <c r="J90" s="45" t="s">
        <v>62</v>
      </c>
      <c r="K90" s="45" t="s">
        <v>62</v>
      </c>
      <c r="L90" s="45" t="s">
        <v>790</v>
      </c>
      <c r="M90" s="45" t="s">
        <v>98</v>
      </c>
      <c r="N90" s="45" t="s">
        <v>76</v>
      </c>
      <c r="O90" s="45" t="s">
        <v>791</v>
      </c>
      <c r="P90" s="45" t="s">
        <v>792</v>
      </c>
      <c r="Q90" s="39" t="s">
        <v>793</v>
      </c>
      <c r="R90" s="45" t="s">
        <v>62</v>
      </c>
      <c r="S90" s="39" t="s">
        <v>62</v>
      </c>
      <c r="T90" s="45" t="s">
        <v>794</v>
      </c>
      <c r="U90" s="46" t="s">
        <v>62</v>
      </c>
      <c r="V90" s="47">
        <v>75026.32</v>
      </c>
      <c r="W90" s="48">
        <v>15005.26</v>
      </c>
      <c r="X90" s="48">
        <v>0.0</v>
      </c>
      <c r="Y90" s="48">
        <v>0.0</v>
      </c>
      <c r="Z90" s="49">
        <v>30000.0</v>
      </c>
      <c r="AA90" s="50">
        <v>13104.0</v>
      </c>
      <c r="AB90" s="122">
        <v>5616.0</v>
      </c>
      <c r="AC90" s="49">
        <f t="shared" si="2"/>
        <v>18720</v>
      </c>
      <c r="AD90" s="51">
        <f t="shared" si="3"/>
        <v>11301.06</v>
      </c>
      <c r="AE90" s="52" t="s">
        <v>81</v>
      </c>
      <c r="AF90" s="53" t="s">
        <v>65</v>
      </c>
      <c r="AG90" s="54" t="b">
        <v>1</v>
      </c>
      <c r="AH90" s="55"/>
      <c r="AI90" s="56" t="b">
        <v>1</v>
      </c>
      <c r="AJ90" s="55"/>
      <c r="AK90" s="56" t="b">
        <v>1</v>
      </c>
      <c r="AL90" s="55"/>
      <c r="AM90" s="79"/>
      <c r="AN90" s="39" t="b">
        <v>1</v>
      </c>
      <c r="AO90" s="45"/>
      <c r="AP90" s="53" t="s">
        <v>83</v>
      </c>
      <c r="AQ90" s="58" t="s">
        <v>127</v>
      </c>
      <c r="AR90" s="59" t="s">
        <v>70</v>
      </c>
      <c r="AS90" s="60">
        <f t="shared" si="4"/>
        <v>45734</v>
      </c>
      <c r="AT90" s="90">
        <v>1749.0</v>
      </c>
      <c r="AU90" s="61">
        <v>45732.0</v>
      </c>
      <c r="AV90" s="52" t="s">
        <v>84</v>
      </c>
      <c r="AW90" s="53"/>
      <c r="AX90" s="62"/>
      <c r="AY90" s="63"/>
      <c r="AZ90" s="68">
        <v>45733.0</v>
      </c>
      <c r="BA90" s="69" t="s">
        <v>72</v>
      </c>
    </row>
    <row r="91" ht="15.75" customHeight="1">
      <c r="A91" s="9" t="s">
        <v>795</v>
      </c>
      <c r="B91" s="10">
        <v>17831.0</v>
      </c>
      <c r="C91" s="11">
        <v>45675.0</v>
      </c>
      <c r="D91" s="12">
        <v>45675.0</v>
      </c>
      <c r="E91" s="13">
        <f t="shared" si="5"/>
        <v>0</v>
      </c>
      <c r="F91" s="14" t="s">
        <v>796</v>
      </c>
      <c r="G91" s="11" t="e">
        <v>#N/A</v>
      </c>
      <c r="H91" s="11">
        <v>33984.0</v>
      </c>
      <c r="I91" s="9">
        <v>32.0</v>
      </c>
      <c r="J91" s="15" t="s">
        <v>62</v>
      </c>
      <c r="K91" s="15" t="s">
        <v>62</v>
      </c>
      <c r="L91" s="15" t="s">
        <v>797</v>
      </c>
      <c r="M91" s="15" t="s">
        <v>57</v>
      </c>
      <c r="N91" s="15" t="s">
        <v>76</v>
      </c>
      <c r="O91" s="15" t="s">
        <v>798</v>
      </c>
      <c r="P91" s="16" t="s">
        <v>798</v>
      </c>
      <c r="Q91" s="9" t="s">
        <v>799</v>
      </c>
      <c r="R91" s="15" t="s">
        <v>800</v>
      </c>
      <c r="S91" s="9">
        <v>24076.0</v>
      </c>
      <c r="T91" s="15" t="s">
        <v>801</v>
      </c>
      <c r="U91" s="17" t="s">
        <v>62</v>
      </c>
      <c r="V91" s="18">
        <v>24867.42</v>
      </c>
      <c r="W91" s="19">
        <v>0.0</v>
      </c>
      <c r="X91" s="19">
        <v>0.0</v>
      </c>
      <c r="Y91" s="19">
        <v>11000.0</v>
      </c>
      <c r="Z91" s="20">
        <v>0.0</v>
      </c>
      <c r="AA91" s="21">
        <v>10725.0</v>
      </c>
      <c r="AB91" s="121">
        <v>4914.0</v>
      </c>
      <c r="AC91" s="20">
        <f t="shared" si="2"/>
        <v>15639</v>
      </c>
      <c r="AD91" s="22">
        <f t="shared" si="3"/>
        <v>-1771.58</v>
      </c>
      <c r="AE91" s="23" t="s">
        <v>81</v>
      </c>
      <c r="AF91" s="24" t="s">
        <v>313</v>
      </c>
      <c r="AG91" s="25" t="b">
        <v>1</v>
      </c>
      <c r="AH91" s="26"/>
      <c r="AI91" s="27" t="b">
        <v>1</v>
      </c>
      <c r="AJ91" s="26"/>
      <c r="AK91" s="27" t="b">
        <v>1</v>
      </c>
      <c r="AL91" s="26"/>
      <c r="AM91" s="72"/>
      <c r="AN91" s="9" t="b">
        <v>1</v>
      </c>
      <c r="AO91" s="15"/>
      <c r="AP91" s="24" t="s">
        <v>83</v>
      </c>
      <c r="AQ91" s="30" t="s">
        <v>94</v>
      </c>
      <c r="AR91" s="31" t="s">
        <v>70</v>
      </c>
      <c r="AS91" s="32">
        <f t="shared" si="4"/>
        <v>45735</v>
      </c>
      <c r="AT91" s="89">
        <v>1759.0</v>
      </c>
      <c r="AU91" s="67">
        <v>45735.0</v>
      </c>
      <c r="AV91" s="23" t="s">
        <v>84</v>
      </c>
      <c r="AW91" s="24"/>
      <c r="AX91" s="35"/>
      <c r="AY91" s="36"/>
      <c r="AZ91" s="77"/>
      <c r="BA91" s="77"/>
    </row>
    <row r="92" ht="15.75" customHeight="1">
      <c r="A92" s="9" t="s">
        <v>802</v>
      </c>
      <c r="B92" s="10">
        <v>17816.0</v>
      </c>
      <c r="C92" s="11">
        <v>45675.0</v>
      </c>
      <c r="D92" s="12">
        <v>45675.0</v>
      </c>
      <c r="E92" s="13">
        <f t="shared" si="5"/>
        <v>0</v>
      </c>
      <c r="F92" s="14" t="s">
        <v>803</v>
      </c>
      <c r="G92" s="11" t="e">
        <v>#N/A</v>
      </c>
      <c r="H92" s="11">
        <v>22457.0</v>
      </c>
      <c r="I92" s="9">
        <v>63.0</v>
      </c>
      <c r="J92" s="15" t="s">
        <v>62</v>
      </c>
      <c r="K92" s="15" t="s">
        <v>62</v>
      </c>
      <c r="L92" s="15" t="s">
        <v>804</v>
      </c>
      <c r="M92" s="15" t="s">
        <v>98</v>
      </c>
      <c r="N92" s="15" t="s">
        <v>76</v>
      </c>
      <c r="O92" s="15" t="s">
        <v>798</v>
      </c>
      <c r="P92" s="16" t="s">
        <v>798</v>
      </c>
      <c r="Q92" s="9" t="s">
        <v>799</v>
      </c>
      <c r="R92" s="15" t="s">
        <v>805</v>
      </c>
      <c r="S92" s="9">
        <v>25076.0</v>
      </c>
      <c r="T92" s="15" t="s">
        <v>801</v>
      </c>
      <c r="U92" s="17" t="s">
        <v>62</v>
      </c>
      <c r="V92" s="18">
        <v>26547.27</v>
      </c>
      <c r="W92" s="19">
        <v>5309.46</v>
      </c>
      <c r="X92" s="19">
        <v>0.0</v>
      </c>
      <c r="Y92" s="19">
        <v>9350.0</v>
      </c>
      <c r="Z92" s="20">
        <v>0.0</v>
      </c>
      <c r="AA92" s="21">
        <v>10725.0</v>
      </c>
      <c r="AB92" s="19">
        <v>4914.0</v>
      </c>
      <c r="AC92" s="20">
        <f t="shared" si="2"/>
        <v>15639</v>
      </c>
      <c r="AD92" s="22">
        <f t="shared" si="3"/>
        <v>-3751.19</v>
      </c>
      <c r="AE92" s="23" t="s">
        <v>81</v>
      </c>
      <c r="AF92" s="24" t="s">
        <v>313</v>
      </c>
      <c r="AG92" s="25" t="b">
        <v>1</v>
      </c>
      <c r="AH92" s="26"/>
      <c r="AI92" s="27" t="b">
        <v>1</v>
      </c>
      <c r="AJ92" s="26"/>
      <c r="AK92" s="27" t="b">
        <v>1</v>
      </c>
      <c r="AL92" s="26"/>
      <c r="AM92" s="72"/>
      <c r="AN92" s="9" t="b">
        <v>1</v>
      </c>
      <c r="AO92" s="15"/>
      <c r="AP92" s="24" t="s">
        <v>83</v>
      </c>
      <c r="AQ92" s="30" t="s">
        <v>94</v>
      </c>
      <c r="AR92" s="31" t="s">
        <v>70</v>
      </c>
      <c r="AS92" s="32">
        <f t="shared" si="4"/>
        <v>45735</v>
      </c>
      <c r="AT92" s="89">
        <v>1713.0</v>
      </c>
      <c r="AU92" s="67">
        <v>45727.0</v>
      </c>
      <c r="AV92" s="23" t="s">
        <v>84</v>
      </c>
      <c r="AW92" s="24"/>
      <c r="AX92" s="35"/>
      <c r="AY92" s="36"/>
      <c r="AZ92" s="68">
        <v>45729.0</v>
      </c>
      <c r="BA92" s="69" t="s">
        <v>72</v>
      </c>
    </row>
    <row r="93" ht="15.75" customHeight="1">
      <c r="A93" s="9" t="s">
        <v>806</v>
      </c>
      <c r="B93" s="10">
        <v>17726.0</v>
      </c>
      <c r="C93" s="11">
        <v>45672.0</v>
      </c>
      <c r="D93" s="12">
        <v>45675.0</v>
      </c>
      <c r="E93" s="13">
        <f t="shared" si="5"/>
        <v>3</v>
      </c>
      <c r="F93" s="14" t="s">
        <v>807</v>
      </c>
      <c r="G93" s="11" t="s">
        <v>807</v>
      </c>
      <c r="H93" s="11">
        <v>26113.0</v>
      </c>
      <c r="I93" s="9">
        <v>53.0</v>
      </c>
      <c r="J93" s="15" t="s">
        <v>62</v>
      </c>
      <c r="K93" s="15" t="s">
        <v>62</v>
      </c>
      <c r="L93" s="15" t="s">
        <v>808</v>
      </c>
      <c r="M93" s="15" t="s">
        <v>57</v>
      </c>
      <c r="N93" s="15" t="s">
        <v>76</v>
      </c>
      <c r="O93" s="15" t="s">
        <v>809</v>
      </c>
      <c r="P93" s="15" t="s">
        <v>810</v>
      </c>
      <c r="Q93" s="9" t="s">
        <v>811</v>
      </c>
      <c r="R93" s="15" t="s">
        <v>62</v>
      </c>
      <c r="S93" s="9" t="s">
        <v>62</v>
      </c>
      <c r="T93" s="15" t="s">
        <v>412</v>
      </c>
      <c r="U93" s="17" t="s">
        <v>812</v>
      </c>
      <c r="V93" s="18">
        <v>47281.87</v>
      </c>
      <c r="W93" s="19">
        <v>0.0</v>
      </c>
      <c r="X93" s="19">
        <v>0.0</v>
      </c>
      <c r="Y93" s="19">
        <v>35757.16</v>
      </c>
      <c r="Z93" s="20">
        <v>409.71</v>
      </c>
      <c r="AA93" s="21">
        <v>7780.5</v>
      </c>
      <c r="AB93" s="19">
        <v>3334.5</v>
      </c>
      <c r="AC93" s="20">
        <f t="shared" si="2"/>
        <v>11115</v>
      </c>
      <c r="AD93" s="22">
        <f t="shared" si="3"/>
        <v>0</v>
      </c>
      <c r="AE93" s="23" t="s">
        <v>81</v>
      </c>
      <c r="AF93" s="24" t="s">
        <v>65</v>
      </c>
      <c r="AG93" s="25" t="b">
        <v>1</v>
      </c>
      <c r="AH93" s="26"/>
      <c r="AI93" s="27" t="b">
        <v>1</v>
      </c>
      <c r="AJ93" s="26"/>
      <c r="AK93" s="27" t="b">
        <v>1</v>
      </c>
      <c r="AL93" s="26"/>
      <c r="AM93" s="72"/>
      <c r="AN93" s="9" t="b">
        <v>1</v>
      </c>
      <c r="AO93" s="15"/>
      <c r="AP93" s="24" t="s">
        <v>68</v>
      </c>
      <c r="AQ93" s="30" t="s">
        <v>94</v>
      </c>
      <c r="AR93" s="31" t="s">
        <v>70</v>
      </c>
      <c r="AS93" s="32">
        <f t="shared" si="4"/>
        <v>45735</v>
      </c>
      <c r="AT93" s="89">
        <v>1757.0</v>
      </c>
      <c r="AU93" s="67">
        <v>45735.0</v>
      </c>
      <c r="AV93" s="23" t="s">
        <v>84</v>
      </c>
      <c r="AW93" s="24"/>
      <c r="AX93" s="35"/>
      <c r="AY93" s="36"/>
      <c r="AZ93" s="77"/>
      <c r="BA93" s="77"/>
    </row>
    <row r="94" ht="15.75" customHeight="1">
      <c r="A94" s="39" t="s">
        <v>813</v>
      </c>
      <c r="B94" s="40">
        <v>17716.0</v>
      </c>
      <c r="C94" s="41">
        <v>45672.0</v>
      </c>
      <c r="D94" s="42">
        <v>45675.0</v>
      </c>
      <c r="E94" s="43">
        <f t="shared" si="5"/>
        <v>3</v>
      </c>
      <c r="F94" s="44" t="s">
        <v>814</v>
      </c>
      <c r="G94" s="41" t="s">
        <v>814</v>
      </c>
      <c r="H94" s="41">
        <v>22995.0</v>
      </c>
      <c r="I94" s="39">
        <v>62.0</v>
      </c>
      <c r="J94" s="45" t="s">
        <v>62</v>
      </c>
      <c r="K94" s="45" t="s">
        <v>62</v>
      </c>
      <c r="L94" s="45" t="s">
        <v>815</v>
      </c>
      <c r="M94" s="45" t="s">
        <v>98</v>
      </c>
      <c r="N94" s="45" t="s">
        <v>76</v>
      </c>
      <c r="O94" s="45" t="s">
        <v>816</v>
      </c>
      <c r="P94" s="45" t="s">
        <v>817</v>
      </c>
      <c r="Q94" s="39" t="s">
        <v>818</v>
      </c>
      <c r="R94" s="45" t="s">
        <v>62</v>
      </c>
      <c r="S94" s="39" t="s">
        <v>62</v>
      </c>
      <c r="T94" s="45" t="s">
        <v>385</v>
      </c>
      <c r="U94" s="46" t="s">
        <v>819</v>
      </c>
      <c r="V94" s="47">
        <v>62346.83</v>
      </c>
      <c r="W94" s="48">
        <v>12469.39</v>
      </c>
      <c r="X94" s="48">
        <v>0.0</v>
      </c>
      <c r="Y94" s="48">
        <v>32599.44</v>
      </c>
      <c r="Z94" s="49">
        <v>6553.0</v>
      </c>
      <c r="AA94" s="50">
        <v>7507.5</v>
      </c>
      <c r="AB94" s="48">
        <v>3217.5</v>
      </c>
      <c r="AC94" s="49">
        <f t="shared" si="2"/>
        <v>10725</v>
      </c>
      <c r="AD94" s="51">
        <f t="shared" si="3"/>
        <v>0</v>
      </c>
      <c r="AE94" s="52" t="s">
        <v>81</v>
      </c>
      <c r="AF94" s="53" t="s">
        <v>65</v>
      </c>
      <c r="AG94" s="54" t="b">
        <v>1</v>
      </c>
      <c r="AH94" s="55"/>
      <c r="AI94" s="56" t="b">
        <v>0</v>
      </c>
      <c r="AJ94" s="55" t="s">
        <v>66</v>
      </c>
      <c r="AK94" s="56" t="b">
        <v>0</v>
      </c>
      <c r="AL94" s="55" t="s">
        <v>66</v>
      </c>
      <c r="AM94" s="79"/>
      <c r="AN94" s="39" t="b">
        <v>1</v>
      </c>
      <c r="AO94" s="45"/>
      <c r="AP94" s="53" t="s">
        <v>83</v>
      </c>
      <c r="AQ94" s="58" t="s">
        <v>94</v>
      </c>
      <c r="AR94" s="59" t="s">
        <v>95</v>
      </c>
      <c r="AS94" s="60">
        <f t="shared" si="4"/>
        <v>45735</v>
      </c>
      <c r="AT94" s="90">
        <v>1764.0</v>
      </c>
      <c r="AU94" s="61">
        <v>45735.0</v>
      </c>
      <c r="AV94" s="52" t="s">
        <v>84</v>
      </c>
      <c r="AW94" s="53"/>
      <c r="AX94" s="62"/>
      <c r="AY94" s="63"/>
      <c r="AZ94" s="119"/>
      <c r="BA94" s="119"/>
    </row>
    <row r="95" ht="15.75" hidden="1" customHeight="1">
      <c r="A95" s="9" t="s">
        <v>820</v>
      </c>
      <c r="B95" s="10">
        <v>17795.0</v>
      </c>
      <c r="C95" s="11">
        <v>45674.0</v>
      </c>
      <c r="D95" s="12">
        <v>45676.0</v>
      </c>
      <c r="E95" s="13">
        <f t="shared" si="5"/>
        <v>2</v>
      </c>
      <c r="F95" s="14" t="s">
        <v>821</v>
      </c>
      <c r="G95" s="11" t="e">
        <v>#N/A</v>
      </c>
      <c r="H95" s="11">
        <v>44898.0</v>
      </c>
      <c r="I95" s="9">
        <v>2.0</v>
      </c>
      <c r="J95" s="15" t="s">
        <v>107</v>
      </c>
      <c r="K95" s="15" t="s">
        <v>822</v>
      </c>
      <c r="L95" s="15" t="s">
        <v>823</v>
      </c>
      <c r="M95" s="15" t="s">
        <v>57</v>
      </c>
      <c r="N95" s="15" t="s">
        <v>58</v>
      </c>
      <c r="O95" s="15" t="s">
        <v>824</v>
      </c>
      <c r="P95" s="16" t="s">
        <v>825</v>
      </c>
      <c r="Q95" s="9" t="s">
        <v>91</v>
      </c>
      <c r="R95" s="15" t="s">
        <v>62</v>
      </c>
      <c r="S95" s="9" t="s">
        <v>62</v>
      </c>
      <c r="T95" s="15" t="s">
        <v>826</v>
      </c>
      <c r="U95" s="17" t="s">
        <v>62</v>
      </c>
      <c r="V95" s="18">
        <v>49144.32</v>
      </c>
      <c r="W95" s="19">
        <v>0.0</v>
      </c>
      <c r="X95" s="19">
        <v>0.0</v>
      </c>
      <c r="Y95" s="19">
        <v>18447.96</v>
      </c>
      <c r="Z95" s="20">
        <v>1446.36</v>
      </c>
      <c r="AA95" s="21">
        <v>20475.0</v>
      </c>
      <c r="AB95" s="19">
        <v>8775.0</v>
      </c>
      <c r="AC95" s="20">
        <f t="shared" si="2"/>
        <v>29250</v>
      </c>
      <c r="AD95" s="22">
        <f t="shared" si="3"/>
        <v>0</v>
      </c>
      <c r="AE95" s="23" t="s">
        <v>170</v>
      </c>
      <c r="AF95" s="24" t="s">
        <v>65</v>
      </c>
      <c r="AG95" s="25" t="b">
        <v>1</v>
      </c>
      <c r="AH95" s="26"/>
      <c r="AI95" s="27" t="b">
        <v>0</v>
      </c>
      <c r="AJ95" s="26" t="s">
        <v>66</v>
      </c>
      <c r="AK95" s="27" t="b">
        <v>1</v>
      </c>
      <c r="AL95" s="26"/>
      <c r="AM95" s="72"/>
      <c r="AN95" s="9" t="b">
        <v>1</v>
      </c>
      <c r="AO95" s="15"/>
      <c r="AP95" s="24" t="s">
        <v>83</v>
      </c>
      <c r="AQ95" s="30" t="s">
        <v>94</v>
      </c>
      <c r="AR95" s="31" t="s">
        <v>95</v>
      </c>
      <c r="AS95" s="32">
        <f t="shared" si="4"/>
        <v>45736</v>
      </c>
      <c r="AT95" s="89">
        <v>1773.0</v>
      </c>
      <c r="AU95" s="67">
        <v>45736.0</v>
      </c>
      <c r="AV95" s="23" t="s">
        <v>84</v>
      </c>
      <c r="AW95" s="24"/>
      <c r="AX95" s="35"/>
      <c r="AY95" s="36"/>
      <c r="AZ95" s="77"/>
      <c r="BA95" s="77"/>
    </row>
    <row r="96" ht="15.75" customHeight="1">
      <c r="A96" s="9" t="s">
        <v>827</v>
      </c>
      <c r="B96" s="10">
        <v>17792.0</v>
      </c>
      <c r="C96" s="11">
        <v>45674.0</v>
      </c>
      <c r="D96" s="12">
        <v>45676.0</v>
      </c>
      <c r="E96" s="13">
        <f t="shared" si="5"/>
        <v>2</v>
      </c>
      <c r="F96" s="14" t="s">
        <v>828</v>
      </c>
      <c r="G96" s="11" t="e">
        <v>#N/A</v>
      </c>
      <c r="H96" s="11">
        <v>30936.0</v>
      </c>
      <c r="I96" s="9">
        <v>33.0</v>
      </c>
      <c r="J96" s="15" t="s">
        <v>107</v>
      </c>
      <c r="K96" s="15" t="s">
        <v>829</v>
      </c>
      <c r="L96" s="15" t="s">
        <v>830</v>
      </c>
      <c r="M96" s="15" t="s">
        <v>75</v>
      </c>
      <c r="N96" s="15" t="s">
        <v>341</v>
      </c>
      <c r="O96" s="15" t="s">
        <v>831</v>
      </c>
      <c r="P96" s="15" t="s">
        <v>832</v>
      </c>
      <c r="Q96" s="9" t="s">
        <v>367</v>
      </c>
      <c r="R96" s="15" t="s">
        <v>62</v>
      </c>
      <c r="S96" s="9" t="s">
        <v>62</v>
      </c>
      <c r="T96" s="15" t="s">
        <v>564</v>
      </c>
      <c r="U96" s="17" t="s">
        <v>62</v>
      </c>
      <c r="V96" s="18">
        <v>47946.75</v>
      </c>
      <c r="W96" s="19">
        <v>0.0</v>
      </c>
      <c r="X96" s="19">
        <v>0.0</v>
      </c>
      <c r="Y96" s="19">
        <v>0.0</v>
      </c>
      <c r="Z96" s="20">
        <v>20000.0</v>
      </c>
      <c r="AA96" s="21">
        <v>10237.5</v>
      </c>
      <c r="AB96" s="19">
        <v>4387.5</v>
      </c>
      <c r="AC96" s="20">
        <f t="shared" si="2"/>
        <v>14625</v>
      </c>
      <c r="AD96" s="22">
        <f t="shared" si="3"/>
        <v>13321.75</v>
      </c>
      <c r="AE96" s="23" t="s">
        <v>81</v>
      </c>
      <c r="AF96" s="24" t="s">
        <v>65</v>
      </c>
      <c r="AG96" s="25" t="b">
        <v>1</v>
      </c>
      <c r="AH96" s="26"/>
      <c r="AI96" s="27" t="b">
        <v>1</v>
      </c>
      <c r="AJ96" s="26"/>
      <c r="AK96" s="27" t="b">
        <v>1</v>
      </c>
      <c r="AL96" s="26"/>
      <c r="AM96" s="72"/>
      <c r="AN96" s="9" t="b">
        <v>1</v>
      </c>
      <c r="AO96" s="15"/>
      <c r="AP96" s="24" t="s">
        <v>270</v>
      </c>
      <c r="AQ96" s="30" t="s">
        <v>127</v>
      </c>
      <c r="AR96" s="31" t="s">
        <v>70</v>
      </c>
      <c r="AS96" s="32">
        <f t="shared" si="4"/>
        <v>45736</v>
      </c>
      <c r="AT96" s="89">
        <v>1760.0</v>
      </c>
      <c r="AU96" s="67">
        <v>45735.0</v>
      </c>
      <c r="AV96" s="23" t="s">
        <v>84</v>
      </c>
      <c r="AW96" s="24"/>
      <c r="AX96" s="35"/>
      <c r="AY96" s="36"/>
      <c r="AZ96" s="77"/>
      <c r="BA96" s="77"/>
    </row>
    <row r="97" ht="15.75" customHeight="1">
      <c r="A97" s="9" t="s">
        <v>833</v>
      </c>
      <c r="B97" s="10">
        <v>17788.0</v>
      </c>
      <c r="C97" s="11">
        <v>45673.0</v>
      </c>
      <c r="D97" s="12">
        <v>45676.0</v>
      </c>
      <c r="E97" s="13">
        <f t="shared" si="5"/>
        <v>3</v>
      </c>
      <c r="F97" s="14" t="s">
        <v>834</v>
      </c>
      <c r="G97" s="11" t="s">
        <v>834</v>
      </c>
      <c r="H97" s="11">
        <v>34514.0</v>
      </c>
      <c r="I97" s="9">
        <v>30.0</v>
      </c>
      <c r="J97" s="15" t="s">
        <v>62</v>
      </c>
      <c r="K97" s="15" t="s">
        <v>62</v>
      </c>
      <c r="L97" s="15" t="s">
        <v>835</v>
      </c>
      <c r="M97" s="15" t="s">
        <v>57</v>
      </c>
      <c r="N97" s="15" t="s">
        <v>76</v>
      </c>
      <c r="O97" s="15" t="s">
        <v>202</v>
      </c>
      <c r="P97" s="15" t="s">
        <v>836</v>
      </c>
      <c r="Q97" s="9" t="s">
        <v>837</v>
      </c>
      <c r="R97" s="15" t="s">
        <v>62</v>
      </c>
      <c r="S97" s="9" t="s">
        <v>62</v>
      </c>
      <c r="T97" s="15" t="s">
        <v>838</v>
      </c>
      <c r="U97" s="17" t="s">
        <v>62</v>
      </c>
      <c r="V97" s="18">
        <v>69393.53</v>
      </c>
      <c r="W97" s="19">
        <v>0.0</v>
      </c>
      <c r="X97" s="19">
        <v>0.0</v>
      </c>
      <c r="Y97" s="19">
        <v>0.0</v>
      </c>
      <c r="Z97" s="20">
        <v>20000.0</v>
      </c>
      <c r="AA97" s="21">
        <v>11602.5</v>
      </c>
      <c r="AB97" s="19">
        <v>4972.5</v>
      </c>
      <c r="AC97" s="20">
        <f t="shared" si="2"/>
        <v>16575</v>
      </c>
      <c r="AD97" s="22">
        <f t="shared" si="3"/>
        <v>32818.53</v>
      </c>
      <c r="AE97" s="23" t="s">
        <v>81</v>
      </c>
      <c r="AF97" s="24" t="s">
        <v>65</v>
      </c>
      <c r="AG97" s="25" t="b">
        <v>1</v>
      </c>
      <c r="AH97" s="26"/>
      <c r="AI97" s="27" t="b">
        <v>1</v>
      </c>
      <c r="AJ97" s="26"/>
      <c r="AK97" s="27" t="b">
        <v>1</v>
      </c>
      <c r="AL97" s="26"/>
      <c r="AM97" s="72"/>
      <c r="AN97" s="9" t="b">
        <v>1</v>
      </c>
      <c r="AO97" s="15"/>
      <c r="AP97" s="24" t="s">
        <v>270</v>
      </c>
      <c r="AQ97" s="30"/>
      <c r="AR97" s="31" t="s">
        <v>70</v>
      </c>
      <c r="AS97" s="32">
        <f t="shared" si="4"/>
        <v>45736</v>
      </c>
      <c r="AT97" s="89">
        <v>1766.0</v>
      </c>
      <c r="AU97" s="67">
        <v>45735.0</v>
      </c>
      <c r="AV97" s="23" t="s">
        <v>84</v>
      </c>
      <c r="AW97" s="24"/>
      <c r="AX97" s="35"/>
      <c r="AY97" s="36"/>
      <c r="AZ97" s="77"/>
      <c r="BA97" s="77"/>
    </row>
    <row r="98" ht="15.75" customHeight="1">
      <c r="A98" s="9" t="s">
        <v>839</v>
      </c>
      <c r="B98" s="10">
        <v>17614.0</v>
      </c>
      <c r="C98" s="11">
        <v>45669.0</v>
      </c>
      <c r="D98" s="12">
        <v>45676.0</v>
      </c>
      <c r="E98" s="13">
        <f t="shared" si="5"/>
        <v>7</v>
      </c>
      <c r="F98" s="14" t="s">
        <v>840</v>
      </c>
      <c r="G98" s="11" t="e">
        <v>#N/A</v>
      </c>
      <c r="H98" s="11">
        <v>45658.0</v>
      </c>
      <c r="I98" s="9">
        <v>0.0</v>
      </c>
      <c r="J98" s="15" t="s">
        <v>107</v>
      </c>
      <c r="K98" s="15" t="s">
        <v>841</v>
      </c>
      <c r="L98" s="15" t="s">
        <v>842</v>
      </c>
      <c r="M98" s="15" t="s">
        <v>843</v>
      </c>
      <c r="N98" s="15" t="s">
        <v>58</v>
      </c>
      <c r="O98" s="15" t="s">
        <v>844</v>
      </c>
      <c r="P98" s="15" t="s">
        <v>845</v>
      </c>
      <c r="Q98" s="9" t="s">
        <v>846</v>
      </c>
      <c r="R98" s="15" t="s">
        <v>62</v>
      </c>
      <c r="S98" s="9" t="s">
        <v>62</v>
      </c>
      <c r="T98" s="15" t="s">
        <v>428</v>
      </c>
      <c r="U98" s="17" t="s">
        <v>62</v>
      </c>
      <c r="V98" s="18">
        <v>108370.32</v>
      </c>
      <c r="W98" s="19">
        <v>0.0</v>
      </c>
      <c r="X98" s="19">
        <v>0.0</v>
      </c>
      <c r="Y98" s="19">
        <v>0.0</v>
      </c>
      <c r="Z98" s="20">
        <v>61000.0</v>
      </c>
      <c r="AA98" s="21">
        <v>5460.0</v>
      </c>
      <c r="AB98" s="19">
        <v>2340.0</v>
      </c>
      <c r="AC98" s="20">
        <f t="shared" si="2"/>
        <v>7800</v>
      </c>
      <c r="AD98" s="22">
        <f t="shared" si="3"/>
        <v>39570.32</v>
      </c>
      <c r="AE98" s="23" t="s">
        <v>64</v>
      </c>
      <c r="AF98" s="24" t="s">
        <v>65</v>
      </c>
      <c r="AG98" s="25" t="b">
        <v>1</v>
      </c>
      <c r="AH98" s="26"/>
      <c r="AI98" s="27" t="b">
        <v>1</v>
      </c>
      <c r="AJ98" s="26"/>
      <c r="AK98" s="27" t="b">
        <v>1</v>
      </c>
      <c r="AL98" s="26"/>
      <c r="AM98" s="72"/>
      <c r="AN98" s="9" t="b">
        <v>1</v>
      </c>
      <c r="AO98" s="15"/>
      <c r="AP98" s="24" t="s">
        <v>270</v>
      </c>
      <c r="AQ98" s="30" t="s">
        <v>94</v>
      </c>
      <c r="AR98" s="31" t="s">
        <v>70</v>
      </c>
      <c r="AS98" s="32">
        <f t="shared" si="4"/>
        <v>45736</v>
      </c>
      <c r="AT98" s="89">
        <v>1765.0</v>
      </c>
      <c r="AU98" s="67">
        <v>45735.0</v>
      </c>
      <c r="AV98" s="23" t="s">
        <v>84</v>
      </c>
      <c r="AW98" s="24"/>
      <c r="AX98" s="35"/>
      <c r="AY98" s="36"/>
      <c r="AZ98" s="77"/>
      <c r="BA98" s="77"/>
    </row>
    <row r="99" ht="15.75" hidden="1" customHeight="1">
      <c r="A99" s="39" t="s">
        <v>847</v>
      </c>
      <c r="B99" s="40">
        <v>17793.0</v>
      </c>
      <c r="C99" s="41">
        <v>45674.0</v>
      </c>
      <c r="D99" s="42">
        <v>45676.0</v>
      </c>
      <c r="E99" s="43">
        <f t="shared" si="5"/>
        <v>2</v>
      </c>
      <c r="F99" s="44" t="s">
        <v>848</v>
      </c>
      <c r="G99" s="41" t="e">
        <v>#N/A</v>
      </c>
      <c r="H99" s="41">
        <v>23739.0</v>
      </c>
      <c r="I99" s="39">
        <v>60.0</v>
      </c>
      <c r="J99" s="45" t="s">
        <v>62</v>
      </c>
      <c r="K99" s="45" t="s">
        <v>62</v>
      </c>
      <c r="L99" s="45" t="s">
        <v>849</v>
      </c>
      <c r="M99" s="45" t="s">
        <v>228</v>
      </c>
      <c r="N99" s="45" t="s">
        <v>76</v>
      </c>
      <c r="O99" s="45" t="s">
        <v>850</v>
      </c>
      <c r="P99" s="45" t="s">
        <v>851</v>
      </c>
      <c r="Q99" s="39" t="s">
        <v>852</v>
      </c>
      <c r="R99" s="45" t="s">
        <v>62</v>
      </c>
      <c r="S99" s="39" t="s">
        <v>62</v>
      </c>
      <c r="T99" s="45" t="s">
        <v>368</v>
      </c>
      <c r="U99" s="46" t="s">
        <v>853</v>
      </c>
      <c r="V99" s="47">
        <v>211657.11</v>
      </c>
      <c r="W99" s="48">
        <v>42331.37</v>
      </c>
      <c r="X99" s="48">
        <v>0.0</v>
      </c>
      <c r="Y99" s="48">
        <v>70000.0</v>
      </c>
      <c r="Z99" s="49">
        <v>72025.74</v>
      </c>
      <c r="AA99" s="50">
        <v>19110.0</v>
      </c>
      <c r="AB99" s="48">
        <v>8190.0</v>
      </c>
      <c r="AC99" s="49">
        <f t="shared" si="2"/>
        <v>27300</v>
      </c>
      <c r="AD99" s="51">
        <f t="shared" si="3"/>
        <v>0</v>
      </c>
      <c r="AE99" s="52" t="s">
        <v>81</v>
      </c>
      <c r="AF99" s="53" t="s">
        <v>65</v>
      </c>
      <c r="AG99" s="54" t="b">
        <v>1</v>
      </c>
      <c r="AH99" s="55"/>
      <c r="AI99" s="56" t="b">
        <v>1</v>
      </c>
      <c r="AJ99" s="55"/>
      <c r="AK99" s="56" t="b">
        <v>1</v>
      </c>
      <c r="AL99" s="55"/>
      <c r="AM99" s="79"/>
      <c r="AN99" s="39" t="b">
        <v>1</v>
      </c>
      <c r="AO99" s="45"/>
      <c r="AP99" s="53" t="s">
        <v>68</v>
      </c>
      <c r="AQ99" s="58" t="s">
        <v>127</v>
      </c>
      <c r="AR99" s="59" t="s">
        <v>70</v>
      </c>
      <c r="AS99" s="60">
        <f t="shared" si="4"/>
        <v>45736</v>
      </c>
      <c r="AT99" s="90">
        <v>1774.0</v>
      </c>
      <c r="AU99" s="61">
        <v>45736.0</v>
      </c>
      <c r="AV99" s="52" t="s">
        <v>84</v>
      </c>
      <c r="AW99" s="88" t="s">
        <v>854</v>
      </c>
      <c r="AX99" s="62"/>
      <c r="AY99" s="63"/>
      <c r="AZ99" s="119"/>
      <c r="BA99" s="119"/>
    </row>
    <row r="100" ht="15.75" customHeight="1">
      <c r="A100" s="123" t="s">
        <v>855</v>
      </c>
      <c r="B100" s="124">
        <v>17861.0</v>
      </c>
      <c r="C100" s="125">
        <v>45675.0</v>
      </c>
      <c r="D100" s="126">
        <v>45677.0</v>
      </c>
      <c r="E100" s="127">
        <f t="shared" si="5"/>
        <v>2</v>
      </c>
      <c r="F100" s="128" t="s">
        <v>856</v>
      </c>
      <c r="G100" s="125" t="s">
        <v>856</v>
      </c>
      <c r="H100" s="125">
        <v>35171.0</v>
      </c>
      <c r="I100" s="123">
        <v>28.0</v>
      </c>
      <c r="J100" s="129" t="s">
        <v>62</v>
      </c>
      <c r="K100" s="129" t="s">
        <v>62</v>
      </c>
      <c r="L100" s="129" t="s">
        <v>857</v>
      </c>
      <c r="M100" s="129" t="s">
        <v>57</v>
      </c>
      <c r="N100" s="129" t="s">
        <v>76</v>
      </c>
      <c r="O100" s="129" t="s">
        <v>858</v>
      </c>
      <c r="P100" s="129" t="s">
        <v>859</v>
      </c>
      <c r="Q100" s="123" t="s">
        <v>860</v>
      </c>
      <c r="R100" s="129" t="s">
        <v>861</v>
      </c>
      <c r="S100" s="123">
        <v>59409.0</v>
      </c>
      <c r="T100" s="129" t="s">
        <v>862</v>
      </c>
      <c r="U100" s="130" t="s">
        <v>62</v>
      </c>
      <c r="V100" s="131">
        <v>60207.33</v>
      </c>
      <c r="W100" s="132">
        <v>0.0</v>
      </c>
      <c r="X100" s="132">
        <v>0.0</v>
      </c>
      <c r="Y100" s="132">
        <v>0.0</v>
      </c>
      <c r="Z100" s="133">
        <v>30000.0</v>
      </c>
      <c r="AA100" s="134">
        <v>10725.0</v>
      </c>
      <c r="AB100" s="132">
        <v>8190.0</v>
      </c>
      <c r="AC100" s="133">
        <v>18915.0</v>
      </c>
      <c r="AD100" s="135">
        <f t="shared" si="3"/>
        <v>11292.33</v>
      </c>
      <c r="AE100" s="136" t="s">
        <v>863</v>
      </c>
      <c r="AF100" s="137" t="s">
        <v>65</v>
      </c>
      <c r="AG100" s="138" t="b">
        <v>1</v>
      </c>
      <c r="AH100" s="139"/>
      <c r="AI100" s="140" t="b">
        <v>1</v>
      </c>
      <c r="AJ100" s="139"/>
      <c r="AK100" s="140" t="b">
        <v>1</v>
      </c>
      <c r="AL100" s="139"/>
      <c r="AM100" s="141"/>
      <c r="AN100" s="123" t="b">
        <v>1</v>
      </c>
      <c r="AO100" s="129"/>
      <c r="AP100" s="137" t="s">
        <v>238</v>
      </c>
      <c r="AQ100" s="142" t="s">
        <v>94</v>
      </c>
      <c r="AR100" s="143" t="s">
        <v>70</v>
      </c>
      <c r="AS100" s="144">
        <f t="shared" si="4"/>
        <v>45737</v>
      </c>
      <c r="AT100" s="145"/>
      <c r="AU100" s="146"/>
      <c r="AV100" s="136"/>
      <c r="AW100" s="137"/>
      <c r="AX100" s="147"/>
      <c r="AY100" s="148"/>
      <c r="AZ100" s="149"/>
      <c r="BA100" s="149"/>
    </row>
    <row r="101" ht="15.75" customHeight="1">
      <c r="A101" s="150" t="s">
        <v>864</v>
      </c>
      <c r="B101" s="151">
        <v>17864.0</v>
      </c>
      <c r="C101" s="152">
        <v>45676.0</v>
      </c>
      <c r="D101" s="153">
        <v>45677.0</v>
      </c>
      <c r="E101" s="154">
        <f t="shared" si="5"/>
        <v>1</v>
      </c>
      <c r="F101" s="155" t="s">
        <v>865</v>
      </c>
      <c r="G101" s="152" t="s">
        <v>865</v>
      </c>
      <c r="H101" s="152">
        <v>45676.0</v>
      </c>
      <c r="I101" s="150">
        <v>0.0</v>
      </c>
      <c r="J101" s="156" t="s">
        <v>107</v>
      </c>
      <c r="K101" s="156" t="s">
        <v>856</v>
      </c>
      <c r="L101" s="156" t="s">
        <v>857</v>
      </c>
      <c r="M101" s="156" t="s">
        <v>57</v>
      </c>
      <c r="N101" s="156" t="s">
        <v>58</v>
      </c>
      <c r="O101" s="156" t="s">
        <v>866</v>
      </c>
      <c r="P101" s="156" t="s">
        <v>867</v>
      </c>
      <c r="Q101" s="150" t="s">
        <v>605</v>
      </c>
      <c r="R101" s="156" t="s">
        <v>868</v>
      </c>
      <c r="S101" s="150">
        <v>99460.0</v>
      </c>
      <c r="T101" s="156" t="s">
        <v>537</v>
      </c>
      <c r="U101" s="157" t="s">
        <v>62</v>
      </c>
      <c r="V101" s="158">
        <v>33624.55</v>
      </c>
      <c r="W101" s="159">
        <v>0.0</v>
      </c>
      <c r="X101" s="159">
        <v>0.0</v>
      </c>
      <c r="Y101" s="159">
        <v>0.0</v>
      </c>
      <c r="Z101" s="160">
        <v>0.0</v>
      </c>
      <c r="AA101" s="161">
        <v>4774.5</v>
      </c>
      <c r="AB101" s="159">
        <v>978.0</v>
      </c>
      <c r="AC101" s="160">
        <f t="shared" ref="AC101:AC106" si="6">AA101+AB101</f>
        <v>5752.5</v>
      </c>
      <c r="AD101" s="162">
        <f t="shared" si="3"/>
        <v>27872.05</v>
      </c>
      <c r="AE101" s="163" t="s">
        <v>258</v>
      </c>
      <c r="AF101" s="164" t="s">
        <v>65</v>
      </c>
      <c r="AG101" s="165" t="b">
        <v>1</v>
      </c>
      <c r="AH101" s="166"/>
      <c r="AI101" s="167" t="b">
        <v>1</v>
      </c>
      <c r="AJ101" s="166"/>
      <c r="AK101" s="167" t="b">
        <v>1</v>
      </c>
      <c r="AL101" s="166"/>
      <c r="AM101" s="168"/>
      <c r="AN101" s="150" t="b">
        <v>1</v>
      </c>
      <c r="AO101" s="156"/>
      <c r="AP101" s="164"/>
      <c r="AQ101" s="169"/>
      <c r="AR101" s="170" t="s">
        <v>70</v>
      </c>
      <c r="AS101" s="171">
        <f t="shared" si="4"/>
        <v>45737</v>
      </c>
      <c r="AT101" s="172"/>
      <c r="AU101" s="173"/>
      <c r="AV101" s="163"/>
      <c r="AW101" s="164"/>
      <c r="AX101" s="174"/>
      <c r="AY101" s="175"/>
      <c r="AZ101" s="176"/>
      <c r="BA101" s="176"/>
    </row>
    <row r="102" ht="15.75" customHeight="1">
      <c r="A102" s="123" t="s">
        <v>869</v>
      </c>
      <c r="B102" s="124">
        <v>17885.0</v>
      </c>
      <c r="C102" s="125">
        <v>45676.0</v>
      </c>
      <c r="D102" s="126">
        <v>45678.0</v>
      </c>
      <c r="E102" s="127">
        <f t="shared" si="5"/>
        <v>2</v>
      </c>
      <c r="F102" s="128" t="s">
        <v>870</v>
      </c>
      <c r="G102" s="125" t="s">
        <v>870</v>
      </c>
      <c r="H102" s="125">
        <v>34394.0</v>
      </c>
      <c r="I102" s="123">
        <v>30.0</v>
      </c>
      <c r="J102" s="129" t="s">
        <v>62</v>
      </c>
      <c r="K102" s="129" t="s">
        <v>62</v>
      </c>
      <c r="L102" s="129" t="s">
        <v>871</v>
      </c>
      <c r="M102" s="129" t="s">
        <v>228</v>
      </c>
      <c r="N102" s="129" t="s">
        <v>76</v>
      </c>
      <c r="O102" s="129" t="s">
        <v>202</v>
      </c>
      <c r="P102" s="129" t="s">
        <v>872</v>
      </c>
      <c r="Q102" s="123" t="s">
        <v>61</v>
      </c>
      <c r="R102" s="129" t="s">
        <v>62</v>
      </c>
      <c r="S102" s="123" t="s">
        <v>62</v>
      </c>
      <c r="T102" s="129" t="s">
        <v>496</v>
      </c>
      <c r="U102" s="130" t="s">
        <v>873</v>
      </c>
      <c r="V102" s="131">
        <v>44244.05</v>
      </c>
      <c r="W102" s="132">
        <v>0.0</v>
      </c>
      <c r="X102" s="132">
        <v>0.0</v>
      </c>
      <c r="Y102" s="132">
        <v>0.0</v>
      </c>
      <c r="Z102" s="133">
        <v>20000.0</v>
      </c>
      <c r="AA102" s="134">
        <v>13650.0</v>
      </c>
      <c r="AB102" s="132">
        <v>5850.0</v>
      </c>
      <c r="AC102" s="133">
        <f t="shared" si="6"/>
        <v>19500</v>
      </c>
      <c r="AD102" s="135">
        <f t="shared" si="3"/>
        <v>4744.05</v>
      </c>
      <c r="AE102" s="136" t="s">
        <v>81</v>
      </c>
      <c r="AF102" s="137" t="s">
        <v>65</v>
      </c>
      <c r="AG102" s="138" t="b">
        <v>1</v>
      </c>
      <c r="AH102" s="139"/>
      <c r="AI102" s="140" t="b">
        <v>0</v>
      </c>
      <c r="AJ102" s="177" t="s">
        <v>874</v>
      </c>
      <c r="AK102" s="140" t="b">
        <v>0</v>
      </c>
      <c r="AL102" s="177" t="s">
        <v>875</v>
      </c>
      <c r="AM102" s="141"/>
      <c r="AN102" s="123" t="b">
        <v>1</v>
      </c>
      <c r="AO102" s="129"/>
      <c r="AP102" s="137" t="s">
        <v>83</v>
      </c>
      <c r="AQ102" s="142"/>
      <c r="AR102" s="143" t="s">
        <v>95</v>
      </c>
      <c r="AS102" s="144">
        <f t="shared" si="4"/>
        <v>45738</v>
      </c>
      <c r="AT102" s="145"/>
      <c r="AU102" s="146"/>
      <c r="AV102" s="136"/>
      <c r="AW102" s="137"/>
      <c r="AX102" s="147"/>
      <c r="AY102" s="148"/>
      <c r="AZ102" s="149"/>
      <c r="BA102" s="149"/>
    </row>
    <row r="103" ht="15.75" customHeight="1">
      <c r="A103" s="9" t="s">
        <v>876</v>
      </c>
      <c r="B103" s="10">
        <v>17942.0</v>
      </c>
      <c r="C103" s="11">
        <v>45678.0</v>
      </c>
      <c r="D103" s="12">
        <v>45678.0</v>
      </c>
      <c r="E103" s="13">
        <f t="shared" si="5"/>
        <v>0</v>
      </c>
      <c r="F103" s="14" t="s">
        <v>877</v>
      </c>
      <c r="G103" s="11" t="e">
        <v>#N/A</v>
      </c>
      <c r="H103" s="11">
        <v>28527.0</v>
      </c>
      <c r="I103" s="9">
        <v>45.0</v>
      </c>
      <c r="J103" s="15" t="s">
        <v>107</v>
      </c>
      <c r="K103" s="15" t="s">
        <v>878</v>
      </c>
      <c r="L103" s="15" t="s">
        <v>879</v>
      </c>
      <c r="M103" s="15" t="s">
        <v>57</v>
      </c>
      <c r="N103" s="15" t="s">
        <v>341</v>
      </c>
      <c r="O103" s="15" t="s">
        <v>880</v>
      </c>
      <c r="P103" s="15" t="s">
        <v>880</v>
      </c>
      <c r="Q103" s="9" t="s">
        <v>881</v>
      </c>
      <c r="R103" s="15" t="s">
        <v>62</v>
      </c>
      <c r="S103" s="9">
        <v>58100.0</v>
      </c>
      <c r="T103" s="15" t="s">
        <v>311</v>
      </c>
      <c r="U103" s="17" t="s">
        <v>460</v>
      </c>
      <c r="V103" s="18">
        <v>39787.72</v>
      </c>
      <c r="W103" s="19">
        <v>0.0</v>
      </c>
      <c r="X103" s="19">
        <v>681.38</v>
      </c>
      <c r="Y103" s="19">
        <v>17656.34</v>
      </c>
      <c r="Z103" s="20">
        <v>0.0</v>
      </c>
      <c r="AA103" s="21">
        <v>12870.0</v>
      </c>
      <c r="AB103" s="19">
        <v>8580.0</v>
      </c>
      <c r="AC103" s="20">
        <f t="shared" si="6"/>
        <v>21450</v>
      </c>
      <c r="AD103" s="22">
        <f t="shared" si="3"/>
        <v>0</v>
      </c>
      <c r="AE103" s="23" t="s">
        <v>312</v>
      </c>
      <c r="AF103" s="24" t="s">
        <v>313</v>
      </c>
      <c r="AG103" s="25" t="b">
        <v>1</v>
      </c>
      <c r="AH103" s="26"/>
      <c r="AI103" s="27" t="b">
        <v>1</v>
      </c>
      <c r="AJ103" s="26"/>
      <c r="AK103" s="27" t="b">
        <v>1</v>
      </c>
      <c r="AL103" s="26"/>
      <c r="AM103" s="72"/>
      <c r="AN103" s="9" t="b">
        <v>1</v>
      </c>
      <c r="AO103" s="15"/>
      <c r="AP103" s="24" t="s">
        <v>68</v>
      </c>
      <c r="AQ103" s="30" t="s">
        <v>94</v>
      </c>
      <c r="AR103" s="31" t="s">
        <v>70</v>
      </c>
      <c r="AS103" s="32">
        <f t="shared" si="4"/>
        <v>45738</v>
      </c>
      <c r="AT103" s="89">
        <v>1763.0</v>
      </c>
      <c r="AU103" s="67">
        <v>45735.0</v>
      </c>
      <c r="AV103" s="23" t="s">
        <v>250</v>
      </c>
      <c r="AW103" s="24"/>
      <c r="AX103" s="35"/>
      <c r="AY103" s="36"/>
      <c r="AZ103" s="77"/>
      <c r="BA103" s="77"/>
    </row>
    <row r="104" ht="15.75" customHeight="1">
      <c r="A104" s="9" t="s">
        <v>882</v>
      </c>
      <c r="B104" s="10">
        <v>17943.0</v>
      </c>
      <c r="C104" s="11">
        <v>45678.0</v>
      </c>
      <c r="D104" s="12">
        <v>45678.0</v>
      </c>
      <c r="E104" s="13">
        <f t="shared" si="5"/>
        <v>0</v>
      </c>
      <c r="F104" s="14" t="s">
        <v>883</v>
      </c>
      <c r="G104" s="11" t="e">
        <v>#N/A</v>
      </c>
      <c r="H104" s="11">
        <v>35539.0</v>
      </c>
      <c r="I104" s="9">
        <v>27.0</v>
      </c>
      <c r="J104" s="15" t="s">
        <v>62</v>
      </c>
      <c r="K104" s="15" t="s">
        <v>62</v>
      </c>
      <c r="L104" s="15" t="s">
        <v>884</v>
      </c>
      <c r="M104" s="15" t="s">
        <v>57</v>
      </c>
      <c r="N104" s="15" t="s">
        <v>76</v>
      </c>
      <c r="O104" s="15" t="s">
        <v>885</v>
      </c>
      <c r="P104" s="15" t="s">
        <v>885</v>
      </c>
      <c r="Q104" s="9" t="s">
        <v>881</v>
      </c>
      <c r="R104" s="15" t="s">
        <v>886</v>
      </c>
      <c r="S104" s="9">
        <v>46250.0</v>
      </c>
      <c r="T104" s="15" t="s">
        <v>887</v>
      </c>
      <c r="U104" s="17" t="s">
        <v>62</v>
      </c>
      <c r="V104" s="18">
        <v>20656.9</v>
      </c>
      <c r="W104" s="19">
        <v>0.0</v>
      </c>
      <c r="X104" s="19">
        <v>0.0</v>
      </c>
      <c r="Y104" s="19">
        <v>0.0</v>
      </c>
      <c r="Z104" s="20">
        <v>0.0</v>
      </c>
      <c r="AA104" s="21">
        <v>10530.0</v>
      </c>
      <c r="AB104" s="19">
        <v>13104.0</v>
      </c>
      <c r="AC104" s="20">
        <f t="shared" si="6"/>
        <v>23634</v>
      </c>
      <c r="AD104" s="22">
        <f t="shared" si="3"/>
        <v>-2977.1</v>
      </c>
      <c r="AE104" s="23" t="s">
        <v>312</v>
      </c>
      <c r="AF104" s="24" t="s">
        <v>313</v>
      </c>
      <c r="AG104" s="25" t="b">
        <v>1</v>
      </c>
      <c r="AH104" s="26"/>
      <c r="AI104" s="27" t="b">
        <v>1</v>
      </c>
      <c r="AJ104" s="26"/>
      <c r="AK104" s="27" t="b">
        <v>1</v>
      </c>
      <c r="AL104" s="26"/>
      <c r="AM104" s="72"/>
      <c r="AN104" s="9" t="b">
        <v>1</v>
      </c>
      <c r="AO104" s="15"/>
      <c r="AP104" s="24" t="s">
        <v>270</v>
      </c>
      <c r="AQ104" s="30"/>
      <c r="AR104" s="31" t="s">
        <v>70</v>
      </c>
      <c r="AS104" s="32">
        <f t="shared" si="4"/>
        <v>45738</v>
      </c>
      <c r="AT104" s="89">
        <v>1752.0</v>
      </c>
      <c r="AU104" s="67">
        <v>45733.0</v>
      </c>
      <c r="AV104" s="23" t="s">
        <v>250</v>
      </c>
      <c r="AW104" s="24"/>
      <c r="AX104" s="35"/>
      <c r="AY104" s="36"/>
      <c r="AZ104" s="68">
        <v>45736.0</v>
      </c>
      <c r="BA104" s="69" t="s">
        <v>72</v>
      </c>
    </row>
    <row r="105" ht="15.75" hidden="1" customHeight="1">
      <c r="A105" s="9" t="s">
        <v>888</v>
      </c>
      <c r="B105" s="10">
        <v>17791.0</v>
      </c>
      <c r="C105" s="11">
        <v>45674.0</v>
      </c>
      <c r="D105" s="12">
        <v>45678.0</v>
      </c>
      <c r="E105" s="13">
        <f t="shared" si="5"/>
        <v>4</v>
      </c>
      <c r="F105" s="14" t="s">
        <v>889</v>
      </c>
      <c r="G105" s="11" t="s">
        <v>889</v>
      </c>
      <c r="H105" s="11">
        <v>18346.0</v>
      </c>
      <c r="I105" s="9">
        <v>74.0</v>
      </c>
      <c r="J105" s="15" t="s">
        <v>62</v>
      </c>
      <c r="K105" s="15" t="s">
        <v>62</v>
      </c>
      <c r="L105" s="15" t="s">
        <v>890</v>
      </c>
      <c r="M105" s="15" t="s">
        <v>98</v>
      </c>
      <c r="N105" s="15" t="s">
        <v>76</v>
      </c>
      <c r="O105" s="15" t="s">
        <v>891</v>
      </c>
      <c r="P105" s="15" t="s">
        <v>892</v>
      </c>
      <c r="Q105" s="9" t="s">
        <v>893</v>
      </c>
      <c r="R105" s="15" t="s">
        <v>62</v>
      </c>
      <c r="S105" s="9" t="s">
        <v>62</v>
      </c>
      <c r="T105" s="15" t="s">
        <v>564</v>
      </c>
      <c r="U105" s="17" t="s">
        <v>894</v>
      </c>
      <c r="V105" s="18">
        <v>194757.14</v>
      </c>
      <c r="W105" s="19">
        <v>38951.41</v>
      </c>
      <c r="X105" s="19">
        <v>0.0</v>
      </c>
      <c r="Y105" s="19">
        <v>0.0</v>
      </c>
      <c r="Z105" s="20">
        <v>109582.57</v>
      </c>
      <c r="AA105" s="21">
        <v>13650.0</v>
      </c>
      <c r="AB105" s="19">
        <v>5850.0</v>
      </c>
      <c r="AC105" s="20">
        <f t="shared" si="6"/>
        <v>19500</v>
      </c>
      <c r="AD105" s="22">
        <f t="shared" si="3"/>
        <v>26723.16</v>
      </c>
      <c r="AE105" s="23" t="s">
        <v>81</v>
      </c>
      <c r="AF105" s="24" t="s">
        <v>65</v>
      </c>
      <c r="AG105" s="25" t="b">
        <v>1</v>
      </c>
      <c r="AH105" s="26"/>
      <c r="AI105" s="27" t="b">
        <v>0</v>
      </c>
      <c r="AJ105" s="26" t="s">
        <v>874</v>
      </c>
      <c r="AK105" s="27" t="b">
        <v>0</v>
      </c>
      <c r="AL105" s="26" t="s">
        <v>874</v>
      </c>
      <c r="AM105" s="72"/>
      <c r="AN105" s="9" t="b">
        <v>1</v>
      </c>
      <c r="AO105" s="15"/>
      <c r="AP105" s="24" t="s">
        <v>270</v>
      </c>
      <c r="AQ105" s="30" t="s">
        <v>127</v>
      </c>
      <c r="AR105" s="31" t="s">
        <v>95</v>
      </c>
      <c r="AS105" s="32">
        <f t="shared" si="4"/>
        <v>45738</v>
      </c>
      <c r="AT105" s="89">
        <v>1772.0</v>
      </c>
      <c r="AU105" s="67">
        <v>45736.0</v>
      </c>
      <c r="AV105" s="23" t="s">
        <v>84</v>
      </c>
      <c r="AW105" s="73" t="s">
        <v>379</v>
      </c>
      <c r="AX105" s="35"/>
      <c r="AY105" s="36"/>
      <c r="AZ105" s="77"/>
      <c r="BA105" s="77"/>
    </row>
    <row r="106" ht="15.75" customHeight="1">
      <c r="A106" s="9" t="s">
        <v>895</v>
      </c>
      <c r="B106" s="10">
        <v>17870.0</v>
      </c>
      <c r="C106" s="11">
        <v>45676.0</v>
      </c>
      <c r="D106" s="12">
        <v>45678.0</v>
      </c>
      <c r="E106" s="13">
        <f t="shared" si="5"/>
        <v>2</v>
      </c>
      <c r="F106" s="14" t="s">
        <v>896</v>
      </c>
      <c r="G106" s="11" t="s">
        <v>896</v>
      </c>
      <c r="H106" s="11">
        <v>45460.0</v>
      </c>
      <c r="I106" s="9">
        <v>0.0</v>
      </c>
      <c r="J106" s="15" t="s">
        <v>62</v>
      </c>
      <c r="K106" s="15" t="s">
        <v>62</v>
      </c>
      <c r="L106" s="15" t="s">
        <v>897</v>
      </c>
      <c r="M106" s="15" t="s">
        <v>57</v>
      </c>
      <c r="N106" s="15" t="s">
        <v>76</v>
      </c>
      <c r="O106" s="15" t="s">
        <v>824</v>
      </c>
      <c r="P106" s="15" t="s">
        <v>898</v>
      </c>
      <c r="Q106" s="9" t="s">
        <v>91</v>
      </c>
      <c r="R106" s="15" t="s">
        <v>62</v>
      </c>
      <c r="S106" s="9" t="s">
        <v>62</v>
      </c>
      <c r="T106" s="15" t="s">
        <v>899</v>
      </c>
      <c r="U106" s="17" t="s">
        <v>62</v>
      </c>
      <c r="V106" s="18">
        <v>46568.06</v>
      </c>
      <c r="W106" s="19">
        <v>0.0</v>
      </c>
      <c r="X106" s="19">
        <v>0.0</v>
      </c>
      <c r="Y106" s="19">
        <v>0.0</v>
      </c>
      <c r="Z106" s="20">
        <v>20000.0</v>
      </c>
      <c r="AA106" s="21">
        <v>20475.0</v>
      </c>
      <c r="AB106" s="19">
        <v>8775.0</v>
      </c>
      <c r="AC106" s="20">
        <f t="shared" si="6"/>
        <v>29250</v>
      </c>
      <c r="AD106" s="22">
        <f t="shared" si="3"/>
        <v>-2681.94</v>
      </c>
      <c r="AE106" s="23" t="s">
        <v>135</v>
      </c>
      <c r="AF106" s="24" t="s">
        <v>65</v>
      </c>
      <c r="AG106" s="25" t="b">
        <v>1</v>
      </c>
      <c r="AH106" s="26"/>
      <c r="AI106" s="27" t="b">
        <v>1</v>
      </c>
      <c r="AJ106" s="26"/>
      <c r="AK106" s="27" t="b">
        <v>1</v>
      </c>
      <c r="AL106" s="26"/>
      <c r="AM106" s="72"/>
      <c r="AN106" s="9" t="b">
        <v>1</v>
      </c>
      <c r="AO106" s="15"/>
      <c r="AP106" s="24"/>
      <c r="AQ106" s="30"/>
      <c r="AR106" s="31" t="s">
        <v>70</v>
      </c>
      <c r="AS106" s="32">
        <f t="shared" si="4"/>
        <v>45738</v>
      </c>
      <c r="AT106" s="89">
        <v>1753.0</v>
      </c>
      <c r="AU106" s="67">
        <v>45733.0</v>
      </c>
      <c r="AV106" s="23" t="s">
        <v>250</v>
      </c>
      <c r="AW106" s="24"/>
      <c r="AX106" s="35"/>
      <c r="AY106" s="36"/>
      <c r="AZ106" s="68">
        <v>45736.0</v>
      </c>
      <c r="BA106" s="69" t="s">
        <v>72</v>
      </c>
    </row>
    <row r="107" ht="15.75" hidden="1" customHeight="1">
      <c r="A107" s="9" t="s">
        <v>900</v>
      </c>
      <c r="B107" s="10">
        <v>17971.0</v>
      </c>
      <c r="C107" s="11">
        <v>45678.0</v>
      </c>
      <c r="D107" s="12">
        <v>45678.0</v>
      </c>
      <c r="E107" s="13">
        <f t="shared" si="5"/>
        <v>0</v>
      </c>
      <c r="F107" s="14" t="s">
        <v>901</v>
      </c>
      <c r="G107" s="11" t="e">
        <v>#N/A</v>
      </c>
      <c r="H107" s="11">
        <v>16969.0</v>
      </c>
      <c r="I107" s="9">
        <v>78.0</v>
      </c>
      <c r="J107" s="15" t="s">
        <v>62</v>
      </c>
      <c r="K107" s="15" t="s">
        <v>62</v>
      </c>
      <c r="L107" s="15" t="s">
        <v>902</v>
      </c>
      <c r="M107" s="15" t="s">
        <v>88</v>
      </c>
      <c r="N107" s="15" t="s">
        <v>76</v>
      </c>
      <c r="O107" s="15" t="s">
        <v>903</v>
      </c>
      <c r="P107" s="15" t="s">
        <v>903</v>
      </c>
      <c r="Q107" s="9" t="s">
        <v>904</v>
      </c>
      <c r="R107" s="15" t="s">
        <v>905</v>
      </c>
      <c r="S107" s="9">
        <v>31825.0</v>
      </c>
      <c r="T107" s="15" t="s">
        <v>311</v>
      </c>
      <c r="U107" s="17" t="s">
        <v>62</v>
      </c>
      <c r="V107" s="18">
        <v>42770.58</v>
      </c>
      <c r="W107" s="19">
        <v>8554.12</v>
      </c>
      <c r="X107" s="19">
        <v>0.0</v>
      </c>
      <c r="Y107" s="19">
        <v>0.0</v>
      </c>
      <c r="Z107" s="20">
        <v>0.0</v>
      </c>
      <c r="AA107" s="21">
        <v>10725.0</v>
      </c>
      <c r="AB107" s="19">
        <v>8190.0</v>
      </c>
      <c r="AC107" s="20">
        <v>18915.0</v>
      </c>
      <c r="AD107" s="22">
        <f t="shared" si="3"/>
        <v>15301.46</v>
      </c>
      <c r="AE107" s="23" t="s">
        <v>312</v>
      </c>
      <c r="AF107" s="24" t="s">
        <v>313</v>
      </c>
      <c r="AG107" s="25" t="b">
        <v>1</v>
      </c>
      <c r="AH107" s="26"/>
      <c r="AI107" s="27" t="b">
        <v>1</v>
      </c>
      <c r="AJ107" s="26"/>
      <c r="AK107" s="27" t="b">
        <v>1</v>
      </c>
      <c r="AL107" s="26"/>
      <c r="AM107" s="72"/>
      <c r="AN107" s="9" t="b">
        <v>1</v>
      </c>
      <c r="AO107" s="15"/>
      <c r="AP107" s="24" t="s">
        <v>83</v>
      </c>
      <c r="AQ107" s="30" t="s">
        <v>94</v>
      </c>
      <c r="AR107" s="31" t="s">
        <v>70</v>
      </c>
      <c r="AS107" s="32">
        <f t="shared" si="4"/>
        <v>45738</v>
      </c>
      <c r="AT107" s="89">
        <v>1767.0</v>
      </c>
      <c r="AU107" s="67">
        <v>45736.0</v>
      </c>
      <c r="AV107" s="23" t="s">
        <v>84</v>
      </c>
      <c r="AW107" s="73" t="s">
        <v>379</v>
      </c>
      <c r="AX107" s="35"/>
      <c r="AY107" s="36"/>
      <c r="AZ107" s="77"/>
      <c r="BA107" s="77"/>
    </row>
    <row r="108" ht="15.75" hidden="1" customHeight="1">
      <c r="A108" s="9" t="s">
        <v>906</v>
      </c>
      <c r="B108" s="10">
        <v>17882.0</v>
      </c>
      <c r="C108" s="11">
        <v>45676.0</v>
      </c>
      <c r="D108" s="12">
        <v>45678.0</v>
      </c>
      <c r="E108" s="13">
        <f t="shared" si="5"/>
        <v>2</v>
      </c>
      <c r="F108" s="14" t="s">
        <v>907</v>
      </c>
      <c r="G108" s="11" t="s">
        <v>907</v>
      </c>
      <c r="H108" s="11">
        <v>32205.0</v>
      </c>
      <c r="I108" s="9">
        <v>36.0</v>
      </c>
      <c r="J108" s="15" t="s">
        <v>62</v>
      </c>
      <c r="K108" s="15" t="s">
        <v>62</v>
      </c>
      <c r="L108" s="15" t="s">
        <v>908</v>
      </c>
      <c r="M108" s="15" t="s">
        <v>57</v>
      </c>
      <c r="N108" s="15" t="s">
        <v>76</v>
      </c>
      <c r="O108" s="15" t="s">
        <v>909</v>
      </c>
      <c r="P108" s="15" t="s">
        <v>910</v>
      </c>
      <c r="Q108" s="9" t="s">
        <v>837</v>
      </c>
      <c r="R108" s="15" t="s">
        <v>62</v>
      </c>
      <c r="S108" s="9" t="s">
        <v>62</v>
      </c>
      <c r="T108" s="15" t="s">
        <v>588</v>
      </c>
      <c r="U108" s="17" t="s">
        <v>62</v>
      </c>
      <c r="V108" s="18">
        <v>50784.22</v>
      </c>
      <c r="W108" s="19">
        <v>0.0</v>
      </c>
      <c r="X108" s="19">
        <v>0.0</v>
      </c>
      <c r="Y108" s="19">
        <v>0.0</v>
      </c>
      <c r="Z108" s="20">
        <v>20000.0</v>
      </c>
      <c r="AA108" s="21">
        <v>11602.5</v>
      </c>
      <c r="AB108" s="19">
        <v>4972.5</v>
      </c>
      <c r="AC108" s="20">
        <f t="shared" ref="AC108:AC166" si="7">AA108+AB108</f>
        <v>16575</v>
      </c>
      <c r="AD108" s="22">
        <f t="shared" si="3"/>
        <v>14209.22</v>
      </c>
      <c r="AE108" s="23" t="s">
        <v>81</v>
      </c>
      <c r="AF108" s="24" t="s">
        <v>65</v>
      </c>
      <c r="AG108" s="25" t="b">
        <v>1</v>
      </c>
      <c r="AH108" s="26"/>
      <c r="AI108" s="27" t="b">
        <v>1</v>
      </c>
      <c r="AJ108" s="26"/>
      <c r="AK108" s="27" t="b">
        <v>1</v>
      </c>
      <c r="AL108" s="26"/>
      <c r="AM108" s="72"/>
      <c r="AN108" s="9" t="b">
        <v>1</v>
      </c>
      <c r="AO108" s="15"/>
      <c r="AP108" s="24" t="s">
        <v>83</v>
      </c>
      <c r="AQ108" s="30" t="s">
        <v>94</v>
      </c>
      <c r="AR108" s="31" t="s">
        <v>70</v>
      </c>
      <c r="AS108" s="32">
        <f t="shared" si="4"/>
        <v>45738</v>
      </c>
      <c r="AT108" s="89">
        <v>1769.0</v>
      </c>
      <c r="AU108" s="67">
        <v>45736.0</v>
      </c>
      <c r="AV108" s="23" t="s">
        <v>84</v>
      </c>
      <c r="AW108" s="73" t="s">
        <v>379</v>
      </c>
      <c r="AX108" s="35"/>
      <c r="AY108" s="36"/>
      <c r="AZ108" s="77"/>
      <c r="BA108" s="77"/>
    </row>
    <row r="109" ht="15.75" customHeight="1">
      <c r="A109" s="178" t="s">
        <v>911</v>
      </c>
      <c r="B109" s="179">
        <v>17867.0</v>
      </c>
      <c r="C109" s="180">
        <v>45676.0</v>
      </c>
      <c r="D109" s="181">
        <v>45678.0</v>
      </c>
      <c r="E109" s="182">
        <f t="shared" si="5"/>
        <v>2</v>
      </c>
      <c r="F109" s="128" t="s">
        <v>912</v>
      </c>
      <c r="G109" s="180" t="s">
        <v>912</v>
      </c>
      <c r="H109" s="180">
        <v>28812.0</v>
      </c>
      <c r="I109" s="178">
        <v>46.0</v>
      </c>
      <c r="J109" s="183" t="s">
        <v>62</v>
      </c>
      <c r="K109" s="183" t="s">
        <v>62</v>
      </c>
      <c r="L109" s="183" t="s">
        <v>913</v>
      </c>
      <c r="M109" s="183" t="s">
        <v>75</v>
      </c>
      <c r="N109" s="183" t="s">
        <v>76</v>
      </c>
      <c r="O109" s="183" t="s">
        <v>914</v>
      </c>
      <c r="P109" s="183" t="s">
        <v>915</v>
      </c>
      <c r="Q109" s="178" t="s">
        <v>495</v>
      </c>
      <c r="R109" s="183" t="s">
        <v>62</v>
      </c>
      <c r="S109" s="178" t="s">
        <v>62</v>
      </c>
      <c r="T109" s="183" t="s">
        <v>368</v>
      </c>
      <c r="U109" s="184" t="s">
        <v>916</v>
      </c>
      <c r="V109" s="185">
        <v>131598.95</v>
      </c>
      <c r="W109" s="186">
        <v>0.0</v>
      </c>
      <c r="X109" s="186">
        <v>0.0</v>
      </c>
      <c r="Y109" s="186">
        <v>0.0</v>
      </c>
      <c r="Z109" s="186">
        <v>60111.35</v>
      </c>
      <c r="AA109" s="187">
        <v>13650.0</v>
      </c>
      <c r="AB109" s="186">
        <v>5850.0</v>
      </c>
      <c r="AC109" s="188">
        <f t="shared" si="7"/>
        <v>19500</v>
      </c>
      <c r="AD109" s="189">
        <f t="shared" si="3"/>
        <v>51987.6</v>
      </c>
      <c r="AE109" s="190" t="s">
        <v>81</v>
      </c>
      <c r="AF109" s="191" t="s">
        <v>65</v>
      </c>
      <c r="AG109" s="192" t="b">
        <v>1</v>
      </c>
      <c r="AH109" s="193"/>
      <c r="AI109" s="194" t="b">
        <v>1</v>
      </c>
      <c r="AJ109" s="193"/>
      <c r="AK109" s="194" t="b">
        <v>1</v>
      </c>
      <c r="AL109" s="193"/>
      <c r="AM109" s="195"/>
      <c r="AN109" s="178" t="b">
        <v>1</v>
      </c>
      <c r="AO109" s="183"/>
      <c r="AP109" s="191" t="s">
        <v>270</v>
      </c>
      <c r="AQ109" s="196"/>
      <c r="AR109" s="197" t="s">
        <v>95</v>
      </c>
      <c r="AS109" s="198">
        <f t="shared" si="4"/>
        <v>45738</v>
      </c>
      <c r="AT109" s="199"/>
      <c r="AU109" s="200"/>
      <c r="AV109" s="190"/>
      <c r="AW109" s="191"/>
      <c r="AX109" s="201"/>
      <c r="AY109" s="202"/>
      <c r="AZ109" s="149"/>
      <c r="BA109" s="149"/>
    </row>
    <row r="110" ht="15.75" customHeight="1">
      <c r="A110" s="203" t="s">
        <v>917</v>
      </c>
      <c r="B110" s="204">
        <v>17977.0</v>
      </c>
      <c r="C110" s="205">
        <v>45678.0</v>
      </c>
      <c r="D110" s="206">
        <v>45678.0</v>
      </c>
      <c r="E110" s="207">
        <f t="shared" si="5"/>
        <v>0</v>
      </c>
      <c r="F110" s="208" t="s">
        <v>918</v>
      </c>
      <c r="G110" s="205" t="e">
        <v>#N/A</v>
      </c>
      <c r="H110" s="205">
        <v>29018.0</v>
      </c>
      <c r="I110" s="203">
        <v>45.0</v>
      </c>
      <c r="J110" s="209" t="s">
        <v>62</v>
      </c>
      <c r="K110" s="209" t="s">
        <v>62</v>
      </c>
      <c r="L110" s="209" t="s">
        <v>919</v>
      </c>
      <c r="M110" s="209" t="s">
        <v>228</v>
      </c>
      <c r="N110" s="209" t="s">
        <v>76</v>
      </c>
      <c r="O110" s="209" t="s">
        <v>920</v>
      </c>
      <c r="P110" s="209" t="s">
        <v>921</v>
      </c>
      <c r="Q110" s="203" t="s">
        <v>922</v>
      </c>
      <c r="R110" s="209" t="s">
        <v>923</v>
      </c>
      <c r="S110" s="203" t="s">
        <v>924</v>
      </c>
      <c r="T110" s="209" t="s">
        <v>925</v>
      </c>
      <c r="U110" s="210" t="s">
        <v>62</v>
      </c>
      <c r="V110" s="211">
        <v>47645.59</v>
      </c>
      <c r="W110" s="212">
        <v>0.0</v>
      </c>
      <c r="X110" s="212">
        <v>0.0</v>
      </c>
      <c r="Y110" s="212">
        <v>0.0</v>
      </c>
      <c r="Z110" s="213">
        <v>0.0</v>
      </c>
      <c r="AA110" s="214">
        <f>5460+10725</f>
        <v>16185</v>
      </c>
      <c r="AB110" s="212">
        <f>1638+9828</f>
        <v>11466</v>
      </c>
      <c r="AC110" s="213">
        <f t="shared" si="7"/>
        <v>27651</v>
      </c>
      <c r="AD110" s="215">
        <f t="shared" si="3"/>
        <v>19994.59</v>
      </c>
      <c r="AE110" s="216" t="s">
        <v>312</v>
      </c>
      <c r="AF110" s="217" t="s">
        <v>313</v>
      </c>
      <c r="AG110" s="218" t="b">
        <v>1</v>
      </c>
      <c r="AH110" s="219"/>
      <c r="AI110" s="220" t="b">
        <v>1</v>
      </c>
      <c r="AJ110" s="219"/>
      <c r="AK110" s="220" t="b">
        <v>1</v>
      </c>
      <c r="AL110" s="219"/>
      <c r="AM110" s="221"/>
      <c r="AN110" s="203" t="b">
        <v>1</v>
      </c>
      <c r="AO110" s="209"/>
      <c r="AP110" s="217" t="s">
        <v>83</v>
      </c>
      <c r="AQ110" s="222" t="s">
        <v>94</v>
      </c>
      <c r="AR110" s="223" t="s">
        <v>70</v>
      </c>
      <c r="AS110" s="224">
        <f t="shared" si="4"/>
        <v>45738</v>
      </c>
      <c r="AT110" s="225"/>
      <c r="AU110" s="226"/>
      <c r="AV110" s="216"/>
      <c r="AW110" s="217"/>
      <c r="AX110" s="227"/>
      <c r="AY110" s="228"/>
      <c r="AZ110" s="149"/>
      <c r="BA110" s="149"/>
    </row>
    <row r="111" ht="15.75" customHeight="1">
      <c r="A111" s="178" t="s">
        <v>926</v>
      </c>
      <c r="B111" s="179">
        <v>17888.0</v>
      </c>
      <c r="C111" s="180">
        <v>45676.0</v>
      </c>
      <c r="D111" s="181">
        <v>45678.0</v>
      </c>
      <c r="E111" s="182">
        <f t="shared" si="5"/>
        <v>2</v>
      </c>
      <c r="F111" s="128" t="s">
        <v>927</v>
      </c>
      <c r="G111" s="180" t="s">
        <v>927</v>
      </c>
      <c r="H111" s="180">
        <v>45676.0</v>
      </c>
      <c r="I111" s="178">
        <v>0.0</v>
      </c>
      <c r="J111" s="183" t="s">
        <v>107</v>
      </c>
      <c r="K111" s="183" t="s">
        <v>928</v>
      </c>
      <c r="L111" s="183" t="s">
        <v>929</v>
      </c>
      <c r="M111" s="183" t="s">
        <v>164</v>
      </c>
      <c r="N111" s="183" t="s">
        <v>58</v>
      </c>
      <c r="O111" s="183" t="s">
        <v>930</v>
      </c>
      <c r="P111" s="183" t="s">
        <v>931</v>
      </c>
      <c r="Q111" s="178" t="s">
        <v>605</v>
      </c>
      <c r="R111" s="183" t="s">
        <v>868</v>
      </c>
      <c r="S111" s="178">
        <v>99460.0</v>
      </c>
      <c r="T111" s="183" t="s">
        <v>168</v>
      </c>
      <c r="U111" s="184" t="s">
        <v>62</v>
      </c>
      <c r="V111" s="185">
        <v>33312.18</v>
      </c>
      <c r="W111" s="186">
        <v>0.0</v>
      </c>
      <c r="X111" s="186">
        <v>3110.58</v>
      </c>
      <c r="Y111" s="186">
        <v>0.0</v>
      </c>
      <c r="Z111" s="188">
        <v>0.0</v>
      </c>
      <c r="AA111" s="187">
        <v>4774.5</v>
      </c>
      <c r="AB111" s="186">
        <v>978.0</v>
      </c>
      <c r="AC111" s="188">
        <f t="shared" si="7"/>
        <v>5752.5</v>
      </c>
      <c r="AD111" s="189">
        <f t="shared" si="3"/>
        <v>24449.1</v>
      </c>
      <c r="AE111" s="190" t="s">
        <v>258</v>
      </c>
      <c r="AF111" s="191" t="s">
        <v>65</v>
      </c>
      <c r="AG111" s="192" t="b">
        <v>1</v>
      </c>
      <c r="AH111" s="193"/>
      <c r="AI111" s="194" t="b">
        <v>1</v>
      </c>
      <c r="AJ111" s="193"/>
      <c r="AK111" s="194" t="b">
        <v>1</v>
      </c>
      <c r="AL111" s="193"/>
      <c r="AM111" s="195"/>
      <c r="AN111" s="178" t="b">
        <v>1</v>
      </c>
      <c r="AO111" s="183"/>
      <c r="AP111" s="191" t="s">
        <v>270</v>
      </c>
      <c r="AQ111" s="196"/>
      <c r="AR111" s="197" t="s">
        <v>70</v>
      </c>
      <c r="AS111" s="198">
        <f t="shared" si="4"/>
        <v>45738</v>
      </c>
      <c r="AT111" s="199"/>
      <c r="AU111" s="200"/>
      <c r="AV111" s="190"/>
      <c r="AW111" s="191"/>
      <c r="AX111" s="201"/>
      <c r="AY111" s="202"/>
      <c r="AZ111" s="149"/>
      <c r="BA111" s="149"/>
    </row>
    <row r="112" ht="15.75" hidden="1" customHeight="1">
      <c r="A112" s="39" t="s">
        <v>932</v>
      </c>
      <c r="B112" s="40">
        <v>17830.0</v>
      </c>
      <c r="C112" s="41">
        <v>45675.0</v>
      </c>
      <c r="D112" s="42">
        <v>45678.0</v>
      </c>
      <c r="E112" s="43">
        <f t="shared" si="5"/>
        <v>3</v>
      </c>
      <c r="F112" s="44" t="s">
        <v>928</v>
      </c>
      <c r="G112" s="41" t="s">
        <v>928</v>
      </c>
      <c r="H112" s="41">
        <v>32962.0</v>
      </c>
      <c r="I112" s="39">
        <v>34.0</v>
      </c>
      <c r="J112" s="45" t="s">
        <v>62</v>
      </c>
      <c r="K112" s="45" t="s">
        <v>62</v>
      </c>
      <c r="L112" s="45" t="s">
        <v>929</v>
      </c>
      <c r="M112" s="45" t="s">
        <v>164</v>
      </c>
      <c r="N112" s="45" t="s">
        <v>76</v>
      </c>
      <c r="O112" s="45" t="s">
        <v>933</v>
      </c>
      <c r="P112" s="45" t="s">
        <v>934</v>
      </c>
      <c r="Q112" s="39" t="s">
        <v>935</v>
      </c>
      <c r="R112" s="45" t="s">
        <v>936</v>
      </c>
      <c r="S112" s="39">
        <v>59513.0</v>
      </c>
      <c r="T112" s="45" t="s">
        <v>937</v>
      </c>
      <c r="U112" s="46" t="s">
        <v>460</v>
      </c>
      <c r="V112" s="47">
        <v>153500.79</v>
      </c>
      <c r="W112" s="48">
        <v>0.0</v>
      </c>
      <c r="X112" s="48">
        <v>10511.38</v>
      </c>
      <c r="Y112" s="48">
        <v>0.0</v>
      </c>
      <c r="Z112" s="49">
        <v>72032.64</v>
      </c>
      <c r="AA112" s="50">
        <v>22230.0</v>
      </c>
      <c r="AB112" s="48">
        <v>14820.0</v>
      </c>
      <c r="AC112" s="49">
        <f t="shared" si="7"/>
        <v>37050</v>
      </c>
      <c r="AD112" s="51">
        <f t="shared" si="3"/>
        <v>33906.77</v>
      </c>
      <c r="AE112" s="52" t="s">
        <v>938</v>
      </c>
      <c r="AF112" s="53" t="s">
        <v>65</v>
      </c>
      <c r="AG112" s="54" t="b">
        <v>1</v>
      </c>
      <c r="AH112" s="55"/>
      <c r="AI112" s="56" t="b">
        <v>1</v>
      </c>
      <c r="AJ112" s="55"/>
      <c r="AK112" s="56" t="b">
        <v>1</v>
      </c>
      <c r="AL112" s="55"/>
      <c r="AM112" s="79"/>
      <c r="AN112" s="39" t="b">
        <v>1</v>
      </c>
      <c r="AO112" s="45"/>
      <c r="AP112" s="53" t="s">
        <v>238</v>
      </c>
      <c r="AQ112" s="58" t="s">
        <v>94</v>
      </c>
      <c r="AR112" s="59" t="s">
        <v>70</v>
      </c>
      <c r="AS112" s="60">
        <f t="shared" si="4"/>
        <v>45738</v>
      </c>
      <c r="AT112" s="90">
        <v>1771.0</v>
      </c>
      <c r="AU112" s="61">
        <v>45736.0</v>
      </c>
      <c r="AV112" s="52" t="s">
        <v>84</v>
      </c>
      <c r="AW112" s="73" t="s">
        <v>379</v>
      </c>
      <c r="AX112" s="62"/>
      <c r="AY112" s="63"/>
      <c r="AZ112" s="119"/>
      <c r="BA112" s="119"/>
    </row>
    <row r="113" ht="15.75" customHeight="1">
      <c r="A113" s="9" t="s">
        <v>939</v>
      </c>
      <c r="B113" s="10">
        <v>17859.0</v>
      </c>
      <c r="C113" s="11">
        <v>45675.0</v>
      </c>
      <c r="D113" s="12">
        <v>45679.0</v>
      </c>
      <c r="E113" s="13">
        <f t="shared" si="5"/>
        <v>4</v>
      </c>
      <c r="F113" s="14" t="s">
        <v>940</v>
      </c>
      <c r="G113" s="11" t="s">
        <v>940</v>
      </c>
      <c r="H113" s="11">
        <v>36222.0</v>
      </c>
      <c r="I113" s="9">
        <v>25.0</v>
      </c>
      <c r="J113" s="15" t="s">
        <v>62</v>
      </c>
      <c r="K113" s="15" t="s">
        <v>62</v>
      </c>
      <c r="L113" s="15" t="s">
        <v>941</v>
      </c>
      <c r="M113" s="15" t="s">
        <v>57</v>
      </c>
      <c r="N113" s="15" t="s">
        <v>76</v>
      </c>
      <c r="O113" s="15" t="s">
        <v>942</v>
      </c>
      <c r="P113" s="15" t="s">
        <v>943</v>
      </c>
      <c r="Q113" s="9" t="s">
        <v>935</v>
      </c>
      <c r="R113" s="15" t="s">
        <v>944</v>
      </c>
      <c r="S113" s="9">
        <v>59513.0</v>
      </c>
      <c r="T113" s="15" t="s">
        <v>148</v>
      </c>
      <c r="U113" s="17" t="s">
        <v>149</v>
      </c>
      <c r="V113" s="18">
        <v>140726.8</v>
      </c>
      <c r="W113" s="19">
        <v>0.0</v>
      </c>
      <c r="X113" s="19">
        <v>0.0</v>
      </c>
      <c r="Y113" s="19">
        <v>35000.0</v>
      </c>
      <c r="Z113" s="20">
        <v>2021.16</v>
      </c>
      <c r="AA113" s="21">
        <v>22230.0</v>
      </c>
      <c r="AB113" s="19">
        <v>14820.0</v>
      </c>
      <c r="AC113" s="20">
        <f t="shared" si="7"/>
        <v>37050</v>
      </c>
      <c r="AD113" s="22">
        <f t="shared" si="3"/>
        <v>66655.64</v>
      </c>
      <c r="AE113" s="23" t="s">
        <v>938</v>
      </c>
      <c r="AF113" s="24" t="s">
        <v>65</v>
      </c>
      <c r="AG113" s="25" t="b">
        <v>1</v>
      </c>
      <c r="AH113" s="26"/>
      <c r="AI113" s="27" t="b">
        <v>1</v>
      </c>
      <c r="AJ113" s="26"/>
      <c r="AK113" s="27" t="b">
        <v>1</v>
      </c>
      <c r="AL113" s="26"/>
      <c r="AM113" s="72" t="s">
        <v>151</v>
      </c>
      <c r="AN113" s="9" t="b">
        <v>1</v>
      </c>
      <c r="AO113" s="15"/>
      <c r="AP113" s="24" t="s">
        <v>238</v>
      </c>
      <c r="AQ113" s="30" t="s">
        <v>94</v>
      </c>
      <c r="AR113" s="31" t="s">
        <v>70</v>
      </c>
      <c r="AS113" s="32">
        <f t="shared" si="4"/>
        <v>45739</v>
      </c>
      <c r="AT113" s="89">
        <v>1647.0</v>
      </c>
      <c r="AU113" s="67">
        <v>45711.0</v>
      </c>
      <c r="AV113" s="23" t="s">
        <v>84</v>
      </c>
      <c r="AW113" s="24"/>
      <c r="AX113" s="35"/>
      <c r="AY113" s="36"/>
      <c r="AZ113" s="149"/>
      <c r="BA113" s="149"/>
    </row>
    <row r="114" ht="15.75" customHeight="1">
      <c r="A114" s="123" t="s">
        <v>945</v>
      </c>
      <c r="B114" s="124">
        <v>17881.0</v>
      </c>
      <c r="C114" s="125">
        <v>45676.0</v>
      </c>
      <c r="D114" s="126">
        <v>45679.0</v>
      </c>
      <c r="E114" s="127">
        <f t="shared" si="5"/>
        <v>3</v>
      </c>
      <c r="F114" s="128" t="s">
        <v>946</v>
      </c>
      <c r="G114" s="125" t="s">
        <v>946</v>
      </c>
      <c r="H114" s="125">
        <v>45676.0</v>
      </c>
      <c r="I114" s="123">
        <v>0.0</v>
      </c>
      <c r="J114" s="129" t="s">
        <v>107</v>
      </c>
      <c r="K114" s="129" t="s">
        <v>940</v>
      </c>
      <c r="L114" s="129" t="s">
        <v>941</v>
      </c>
      <c r="M114" s="129" t="s">
        <v>57</v>
      </c>
      <c r="N114" s="129" t="s">
        <v>58</v>
      </c>
      <c r="O114" s="129" t="s">
        <v>947</v>
      </c>
      <c r="P114" s="129" t="s">
        <v>947</v>
      </c>
      <c r="Q114" s="123" t="s">
        <v>605</v>
      </c>
      <c r="R114" s="129" t="s">
        <v>868</v>
      </c>
      <c r="S114" s="123">
        <v>99460.0</v>
      </c>
      <c r="T114" s="129" t="s">
        <v>948</v>
      </c>
      <c r="U114" s="130" t="s">
        <v>62</v>
      </c>
      <c r="V114" s="131">
        <v>35981.72</v>
      </c>
      <c r="W114" s="132">
        <v>0.0</v>
      </c>
      <c r="X114" s="132">
        <v>0.0</v>
      </c>
      <c r="Y114" s="132">
        <v>0.0</v>
      </c>
      <c r="Z114" s="133">
        <v>0.0</v>
      </c>
      <c r="AA114" s="134">
        <v>4774.5</v>
      </c>
      <c r="AB114" s="132">
        <v>978.0</v>
      </c>
      <c r="AC114" s="133">
        <f t="shared" si="7"/>
        <v>5752.5</v>
      </c>
      <c r="AD114" s="135">
        <f t="shared" si="3"/>
        <v>30229.22</v>
      </c>
      <c r="AE114" s="136" t="s">
        <v>258</v>
      </c>
      <c r="AF114" s="137" t="s">
        <v>65</v>
      </c>
      <c r="AG114" s="138" t="b">
        <v>1</v>
      </c>
      <c r="AH114" s="229" t="s">
        <v>259</v>
      </c>
      <c r="AI114" s="140" t="b">
        <v>1</v>
      </c>
      <c r="AJ114" s="230" t="s">
        <v>260</v>
      </c>
      <c r="AK114" s="140" t="b">
        <v>1</v>
      </c>
      <c r="AL114" s="139"/>
      <c r="AM114" s="141" t="s">
        <v>261</v>
      </c>
      <c r="AN114" s="123" t="b">
        <v>1</v>
      </c>
      <c r="AO114" s="129" t="s">
        <v>607</v>
      </c>
      <c r="AP114" s="137" t="s">
        <v>949</v>
      </c>
      <c r="AQ114" s="142" t="s">
        <v>94</v>
      </c>
      <c r="AR114" s="143" t="s">
        <v>70</v>
      </c>
      <c r="AS114" s="144">
        <f t="shared" si="4"/>
        <v>45739</v>
      </c>
      <c r="AT114" s="145"/>
      <c r="AU114" s="146"/>
      <c r="AV114" s="136"/>
      <c r="AW114" s="137"/>
      <c r="AX114" s="147"/>
      <c r="AY114" s="148"/>
      <c r="AZ114" s="149"/>
      <c r="BA114" s="149"/>
    </row>
    <row r="115" ht="15.75" customHeight="1">
      <c r="A115" s="9" t="s">
        <v>950</v>
      </c>
      <c r="B115" s="10">
        <v>17849.0</v>
      </c>
      <c r="C115" s="11">
        <v>45675.0</v>
      </c>
      <c r="D115" s="12">
        <v>45679.0</v>
      </c>
      <c r="E115" s="13">
        <f t="shared" si="5"/>
        <v>4</v>
      </c>
      <c r="F115" s="14" t="s">
        <v>951</v>
      </c>
      <c r="G115" s="11" t="s">
        <v>951</v>
      </c>
      <c r="H115" s="11">
        <v>34942.0</v>
      </c>
      <c r="I115" s="9">
        <v>29.0</v>
      </c>
      <c r="J115" s="15" t="s">
        <v>62</v>
      </c>
      <c r="K115" s="15" t="s">
        <v>62</v>
      </c>
      <c r="L115" s="15" t="s">
        <v>952</v>
      </c>
      <c r="M115" s="15" t="s">
        <v>57</v>
      </c>
      <c r="N115" s="15" t="s">
        <v>76</v>
      </c>
      <c r="O115" s="15" t="s">
        <v>219</v>
      </c>
      <c r="P115" s="15" t="s">
        <v>953</v>
      </c>
      <c r="Q115" s="9" t="s">
        <v>367</v>
      </c>
      <c r="R115" s="15" t="s">
        <v>62</v>
      </c>
      <c r="S115" s="9" t="s">
        <v>62</v>
      </c>
      <c r="T115" s="15" t="s">
        <v>92</v>
      </c>
      <c r="U115" s="17" t="s">
        <v>62</v>
      </c>
      <c r="V115" s="18">
        <v>70701.85</v>
      </c>
      <c r="W115" s="19">
        <v>0.0</v>
      </c>
      <c r="X115" s="19">
        <v>0.0</v>
      </c>
      <c r="Y115" s="19">
        <v>55086.84</v>
      </c>
      <c r="Z115" s="20">
        <v>0.0</v>
      </c>
      <c r="AA115" s="21">
        <v>10237.5</v>
      </c>
      <c r="AB115" s="19">
        <v>4387.5</v>
      </c>
      <c r="AC115" s="20">
        <f t="shared" si="7"/>
        <v>14625</v>
      </c>
      <c r="AD115" s="22">
        <f t="shared" si="3"/>
        <v>990.01</v>
      </c>
      <c r="AE115" s="23" t="s">
        <v>81</v>
      </c>
      <c r="AF115" s="24" t="s">
        <v>65</v>
      </c>
      <c r="AG115" s="25" t="b">
        <v>1</v>
      </c>
      <c r="AH115" s="26"/>
      <c r="AI115" s="27" t="b">
        <v>1</v>
      </c>
      <c r="AJ115" s="26"/>
      <c r="AK115" s="27" t="b">
        <v>1</v>
      </c>
      <c r="AL115" s="26"/>
      <c r="AM115" s="72"/>
      <c r="AN115" s="9" t="b">
        <v>1</v>
      </c>
      <c r="AO115" s="15"/>
      <c r="AP115" s="24" t="s">
        <v>83</v>
      </c>
      <c r="AQ115" s="30" t="s">
        <v>94</v>
      </c>
      <c r="AR115" s="31" t="s">
        <v>70</v>
      </c>
      <c r="AS115" s="32">
        <f t="shared" si="4"/>
        <v>45739</v>
      </c>
      <c r="AT115" s="89">
        <v>1646.0</v>
      </c>
      <c r="AU115" s="67">
        <v>45711.0</v>
      </c>
      <c r="AV115" s="23" t="s">
        <v>84</v>
      </c>
      <c r="AW115" s="24"/>
      <c r="AX115" s="35"/>
      <c r="AY115" s="36"/>
      <c r="AZ115" s="68">
        <v>45736.0</v>
      </c>
      <c r="BA115" s="69" t="s">
        <v>72</v>
      </c>
    </row>
    <row r="116" ht="15.75" customHeight="1">
      <c r="A116" s="9" t="s">
        <v>954</v>
      </c>
      <c r="B116" s="10">
        <v>17876.0</v>
      </c>
      <c r="C116" s="11">
        <v>45676.0</v>
      </c>
      <c r="D116" s="12">
        <v>45679.0</v>
      </c>
      <c r="E116" s="13">
        <f t="shared" si="5"/>
        <v>3</v>
      </c>
      <c r="F116" s="14" t="s">
        <v>955</v>
      </c>
      <c r="G116" s="11" t="s">
        <v>955</v>
      </c>
      <c r="H116" s="11">
        <v>36144.0</v>
      </c>
      <c r="I116" s="9">
        <v>3.0</v>
      </c>
      <c r="J116" s="15" t="s">
        <v>107</v>
      </c>
      <c r="K116" s="15" t="s">
        <v>956</v>
      </c>
      <c r="L116" s="15" t="s">
        <v>957</v>
      </c>
      <c r="M116" s="15" t="s">
        <v>57</v>
      </c>
      <c r="N116" s="15" t="s">
        <v>58</v>
      </c>
      <c r="O116" s="15" t="s">
        <v>377</v>
      </c>
      <c r="P116" s="15" t="s">
        <v>377</v>
      </c>
      <c r="Q116" s="9" t="s">
        <v>367</v>
      </c>
      <c r="R116" s="15" t="s">
        <v>62</v>
      </c>
      <c r="S116" s="9" t="s">
        <v>62</v>
      </c>
      <c r="T116" s="15" t="s">
        <v>958</v>
      </c>
      <c r="U116" s="17" t="s">
        <v>62</v>
      </c>
      <c r="V116" s="18">
        <v>47282.1</v>
      </c>
      <c r="W116" s="19">
        <v>0.0</v>
      </c>
      <c r="X116" s="19">
        <v>0.0</v>
      </c>
      <c r="Y116" s="19">
        <v>0.0</v>
      </c>
      <c r="Z116" s="20">
        <v>20000.0</v>
      </c>
      <c r="AA116" s="21">
        <v>10237.5</v>
      </c>
      <c r="AB116" s="19">
        <v>4387.5</v>
      </c>
      <c r="AC116" s="20">
        <f t="shared" si="7"/>
        <v>14625</v>
      </c>
      <c r="AD116" s="22">
        <f t="shared" si="3"/>
        <v>12657.1</v>
      </c>
      <c r="AE116" s="23" t="s">
        <v>64</v>
      </c>
      <c r="AF116" s="24" t="s">
        <v>65</v>
      </c>
      <c r="AG116" s="25" t="b">
        <v>1</v>
      </c>
      <c r="AH116" s="26"/>
      <c r="AI116" s="27" t="b">
        <v>1</v>
      </c>
      <c r="AJ116" s="26"/>
      <c r="AK116" s="27" t="b">
        <v>1</v>
      </c>
      <c r="AL116" s="26"/>
      <c r="AM116" s="72"/>
      <c r="AN116" s="9" t="b">
        <v>1</v>
      </c>
      <c r="AO116" s="15"/>
      <c r="AP116" s="24" t="s">
        <v>83</v>
      </c>
      <c r="AQ116" s="30" t="s">
        <v>94</v>
      </c>
      <c r="AR116" s="31" t="s">
        <v>70</v>
      </c>
      <c r="AS116" s="32">
        <f t="shared" si="4"/>
        <v>45739</v>
      </c>
      <c r="AT116" s="89">
        <v>1645.0</v>
      </c>
      <c r="AU116" s="67">
        <v>45711.0</v>
      </c>
      <c r="AV116" s="23" t="s">
        <v>84</v>
      </c>
      <c r="AW116" s="24"/>
      <c r="AX116" s="35"/>
      <c r="AY116" s="36"/>
      <c r="AZ116" s="68">
        <v>45736.0</v>
      </c>
      <c r="BA116" s="69" t="s">
        <v>72</v>
      </c>
    </row>
    <row r="117" ht="15.75" customHeight="1">
      <c r="A117" s="39" t="s">
        <v>959</v>
      </c>
      <c r="B117" s="40">
        <v>17927.0</v>
      </c>
      <c r="C117" s="41">
        <v>45677.0</v>
      </c>
      <c r="D117" s="42">
        <v>45679.0</v>
      </c>
      <c r="E117" s="43">
        <f t="shared" si="5"/>
        <v>2</v>
      </c>
      <c r="F117" s="44" t="s">
        <v>960</v>
      </c>
      <c r="G117" s="41" t="s">
        <v>960</v>
      </c>
      <c r="H117" s="41">
        <v>29176.0</v>
      </c>
      <c r="I117" s="39">
        <v>45.0</v>
      </c>
      <c r="J117" s="45" t="s">
        <v>62</v>
      </c>
      <c r="K117" s="45" t="s">
        <v>62</v>
      </c>
      <c r="L117" s="45" t="s">
        <v>961</v>
      </c>
      <c r="M117" s="45" t="s">
        <v>57</v>
      </c>
      <c r="N117" s="45" t="s">
        <v>76</v>
      </c>
      <c r="O117" s="45" t="s">
        <v>962</v>
      </c>
      <c r="P117" s="45" t="s">
        <v>963</v>
      </c>
      <c r="Q117" s="39" t="s">
        <v>157</v>
      </c>
      <c r="R117" s="45" t="s">
        <v>62</v>
      </c>
      <c r="S117" s="39" t="s">
        <v>62</v>
      </c>
      <c r="T117" s="45" t="s">
        <v>92</v>
      </c>
      <c r="U117" s="46" t="s">
        <v>62</v>
      </c>
      <c r="V117" s="47">
        <v>44324.73</v>
      </c>
      <c r="W117" s="48">
        <v>0.0</v>
      </c>
      <c r="X117" s="48">
        <v>0.0</v>
      </c>
      <c r="Y117" s="48">
        <v>26351.15</v>
      </c>
      <c r="Z117" s="49">
        <v>0.0</v>
      </c>
      <c r="AA117" s="50">
        <v>12285.0</v>
      </c>
      <c r="AB117" s="48">
        <v>5265.0</v>
      </c>
      <c r="AC117" s="49">
        <f t="shared" si="7"/>
        <v>17550</v>
      </c>
      <c r="AD117" s="51">
        <f t="shared" si="3"/>
        <v>423.58</v>
      </c>
      <c r="AE117" s="52" t="s">
        <v>81</v>
      </c>
      <c r="AF117" s="53" t="s">
        <v>65</v>
      </c>
      <c r="AG117" s="54" t="b">
        <v>1</v>
      </c>
      <c r="AH117" s="55"/>
      <c r="AI117" s="56" t="b">
        <v>1</v>
      </c>
      <c r="AJ117" s="55"/>
      <c r="AK117" s="56" t="b">
        <v>1</v>
      </c>
      <c r="AL117" s="55"/>
      <c r="AM117" s="72"/>
      <c r="AN117" s="39" t="b">
        <v>1</v>
      </c>
      <c r="AO117" s="45"/>
      <c r="AP117" s="53" t="s">
        <v>83</v>
      </c>
      <c r="AQ117" s="58" t="s">
        <v>94</v>
      </c>
      <c r="AR117" s="59" t="s">
        <v>70</v>
      </c>
      <c r="AS117" s="60">
        <f t="shared" si="4"/>
        <v>45739</v>
      </c>
      <c r="AT117" s="90">
        <v>1648.0</v>
      </c>
      <c r="AU117" s="61">
        <v>45711.0</v>
      </c>
      <c r="AV117" s="52" t="s">
        <v>84</v>
      </c>
      <c r="AW117" s="231" t="s">
        <v>964</v>
      </c>
      <c r="AX117" s="62"/>
      <c r="AY117" s="63"/>
      <c r="AZ117" s="176"/>
      <c r="BA117" s="176"/>
    </row>
    <row r="118" ht="15.75" customHeight="1">
      <c r="A118" s="9" t="s">
        <v>965</v>
      </c>
      <c r="B118" s="10">
        <v>18051.0</v>
      </c>
      <c r="C118" s="11">
        <v>45680.0</v>
      </c>
      <c r="D118" s="12">
        <v>45680.0</v>
      </c>
      <c r="E118" s="13">
        <f t="shared" si="5"/>
        <v>0</v>
      </c>
      <c r="F118" s="14" t="s">
        <v>966</v>
      </c>
      <c r="G118" s="11" t="e">
        <v>#N/A</v>
      </c>
      <c r="H118" s="11">
        <v>33023.0</v>
      </c>
      <c r="I118" s="9">
        <v>34.0</v>
      </c>
      <c r="J118" s="15" t="s">
        <v>62</v>
      </c>
      <c r="K118" s="15" t="s">
        <v>62</v>
      </c>
      <c r="L118" s="15" t="s">
        <v>967</v>
      </c>
      <c r="M118" s="15" t="s">
        <v>57</v>
      </c>
      <c r="N118" s="15" t="s">
        <v>76</v>
      </c>
      <c r="O118" s="15" t="s">
        <v>968</v>
      </c>
      <c r="P118" s="15" t="s">
        <v>968</v>
      </c>
      <c r="Q118" s="9" t="s">
        <v>969</v>
      </c>
      <c r="R118" s="15" t="s">
        <v>970</v>
      </c>
      <c r="S118" s="9">
        <v>55530.0</v>
      </c>
      <c r="T118" s="15" t="s">
        <v>971</v>
      </c>
      <c r="U118" s="17" t="s">
        <v>972</v>
      </c>
      <c r="V118" s="18">
        <v>157076.91</v>
      </c>
      <c r="W118" s="19">
        <v>0.0</v>
      </c>
      <c r="X118" s="19">
        <v>0.0</v>
      </c>
      <c r="Y118" s="19">
        <v>0.0</v>
      </c>
      <c r="Z118" s="20">
        <v>0.0</v>
      </c>
      <c r="AA118" s="21">
        <v>12870.0</v>
      </c>
      <c r="AB118" s="19">
        <v>12285.0</v>
      </c>
      <c r="AC118" s="20">
        <f t="shared" si="7"/>
        <v>25155</v>
      </c>
      <c r="AD118" s="22">
        <f t="shared" si="3"/>
        <v>131921.91</v>
      </c>
      <c r="AE118" s="23" t="s">
        <v>312</v>
      </c>
      <c r="AF118" s="24" t="s">
        <v>313</v>
      </c>
      <c r="AG118" s="25" t="b">
        <v>1</v>
      </c>
      <c r="AH118" s="26"/>
      <c r="AI118" s="27" t="b">
        <v>1</v>
      </c>
      <c r="AJ118" s="26"/>
      <c r="AK118" s="27" t="b">
        <v>1</v>
      </c>
      <c r="AL118" s="17"/>
      <c r="AM118" s="232" t="s">
        <v>973</v>
      </c>
      <c r="AN118" s="9" t="b">
        <v>1</v>
      </c>
      <c r="AO118" s="15"/>
      <c r="AP118" s="24" t="s">
        <v>83</v>
      </c>
      <c r="AQ118" s="30" t="s">
        <v>94</v>
      </c>
      <c r="AR118" s="31" t="s">
        <v>95</v>
      </c>
      <c r="AS118" s="32">
        <f t="shared" si="4"/>
        <v>45740</v>
      </c>
      <c r="AT118" s="89">
        <v>1761.0</v>
      </c>
      <c r="AU118" s="67">
        <v>45735.0</v>
      </c>
      <c r="AV118" s="23" t="s">
        <v>84</v>
      </c>
      <c r="AW118" s="73" t="s">
        <v>379</v>
      </c>
      <c r="AX118" s="35"/>
      <c r="AY118" s="36"/>
      <c r="AZ118" s="77"/>
      <c r="BA118" s="77"/>
    </row>
    <row r="119" ht="15.75" customHeight="1">
      <c r="A119" s="9" t="s">
        <v>974</v>
      </c>
      <c r="B119" s="10">
        <v>17861.0</v>
      </c>
      <c r="C119" s="233">
        <v>45675.0</v>
      </c>
      <c r="D119" s="12">
        <v>45680.0</v>
      </c>
      <c r="E119" s="13">
        <f t="shared" si="5"/>
        <v>5</v>
      </c>
      <c r="F119" s="14" t="s">
        <v>975</v>
      </c>
      <c r="G119" s="11" t="e">
        <v>#N/A</v>
      </c>
      <c r="H119" s="11">
        <v>35710.0</v>
      </c>
      <c r="I119" s="9">
        <v>0.0</v>
      </c>
      <c r="J119" s="15" t="s">
        <v>976</v>
      </c>
      <c r="K119" s="15" t="s">
        <v>977</v>
      </c>
      <c r="L119" s="15" t="s">
        <v>978</v>
      </c>
      <c r="M119" s="15" t="s">
        <v>57</v>
      </c>
      <c r="N119" s="15" t="s">
        <v>58</v>
      </c>
      <c r="O119" s="15" t="s">
        <v>979</v>
      </c>
      <c r="P119" s="15" t="s">
        <v>980</v>
      </c>
      <c r="Q119" s="9" t="s">
        <v>981</v>
      </c>
      <c r="R119" s="15" t="s">
        <v>62</v>
      </c>
      <c r="S119" s="9" t="s">
        <v>62</v>
      </c>
      <c r="T119" s="15" t="s">
        <v>982</v>
      </c>
      <c r="U119" s="17" t="s">
        <v>62</v>
      </c>
      <c r="V119" s="18">
        <v>78375.2</v>
      </c>
      <c r="W119" s="19">
        <v>0.0</v>
      </c>
      <c r="X119" s="19">
        <v>0.0</v>
      </c>
      <c r="Y119" s="19">
        <v>0.0</v>
      </c>
      <c r="Z119" s="20">
        <v>20000.0</v>
      </c>
      <c r="AA119" s="21">
        <v>20065.5</v>
      </c>
      <c r="AB119" s="19">
        <v>8599.5</v>
      </c>
      <c r="AC119" s="20">
        <f t="shared" si="7"/>
        <v>28665</v>
      </c>
      <c r="AD119" s="22">
        <f t="shared" si="3"/>
        <v>29710.2</v>
      </c>
      <c r="AE119" s="23" t="s">
        <v>64</v>
      </c>
      <c r="AF119" s="24" t="s">
        <v>65</v>
      </c>
      <c r="AG119" s="25" t="b">
        <v>1</v>
      </c>
      <c r="AH119" s="26"/>
      <c r="AI119" s="27" t="b">
        <v>1</v>
      </c>
      <c r="AJ119" s="26"/>
      <c r="AK119" s="27" t="b">
        <v>1</v>
      </c>
      <c r="AL119" s="26"/>
      <c r="AM119" s="72"/>
      <c r="AN119" s="9" t="b">
        <v>1</v>
      </c>
      <c r="AO119" s="15"/>
      <c r="AP119" s="24" t="s">
        <v>83</v>
      </c>
      <c r="AQ119" s="30" t="s">
        <v>94</v>
      </c>
      <c r="AR119" s="31" t="s">
        <v>95</v>
      </c>
      <c r="AS119" s="32">
        <f t="shared" si="4"/>
        <v>45740</v>
      </c>
      <c r="AT119" s="89">
        <v>1756.0</v>
      </c>
      <c r="AU119" s="67">
        <v>45735.0</v>
      </c>
      <c r="AV119" s="23" t="s">
        <v>84</v>
      </c>
      <c r="AW119" s="73" t="s">
        <v>379</v>
      </c>
      <c r="AX119" s="35"/>
      <c r="AY119" s="36"/>
      <c r="AZ119" s="77"/>
      <c r="BA119" s="77"/>
    </row>
    <row r="120" ht="15.75" customHeight="1">
      <c r="A120" s="9" t="s">
        <v>983</v>
      </c>
      <c r="B120" s="10">
        <v>17991.0</v>
      </c>
      <c r="C120" s="11">
        <v>45679.0</v>
      </c>
      <c r="D120" s="12">
        <v>45680.0</v>
      </c>
      <c r="E120" s="13">
        <f t="shared" si="5"/>
        <v>1</v>
      </c>
      <c r="F120" s="14" t="s">
        <v>984</v>
      </c>
      <c r="G120" s="11" t="e">
        <v>#N/A</v>
      </c>
      <c r="H120" s="11">
        <v>34772.0</v>
      </c>
      <c r="I120" s="9">
        <v>1.0</v>
      </c>
      <c r="J120" s="15" t="s">
        <v>107</v>
      </c>
      <c r="K120" s="15" t="s">
        <v>985</v>
      </c>
      <c r="L120" s="15" t="s">
        <v>986</v>
      </c>
      <c r="M120" s="15" t="s">
        <v>57</v>
      </c>
      <c r="N120" s="15" t="s">
        <v>58</v>
      </c>
      <c r="O120" s="15" t="s">
        <v>987</v>
      </c>
      <c r="P120" s="15" t="s">
        <v>988</v>
      </c>
      <c r="Q120" s="9" t="s">
        <v>989</v>
      </c>
      <c r="R120" s="15" t="s">
        <v>62</v>
      </c>
      <c r="S120" s="9" t="s">
        <v>62</v>
      </c>
      <c r="T120" s="15" t="s">
        <v>334</v>
      </c>
      <c r="U120" s="17" t="s">
        <v>62</v>
      </c>
      <c r="V120" s="18">
        <v>19283.61</v>
      </c>
      <c r="W120" s="19">
        <v>0.0</v>
      </c>
      <c r="X120" s="19">
        <v>0.0</v>
      </c>
      <c r="Y120" s="19">
        <v>0.0</v>
      </c>
      <c r="Z120" s="20">
        <v>0.0</v>
      </c>
      <c r="AA120" s="21">
        <v>8190.0</v>
      </c>
      <c r="AB120" s="19">
        <v>3510.0</v>
      </c>
      <c r="AC120" s="20">
        <f t="shared" si="7"/>
        <v>11700</v>
      </c>
      <c r="AD120" s="22">
        <f t="shared" si="3"/>
        <v>7583.61</v>
      </c>
      <c r="AE120" s="23" t="s">
        <v>64</v>
      </c>
      <c r="AF120" s="24" t="s">
        <v>65</v>
      </c>
      <c r="AG120" s="25" t="b">
        <v>1</v>
      </c>
      <c r="AH120" s="26"/>
      <c r="AI120" s="27" t="b">
        <v>1</v>
      </c>
      <c r="AJ120" s="26"/>
      <c r="AK120" s="27" t="b">
        <v>1</v>
      </c>
      <c r="AL120" s="26"/>
      <c r="AM120" s="72"/>
      <c r="AN120" s="9" t="b">
        <v>1</v>
      </c>
      <c r="AO120" s="15"/>
      <c r="AP120" s="24" t="s">
        <v>83</v>
      </c>
      <c r="AQ120" s="30" t="s">
        <v>94</v>
      </c>
      <c r="AR120" s="31" t="s">
        <v>70</v>
      </c>
      <c r="AS120" s="32">
        <f t="shared" si="4"/>
        <v>45740</v>
      </c>
      <c r="AT120" s="89">
        <v>1758.0</v>
      </c>
      <c r="AU120" s="67">
        <v>45735.0</v>
      </c>
      <c r="AV120" s="23" t="s">
        <v>84</v>
      </c>
      <c r="AW120" s="73" t="s">
        <v>379</v>
      </c>
      <c r="AX120" s="35"/>
      <c r="AY120" s="36"/>
      <c r="AZ120" s="77"/>
      <c r="BA120" s="77"/>
    </row>
    <row r="121" ht="15.75" customHeight="1">
      <c r="A121" s="234" t="s">
        <v>990</v>
      </c>
      <c r="B121" s="235">
        <v>17962.0</v>
      </c>
      <c r="C121" s="236">
        <v>45678.0</v>
      </c>
      <c r="D121" s="237">
        <v>45680.0</v>
      </c>
      <c r="E121" s="238">
        <f t="shared" si="5"/>
        <v>2</v>
      </c>
      <c r="F121" s="239" t="s">
        <v>991</v>
      </c>
      <c r="G121" s="236" t="e">
        <v>#N/A</v>
      </c>
      <c r="H121" s="236">
        <v>36646.0</v>
      </c>
      <c r="I121" s="234">
        <v>24.0</v>
      </c>
      <c r="J121" s="240" t="s">
        <v>62</v>
      </c>
      <c r="K121" s="240" t="s">
        <v>62</v>
      </c>
      <c r="L121" s="240" t="s">
        <v>992</v>
      </c>
      <c r="M121" s="240" t="s">
        <v>75</v>
      </c>
      <c r="N121" s="240" t="s">
        <v>76</v>
      </c>
      <c r="O121" s="240" t="s">
        <v>785</v>
      </c>
      <c r="P121" s="240" t="s">
        <v>993</v>
      </c>
      <c r="Q121" s="234" t="s">
        <v>276</v>
      </c>
      <c r="R121" s="240" t="s">
        <v>62</v>
      </c>
      <c r="S121" s="234" t="s">
        <v>62</v>
      </c>
      <c r="T121" s="240" t="s">
        <v>994</v>
      </c>
      <c r="U121" s="241" t="s">
        <v>62</v>
      </c>
      <c r="V121" s="242">
        <v>46361.97</v>
      </c>
      <c r="W121" s="243">
        <v>0.0</v>
      </c>
      <c r="X121" s="243">
        <v>0.0</v>
      </c>
      <c r="Y121" s="243">
        <v>0.0</v>
      </c>
      <c r="Z121" s="244">
        <v>20000.0</v>
      </c>
      <c r="AA121" s="245">
        <v>5460.0</v>
      </c>
      <c r="AB121" s="243">
        <v>2340.0</v>
      </c>
      <c r="AC121" s="244">
        <f t="shared" si="7"/>
        <v>7800</v>
      </c>
      <c r="AD121" s="246">
        <f t="shared" si="3"/>
        <v>18561.97</v>
      </c>
      <c r="AE121" s="247" t="s">
        <v>81</v>
      </c>
      <c r="AF121" s="248" t="s">
        <v>65</v>
      </c>
      <c r="AG121" s="249" t="b">
        <v>1</v>
      </c>
      <c r="AH121" s="250"/>
      <c r="AI121" s="251" t="b">
        <v>1</v>
      </c>
      <c r="AJ121" s="250"/>
      <c r="AK121" s="251" t="b">
        <v>0</v>
      </c>
      <c r="AL121" s="250" t="s">
        <v>874</v>
      </c>
      <c r="AM121" s="252"/>
      <c r="AN121" s="234" t="b">
        <v>1</v>
      </c>
      <c r="AO121" s="240" t="s">
        <v>995</v>
      </c>
      <c r="AP121" s="248" t="s">
        <v>68</v>
      </c>
      <c r="AQ121" s="253"/>
      <c r="AR121" s="254" t="s">
        <v>95</v>
      </c>
      <c r="AS121" s="255">
        <f t="shared" si="4"/>
        <v>45740</v>
      </c>
      <c r="AT121" s="256">
        <v>1649.0</v>
      </c>
      <c r="AU121" s="257"/>
      <c r="AV121" s="247"/>
      <c r="AW121" s="258" t="s">
        <v>996</v>
      </c>
      <c r="AX121" s="259"/>
      <c r="AY121" s="260"/>
      <c r="AZ121" s="176"/>
      <c r="BA121" s="176"/>
    </row>
    <row r="122" ht="15.75" hidden="1" customHeight="1">
      <c r="A122" s="9" t="s">
        <v>997</v>
      </c>
      <c r="B122" s="10">
        <v>17928.0</v>
      </c>
      <c r="C122" s="11">
        <v>45677.0</v>
      </c>
      <c r="D122" s="12">
        <v>45681.0</v>
      </c>
      <c r="E122" s="13">
        <f t="shared" si="5"/>
        <v>4</v>
      </c>
      <c r="F122" s="14" t="s">
        <v>998</v>
      </c>
      <c r="G122" s="11" t="s">
        <v>998</v>
      </c>
      <c r="H122" s="11">
        <v>43402.0</v>
      </c>
      <c r="I122" s="9">
        <v>6.0</v>
      </c>
      <c r="J122" s="15" t="s">
        <v>107</v>
      </c>
      <c r="K122" s="15" t="s">
        <v>999</v>
      </c>
      <c r="L122" s="15" t="s">
        <v>1000</v>
      </c>
      <c r="M122" s="15" t="s">
        <v>57</v>
      </c>
      <c r="N122" s="15" t="s">
        <v>76</v>
      </c>
      <c r="O122" s="15" t="s">
        <v>1001</v>
      </c>
      <c r="P122" s="15" t="s">
        <v>1002</v>
      </c>
      <c r="Q122" s="9" t="s">
        <v>1003</v>
      </c>
      <c r="R122" s="15" t="s">
        <v>62</v>
      </c>
      <c r="S122" s="9" t="s">
        <v>62</v>
      </c>
      <c r="T122" s="15" t="s">
        <v>354</v>
      </c>
      <c r="U122" s="17" t="s">
        <v>62</v>
      </c>
      <c r="V122" s="18">
        <v>37245.05</v>
      </c>
      <c r="W122" s="19">
        <v>0.0</v>
      </c>
      <c r="X122" s="19">
        <v>0.0</v>
      </c>
      <c r="Y122" s="19">
        <v>28358.97</v>
      </c>
      <c r="Z122" s="20">
        <v>1086.08</v>
      </c>
      <c r="AA122" s="21">
        <v>5460.0</v>
      </c>
      <c r="AB122" s="19">
        <v>2340.0</v>
      </c>
      <c r="AC122" s="20">
        <f t="shared" si="7"/>
        <v>7800</v>
      </c>
      <c r="AD122" s="22">
        <f t="shared" si="3"/>
        <v>0</v>
      </c>
      <c r="AE122" s="23" t="s">
        <v>64</v>
      </c>
      <c r="AF122" s="24" t="s">
        <v>65</v>
      </c>
      <c r="AG122" s="25" t="b">
        <v>1</v>
      </c>
      <c r="AH122" s="26"/>
      <c r="AI122" s="27" t="b">
        <v>1</v>
      </c>
      <c r="AJ122" s="26"/>
      <c r="AK122" s="27" t="b">
        <v>1</v>
      </c>
      <c r="AL122" s="26"/>
      <c r="AM122" s="72"/>
      <c r="AN122" s="9" t="b">
        <v>1</v>
      </c>
      <c r="AO122" s="15"/>
      <c r="AP122" s="24" t="s">
        <v>68</v>
      </c>
      <c r="AQ122" s="30" t="s">
        <v>94</v>
      </c>
      <c r="AR122" s="31" t="s">
        <v>70</v>
      </c>
      <c r="AS122" s="32">
        <f t="shared" si="4"/>
        <v>45741</v>
      </c>
      <c r="AT122" s="89">
        <v>1768.0</v>
      </c>
      <c r="AU122" s="67">
        <v>45736.0</v>
      </c>
      <c r="AV122" s="23" t="s">
        <v>84</v>
      </c>
      <c r="AW122" s="24"/>
      <c r="AX122" s="35"/>
      <c r="AY122" s="36"/>
      <c r="AZ122" s="77"/>
      <c r="BA122" s="77"/>
    </row>
    <row r="123" ht="15.75" customHeight="1">
      <c r="A123" s="178" t="s">
        <v>1004</v>
      </c>
      <c r="B123" s="179">
        <v>17986.0</v>
      </c>
      <c r="C123" s="180">
        <v>45678.0</v>
      </c>
      <c r="D123" s="181">
        <v>45681.0</v>
      </c>
      <c r="E123" s="182">
        <f t="shared" si="5"/>
        <v>3</v>
      </c>
      <c r="F123" s="128" t="s">
        <v>1005</v>
      </c>
      <c r="G123" s="180" t="s">
        <v>1005</v>
      </c>
      <c r="H123" s="180">
        <v>32473.0</v>
      </c>
      <c r="I123" s="178">
        <v>12.0</v>
      </c>
      <c r="J123" s="183" t="s">
        <v>1006</v>
      </c>
      <c r="K123" s="183" t="s">
        <v>1007</v>
      </c>
      <c r="L123" s="183" t="s">
        <v>1008</v>
      </c>
      <c r="M123" s="183" t="s">
        <v>57</v>
      </c>
      <c r="N123" s="183" t="s">
        <v>58</v>
      </c>
      <c r="O123" s="183" t="s">
        <v>1009</v>
      </c>
      <c r="P123" s="183" t="s">
        <v>1010</v>
      </c>
      <c r="Q123" s="178" t="s">
        <v>989</v>
      </c>
      <c r="R123" s="183" t="s">
        <v>62</v>
      </c>
      <c r="S123" s="178" t="s">
        <v>62</v>
      </c>
      <c r="T123" s="183" t="s">
        <v>580</v>
      </c>
      <c r="U123" s="184" t="s">
        <v>62</v>
      </c>
      <c r="V123" s="185">
        <v>49471.84</v>
      </c>
      <c r="W123" s="186">
        <v>0.0</v>
      </c>
      <c r="X123" s="186">
        <v>0.0</v>
      </c>
      <c r="Y123" s="186">
        <v>36570.88</v>
      </c>
      <c r="Z123" s="188">
        <v>1200.96</v>
      </c>
      <c r="AA123" s="187">
        <v>5460.0</v>
      </c>
      <c r="AB123" s="186">
        <v>3822.0</v>
      </c>
      <c r="AC123" s="188">
        <f t="shared" si="7"/>
        <v>9282</v>
      </c>
      <c r="AD123" s="189">
        <f t="shared" si="3"/>
        <v>2418</v>
      </c>
      <c r="AE123" s="190" t="s">
        <v>64</v>
      </c>
      <c r="AF123" s="191" t="s">
        <v>65</v>
      </c>
      <c r="AG123" s="192" t="b">
        <v>1</v>
      </c>
      <c r="AH123" s="193"/>
      <c r="AI123" s="194" t="b">
        <v>0</v>
      </c>
      <c r="AJ123" s="177" t="s">
        <v>874</v>
      </c>
      <c r="AK123" s="194" t="b">
        <v>0</v>
      </c>
      <c r="AL123" s="177" t="s">
        <v>874</v>
      </c>
      <c r="AM123" s="195"/>
      <c r="AN123" s="178" t="b">
        <v>1</v>
      </c>
      <c r="AO123" s="183"/>
      <c r="AP123" s="191" t="s">
        <v>270</v>
      </c>
      <c r="AQ123" s="196"/>
      <c r="AR123" s="197" t="s">
        <v>95</v>
      </c>
      <c r="AS123" s="198">
        <f t="shared" si="4"/>
        <v>45741</v>
      </c>
      <c r="AT123" s="199"/>
      <c r="AU123" s="200"/>
      <c r="AV123" s="190"/>
      <c r="AW123" s="191"/>
      <c r="AX123" s="201"/>
      <c r="AY123" s="202"/>
      <c r="AZ123" s="149"/>
      <c r="BA123" s="149"/>
    </row>
    <row r="124" ht="15.75" customHeight="1">
      <c r="A124" s="123" t="s">
        <v>1011</v>
      </c>
      <c r="B124" s="124">
        <v>17975.0</v>
      </c>
      <c r="C124" s="125">
        <v>45678.0</v>
      </c>
      <c r="D124" s="126">
        <v>45681.0</v>
      </c>
      <c r="E124" s="127">
        <f t="shared" si="5"/>
        <v>3</v>
      </c>
      <c r="F124" s="128" t="s">
        <v>1012</v>
      </c>
      <c r="G124" s="125" t="s">
        <v>1012</v>
      </c>
      <c r="H124" s="125">
        <v>29700.0</v>
      </c>
      <c r="I124" s="123">
        <v>43.0</v>
      </c>
      <c r="J124" s="129" t="s">
        <v>62</v>
      </c>
      <c r="K124" s="129" t="s">
        <v>62</v>
      </c>
      <c r="L124" s="129" t="s">
        <v>1013</v>
      </c>
      <c r="M124" s="129" t="s">
        <v>164</v>
      </c>
      <c r="N124" s="129" t="s">
        <v>76</v>
      </c>
      <c r="O124" s="129" t="s">
        <v>1014</v>
      </c>
      <c r="P124" s="129" t="s">
        <v>1015</v>
      </c>
      <c r="Q124" s="123" t="s">
        <v>587</v>
      </c>
      <c r="R124" s="129" t="s">
        <v>62</v>
      </c>
      <c r="S124" s="123" t="s">
        <v>62</v>
      </c>
      <c r="T124" s="129" t="s">
        <v>92</v>
      </c>
      <c r="U124" s="130" t="s">
        <v>62</v>
      </c>
      <c r="V124" s="131">
        <v>70163.15</v>
      </c>
      <c r="W124" s="132">
        <v>0.0</v>
      </c>
      <c r="X124" s="132">
        <v>0.0</v>
      </c>
      <c r="Y124" s="132">
        <v>0.0</v>
      </c>
      <c r="Z124" s="133">
        <v>39548.15</v>
      </c>
      <c r="AA124" s="134">
        <v>21430.5</v>
      </c>
      <c r="AB124" s="132">
        <v>9184.5</v>
      </c>
      <c r="AC124" s="133">
        <f t="shared" si="7"/>
        <v>30615</v>
      </c>
      <c r="AD124" s="135">
        <f t="shared" si="3"/>
        <v>0</v>
      </c>
      <c r="AE124" s="136" t="s">
        <v>81</v>
      </c>
      <c r="AF124" s="137" t="s">
        <v>65</v>
      </c>
      <c r="AG124" s="138" t="b">
        <v>1</v>
      </c>
      <c r="AH124" s="139"/>
      <c r="AI124" s="140" t="b">
        <v>1</v>
      </c>
      <c r="AJ124" s="139"/>
      <c r="AK124" s="140" t="b">
        <v>1</v>
      </c>
      <c r="AL124" s="139"/>
      <c r="AM124" s="141"/>
      <c r="AN124" s="123" t="b">
        <v>1</v>
      </c>
      <c r="AO124" s="129"/>
      <c r="AP124" s="137" t="s">
        <v>270</v>
      </c>
      <c r="AQ124" s="142"/>
      <c r="AR124" s="143" t="s">
        <v>70</v>
      </c>
      <c r="AS124" s="144">
        <f t="shared" si="4"/>
        <v>45741</v>
      </c>
      <c r="AT124" s="145"/>
      <c r="AU124" s="146"/>
      <c r="AV124" s="136"/>
      <c r="AW124" s="137"/>
      <c r="AX124" s="147"/>
      <c r="AY124" s="148"/>
      <c r="AZ124" s="149"/>
      <c r="BA124" s="149"/>
    </row>
    <row r="125" ht="15.75" customHeight="1">
      <c r="A125" s="178" t="s">
        <v>1016</v>
      </c>
      <c r="B125" s="179">
        <v>18029.0</v>
      </c>
      <c r="C125" s="180">
        <v>45679.0</v>
      </c>
      <c r="D125" s="181">
        <v>45681.0</v>
      </c>
      <c r="E125" s="182">
        <f t="shared" si="5"/>
        <v>2</v>
      </c>
      <c r="F125" s="128" t="s">
        <v>1017</v>
      </c>
      <c r="G125" s="180" t="s">
        <v>1017</v>
      </c>
      <c r="H125" s="180">
        <v>17910.0</v>
      </c>
      <c r="I125" s="178">
        <v>76.0</v>
      </c>
      <c r="J125" s="183" t="s">
        <v>62</v>
      </c>
      <c r="K125" s="183" t="s">
        <v>62</v>
      </c>
      <c r="L125" s="183" t="s">
        <v>1018</v>
      </c>
      <c r="M125" s="183" t="s">
        <v>88</v>
      </c>
      <c r="N125" s="183" t="s">
        <v>76</v>
      </c>
      <c r="O125" s="183" t="s">
        <v>1019</v>
      </c>
      <c r="P125" s="183" t="s">
        <v>1020</v>
      </c>
      <c r="Q125" s="178" t="s">
        <v>1021</v>
      </c>
      <c r="R125" s="183" t="s">
        <v>62</v>
      </c>
      <c r="S125" s="178" t="s">
        <v>62</v>
      </c>
      <c r="T125" s="183" t="s">
        <v>401</v>
      </c>
      <c r="U125" s="184" t="s">
        <v>1022</v>
      </c>
      <c r="V125" s="185">
        <v>88907.12</v>
      </c>
      <c r="W125" s="186">
        <v>17781.39</v>
      </c>
      <c r="X125" s="186">
        <v>0.0</v>
      </c>
      <c r="Y125" s="186">
        <v>0.0</v>
      </c>
      <c r="Z125" s="188">
        <v>54550.73</v>
      </c>
      <c r="AA125" s="187">
        <v>11602.5</v>
      </c>
      <c r="AB125" s="186">
        <v>4972.5</v>
      </c>
      <c r="AC125" s="188">
        <f t="shared" si="7"/>
        <v>16575</v>
      </c>
      <c r="AD125" s="189">
        <f t="shared" si="3"/>
        <v>0</v>
      </c>
      <c r="AE125" s="190" t="s">
        <v>81</v>
      </c>
      <c r="AF125" s="191" t="s">
        <v>65</v>
      </c>
      <c r="AG125" s="192" t="b">
        <v>1</v>
      </c>
      <c r="AH125" s="193"/>
      <c r="AI125" s="194" t="b">
        <v>1</v>
      </c>
      <c r="AJ125" s="193"/>
      <c r="AK125" s="194" t="b">
        <v>1</v>
      </c>
      <c r="AL125" s="193"/>
      <c r="AM125" s="195"/>
      <c r="AN125" s="178" t="b">
        <v>1</v>
      </c>
      <c r="AO125" s="183"/>
      <c r="AP125" s="191" t="s">
        <v>83</v>
      </c>
      <c r="AQ125" s="196" t="s">
        <v>69</v>
      </c>
      <c r="AR125" s="197" t="s">
        <v>70</v>
      </c>
      <c r="AS125" s="198">
        <f t="shared" si="4"/>
        <v>45741</v>
      </c>
      <c r="AT125" s="199"/>
      <c r="AU125" s="200"/>
      <c r="AV125" s="190"/>
      <c r="AW125" s="191"/>
      <c r="AX125" s="201"/>
      <c r="AY125" s="202"/>
      <c r="AZ125" s="149"/>
      <c r="BA125" s="149"/>
    </row>
    <row r="126" ht="15.75" customHeight="1">
      <c r="A126" s="9" t="s">
        <v>1023</v>
      </c>
      <c r="B126" s="10">
        <v>17877.0</v>
      </c>
      <c r="C126" s="11">
        <v>45676.0</v>
      </c>
      <c r="D126" s="12">
        <v>45681.0</v>
      </c>
      <c r="E126" s="13">
        <f t="shared" si="5"/>
        <v>5</v>
      </c>
      <c r="F126" s="14" t="s">
        <v>1024</v>
      </c>
      <c r="G126" s="11" t="e">
        <v>#N/A</v>
      </c>
      <c r="H126" s="11">
        <v>43965.0</v>
      </c>
      <c r="I126" s="9">
        <v>4.0</v>
      </c>
      <c r="J126" s="15" t="s">
        <v>1025</v>
      </c>
      <c r="K126" s="15" t="s">
        <v>1026</v>
      </c>
      <c r="L126" s="15" t="s">
        <v>1027</v>
      </c>
      <c r="M126" s="15" t="s">
        <v>57</v>
      </c>
      <c r="N126" s="15" t="s">
        <v>58</v>
      </c>
      <c r="O126" s="15" t="s">
        <v>1028</v>
      </c>
      <c r="P126" s="15" t="s">
        <v>377</v>
      </c>
      <c r="Q126" s="9" t="s">
        <v>367</v>
      </c>
      <c r="R126" s="15" t="s">
        <v>62</v>
      </c>
      <c r="S126" s="9" t="s">
        <v>62</v>
      </c>
      <c r="T126" s="15" t="s">
        <v>728</v>
      </c>
      <c r="U126" s="17" t="s">
        <v>62</v>
      </c>
      <c r="V126" s="18">
        <v>74123.99</v>
      </c>
      <c r="W126" s="19">
        <v>14824.85</v>
      </c>
      <c r="X126" s="19">
        <v>0.0</v>
      </c>
      <c r="Y126" s="19">
        <v>44340.18</v>
      </c>
      <c r="Z126" s="20">
        <v>333.96</v>
      </c>
      <c r="AA126" s="21">
        <v>10237.5</v>
      </c>
      <c r="AB126" s="19">
        <v>4387.5</v>
      </c>
      <c r="AC126" s="20">
        <f t="shared" si="7"/>
        <v>14625</v>
      </c>
      <c r="AD126" s="22">
        <f t="shared" si="3"/>
        <v>0</v>
      </c>
      <c r="AE126" s="23" t="s">
        <v>64</v>
      </c>
      <c r="AF126" s="24" t="s">
        <v>65</v>
      </c>
      <c r="AG126" s="25" t="b">
        <v>1</v>
      </c>
      <c r="AH126" s="26"/>
      <c r="AI126" s="27" t="b">
        <v>1</v>
      </c>
      <c r="AJ126" s="26"/>
      <c r="AK126" s="27" t="b">
        <v>1</v>
      </c>
      <c r="AL126" s="26"/>
      <c r="AM126" s="72"/>
      <c r="AN126" s="9" t="b">
        <v>1</v>
      </c>
      <c r="AO126" s="15"/>
      <c r="AP126" s="24" t="s">
        <v>68</v>
      </c>
      <c r="AQ126" s="30" t="s">
        <v>127</v>
      </c>
      <c r="AR126" s="31" t="s">
        <v>70</v>
      </c>
      <c r="AS126" s="32">
        <f t="shared" si="4"/>
        <v>45741</v>
      </c>
      <c r="AT126" s="89">
        <v>1762.0</v>
      </c>
      <c r="AU126" s="67">
        <v>45735.0</v>
      </c>
      <c r="AV126" s="23" t="s">
        <v>84</v>
      </c>
      <c r="AW126" s="73" t="s">
        <v>379</v>
      </c>
      <c r="AX126" s="35"/>
      <c r="AY126" s="36"/>
      <c r="AZ126" s="77"/>
      <c r="BA126" s="77"/>
    </row>
    <row r="127" ht="15.75" customHeight="1">
      <c r="A127" s="9" t="s">
        <v>1029</v>
      </c>
      <c r="B127" s="10">
        <v>18017.0</v>
      </c>
      <c r="C127" s="11">
        <v>45679.0</v>
      </c>
      <c r="D127" s="12">
        <v>45681.0</v>
      </c>
      <c r="E127" s="13">
        <f t="shared" si="5"/>
        <v>2</v>
      </c>
      <c r="F127" s="14" t="s">
        <v>1030</v>
      </c>
      <c r="G127" s="11" t="s">
        <v>1030</v>
      </c>
      <c r="H127" s="11">
        <v>44609.0</v>
      </c>
      <c r="I127" s="9">
        <v>2.0</v>
      </c>
      <c r="J127" s="15" t="s">
        <v>1031</v>
      </c>
      <c r="K127" s="15" t="s">
        <v>1032</v>
      </c>
      <c r="L127" s="15" t="s">
        <v>1033</v>
      </c>
      <c r="M127" s="15" t="s">
        <v>57</v>
      </c>
      <c r="N127" s="15" t="s">
        <v>58</v>
      </c>
      <c r="O127" s="15" t="s">
        <v>824</v>
      </c>
      <c r="P127" s="15" t="s">
        <v>1034</v>
      </c>
      <c r="Q127" s="9" t="s">
        <v>91</v>
      </c>
      <c r="R127" s="15" t="s">
        <v>62</v>
      </c>
      <c r="S127" s="9" t="s">
        <v>62</v>
      </c>
      <c r="T127" s="15" t="s">
        <v>168</v>
      </c>
      <c r="U127" s="17" t="s">
        <v>62</v>
      </c>
      <c r="V127" s="18">
        <v>42361.96</v>
      </c>
      <c r="W127" s="19">
        <v>0.0</v>
      </c>
      <c r="X127" s="19">
        <v>0.0</v>
      </c>
      <c r="Y127" s="19">
        <v>11043.75</v>
      </c>
      <c r="Z127" s="20">
        <v>2068.21</v>
      </c>
      <c r="AA127" s="21">
        <v>20475.0</v>
      </c>
      <c r="AB127" s="19">
        <v>8775.0</v>
      </c>
      <c r="AC127" s="20">
        <f t="shared" si="7"/>
        <v>29250</v>
      </c>
      <c r="AD127" s="22">
        <f t="shared" si="3"/>
        <v>0</v>
      </c>
      <c r="AE127" s="23" t="s">
        <v>64</v>
      </c>
      <c r="AF127" s="24" t="s">
        <v>65</v>
      </c>
      <c r="AG127" s="25" t="b">
        <v>1</v>
      </c>
      <c r="AH127" s="26"/>
      <c r="AI127" s="27" t="b">
        <v>1</v>
      </c>
      <c r="AJ127" s="26"/>
      <c r="AK127" s="27" t="b">
        <v>1</v>
      </c>
      <c r="AL127" s="26"/>
      <c r="AM127" s="72"/>
      <c r="AN127" s="9" t="b">
        <v>1</v>
      </c>
      <c r="AO127" s="15"/>
      <c r="AP127" s="24" t="s">
        <v>83</v>
      </c>
      <c r="AQ127" s="30" t="s">
        <v>94</v>
      </c>
      <c r="AR127" s="31" t="s">
        <v>70</v>
      </c>
      <c r="AS127" s="32">
        <f t="shared" si="4"/>
        <v>45741</v>
      </c>
      <c r="AT127" s="89">
        <v>1751.0</v>
      </c>
      <c r="AU127" s="67">
        <v>45733.0</v>
      </c>
      <c r="AV127" s="23" t="s">
        <v>250</v>
      </c>
      <c r="AW127" s="24"/>
      <c r="AX127" s="35"/>
      <c r="AY127" s="36"/>
      <c r="AZ127" s="68">
        <v>45736.0</v>
      </c>
      <c r="BA127" s="69" t="s">
        <v>72</v>
      </c>
    </row>
    <row r="128" ht="15.75" customHeight="1">
      <c r="A128" s="261" t="s">
        <v>1035</v>
      </c>
      <c r="B128" s="262">
        <v>17922.0</v>
      </c>
      <c r="C128" s="263">
        <v>45677.0</v>
      </c>
      <c r="D128" s="264">
        <v>45681.0</v>
      </c>
      <c r="E128" s="265">
        <f t="shared" si="5"/>
        <v>4</v>
      </c>
      <c r="F128" s="155" t="s">
        <v>1036</v>
      </c>
      <c r="G128" s="263" t="s">
        <v>1036</v>
      </c>
      <c r="H128" s="263">
        <v>19909.0</v>
      </c>
      <c r="I128" s="261">
        <v>70.0</v>
      </c>
      <c r="J128" s="266" t="s">
        <v>62</v>
      </c>
      <c r="K128" s="266" t="s">
        <v>62</v>
      </c>
      <c r="L128" s="266" t="s">
        <v>1037</v>
      </c>
      <c r="M128" s="266" t="s">
        <v>98</v>
      </c>
      <c r="N128" s="266" t="s">
        <v>76</v>
      </c>
      <c r="O128" s="266" t="s">
        <v>1038</v>
      </c>
      <c r="P128" s="266" t="s">
        <v>1039</v>
      </c>
      <c r="Q128" s="261" t="s">
        <v>1040</v>
      </c>
      <c r="R128" s="266" t="s">
        <v>62</v>
      </c>
      <c r="S128" s="261" t="s">
        <v>62</v>
      </c>
      <c r="T128" s="266" t="s">
        <v>496</v>
      </c>
      <c r="U128" s="267" t="s">
        <v>558</v>
      </c>
      <c r="V128" s="268">
        <v>105774.39</v>
      </c>
      <c r="W128" s="269">
        <v>21154.82</v>
      </c>
      <c r="X128" s="269">
        <v>0.0</v>
      </c>
      <c r="Y128" s="269">
        <v>0.0</v>
      </c>
      <c r="Z128" s="270">
        <v>68044.57</v>
      </c>
      <c r="AA128" s="271">
        <v>11602.5</v>
      </c>
      <c r="AB128" s="269">
        <v>4972.5</v>
      </c>
      <c r="AC128" s="270">
        <f t="shared" si="7"/>
        <v>16575</v>
      </c>
      <c r="AD128" s="272">
        <f t="shared" si="3"/>
        <v>0</v>
      </c>
      <c r="AE128" s="273" t="s">
        <v>81</v>
      </c>
      <c r="AF128" s="274" t="s">
        <v>65</v>
      </c>
      <c r="AG128" s="275" t="b">
        <v>1</v>
      </c>
      <c r="AH128" s="276"/>
      <c r="AI128" s="277" t="b">
        <v>0</v>
      </c>
      <c r="AJ128" s="278" t="s">
        <v>874</v>
      </c>
      <c r="AK128" s="277" t="b">
        <v>0</v>
      </c>
      <c r="AL128" s="278" t="s">
        <v>874</v>
      </c>
      <c r="AM128" s="279"/>
      <c r="AN128" s="261" t="b">
        <v>1</v>
      </c>
      <c r="AO128" s="266"/>
      <c r="AP128" s="274" t="s">
        <v>83</v>
      </c>
      <c r="AQ128" s="280" t="s">
        <v>94</v>
      </c>
      <c r="AR128" s="281" t="s">
        <v>95</v>
      </c>
      <c r="AS128" s="282">
        <f t="shared" si="4"/>
        <v>45741</v>
      </c>
      <c r="AT128" s="283"/>
      <c r="AU128" s="284"/>
      <c r="AV128" s="273"/>
      <c r="AW128" s="274"/>
      <c r="AX128" s="285"/>
      <c r="AY128" s="286"/>
      <c r="AZ128" s="176"/>
      <c r="BA128" s="176"/>
    </row>
    <row r="129" ht="15.75" customHeight="1">
      <c r="A129" s="178" t="s">
        <v>1041</v>
      </c>
      <c r="B129" s="179">
        <v>18000.0</v>
      </c>
      <c r="C129" s="180">
        <v>45679.0</v>
      </c>
      <c r="D129" s="181">
        <v>45682.0</v>
      </c>
      <c r="E129" s="182">
        <f t="shared" si="5"/>
        <v>3</v>
      </c>
      <c r="F129" s="128" t="s">
        <v>1042</v>
      </c>
      <c r="G129" s="180" t="s">
        <v>1042</v>
      </c>
      <c r="H129" s="180">
        <v>45679.0</v>
      </c>
      <c r="I129" s="178">
        <v>0.0</v>
      </c>
      <c r="J129" s="183" t="s">
        <v>107</v>
      </c>
      <c r="K129" s="183" t="s">
        <v>1043</v>
      </c>
      <c r="L129" s="183" t="s">
        <v>1044</v>
      </c>
      <c r="M129" s="183" t="s">
        <v>75</v>
      </c>
      <c r="N129" s="183" t="s">
        <v>58</v>
      </c>
      <c r="O129" s="183" t="s">
        <v>1045</v>
      </c>
      <c r="P129" s="183" t="s">
        <v>1046</v>
      </c>
      <c r="Q129" s="178" t="s">
        <v>1047</v>
      </c>
      <c r="R129" s="183" t="s">
        <v>868</v>
      </c>
      <c r="S129" s="178">
        <v>99460.0</v>
      </c>
      <c r="T129" s="183" t="s">
        <v>1048</v>
      </c>
      <c r="U129" s="184" t="s">
        <v>62</v>
      </c>
      <c r="V129" s="185">
        <v>53802.5</v>
      </c>
      <c r="W129" s="186">
        <v>0.0</v>
      </c>
      <c r="X129" s="186">
        <v>0.0</v>
      </c>
      <c r="Y129" s="186">
        <v>0.0</v>
      </c>
      <c r="Z129" s="188">
        <v>35000.0</v>
      </c>
      <c r="AA129" s="187">
        <f>9555+4774.5</f>
        <v>14329.5</v>
      </c>
      <c r="AB129" s="186">
        <f>4095+978</f>
        <v>5073</v>
      </c>
      <c r="AC129" s="188">
        <f t="shared" si="7"/>
        <v>19402.5</v>
      </c>
      <c r="AD129" s="189">
        <f t="shared" si="3"/>
        <v>-600</v>
      </c>
      <c r="AE129" s="190" t="s">
        <v>258</v>
      </c>
      <c r="AF129" s="191" t="s">
        <v>65</v>
      </c>
      <c r="AG129" s="192" t="b">
        <v>1</v>
      </c>
      <c r="AH129" s="229" t="s">
        <v>259</v>
      </c>
      <c r="AI129" s="194" t="b">
        <v>1</v>
      </c>
      <c r="AJ129" s="287" t="s">
        <v>260</v>
      </c>
      <c r="AK129" s="194" t="b">
        <v>1</v>
      </c>
      <c r="AL129" s="193"/>
      <c r="AM129" s="195" t="s">
        <v>261</v>
      </c>
      <c r="AN129" s="178" t="b">
        <v>1</v>
      </c>
      <c r="AO129" s="183"/>
      <c r="AP129" s="191" t="s">
        <v>68</v>
      </c>
      <c r="AQ129" s="196" t="s">
        <v>94</v>
      </c>
      <c r="AR129" s="197" t="s">
        <v>95</v>
      </c>
      <c r="AS129" s="198">
        <f t="shared" si="4"/>
        <v>45742</v>
      </c>
      <c r="AT129" s="199"/>
      <c r="AU129" s="200"/>
      <c r="AV129" s="190"/>
      <c r="AW129" s="191"/>
      <c r="AX129" s="201"/>
      <c r="AY129" s="202"/>
      <c r="AZ129" s="149"/>
      <c r="BA129" s="149"/>
    </row>
    <row r="130" ht="15.75" customHeight="1">
      <c r="A130" s="123" t="s">
        <v>1049</v>
      </c>
      <c r="B130" s="124">
        <v>17980.0</v>
      </c>
      <c r="C130" s="125">
        <v>45678.0</v>
      </c>
      <c r="D130" s="126">
        <v>45682.0</v>
      </c>
      <c r="E130" s="127">
        <f t="shared" si="5"/>
        <v>4</v>
      </c>
      <c r="F130" s="128" t="s">
        <v>1050</v>
      </c>
      <c r="G130" s="125" t="s">
        <v>1050</v>
      </c>
      <c r="H130" s="125">
        <v>31976.0</v>
      </c>
      <c r="I130" s="123">
        <v>37.0</v>
      </c>
      <c r="J130" s="129" t="s">
        <v>62</v>
      </c>
      <c r="K130" s="129" t="s">
        <v>62</v>
      </c>
      <c r="L130" s="288" t="s">
        <v>1044</v>
      </c>
      <c r="M130" s="129" t="s">
        <v>75</v>
      </c>
      <c r="N130" s="129" t="s">
        <v>76</v>
      </c>
      <c r="O130" s="129" t="s">
        <v>1051</v>
      </c>
      <c r="P130" s="129" t="s">
        <v>1052</v>
      </c>
      <c r="Q130" s="123" t="s">
        <v>231</v>
      </c>
      <c r="R130" s="129" t="s">
        <v>1053</v>
      </c>
      <c r="S130" s="123">
        <v>59514.0</v>
      </c>
      <c r="T130" s="129" t="s">
        <v>1054</v>
      </c>
      <c r="U130" s="130" t="s">
        <v>460</v>
      </c>
      <c r="V130" s="131">
        <v>199770.55</v>
      </c>
      <c r="W130" s="132">
        <v>0.0</v>
      </c>
      <c r="X130" s="132">
        <v>0.0</v>
      </c>
      <c r="Y130" s="132">
        <v>0.0</v>
      </c>
      <c r="Z130" s="133">
        <v>166620.55</v>
      </c>
      <c r="AA130" s="134">
        <v>22230.0</v>
      </c>
      <c r="AB130" s="132">
        <v>14820.0</v>
      </c>
      <c r="AC130" s="133">
        <f t="shared" si="7"/>
        <v>37050</v>
      </c>
      <c r="AD130" s="135">
        <f t="shared" si="3"/>
        <v>-3900</v>
      </c>
      <c r="AE130" s="136" t="s">
        <v>938</v>
      </c>
      <c r="AF130" s="137" t="s">
        <v>65</v>
      </c>
      <c r="AG130" s="138" t="b">
        <v>1</v>
      </c>
      <c r="AH130" s="139"/>
      <c r="AI130" s="140" t="b">
        <v>1</v>
      </c>
      <c r="AJ130" s="139"/>
      <c r="AK130" s="140" t="b">
        <v>1</v>
      </c>
      <c r="AL130" s="139"/>
      <c r="AM130" s="141"/>
      <c r="AN130" s="123" t="b">
        <v>1</v>
      </c>
      <c r="AO130" s="129"/>
      <c r="AP130" s="137" t="s">
        <v>238</v>
      </c>
      <c r="AQ130" s="142" t="s">
        <v>94</v>
      </c>
      <c r="AR130" s="143" t="s">
        <v>70</v>
      </c>
      <c r="AS130" s="144">
        <f t="shared" si="4"/>
        <v>45742</v>
      </c>
      <c r="AT130" s="145"/>
      <c r="AU130" s="146"/>
      <c r="AV130" s="136"/>
      <c r="AW130" s="137"/>
      <c r="AX130" s="147"/>
      <c r="AY130" s="148"/>
      <c r="AZ130" s="149"/>
      <c r="BA130" s="149"/>
    </row>
    <row r="131" ht="15.75" customHeight="1">
      <c r="A131" s="178" t="s">
        <v>1055</v>
      </c>
      <c r="B131" s="179">
        <v>18033.0</v>
      </c>
      <c r="C131" s="180">
        <v>45680.0</v>
      </c>
      <c r="D131" s="181">
        <v>45682.0</v>
      </c>
      <c r="E131" s="182">
        <f t="shared" si="5"/>
        <v>2</v>
      </c>
      <c r="F131" s="128" t="s">
        <v>1056</v>
      </c>
      <c r="G131" s="180" t="s">
        <v>1056</v>
      </c>
      <c r="H131" s="180">
        <v>35612.0</v>
      </c>
      <c r="I131" s="178">
        <v>27.0</v>
      </c>
      <c r="J131" s="183" t="s">
        <v>62</v>
      </c>
      <c r="K131" s="183" t="s">
        <v>62</v>
      </c>
      <c r="L131" s="183" t="s">
        <v>1057</v>
      </c>
      <c r="M131" s="183" t="s">
        <v>57</v>
      </c>
      <c r="N131" s="183" t="s">
        <v>76</v>
      </c>
      <c r="O131" s="183" t="s">
        <v>1058</v>
      </c>
      <c r="P131" s="183" t="s">
        <v>1059</v>
      </c>
      <c r="Q131" s="178" t="s">
        <v>1060</v>
      </c>
      <c r="R131" s="183" t="s">
        <v>62</v>
      </c>
      <c r="S131" s="178" t="s">
        <v>62</v>
      </c>
      <c r="T131" s="183" t="s">
        <v>1061</v>
      </c>
      <c r="U131" s="184" t="s">
        <v>1062</v>
      </c>
      <c r="V131" s="185">
        <v>48678.15</v>
      </c>
      <c r="W131" s="186">
        <v>0.0</v>
      </c>
      <c r="X131" s="186">
        <v>0.0</v>
      </c>
      <c r="Y131" s="186">
        <v>39519.89</v>
      </c>
      <c r="Z131" s="188">
        <v>1358.26</v>
      </c>
      <c r="AA131" s="187">
        <v>5460.0</v>
      </c>
      <c r="AB131" s="186">
        <v>2340.0</v>
      </c>
      <c r="AC131" s="188">
        <f t="shared" si="7"/>
        <v>7800</v>
      </c>
      <c r="AD131" s="189">
        <f t="shared" si="3"/>
        <v>0</v>
      </c>
      <c r="AE131" s="190" t="s">
        <v>81</v>
      </c>
      <c r="AF131" s="191" t="s">
        <v>65</v>
      </c>
      <c r="AG131" s="192" t="b">
        <v>1</v>
      </c>
      <c r="AH131" s="193"/>
      <c r="AI131" s="194" t="b">
        <v>1</v>
      </c>
      <c r="AJ131" s="193"/>
      <c r="AK131" s="194" t="b">
        <v>1</v>
      </c>
      <c r="AL131" s="193"/>
      <c r="AM131" s="195"/>
      <c r="AN131" s="178" t="b">
        <v>1</v>
      </c>
      <c r="AO131" s="183"/>
      <c r="AP131" s="191" t="s">
        <v>68</v>
      </c>
      <c r="AQ131" s="196" t="s">
        <v>94</v>
      </c>
      <c r="AR131" s="197" t="s">
        <v>70</v>
      </c>
      <c r="AS131" s="198">
        <f t="shared" si="4"/>
        <v>45742</v>
      </c>
      <c r="AT131" s="199"/>
      <c r="AU131" s="200"/>
      <c r="AV131" s="190"/>
      <c r="AW131" s="191"/>
      <c r="AX131" s="201"/>
      <c r="AY131" s="202"/>
      <c r="AZ131" s="149"/>
      <c r="BA131" s="149"/>
    </row>
    <row r="132" ht="15.75" customHeight="1">
      <c r="A132" s="123" t="s">
        <v>1063</v>
      </c>
      <c r="B132" s="124">
        <v>18028.0</v>
      </c>
      <c r="C132" s="125">
        <v>45679.0</v>
      </c>
      <c r="D132" s="126">
        <v>45682.0</v>
      </c>
      <c r="E132" s="127">
        <f t="shared" si="5"/>
        <v>3</v>
      </c>
      <c r="F132" s="128" t="s">
        <v>1064</v>
      </c>
      <c r="G132" s="125" t="s">
        <v>1064</v>
      </c>
      <c r="H132" s="125">
        <v>37299.0</v>
      </c>
      <c r="I132" s="123">
        <v>22.0</v>
      </c>
      <c r="J132" s="129" t="s">
        <v>62</v>
      </c>
      <c r="K132" s="129" t="s">
        <v>62</v>
      </c>
      <c r="L132" s="129" t="s">
        <v>1065</v>
      </c>
      <c r="M132" s="129" t="s">
        <v>228</v>
      </c>
      <c r="N132" s="129" t="s">
        <v>76</v>
      </c>
      <c r="O132" s="129" t="s">
        <v>1066</v>
      </c>
      <c r="P132" s="129" t="s">
        <v>1067</v>
      </c>
      <c r="Q132" s="123" t="s">
        <v>1068</v>
      </c>
      <c r="R132" s="129" t="s">
        <v>1069</v>
      </c>
      <c r="S132" s="123">
        <v>59513.0</v>
      </c>
      <c r="T132" s="129" t="s">
        <v>1070</v>
      </c>
      <c r="U132" s="130" t="s">
        <v>116</v>
      </c>
      <c r="V132" s="131">
        <v>160380.69</v>
      </c>
      <c r="W132" s="132">
        <v>0.0</v>
      </c>
      <c r="X132" s="132">
        <v>0.0</v>
      </c>
      <c r="Y132" s="132">
        <v>0.0</v>
      </c>
      <c r="Z132" s="133">
        <v>123330.69</v>
      </c>
      <c r="AA132" s="134">
        <v>22230.0</v>
      </c>
      <c r="AB132" s="132">
        <v>14820.0</v>
      </c>
      <c r="AC132" s="133">
        <f t="shared" si="7"/>
        <v>37050</v>
      </c>
      <c r="AD132" s="135">
        <f t="shared" si="3"/>
        <v>0</v>
      </c>
      <c r="AE132" s="136" t="s">
        <v>938</v>
      </c>
      <c r="AF132" s="137" t="s">
        <v>65</v>
      </c>
      <c r="AG132" s="138" t="b">
        <v>1</v>
      </c>
      <c r="AH132" s="139"/>
      <c r="AI132" s="140" t="b">
        <v>1</v>
      </c>
      <c r="AJ132" s="139"/>
      <c r="AK132" s="140" t="b">
        <v>1</v>
      </c>
      <c r="AL132" s="139"/>
      <c r="AM132" s="141"/>
      <c r="AN132" s="123" t="b">
        <v>1</v>
      </c>
      <c r="AO132" s="129"/>
      <c r="AP132" s="137" t="s">
        <v>238</v>
      </c>
      <c r="AQ132" s="142" t="s">
        <v>94</v>
      </c>
      <c r="AR132" s="143" t="s">
        <v>70</v>
      </c>
      <c r="AS132" s="144">
        <f t="shared" si="4"/>
        <v>45742</v>
      </c>
      <c r="AT132" s="145"/>
      <c r="AU132" s="146"/>
      <c r="AV132" s="136"/>
      <c r="AW132" s="137"/>
      <c r="AX132" s="147"/>
      <c r="AY132" s="148"/>
      <c r="AZ132" s="149"/>
      <c r="BA132" s="149"/>
    </row>
    <row r="133" ht="15.75" customHeight="1">
      <c r="A133" s="289" t="s">
        <v>1071</v>
      </c>
      <c r="B133" s="290">
        <v>18114.0</v>
      </c>
      <c r="C133" s="291">
        <v>45682.0</v>
      </c>
      <c r="D133" s="292">
        <v>45682.0</v>
      </c>
      <c r="E133" s="293">
        <f t="shared" si="5"/>
        <v>0</v>
      </c>
      <c r="F133" s="294" t="s">
        <v>1072</v>
      </c>
      <c r="G133" s="291" t="e">
        <v>#N/A</v>
      </c>
      <c r="H133" s="291">
        <v>25514.0</v>
      </c>
      <c r="I133" s="289">
        <v>55.0</v>
      </c>
      <c r="J133" s="295" t="s">
        <v>62</v>
      </c>
      <c r="K133" s="295" t="s">
        <v>62</v>
      </c>
      <c r="L133" s="295" t="s">
        <v>1073</v>
      </c>
      <c r="M133" s="295" t="s">
        <v>228</v>
      </c>
      <c r="N133" s="295" t="s">
        <v>76</v>
      </c>
      <c r="O133" s="295" t="s">
        <v>1074</v>
      </c>
      <c r="P133" s="295" t="s">
        <v>1074</v>
      </c>
      <c r="Q133" s="289"/>
      <c r="R133" s="295" t="s">
        <v>1075</v>
      </c>
      <c r="S133" s="289">
        <v>11000.0</v>
      </c>
      <c r="T133" s="295" t="s">
        <v>685</v>
      </c>
      <c r="U133" s="296" t="s">
        <v>62</v>
      </c>
      <c r="V133" s="297">
        <v>31324.62</v>
      </c>
      <c r="W133" s="298">
        <v>0.0</v>
      </c>
      <c r="X133" s="298">
        <v>0.0</v>
      </c>
      <c r="Y133" s="298">
        <v>15000.0</v>
      </c>
      <c r="Z133" s="299">
        <v>0.0</v>
      </c>
      <c r="AA133" s="300">
        <v>10725.0</v>
      </c>
      <c r="AB133" s="298">
        <v>9828.0</v>
      </c>
      <c r="AC133" s="299">
        <f t="shared" si="7"/>
        <v>20553</v>
      </c>
      <c r="AD133" s="301">
        <f t="shared" si="3"/>
        <v>-4228.38</v>
      </c>
      <c r="AE133" s="302" t="s">
        <v>312</v>
      </c>
      <c r="AF133" s="303" t="s">
        <v>313</v>
      </c>
      <c r="AG133" s="304" t="b">
        <v>1</v>
      </c>
      <c r="AH133" s="305"/>
      <c r="AI133" s="306" t="b">
        <v>1</v>
      </c>
      <c r="AJ133" s="305"/>
      <c r="AK133" s="306" t="b">
        <v>1</v>
      </c>
      <c r="AL133" s="305"/>
      <c r="AM133" s="307"/>
      <c r="AN133" s="289" t="b">
        <v>1</v>
      </c>
      <c r="AO133" s="295"/>
      <c r="AP133" s="303"/>
      <c r="AQ133" s="308"/>
      <c r="AR133" s="309" t="s">
        <v>70</v>
      </c>
      <c r="AS133" s="310">
        <f t="shared" si="4"/>
        <v>45742</v>
      </c>
      <c r="AT133" s="311"/>
      <c r="AU133" s="312"/>
      <c r="AV133" s="302"/>
      <c r="AW133" s="303"/>
      <c r="AX133" s="313"/>
      <c r="AY133" s="314"/>
      <c r="AZ133" s="176"/>
      <c r="BA133" s="176"/>
    </row>
    <row r="134" ht="15.75" customHeight="1">
      <c r="A134" s="123" t="s">
        <v>1076</v>
      </c>
      <c r="B134" s="124">
        <v>18071.0</v>
      </c>
      <c r="C134" s="125">
        <v>45680.0</v>
      </c>
      <c r="D134" s="126">
        <v>45683.0</v>
      </c>
      <c r="E134" s="127">
        <f t="shared" si="5"/>
        <v>3</v>
      </c>
      <c r="F134" s="128" t="s">
        <v>1077</v>
      </c>
      <c r="G134" s="125" t="s">
        <v>1077</v>
      </c>
      <c r="H134" s="125">
        <v>36351.0</v>
      </c>
      <c r="I134" s="123">
        <v>25.0</v>
      </c>
      <c r="J134" s="129" t="s">
        <v>62</v>
      </c>
      <c r="K134" s="129" t="s">
        <v>62</v>
      </c>
      <c r="L134" s="129" t="s">
        <v>1078</v>
      </c>
      <c r="M134" s="129" t="s">
        <v>57</v>
      </c>
      <c r="N134" s="129" t="s">
        <v>76</v>
      </c>
      <c r="O134" s="129" t="s">
        <v>59</v>
      </c>
      <c r="P134" s="129" t="s">
        <v>1079</v>
      </c>
      <c r="Q134" s="123" t="s">
        <v>1080</v>
      </c>
      <c r="R134" s="129" t="s">
        <v>62</v>
      </c>
      <c r="S134" s="123" t="s">
        <v>62</v>
      </c>
      <c r="T134" s="129" t="s">
        <v>1081</v>
      </c>
      <c r="U134" s="130" t="s">
        <v>62</v>
      </c>
      <c r="V134" s="131">
        <v>84858.31</v>
      </c>
      <c r="W134" s="132">
        <v>0.0</v>
      </c>
      <c r="X134" s="132">
        <v>0.0</v>
      </c>
      <c r="Y134" s="132">
        <v>59474.73</v>
      </c>
      <c r="Z134" s="133">
        <v>423.58</v>
      </c>
      <c r="AA134" s="134">
        <v>17472.0</v>
      </c>
      <c r="AB134" s="132">
        <v>7488.0</v>
      </c>
      <c r="AC134" s="133">
        <f t="shared" si="7"/>
        <v>24960</v>
      </c>
      <c r="AD134" s="135">
        <f t="shared" si="3"/>
        <v>0</v>
      </c>
      <c r="AE134" s="136" t="s">
        <v>81</v>
      </c>
      <c r="AF134" s="137" t="s">
        <v>65</v>
      </c>
      <c r="AG134" s="138" t="b">
        <v>1</v>
      </c>
      <c r="AH134" s="139"/>
      <c r="AI134" s="140" t="b">
        <v>1</v>
      </c>
      <c r="AJ134" s="139"/>
      <c r="AK134" s="140" t="b">
        <v>1</v>
      </c>
      <c r="AL134" s="139"/>
      <c r="AM134" s="141"/>
      <c r="AN134" s="123" t="b">
        <v>1</v>
      </c>
      <c r="AO134" s="129"/>
      <c r="AP134" s="137" t="s">
        <v>270</v>
      </c>
      <c r="AQ134" s="142"/>
      <c r="AR134" s="143" t="s">
        <v>95</v>
      </c>
      <c r="AS134" s="144">
        <f t="shared" si="4"/>
        <v>45743</v>
      </c>
      <c r="AT134" s="145"/>
      <c r="AU134" s="146"/>
      <c r="AV134" s="136"/>
      <c r="AW134" s="137"/>
      <c r="AX134" s="147"/>
      <c r="AY134" s="148"/>
      <c r="AZ134" s="149"/>
      <c r="BA134" s="149"/>
    </row>
    <row r="135" ht="15.75" customHeight="1">
      <c r="A135" s="178" t="s">
        <v>1082</v>
      </c>
      <c r="B135" s="179">
        <v>17863.0</v>
      </c>
      <c r="C135" s="180">
        <v>45676.0</v>
      </c>
      <c r="D135" s="181">
        <v>45683.0</v>
      </c>
      <c r="E135" s="182">
        <f t="shared" si="5"/>
        <v>7</v>
      </c>
      <c r="F135" s="128" t="s">
        <v>1083</v>
      </c>
      <c r="G135" s="180" t="s">
        <v>1083</v>
      </c>
      <c r="H135" s="180">
        <v>35050.0</v>
      </c>
      <c r="I135" s="178">
        <v>29.0</v>
      </c>
      <c r="J135" s="183" t="s">
        <v>62</v>
      </c>
      <c r="K135" s="183" t="s">
        <v>62</v>
      </c>
      <c r="L135" s="183" t="s">
        <v>1084</v>
      </c>
      <c r="M135" s="183" t="s">
        <v>75</v>
      </c>
      <c r="N135" s="183" t="s">
        <v>76</v>
      </c>
      <c r="O135" s="183" t="s">
        <v>1085</v>
      </c>
      <c r="P135" s="183" t="s">
        <v>1086</v>
      </c>
      <c r="Q135" s="178" t="s">
        <v>636</v>
      </c>
      <c r="R135" s="183" t="s">
        <v>62</v>
      </c>
      <c r="S135" s="178" t="s">
        <v>62</v>
      </c>
      <c r="T135" s="183" t="s">
        <v>1087</v>
      </c>
      <c r="U135" s="184" t="s">
        <v>1088</v>
      </c>
      <c r="V135" s="185">
        <v>240663.83</v>
      </c>
      <c r="W135" s="186">
        <v>0.0</v>
      </c>
      <c r="X135" s="186">
        <v>0.0</v>
      </c>
      <c r="Y135" s="186">
        <v>0.0</v>
      </c>
      <c r="Z135" s="188">
        <v>63293.64</v>
      </c>
      <c r="AA135" s="187">
        <v>20884.5</v>
      </c>
      <c r="AB135" s="315">
        <v>8950.5</v>
      </c>
      <c r="AC135" s="188">
        <f t="shared" si="7"/>
        <v>29835</v>
      </c>
      <c r="AD135" s="189">
        <f t="shared" si="3"/>
        <v>147535.19</v>
      </c>
      <c r="AE135" s="190" t="s">
        <v>81</v>
      </c>
      <c r="AF135" s="191" t="s">
        <v>65</v>
      </c>
      <c r="AG135" s="192" t="b">
        <v>1</v>
      </c>
      <c r="AH135" s="193"/>
      <c r="AI135" s="194" t="b">
        <v>1</v>
      </c>
      <c r="AJ135" s="193"/>
      <c r="AK135" s="194" t="b">
        <v>1</v>
      </c>
      <c r="AL135" s="193"/>
      <c r="AM135" s="195"/>
      <c r="AN135" s="178" t="b">
        <v>1</v>
      </c>
      <c r="AO135" s="183"/>
      <c r="AP135" s="191" t="s">
        <v>68</v>
      </c>
      <c r="AQ135" s="196" t="s">
        <v>94</v>
      </c>
      <c r="AR135" s="197" t="s">
        <v>70</v>
      </c>
      <c r="AS135" s="198">
        <f t="shared" si="4"/>
        <v>45743</v>
      </c>
      <c r="AT135" s="199"/>
      <c r="AU135" s="200"/>
      <c r="AV135" s="190"/>
      <c r="AW135" s="191"/>
      <c r="AX135" s="201"/>
      <c r="AY135" s="202"/>
      <c r="AZ135" s="149"/>
      <c r="BA135" s="149"/>
    </row>
    <row r="136" ht="15.75" customHeight="1">
      <c r="A136" s="123" t="s">
        <v>1089</v>
      </c>
      <c r="B136" s="124">
        <v>18107.0</v>
      </c>
      <c r="C136" s="125">
        <v>45681.0</v>
      </c>
      <c r="D136" s="126">
        <v>45683.0</v>
      </c>
      <c r="E136" s="127">
        <f t="shared" si="5"/>
        <v>2</v>
      </c>
      <c r="F136" s="128" t="s">
        <v>1090</v>
      </c>
      <c r="G136" s="125" t="s">
        <v>1090</v>
      </c>
      <c r="H136" s="125">
        <v>34901.0</v>
      </c>
      <c r="I136" s="123">
        <v>45.0</v>
      </c>
      <c r="J136" s="129" t="s">
        <v>62</v>
      </c>
      <c r="K136" s="129" t="s">
        <v>62</v>
      </c>
      <c r="L136" s="129" t="s">
        <v>1091</v>
      </c>
      <c r="M136" s="129" t="s">
        <v>228</v>
      </c>
      <c r="N136" s="129" t="s">
        <v>76</v>
      </c>
      <c r="O136" s="129" t="s">
        <v>1092</v>
      </c>
      <c r="P136" s="129" t="s">
        <v>1093</v>
      </c>
      <c r="Q136" s="123" t="s">
        <v>62</v>
      </c>
      <c r="R136" s="129" t="s">
        <v>62</v>
      </c>
      <c r="S136" s="123" t="s">
        <v>62</v>
      </c>
      <c r="T136" s="129" t="s">
        <v>1094</v>
      </c>
      <c r="U136" s="130"/>
      <c r="V136" s="131">
        <v>64941.42</v>
      </c>
      <c r="W136" s="132">
        <v>0.0</v>
      </c>
      <c r="X136" s="132">
        <v>0.0</v>
      </c>
      <c r="Y136" s="132">
        <v>27000.0</v>
      </c>
      <c r="Z136" s="133">
        <v>20000.0</v>
      </c>
      <c r="AA136" s="134">
        <v>10237.5</v>
      </c>
      <c r="AB136" s="316">
        <v>4387.5</v>
      </c>
      <c r="AC136" s="133">
        <f t="shared" si="7"/>
        <v>14625</v>
      </c>
      <c r="AD136" s="135">
        <f t="shared" si="3"/>
        <v>3316.42</v>
      </c>
      <c r="AE136" s="136" t="s">
        <v>938</v>
      </c>
      <c r="AF136" s="137" t="s">
        <v>65</v>
      </c>
      <c r="AG136" s="138" t="b">
        <v>1</v>
      </c>
      <c r="AH136" s="139"/>
      <c r="AI136" s="140" t="b">
        <v>0</v>
      </c>
      <c r="AJ136" s="177" t="s">
        <v>874</v>
      </c>
      <c r="AK136" s="140" t="b">
        <v>0</v>
      </c>
      <c r="AL136" s="177" t="s">
        <v>874</v>
      </c>
      <c r="AM136" s="141"/>
      <c r="AN136" s="123" t="b">
        <v>1</v>
      </c>
      <c r="AO136" s="129"/>
      <c r="AP136" s="137" t="s">
        <v>270</v>
      </c>
      <c r="AQ136" s="142" t="s">
        <v>127</v>
      </c>
      <c r="AR136" s="143" t="s">
        <v>95</v>
      </c>
      <c r="AS136" s="144">
        <f t="shared" si="4"/>
        <v>45743</v>
      </c>
      <c r="AT136" s="145"/>
      <c r="AU136" s="146"/>
      <c r="AV136" s="136"/>
      <c r="AW136" s="137"/>
      <c r="AX136" s="147"/>
      <c r="AY136" s="148"/>
      <c r="AZ136" s="149"/>
      <c r="BA136" s="149"/>
    </row>
    <row r="137" ht="15.75" customHeight="1">
      <c r="A137" s="178" t="s">
        <v>1095</v>
      </c>
      <c r="B137" s="179">
        <v>18091.0</v>
      </c>
      <c r="C137" s="180">
        <v>45681.0</v>
      </c>
      <c r="D137" s="181">
        <v>45683.0</v>
      </c>
      <c r="E137" s="182">
        <f t="shared" si="5"/>
        <v>2</v>
      </c>
      <c r="F137" s="128" t="s">
        <v>1096</v>
      </c>
      <c r="G137" s="180" t="s">
        <v>1096</v>
      </c>
      <c r="H137" s="180">
        <v>45287.0</v>
      </c>
      <c r="I137" s="178">
        <v>1.0</v>
      </c>
      <c r="J137" s="183" t="s">
        <v>107</v>
      </c>
      <c r="K137" s="183" t="s">
        <v>1097</v>
      </c>
      <c r="L137" s="183" t="s">
        <v>1098</v>
      </c>
      <c r="M137" s="183" t="s">
        <v>843</v>
      </c>
      <c r="N137" s="183" t="s">
        <v>58</v>
      </c>
      <c r="O137" s="183" t="s">
        <v>1099</v>
      </c>
      <c r="P137" s="183" t="s">
        <v>1100</v>
      </c>
      <c r="Q137" s="178" t="s">
        <v>1101</v>
      </c>
      <c r="R137" s="183" t="s">
        <v>62</v>
      </c>
      <c r="S137" s="178" t="s">
        <v>62</v>
      </c>
      <c r="T137" s="183" t="s">
        <v>537</v>
      </c>
      <c r="U137" s="184" t="s">
        <v>1102</v>
      </c>
      <c r="V137" s="185">
        <v>60539.94</v>
      </c>
      <c r="W137" s="186">
        <v>0.0</v>
      </c>
      <c r="X137" s="186">
        <v>0.0</v>
      </c>
      <c r="Y137" s="186">
        <v>0.0</v>
      </c>
      <c r="Z137" s="188">
        <v>20000.0</v>
      </c>
      <c r="AA137" s="187">
        <v>13786.5</v>
      </c>
      <c r="AB137" s="315">
        <v>5908.5</v>
      </c>
      <c r="AC137" s="188">
        <f t="shared" si="7"/>
        <v>19695</v>
      </c>
      <c r="AD137" s="189">
        <f t="shared" si="3"/>
        <v>20844.94</v>
      </c>
      <c r="AE137" s="190" t="s">
        <v>64</v>
      </c>
      <c r="AF137" s="191" t="s">
        <v>65</v>
      </c>
      <c r="AG137" s="192" t="b">
        <v>1</v>
      </c>
      <c r="AH137" s="193"/>
      <c r="AI137" s="194" t="b">
        <v>1</v>
      </c>
      <c r="AJ137" s="193"/>
      <c r="AK137" s="194" t="b">
        <v>0</v>
      </c>
      <c r="AL137" s="177" t="s">
        <v>874</v>
      </c>
      <c r="AM137" s="195"/>
      <c r="AN137" s="178" t="b">
        <v>1</v>
      </c>
      <c r="AO137" s="183"/>
      <c r="AP137" s="191" t="s">
        <v>68</v>
      </c>
      <c r="AQ137" s="196" t="s">
        <v>127</v>
      </c>
      <c r="AR137" s="197" t="s">
        <v>95</v>
      </c>
      <c r="AS137" s="198">
        <f t="shared" si="4"/>
        <v>45743</v>
      </c>
      <c r="AT137" s="199"/>
      <c r="AU137" s="200"/>
      <c r="AV137" s="190"/>
      <c r="AW137" s="191"/>
      <c r="AX137" s="201"/>
      <c r="AY137" s="202"/>
      <c r="AZ137" s="149"/>
      <c r="BA137" s="149"/>
    </row>
    <row r="138" ht="15.75" customHeight="1">
      <c r="A138" s="123" t="s">
        <v>1103</v>
      </c>
      <c r="B138" s="124">
        <v>18118.0</v>
      </c>
      <c r="C138" s="125">
        <v>45682.0</v>
      </c>
      <c r="D138" s="126">
        <v>45683.0</v>
      </c>
      <c r="E138" s="127">
        <f t="shared" si="5"/>
        <v>1</v>
      </c>
      <c r="F138" s="128" t="s">
        <v>1104</v>
      </c>
      <c r="G138" s="125" t="s">
        <v>1104</v>
      </c>
      <c r="H138" s="125">
        <v>42646.0</v>
      </c>
      <c r="I138" s="123">
        <v>8.0</v>
      </c>
      <c r="J138" s="129" t="s">
        <v>107</v>
      </c>
      <c r="K138" s="129" t="s">
        <v>1105</v>
      </c>
      <c r="L138" s="129" t="s">
        <v>1106</v>
      </c>
      <c r="M138" s="129" t="s">
        <v>57</v>
      </c>
      <c r="N138" s="129" t="s">
        <v>58</v>
      </c>
      <c r="O138" s="129" t="s">
        <v>1107</v>
      </c>
      <c r="P138" s="129" t="s">
        <v>1108</v>
      </c>
      <c r="Q138" s="123" t="s">
        <v>1109</v>
      </c>
      <c r="R138" s="129" t="s">
        <v>62</v>
      </c>
      <c r="S138" s="123" t="s">
        <v>62</v>
      </c>
      <c r="T138" s="129" t="s">
        <v>537</v>
      </c>
      <c r="U138" s="130" t="s">
        <v>62</v>
      </c>
      <c r="V138" s="131">
        <v>40038.82</v>
      </c>
      <c r="W138" s="132">
        <v>0.0</v>
      </c>
      <c r="X138" s="132">
        <v>0.0</v>
      </c>
      <c r="Y138" s="132">
        <v>0.0</v>
      </c>
      <c r="Z138" s="133">
        <v>20000.0</v>
      </c>
      <c r="AA138" s="134">
        <v>5460.0</v>
      </c>
      <c r="AB138" s="316">
        <v>2340.0</v>
      </c>
      <c r="AC138" s="133">
        <f t="shared" si="7"/>
        <v>7800</v>
      </c>
      <c r="AD138" s="135">
        <f t="shared" si="3"/>
        <v>12238.82</v>
      </c>
      <c r="AE138" s="136" t="s">
        <v>64</v>
      </c>
      <c r="AF138" s="137" t="s">
        <v>65</v>
      </c>
      <c r="AG138" s="138" t="b">
        <v>1</v>
      </c>
      <c r="AH138" s="139"/>
      <c r="AI138" s="140" t="b">
        <v>1</v>
      </c>
      <c r="AJ138" s="139"/>
      <c r="AK138" s="140" t="b">
        <v>0</v>
      </c>
      <c r="AL138" s="177" t="s">
        <v>874</v>
      </c>
      <c r="AM138" s="141"/>
      <c r="AN138" s="123" t="b">
        <v>1</v>
      </c>
      <c r="AO138" s="129"/>
      <c r="AP138" s="137" t="s">
        <v>68</v>
      </c>
      <c r="AQ138" s="142" t="s">
        <v>94</v>
      </c>
      <c r="AR138" s="143" t="s">
        <v>95</v>
      </c>
      <c r="AS138" s="144">
        <f t="shared" si="4"/>
        <v>45743</v>
      </c>
      <c r="AT138" s="145"/>
      <c r="AU138" s="146"/>
      <c r="AV138" s="136"/>
      <c r="AW138" s="137"/>
      <c r="AX138" s="147"/>
      <c r="AY138" s="148"/>
      <c r="AZ138" s="149"/>
      <c r="BA138" s="149"/>
    </row>
    <row r="139" ht="15.75" customHeight="1">
      <c r="A139" s="150" t="s">
        <v>1110</v>
      </c>
      <c r="B139" s="151">
        <v>18040.0</v>
      </c>
      <c r="C139" s="152">
        <v>45679.0</v>
      </c>
      <c r="D139" s="153">
        <v>45683.0</v>
      </c>
      <c r="E139" s="154">
        <f t="shared" si="5"/>
        <v>4</v>
      </c>
      <c r="F139" s="155" t="s">
        <v>1111</v>
      </c>
      <c r="G139" s="152" t="s">
        <v>1111</v>
      </c>
      <c r="H139" s="152">
        <v>28457.0</v>
      </c>
      <c r="I139" s="150">
        <v>47.0</v>
      </c>
      <c r="J139" s="156" t="s">
        <v>62</v>
      </c>
      <c r="K139" s="156" t="s">
        <v>62</v>
      </c>
      <c r="L139" s="156" t="s">
        <v>1112</v>
      </c>
      <c r="M139" s="156" t="s">
        <v>164</v>
      </c>
      <c r="N139" s="156" t="s">
        <v>76</v>
      </c>
      <c r="O139" s="156" t="s">
        <v>1113</v>
      </c>
      <c r="P139" s="156" t="s">
        <v>1114</v>
      </c>
      <c r="Q139" s="150" t="s">
        <v>367</v>
      </c>
      <c r="R139" s="156" t="s">
        <v>62</v>
      </c>
      <c r="S139" s="150" t="s">
        <v>62</v>
      </c>
      <c r="T139" s="156" t="s">
        <v>1115</v>
      </c>
      <c r="U139" s="157" t="s">
        <v>62</v>
      </c>
      <c r="V139" s="158">
        <v>55882.1</v>
      </c>
      <c r="W139" s="159">
        <v>0.0</v>
      </c>
      <c r="X139" s="159">
        <v>0.0</v>
      </c>
      <c r="Y139" s="159">
        <v>40485.1</v>
      </c>
      <c r="Z139" s="160">
        <v>0.0</v>
      </c>
      <c r="AA139" s="161">
        <v>10237.5</v>
      </c>
      <c r="AB139" s="317">
        <v>4387.5</v>
      </c>
      <c r="AC139" s="160">
        <f t="shared" si="7"/>
        <v>14625</v>
      </c>
      <c r="AD139" s="162">
        <f t="shared" si="3"/>
        <v>772</v>
      </c>
      <c r="AE139" s="163" t="s">
        <v>81</v>
      </c>
      <c r="AF139" s="164" t="s">
        <v>65</v>
      </c>
      <c r="AG139" s="165" t="b">
        <v>1</v>
      </c>
      <c r="AH139" s="166"/>
      <c r="AI139" s="167" t="b">
        <v>1</v>
      </c>
      <c r="AJ139" s="166"/>
      <c r="AK139" s="167" t="b">
        <v>1</v>
      </c>
      <c r="AL139" s="166"/>
      <c r="AM139" s="168"/>
      <c r="AN139" s="150" t="b">
        <v>1</v>
      </c>
      <c r="AO139" s="156"/>
      <c r="AP139" s="164" t="s">
        <v>270</v>
      </c>
      <c r="AQ139" s="169"/>
      <c r="AR139" s="170" t="s">
        <v>95</v>
      </c>
      <c r="AS139" s="171">
        <f t="shared" si="4"/>
        <v>45743</v>
      </c>
      <c r="AT139" s="172"/>
      <c r="AU139" s="173"/>
      <c r="AV139" s="163"/>
      <c r="AW139" s="164"/>
      <c r="AX139" s="174"/>
      <c r="AY139" s="175"/>
      <c r="AZ139" s="176"/>
      <c r="BA139" s="176"/>
    </row>
    <row r="140" ht="15.75" customHeight="1">
      <c r="A140" s="123" t="s">
        <v>1116</v>
      </c>
      <c r="B140" s="124">
        <v>18087.0</v>
      </c>
      <c r="C140" s="125">
        <v>45681.0</v>
      </c>
      <c r="D140" s="126">
        <v>45684.0</v>
      </c>
      <c r="E140" s="127">
        <f t="shared" si="5"/>
        <v>3</v>
      </c>
      <c r="F140" s="128" t="s">
        <v>1117</v>
      </c>
      <c r="G140" s="125" t="e">
        <v>#N/A</v>
      </c>
      <c r="H140" s="125">
        <v>19372.0</v>
      </c>
      <c r="I140" s="125"/>
      <c r="J140" s="129" t="s">
        <v>62</v>
      </c>
      <c r="K140" s="129" t="s">
        <v>62</v>
      </c>
      <c r="L140" s="129" t="s">
        <v>1118</v>
      </c>
      <c r="M140" s="129" t="s">
        <v>98</v>
      </c>
      <c r="N140" s="129" t="s">
        <v>76</v>
      </c>
      <c r="O140" s="129" t="s">
        <v>1119</v>
      </c>
      <c r="P140" s="129" t="s">
        <v>1120</v>
      </c>
      <c r="Q140" s="123" t="s">
        <v>1121</v>
      </c>
      <c r="R140" s="129" t="s">
        <v>62</v>
      </c>
      <c r="S140" s="123" t="s">
        <v>62</v>
      </c>
      <c r="T140" s="129" t="s">
        <v>812</v>
      </c>
      <c r="U140" s="130" t="s">
        <v>62</v>
      </c>
      <c r="V140" s="131">
        <v>78352.93</v>
      </c>
      <c r="W140" s="132">
        <v>15670.53</v>
      </c>
      <c r="X140" s="132">
        <v>0.0</v>
      </c>
      <c r="Y140" s="132">
        <v>0.0</v>
      </c>
      <c r="Z140" s="133">
        <v>39282.4</v>
      </c>
      <c r="AA140" s="134">
        <v>16380.0</v>
      </c>
      <c r="AB140" s="316">
        <v>7020.0</v>
      </c>
      <c r="AC140" s="133">
        <f t="shared" si="7"/>
        <v>23400</v>
      </c>
      <c r="AD140" s="135">
        <f t="shared" si="3"/>
        <v>0</v>
      </c>
      <c r="AE140" s="136" t="s">
        <v>81</v>
      </c>
      <c r="AF140" s="137" t="s">
        <v>65</v>
      </c>
      <c r="AG140" s="138" t="b">
        <v>1</v>
      </c>
      <c r="AH140" s="139"/>
      <c r="AI140" s="140" t="b">
        <v>1</v>
      </c>
      <c r="AJ140" s="139"/>
      <c r="AK140" s="140" t="b">
        <v>1</v>
      </c>
      <c r="AL140" s="139"/>
      <c r="AM140" s="141"/>
      <c r="AN140" s="123" t="b">
        <v>1</v>
      </c>
      <c r="AO140" s="129"/>
      <c r="AP140" s="137" t="s">
        <v>83</v>
      </c>
      <c r="AQ140" s="142" t="s">
        <v>94</v>
      </c>
      <c r="AR140" s="143" t="s">
        <v>70</v>
      </c>
      <c r="AS140" s="144">
        <f t="shared" si="4"/>
        <v>45744</v>
      </c>
      <c r="AT140" s="145"/>
      <c r="AU140" s="146"/>
      <c r="AV140" s="136"/>
      <c r="AW140" s="137"/>
      <c r="AX140" s="147"/>
      <c r="AY140" s="148"/>
      <c r="AZ140" s="149"/>
      <c r="BA140" s="149"/>
    </row>
    <row r="141" ht="15.75" customHeight="1">
      <c r="A141" s="178" t="s">
        <v>1122</v>
      </c>
      <c r="B141" s="179">
        <v>17973.0</v>
      </c>
      <c r="C141" s="180">
        <v>45678.0</v>
      </c>
      <c r="D141" s="181">
        <v>45684.0</v>
      </c>
      <c r="E141" s="182">
        <f t="shared" si="5"/>
        <v>6</v>
      </c>
      <c r="F141" s="128" t="s">
        <v>1123</v>
      </c>
      <c r="G141" s="180" t="e">
        <v>#N/A</v>
      </c>
      <c r="H141" s="180">
        <v>42385.0</v>
      </c>
      <c r="I141" s="178">
        <v>9.0</v>
      </c>
      <c r="J141" s="183" t="s">
        <v>107</v>
      </c>
      <c r="K141" s="183" t="s">
        <v>1124</v>
      </c>
      <c r="L141" s="183" t="s">
        <v>1125</v>
      </c>
      <c r="M141" s="183" t="s">
        <v>57</v>
      </c>
      <c r="N141" s="183" t="s">
        <v>58</v>
      </c>
      <c r="O141" s="183" t="s">
        <v>59</v>
      </c>
      <c r="P141" s="183" t="s">
        <v>1126</v>
      </c>
      <c r="Q141" s="178" t="s">
        <v>276</v>
      </c>
      <c r="R141" s="183" t="s">
        <v>62</v>
      </c>
      <c r="S141" s="178" t="s">
        <v>62</v>
      </c>
      <c r="T141" s="183" t="s">
        <v>982</v>
      </c>
      <c r="U141" s="184" t="s">
        <v>62</v>
      </c>
      <c r="V141" s="185">
        <v>65927.36</v>
      </c>
      <c r="W141" s="186">
        <v>0.0</v>
      </c>
      <c r="X141" s="186">
        <v>0.0</v>
      </c>
      <c r="Y141" s="186">
        <v>57703.78</v>
      </c>
      <c r="Z141" s="188">
        <v>423.58</v>
      </c>
      <c r="AA141" s="187">
        <v>5460.0</v>
      </c>
      <c r="AB141" s="315">
        <v>2340.0</v>
      </c>
      <c r="AC141" s="188">
        <f t="shared" si="7"/>
        <v>7800</v>
      </c>
      <c r="AD141" s="189">
        <f t="shared" si="3"/>
        <v>0</v>
      </c>
      <c r="AE141" s="190" t="s">
        <v>64</v>
      </c>
      <c r="AF141" s="191" t="s">
        <v>65</v>
      </c>
      <c r="AG141" s="192" t="b">
        <v>1</v>
      </c>
      <c r="AH141" s="193"/>
      <c r="AI141" s="194" t="b">
        <v>1</v>
      </c>
      <c r="AJ141" s="193"/>
      <c r="AK141" s="194" t="b">
        <v>1</v>
      </c>
      <c r="AL141" s="193"/>
      <c r="AM141" s="195"/>
      <c r="AN141" s="178" t="b">
        <v>1</v>
      </c>
      <c r="AO141" s="183"/>
      <c r="AP141" s="191" t="s">
        <v>83</v>
      </c>
      <c r="AQ141" s="196" t="s">
        <v>94</v>
      </c>
      <c r="AR141" s="197" t="s">
        <v>70</v>
      </c>
      <c r="AS141" s="198">
        <f t="shared" si="4"/>
        <v>45744</v>
      </c>
      <c r="AT141" s="199"/>
      <c r="AU141" s="200"/>
      <c r="AV141" s="190"/>
      <c r="AW141" s="191"/>
      <c r="AX141" s="201"/>
      <c r="AY141" s="202"/>
      <c r="AZ141" s="149"/>
      <c r="BA141" s="149"/>
    </row>
    <row r="142" ht="15.75" customHeight="1">
      <c r="A142" s="123" t="s">
        <v>1127</v>
      </c>
      <c r="B142" s="124">
        <v>18165.0</v>
      </c>
      <c r="C142" s="125">
        <v>45682.0</v>
      </c>
      <c r="D142" s="126">
        <v>45684.0</v>
      </c>
      <c r="E142" s="127">
        <f t="shared" si="5"/>
        <v>2</v>
      </c>
      <c r="F142" s="128" t="s">
        <v>1128</v>
      </c>
      <c r="G142" s="125" t="e">
        <v>#N/A</v>
      </c>
      <c r="H142" s="125">
        <v>39222.0</v>
      </c>
      <c r="I142" s="123">
        <v>17.0</v>
      </c>
      <c r="J142" s="129" t="s">
        <v>107</v>
      </c>
      <c r="K142" s="129" t="s">
        <v>1129</v>
      </c>
      <c r="L142" s="129" t="s">
        <v>1130</v>
      </c>
      <c r="M142" s="129" t="s">
        <v>164</v>
      </c>
      <c r="N142" s="129" t="s">
        <v>58</v>
      </c>
      <c r="O142" s="129" t="s">
        <v>1131</v>
      </c>
      <c r="P142" s="129" t="s">
        <v>1132</v>
      </c>
      <c r="Q142" s="123" t="s">
        <v>1133</v>
      </c>
      <c r="R142" s="129" t="s">
        <v>1134</v>
      </c>
      <c r="S142" s="123">
        <v>28208.0</v>
      </c>
      <c r="T142" s="129" t="s">
        <v>180</v>
      </c>
      <c r="U142" s="130" t="s">
        <v>1135</v>
      </c>
      <c r="V142" s="131">
        <v>119687.32</v>
      </c>
      <c r="W142" s="132">
        <v>0.0</v>
      </c>
      <c r="X142" s="132">
        <v>0.0</v>
      </c>
      <c r="Y142" s="132">
        <v>0.0</v>
      </c>
      <c r="Z142" s="133">
        <v>50000.0</v>
      </c>
      <c r="AA142" s="134">
        <v>10530.0</v>
      </c>
      <c r="AB142" s="316">
        <v>13923.0</v>
      </c>
      <c r="AC142" s="133">
        <f t="shared" si="7"/>
        <v>24453</v>
      </c>
      <c r="AD142" s="135">
        <f t="shared" si="3"/>
        <v>45234.32</v>
      </c>
      <c r="AE142" s="136" t="s">
        <v>117</v>
      </c>
      <c r="AF142" s="137" t="s">
        <v>65</v>
      </c>
      <c r="AG142" s="138" t="b">
        <v>1</v>
      </c>
      <c r="AH142" s="139"/>
      <c r="AI142" s="140" t="b">
        <v>1</v>
      </c>
      <c r="AJ142" s="139"/>
      <c r="AK142" s="140" t="b">
        <v>1</v>
      </c>
      <c r="AL142" s="139"/>
      <c r="AM142" s="141"/>
      <c r="AN142" s="123" t="b">
        <v>1</v>
      </c>
      <c r="AO142" s="129"/>
      <c r="AP142" s="137" t="s">
        <v>270</v>
      </c>
      <c r="AQ142" s="142" t="s">
        <v>94</v>
      </c>
      <c r="AR142" s="143" t="s">
        <v>95</v>
      </c>
      <c r="AS142" s="144">
        <f t="shared" si="4"/>
        <v>45744</v>
      </c>
      <c r="AT142" s="145"/>
      <c r="AU142" s="146"/>
      <c r="AV142" s="136"/>
      <c r="AW142" s="137"/>
      <c r="AX142" s="147"/>
      <c r="AY142" s="148"/>
      <c r="AZ142" s="149"/>
      <c r="BA142" s="149"/>
    </row>
    <row r="143" ht="15.75" customHeight="1">
      <c r="A143" s="150" t="s">
        <v>1136</v>
      </c>
      <c r="B143" s="151">
        <v>18154.0</v>
      </c>
      <c r="C143" s="152">
        <v>45682.0</v>
      </c>
      <c r="D143" s="153">
        <v>45684.0</v>
      </c>
      <c r="E143" s="154">
        <f t="shared" si="5"/>
        <v>2</v>
      </c>
      <c r="F143" s="155" t="s">
        <v>1137</v>
      </c>
      <c r="G143" s="152" t="e">
        <v>#N/A</v>
      </c>
      <c r="H143" s="152">
        <v>19507.0</v>
      </c>
      <c r="I143" s="150">
        <v>71.0</v>
      </c>
      <c r="J143" s="156" t="s">
        <v>62</v>
      </c>
      <c r="K143" s="156" t="s">
        <v>62</v>
      </c>
      <c r="L143" s="156" t="s">
        <v>1138</v>
      </c>
      <c r="M143" s="156" t="s">
        <v>98</v>
      </c>
      <c r="N143" s="156" t="s">
        <v>76</v>
      </c>
      <c r="O143" s="156" t="s">
        <v>155</v>
      </c>
      <c r="P143" s="318" t="s">
        <v>155</v>
      </c>
      <c r="Q143" s="150" t="s">
        <v>157</v>
      </c>
      <c r="R143" s="156" t="s">
        <v>62</v>
      </c>
      <c r="S143" s="150" t="s">
        <v>62</v>
      </c>
      <c r="T143" s="156" t="s">
        <v>558</v>
      </c>
      <c r="U143" s="157" t="s">
        <v>62</v>
      </c>
      <c r="V143" s="158">
        <v>79288.6</v>
      </c>
      <c r="W143" s="159">
        <v>11738.6</v>
      </c>
      <c r="X143" s="159">
        <v>0.0</v>
      </c>
      <c r="Y143" s="159">
        <v>0.0</v>
      </c>
      <c r="Z143" s="160">
        <v>50000.0</v>
      </c>
      <c r="AA143" s="161">
        <v>12285.0</v>
      </c>
      <c r="AB143" s="317">
        <v>5265.0</v>
      </c>
      <c r="AC143" s="160">
        <f t="shared" si="7"/>
        <v>17550</v>
      </c>
      <c r="AD143" s="162">
        <f t="shared" si="3"/>
        <v>0</v>
      </c>
      <c r="AE143" s="163" t="s">
        <v>81</v>
      </c>
      <c r="AF143" s="164" t="s">
        <v>65</v>
      </c>
      <c r="AG143" s="165" t="b">
        <v>1</v>
      </c>
      <c r="AH143" s="166"/>
      <c r="AI143" s="167" t="b">
        <v>1</v>
      </c>
      <c r="AJ143" s="166"/>
      <c r="AK143" s="167" t="b">
        <v>1</v>
      </c>
      <c r="AL143" s="166"/>
      <c r="AM143" s="168"/>
      <c r="AN143" s="150" t="b">
        <v>1</v>
      </c>
      <c r="AO143" s="156"/>
      <c r="AP143" s="164" t="s">
        <v>270</v>
      </c>
      <c r="AQ143" s="169" t="s">
        <v>94</v>
      </c>
      <c r="AR143" s="170" t="s">
        <v>95</v>
      </c>
      <c r="AS143" s="171">
        <f t="shared" si="4"/>
        <v>45744</v>
      </c>
      <c r="AT143" s="172"/>
      <c r="AU143" s="173"/>
      <c r="AV143" s="163"/>
      <c r="AW143" s="164"/>
      <c r="AX143" s="174"/>
      <c r="AY143" s="175"/>
      <c r="AZ143" s="176"/>
      <c r="BA143" s="176"/>
    </row>
    <row r="144" ht="15.75" customHeight="1">
      <c r="A144" s="123" t="s">
        <v>1139</v>
      </c>
      <c r="B144" s="124">
        <v>18095.0</v>
      </c>
      <c r="C144" s="125">
        <v>45681.0</v>
      </c>
      <c r="D144" s="126">
        <v>45685.0</v>
      </c>
      <c r="E144" s="127">
        <f t="shared" si="5"/>
        <v>4</v>
      </c>
      <c r="F144" s="128" t="s">
        <v>1140</v>
      </c>
      <c r="G144" s="125" t="s">
        <v>1140</v>
      </c>
      <c r="H144" s="125">
        <v>21199.0</v>
      </c>
      <c r="I144" s="123">
        <v>67.0</v>
      </c>
      <c r="J144" s="129" t="s">
        <v>62</v>
      </c>
      <c r="K144" s="129" t="s">
        <v>62</v>
      </c>
      <c r="L144" s="129" t="s">
        <v>1141</v>
      </c>
      <c r="M144" s="129" t="s">
        <v>1142</v>
      </c>
      <c r="N144" s="129" t="s">
        <v>76</v>
      </c>
      <c r="O144" s="129" t="s">
        <v>1143</v>
      </c>
      <c r="P144" s="129" t="s">
        <v>1144</v>
      </c>
      <c r="Q144" s="123" t="s">
        <v>244</v>
      </c>
      <c r="R144" s="129" t="s">
        <v>62</v>
      </c>
      <c r="S144" s="123" t="s">
        <v>62</v>
      </c>
      <c r="T144" s="129" t="s">
        <v>1145</v>
      </c>
      <c r="U144" s="130" t="s">
        <v>1062</v>
      </c>
      <c r="V144" s="131">
        <v>96607.73</v>
      </c>
      <c r="W144" s="132">
        <v>19321.52</v>
      </c>
      <c r="X144" s="132">
        <v>0.0</v>
      </c>
      <c r="Y144" s="132">
        <v>0.0</v>
      </c>
      <c r="Z144" s="133">
        <v>20000.0</v>
      </c>
      <c r="AA144" s="134">
        <v>26344.5</v>
      </c>
      <c r="AB144" s="316">
        <v>11290.5</v>
      </c>
      <c r="AC144" s="133">
        <f t="shared" si="7"/>
        <v>37635</v>
      </c>
      <c r="AD144" s="135">
        <f t="shared" si="3"/>
        <v>19651.21</v>
      </c>
      <c r="AE144" s="136" t="s">
        <v>81</v>
      </c>
      <c r="AF144" s="137" t="s">
        <v>65</v>
      </c>
      <c r="AG144" s="138" t="b">
        <v>1</v>
      </c>
      <c r="AH144" s="139"/>
      <c r="AI144" s="140" t="b">
        <v>0</v>
      </c>
      <c r="AJ144" s="177" t="s">
        <v>874</v>
      </c>
      <c r="AK144" s="140" t="b">
        <v>0</v>
      </c>
      <c r="AL144" s="177" t="s">
        <v>874</v>
      </c>
      <c r="AM144" s="141"/>
      <c r="AN144" s="123" t="b">
        <v>1</v>
      </c>
      <c r="AO144" s="129"/>
      <c r="AP144" s="137" t="s">
        <v>270</v>
      </c>
      <c r="AQ144" s="142" t="s">
        <v>69</v>
      </c>
      <c r="AR144" s="143" t="s">
        <v>95</v>
      </c>
      <c r="AS144" s="144">
        <f t="shared" si="4"/>
        <v>45745</v>
      </c>
      <c r="AT144" s="145"/>
      <c r="AU144" s="146"/>
      <c r="AV144" s="136"/>
      <c r="AW144" s="137"/>
      <c r="AX144" s="147"/>
      <c r="AY144" s="148"/>
      <c r="AZ144" s="149"/>
      <c r="BA144" s="149"/>
    </row>
    <row r="145" ht="15.75" customHeight="1">
      <c r="A145" s="178" t="s">
        <v>1146</v>
      </c>
      <c r="B145" s="179">
        <v>18242.0</v>
      </c>
      <c r="C145" s="180">
        <v>45685.0</v>
      </c>
      <c r="D145" s="181">
        <v>45685.0</v>
      </c>
      <c r="E145" s="182">
        <f t="shared" si="5"/>
        <v>0</v>
      </c>
      <c r="F145" s="128" t="s">
        <v>1147</v>
      </c>
      <c r="G145" s="180" t="e">
        <v>#N/A</v>
      </c>
      <c r="H145" s="180">
        <v>17600.0</v>
      </c>
      <c r="I145" s="178">
        <v>76.0</v>
      </c>
      <c r="J145" s="183" t="s">
        <v>62</v>
      </c>
      <c r="K145" s="183" t="s">
        <v>62</v>
      </c>
      <c r="L145" s="183" t="s">
        <v>1148</v>
      </c>
      <c r="M145" s="183" t="s">
        <v>98</v>
      </c>
      <c r="N145" s="183" t="s">
        <v>76</v>
      </c>
      <c r="O145" s="183" t="s">
        <v>1149</v>
      </c>
      <c r="P145" s="183" t="s">
        <v>1150</v>
      </c>
      <c r="Q145" s="178" t="s">
        <v>1151</v>
      </c>
      <c r="R145" s="183" t="s">
        <v>1152</v>
      </c>
      <c r="S145" s="178">
        <v>66987.0</v>
      </c>
      <c r="T145" s="183" t="s">
        <v>622</v>
      </c>
      <c r="U145" s="184" t="s">
        <v>62</v>
      </c>
      <c r="V145" s="185">
        <v>36951.37</v>
      </c>
      <c r="W145" s="186">
        <v>7390.27</v>
      </c>
      <c r="X145" s="186">
        <v>0.0</v>
      </c>
      <c r="Y145" s="186">
        <v>0.0</v>
      </c>
      <c r="Z145" s="188">
        <v>0.0</v>
      </c>
      <c r="AA145" s="187">
        <v>9600.0</v>
      </c>
      <c r="AB145" s="315">
        <v>6400.0</v>
      </c>
      <c r="AC145" s="188">
        <f t="shared" si="7"/>
        <v>16000</v>
      </c>
      <c r="AD145" s="189">
        <f t="shared" si="3"/>
        <v>13561.1</v>
      </c>
      <c r="AE145" s="190" t="s">
        <v>1153</v>
      </c>
      <c r="AF145" s="191" t="s">
        <v>313</v>
      </c>
      <c r="AG145" s="192" t="b">
        <v>1</v>
      </c>
      <c r="AH145" s="193"/>
      <c r="AI145" s="194" t="b">
        <v>1</v>
      </c>
      <c r="AJ145" s="193"/>
      <c r="AK145" s="194" t="b">
        <v>1</v>
      </c>
      <c r="AL145" s="193"/>
      <c r="AM145" s="195"/>
      <c r="AN145" s="178" t="b">
        <v>1</v>
      </c>
      <c r="AO145" s="183"/>
      <c r="AP145" s="191" t="s">
        <v>83</v>
      </c>
      <c r="AQ145" s="196" t="s">
        <v>94</v>
      </c>
      <c r="AR145" s="197" t="s">
        <v>70</v>
      </c>
      <c r="AS145" s="198">
        <f t="shared" si="4"/>
        <v>45745</v>
      </c>
      <c r="AT145" s="199"/>
      <c r="AU145" s="200"/>
      <c r="AV145" s="190"/>
      <c r="AW145" s="191"/>
      <c r="AX145" s="201"/>
      <c r="AY145" s="202"/>
      <c r="AZ145" s="149"/>
      <c r="BA145" s="149"/>
    </row>
    <row r="146" ht="15.75" customHeight="1">
      <c r="A146" s="261" t="s">
        <v>1154</v>
      </c>
      <c r="B146" s="262">
        <v>18048.0</v>
      </c>
      <c r="C146" s="263">
        <v>45680.0</v>
      </c>
      <c r="D146" s="264">
        <v>45685.0</v>
      </c>
      <c r="E146" s="265">
        <f t="shared" si="5"/>
        <v>5</v>
      </c>
      <c r="F146" s="155" t="s">
        <v>1155</v>
      </c>
      <c r="G146" s="263" t="s">
        <v>1155</v>
      </c>
      <c r="H146" s="263">
        <v>45680.0</v>
      </c>
      <c r="I146" s="261">
        <v>0.0</v>
      </c>
      <c r="J146" s="266" t="s">
        <v>107</v>
      </c>
      <c r="K146" s="266" t="s">
        <v>1064</v>
      </c>
      <c r="L146" s="266" t="s">
        <v>1156</v>
      </c>
      <c r="M146" s="266" t="s">
        <v>228</v>
      </c>
      <c r="N146" s="266" t="s">
        <v>58</v>
      </c>
      <c r="O146" s="266" t="s">
        <v>1157</v>
      </c>
      <c r="P146" s="266" t="s">
        <v>1158</v>
      </c>
      <c r="Q146" s="261" t="s">
        <v>1159</v>
      </c>
      <c r="R146" s="266" t="s">
        <v>868</v>
      </c>
      <c r="S146" s="261">
        <v>99460.0</v>
      </c>
      <c r="T146" s="266" t="s">
        <v>188</v>
      </c>
      <c r="U146" s="267" t="s">
        <v>62</v>
      </c>
      <c r="V146" s="268">
        <v>97708.39</v>
      </c>
      <c r="W146" s="269">
        <v>0.0</v>
      </c>
      <c r="X146" s="269">
        <v>0.0</v>
      </c>
      <c r="Y146" s="269">
        <v>0.0</v>
      </c>
      <c r="Z146" s="270">
        <v>59000.89</v>
      </c>
      <c r="AA146" s="271">
        <f>4774.5+23068.5</f>
        <v>27843</v>
      </c>
      <c r="AB146" s="269">
        <f>978+9886.5</f>
        <v>10864.5</v>
      </c>
      <c r="AC146" s="270">
        <f t="shared" si="7"/>
        <v>38707.5</v>
      </c>
      <c r="AD146" s="272">
        <f t="shared" si="3"/>
        <v>0</v>
      </c>
      <c r="AE146" s="273" t="s">
        <v>258</v>
      </c>
      <c r="AF146" s="274" t="s">
        <v>65</v>
      </c>
      <c r="AG146" s="275" t="b">
        <v>1</v>
      </c>
      <c r="AH146" s="319" t="s">
        <v>259</v>
      </c>
      <c r="AI146" s="277" t="b">
        <v>1</v>
      </c>
      <c r="AJ146" s="276" t="s">
        <v>260</v>
      </c>
      <c r="AK146" s="277" t="b">
        <v>1</v>
      </c>
      <c r="AL146" s="276"/>
      <c r="AM146" s="279" t="s">
        <v>261</v>
      </c>
      <c r="AN146" s="261" t="b">
        <v>1</v>
      </c>
      <c r="AO146" s="266"/>
      <c r="AP146" s="274" t="s">
        <v>83</v>
      </c>
      <c r="AQ146" s="280" t="s">
        <v>94</v>
      </c>
      <c r="AR146" s="281" t="s">
        <v>95</v>
      </c>
      <c r="AS146" s="282">
        <f t="shared" si="4"/>
        <v>45745</v>
      </c>
      <c r="AT146" s="283"/>
      <c r="AU146" s="284"/>
      <c r="AV146" s="273"/>
      <c r="AW146" s="274"/>
      <c r="AX146" s="285"/>
      <c r="AY146" s="286"/>
      <c r="AZ146" s="176"/>
      <c r="BA146" s="176"/>
    </row>
    <row r="147" ht="15.75" customHeight="1">
      <c r="A147" s="203" t="s">
        <v>1160</v>
      </c>
      <c r="B147" s="204">
        <v>18264.0</v>
      </c>
      <c r="C147" s="205">
        <v>45686.0</v>
      </c>
      <c r="D147" s="206">
        <v>45686.0</v>
      </c>
      <c r="E147" s="207">
        <f t="shared" si="5"/>
        <v>0</v>
      </c>
      <c r="F147" s="208" t="s">
        <v>1161</v>
      </c>
      <c r="G147" s="205" t="e">
        <v>#N/A</v>
      </c>
      <c r="H147" s="205">
        <v>18074.0</v>
      </c>
      <c r="I147" s="203">
        <v>75.0</v>
      </c>
      <c r="J147" s="209" t="s">
        <v>62</v>
      </c>
      <c r="K147" s="209" t="s">
        <v>62</v>
      </c>
      <c r="L147" s="209" t="s">
        <v>1162</v>
      </c>
      <c r="M147" s="209" t="s">
        <v>98</v>
      </c>
      <c r="N147" s="209" t="s">
        <v>76</v>
      </c>
      <c r="O147" s="209" t="s">
        <v>1163</v>
      </c>
      <c r="P147" s="209" t="s">
        <v>1164</v>
      </c>
      <c r="Q147" s="203" t="s">
        <v>1151</v>
      </c>
      <c r="R147" s="209" t="s">
        <v>1165</v>
      </c>
      <c r="S147" s="203">
        <v>66987.0</v>
      </c>
      <c r="T147" s="209" t="s">
        <v>622</v>
      </c>
      <c r="U147" s="210" t="s">
        <v>62</v>
      </c>
      <c r="V147" s="211">
        <v>52306.02</v>
      </c>
      <c r="W147" s="212">
        <v>10461.2</v>
      </c>
      <c r="X147" s="212">
        <v>0.0</v>
      </c>
      <c r="Y147" s="212">
        <v>25844.82</v>
      </c>
      <c r="Z147" s="213">
        <v>0.0</v>
      </c>
      <c r="AA147" s="214">
        <v>9600.0</v>
      </c>
      <c r="AB147" s="212">
        <v>6400.0</v>
      </c>
      <c r="AC147" s="213">
        <f t="shared" si="7"/>
        <v>16000</v>
      </c>
      <c r="AD147" s="215">
        <f t="shared" si="3"/>
        <v>0</v>
      </c>
      <c r="AE147" s="216" t="s">
        <v>1153</v>
      </c>
      <c r="AF147" s="217" t="s">
        <v>313</v>
      </c>
      <c r="AG147" s="218" t="b">
        <v>1</v>
      </c>
      <c r="AH147" s="320"/>
      <c r="AI147" s="321" t="b">
        <v>1</v>
      </c>
      <c r="AJ147" s="320"/>
      <c r="AK147" s="321" t="b">
        <v>1</v>
      </c>
      <c r="AL147" s="320"/>
      <c r="AM147" s="322" t="s">
        <v>1166</v>
      </c>
      <c r="AN147" s="203" t="b">
        <v>1</v>
      </c>
      <c r="AO147" s="209"/>
      <c r="AP147" s="217" t="s">
        <v>83</v>
      </c>
      <c r="AQ147" s="222" t="s">
        <v>94</v>
      </c>
      <c r="AR147" s="223" t="s">
        <v>70</v>
      </c>
      <c r="AS147" s="224">
        <f t="shared" si="4"/>
        <v>45746</v>
      </c>
      <c r="AT147" s="225"/>
      <c r="AU147" s="226"/>
      <c r="AV147" s="216"/>
      <c r="AW147" s="217"/>
      <c r="AX147" s="227"/>
      <c r="AY147" s="228"/>
      <c r="AZ147" s="149"/>
      <c r="BA147" s="149"/>
    </row>
    <row r="148" ht="15.75" customHeight="1">
      <c r="A148" s="203" t="s">
        <v>1167</v>
      </c>
      <c r="B148" s="204">
        <v>18283.0</v>
      </c>
      <c r="C148" s="205">
        <v>45686.0</v>
      </c>
      <c r="D148" s="206">
        <v>45686.0</v>
      </c>
      <c r="E148" s="207">
        <f t="shared" si="5"/>
        <v>0</v>
      </c>
      <c r="F148" s="208" t="s">
        <v>1168</v>
      </c>
      <c r="G148" s="205" t="e">
        <v>#N/A</v>
      </c>
      <c r="H148" s="205">
        <v>27291.0</v>
      </c>
      <c r="I148" s="203">
        <v>50.0</v>
      </c>
      <c r="J148" s="209" t="s">
        <v>62</v>
      </c>
      <c r="K148" s="209" t="s">
        <v>62</v>
      </c>
      <c r="L148" s="209" t="s">
        <v>1169</v>
      </c>
      <c r="M148" s="209" t="s">
        <v>1170</v>
      </c>
      <c r="N148" s="209" t="s">
        <v>76</v>
      </c>
      <c r="O148" s="209" t="s">
        <v>1171</v>
      </c>
      <c r="P148" s="209" t="s">
        <v>1172</v>
      </c>
      <c r="Q148" s="203" t="s">
        <v>1173</v>
      </c>
      <c r="R148" s="209" t="s">
        <v>1174</v>
      </c>
      <c r="S148" s="203">
        <v>66982.0</v>
      </c>
      <c r="T148" s="209" t="s">
        <v>622</v>
      </c>
      <c r="U148" s="210" t="s">
        <v>62</v>
      </c>
      <c r="V148" s="211">
        <v>29517.72</v>
      </c>
      <c r="W148" s="212">
        <v>0.0</v>
      </c>
      <c r="X148" s="212">
        <v>0.0</v>
      </c>
      <c r="Y148" s="212">
        <v>0.0</v>
      </c>
      <c r="Z148" s="213">
        <v>13517.72</v>
      </c>
      <c r="AA148" s="214">
        <v>9600.0</v>
      </c>
      <c r="AB148" s="212">
        <v>6400.0</v>
      </c>
      <c r="AC148" s="213">
        <f t="shared" si="7"/>
        <v>16000</v>
      </c>
      <c r="AD148" s="215">
        <f t="shared" si="3"/>
        <v>0</v>
      </c>
      <c r="AE148" s="216" t="s">
        <v>1153</v>
      </c>
      <c r="AF148" s="217" t="s">
        <v>313</v>
      </c>
      <c r="AG148" s="218" t="b">
        <v>1</v>
      </c>
      <c r="AH148" s="219"/>
      <c r="AI148" s="220" t="b">
        <v>1</v>
      </c>
      <c r="AJ148" s="219"/>
      <c r="AK148" s="220" t="b">
        <v>1</v>
      </c>
      <c r="AL148" s="219"/>
      <c r="AM148" s="221" t="s">
        <v>1175</v>
      </c>
      <c r="AN148" s="203" t="b">
        <v>1</v>
      </c>
      <c r="AO148" s="209"/>
      <c r="AP148" s="217" t="s">
        <v>83</v>
      </c>
      <c r="AQ148" s="222" t="s">
        <v>69</v>
      </c>
      <c r="AR148" s="223" t="s">
        <v>70</v>
      </c>
      <c r="AS148" s="224">
        <f t="shared" si="4"/>
        <v>45746</v>
      </c>
      <c r="AT148" s="225"/>
      <c r="AU148" s="226"/>
      <c r="AV148" s="216"/>
      <c r="AW148" s="217"/>
      <c r="AX148" s="227"/>
      <c r="AY148" s="228"/>
      <c r="AZ148" s="149"/>
      <c r="BA148" s="149"/>
    </row>
    <row r="149" ht="15.75" customHeight="1">
      <c r="A149" s="178" t="s">
        <v>1176</v>
      </c>
      <c r="B149" s="179">
        <v>18067.0</v>
      </c>
      <c r="C149" s="180">
        <v>45680.0</v>
      </c>
      <c r="D149" s="181">
        <v>45686.0</v>
      </c>
      <c r="E149" s="182">
        <f t="shared" si="5"/>
        <v>6</v>
      </c>
      <c r="F149" s="128" t="s">
        <v>1177</v>
      </c>
      <c r="G149" s="180" t="s">
        <v>1177</v>
      </c>
      <c r="H149" s="180">
        <v>30812.0</v>
      </c>
      <c r="I149" s="178">
        <v>9.0</v>
      </c>
      <c r="J149" s="183" t="s">
        <v>1178</v>
      </c>
      <c r="K149" s="183" t="s">
        <v>1179</v>
      </c>
      <c r="L149" s="183" t="s">
        <v>1180</v>
      </c>
      <c r="M149" s="183" t="s">
        <v>228</v>
      </c>
      <c r="N149" s="183" t="s">
        <v>58</v>
      </c>
      <c r="O149" s="183" t="s">
        <v>1181</v>
      </c>
      <c r="P149" s="323" t="s">
        <v>302</v>
      </c>
      <c r="Q149" s="178" t="s">
        <v>303</v>
      </c>
      <c r="R149" s="183" t="s">
        <v>62</v>
      </c>
      <c r="S149" s="178" t="s">
        <v>62</v>
      </c>
      <c r="T149" s="183" t="s">
        <v>958</v>
      </c>
      <c r="U149" s="184" t="s">
        <v>62</v>
      </c>
      <c r="V149" s="185">
        <v>123051.86</v>
      </c>
      <c r="W149" s="186">
        <v>0.0</v>
      </c>
      <c r="X149" s="186">
        <v>0.0</v>
      </c>
      <c r="Y149" s="186">
        <v>0.0</v>
      </c>
      <c r="Z149" s="188">
        <v>76051.86</v>
      </c>
      <c r="AA149" s="187">
        <v>32900.0</v>
      </c>
      <c r="AB149" s="186">
        <v>14100.0</v>
      </c>
      <c r="AC149" s="188">
        <f t="shared" si="7"/>
        <v>47000</v>
      </c>
      <c r="AD149" s="189">
        <f t="shared" si="3"/>
        <v>0</v>
      </c>
      <c r="AE149" s="190" t="s">
        <v>64</v>
      </c>
      <c r="AF149" s="191" t="s">
        <v>65</v>
      </c>
      <c r="AG149" s="192" t="b">
        <v>1</v>
      </c>
      <c r="AH149" s="193"/>
      <c r="AI149" s="194" t="b">
        <v>1</v>
      </c>
      <c r="AJ149" s="193"/>
      <c r="AK149" s="194" t="b">
        <v>1</v>
      </c>
      <c r="AL149" s="193"/>
      <c r="AM149" s="195" t="s">
        <v>1182</v>
      </c>
      <c r="AN149" s="178" t="b">
        <v>1</v>
      </c>
      <c r="AO149" s="183"/>
      <c r="AP149" s="191" t="s">
        <v>83</v>
      </c>
      <c r="AQ149" s="196" t="s">
        <v>94</v>
      </c>
      <c r="AR149" s="197" t="s">
        <v>70</v>
      </c>
      <c r="AS149" s="198">
        <f t="shared" si="4"/>
        <v>45746</v>
      </c>
      <c r="AT149" s="199"/>
      <c r="AU149" s="200"/>
      <c r="AV149" s="190"/>
      <c r="AW149" s="191"/>
      <c r="AX149" s="201"/>
      <c r="AY149" s="202"/>
      <c r="AZ149" s="149"/>
      <c r="BA149" s="149"/>
    </row>
    <row r="150" ht="15.75" customHeight="1">
      <c r="A150" s="123" t="s">
        <v>1183</v>
      </c>
      <c r="B150" s="124">
        <v>18178.0</v>
      </c>
      <c r="C150" s="125">
        <v>45683.0</v>
      </c>
      <c r="D150" s="126">
        <v>45686.0</v>
      </c>
      <c r="E150" s="127">
        <f t="shared" si="5"/>
        <v>3</v>
      </c>
      <c r="F150" s="128" t="s">
        <v>1184</v>
      </c>
      <c r="G150" s="125" t="s">
        <v>1184</v>
      </c>
      <c r="H150" s="125">
        <v>44913.0</v>
      </c>
      <c r="I150" s="123">
        <v>2.0</v>
      </c>
      <c r="J150" s="129" t="s">
        <v>107</v>
      </c>
      <c r="K150" s="129" t="s">
        <v>1185</v>
      </c>
      <c r="L150" s="129" t="s">
        <v>1186</v>
      </c>
      <c r="M150" s="129" t="s">
        <v>57</v>
      </c>
      <c r="N150" s="129" t="s">
        <v>58</v>
      </c>
      <c r="O150" s="129" t="s">
        <v>1187</v>
      </c>
      <c r="P150" s="129" t="s">
        <v>1188</v>
      </c>
      <c r="Q150" s="123" t="s">
        <v>367</v>
      </c>
      <c r="R150" s="129" t="s">
        <v>62</v>
      </c>
      <c r="S150" s="123" t="s">
        <v>62</v>
      </c>
      <c r="T150" s="129" t="s">
        <v>427</v>
      </c>
      <c r="U150" s="130" t="s">
        <v>62</v>
      </c>
      <c r="V150" s="131">
        <v>46472.75</v>
      </c>
      <c r="W150" s="132">
        <v>0.0</v>
      </c>
      <c r="X150" s="132">
        <v>0.0</v>
      </c>
      <c r="Y150" s="132">
        <v>30803.17</v>
      </c>
      <c r="Z150" s="133">
        <v>1044.58</v>
      </c>
      <c r="AA150" s="134">
        <v>10237.5</v>
      </c>
      <c r="AB150" s="132">
        <v>4387.5</v>
      </c>
      <c r="AC150" s="133">
        <f t="shared" si="7"/>
        <v>14625</v>
      </c>
      <c r="AD150" s="135">
        <f t="shared" si="3"/>
        <v>0</v>
      </c>
      <c r="AE150" s="136" t="s">
        <v>64</v>
      </c>
      <c r="AF150" s="137" t="s">
        <v>65</v>
      </c>
      <c r="AG150" s="138" t="b">
        <v>1</v>
      </c>
      <c r="AH150" s="139"/>
      <c r="AI150" s="140" t="b">
        <v>1</v>
      </c>
      <c r="AJ150" s="139"/>
      <c r="AK150" s="140" t="b">
        <v>1</v>
      </c>
      <c r="AL150" s="139"/>
      <c r="AM150" s="141"/>
      <c r="AN150" s="123" t="b">
        <v>1</v>
      </c>
      <c r="AO150" s="129"/>
      <c r="AP150" s="137" t="s">
        <v>68</v>
      </c>
      <c r="AQ150" s="142" t="s">
        <v>94</v>
      </c>
      <c r="AR150" s="143" t="s">
        <v>70</v>
      </c>
      <c r="AS150" s="144">
        <f t="shared" si="4"/>
        <v>45746</v>
      </c>
      <c r="AT150" s="145"/>
      <c r="AU150" s="146"/>
      <c r="AV150" s="136"/>
      <c r="AW150" s="137"/>
      <c r="AX150" s="147"/>
      <c r="AY150" s="148"/>
      <c r="AZ150" s="149"/>
      <c r="BA150" s="149"/>
    </row>
    <row r="151" ht="15.75" customHeight="1">
      <c r="A151" s="178" t="s">
        <v>1189</v>
      </c>
      <c r="B151" s="179">
        <v>18180.0</v>
      </c>
      <c r="C151" s="180">
        <v>45683.0</v>
      </c>
      <c r="D151" s="181">
        <v>45686.0</v>
      </c>
      <c r="E151" s="182">
        <f t="shared" si="5"/>
        <v>3</v>
      </c>
      <c r="F151" s="128" t="s">
        <v>1190</v>
      </c>
      <c r="G151" s="180" t="s">
        <v>1190</v>
      </c>
      <c r="H151" s="180">
        <v>44973.0</v>
      </c>
      <c r="I151" s="178">
        <v>1.0</v>
      </c>
      <c r="J151" s="183" t="s">
        <v>107</v>
      </c>
      <c r="K151" s="183" t="s">
        <v>1191</v>
      </c>
      <c r="L151" s="183" t="s">
        <v>1192</v>
      </c>
      <c r="M151" s="183" t="s">
        <v>57</v>
      </c>
      <c r="N151" s="183" t="s">
        <v>58</v>
      </c>
      <c r="O151" s="183" t="s">
        <v>1193</v>
      </c>
      <c r="P151" s="183" t="s">
        <v>1194</v>
      </c>
      <c r="Q151" s="178" t="s">
        <v>1195</v>
      </c>
      <c r="R151" s="183" t="s">
        <v>62</v>
      </c>
      <c r="S151" s="178" t="s">
        <v>62</v>
      </c>
      <c r="T151" s="183" t="s">
        <v>660</v>
      </c>
      <c r="U151" s="184" t="s">
        <v>62</v>
      </c>
      <c r="V151" s="185">
        <v>37209.87</v>
      </c>
      <c r="W151" s="186">
        <v>0.0</v>
      </c>
      <c r="X151" s="186">
        <v>0.0</v>
      </c>
      <c r="Y151" s="186">
        <v>22266.6</v>
      </c>
      <c r="Z151" s="188">
        <v>3243.27</v>
      </c>
      <c r="AA151" s="187">
        <v>8190.0</v>
      </c>
      <c r="AB151" s="186">
        <v>3510.0</v>
      </c>
      <c r="AC151" s="188">
        <f t="shared" si="7"/>
        <v>11700</v>
      </c>
      <c r="AD151" s="189">
        <f t="shared" si="3"/>
        <v>0</v>
      </c>
      <c r="AE151" s="190" t="s">
        <v>64</v>
      </c>
      <c r="AF151" s="191" t="s">
        <v>65</v>
      </c>
      <c r="AG151" s="192" t="b">
        <v>1</v>
      </c>
      <c r="AH151" s="193"/>
      <c r="AI151" s="194" t="b">
        <v>1</v>
      </c>
      <c r="AJ151" s="193"/>
      <c r="AK151" s="194" t="b">
        <v>1</v>
      </c>
      <c r="AL151" s="193"/>
      <c r="AM151" s="195"/>
      <c r="AN151" s="178" t="b">
        <v>1</v>
      </c>
      <c r="AO151" s="183"/>
      <c r="AP151" s="191" t="s">
        <v>83</v>
      </c>
      <c r="AQ151" s="196" t="s">
        <v>94</v>
      </c>
      <c r="AR151" s="197" t="s">
        <v>70</v>
      </c>
      <c r="AS151" s="198">
        <f t="shared" si="4"/>
        <v>45746</v>
      </c>
      <c r="AT151" s="199"/>
      <c r="AU151" s="200"/>
      <c r="AV151" s="190"/>
      <c r="AW151" s="191"/>
      <c r="AX151" s="201"/>
      <c r="AY151" s="202"/>
      <c r="AZ151" s="149"/>
      <c r="BA151" s="149"/>
    </row>
    <row r="152" ht="15.75" customHeight="1">
      <c r="A152" s="123" t="s">
        <v>1196</v>
      </c>
      <c r="B152" s="124">
        <v>18105.0</v>
      </c>
      <c r="C152" s="125">
        <v>45681.0</v>
      </c>
      <c r="D152" s="126">
        <v>45686.0</v>
      </c>
      <c r="E152" s="127">
        <f t="shared" si="5"/>
        <v>5</v>
      </c>
      <c r="F152" s="128" t="s">
        <v>1197</v>
      </c>
      <c r="G152" s="125" t="s">
        <v>1197</v>
      </c>
      <c r="H152" s="125">
        <v>43497.0</v>
      </c>
      <c r="I152" s="123">
        <v>5.0</v>
      </c>
      <c r="J152" s="129" t="s">
        <v>107</v>
      </c>
      <c r="K152" s="129" t="s">
        <v>1198</v>
      </c>
      <c r="L152" s="129" t="s">
        <v>1199</v>
      </c>
      <c r="M152" s="129" t="s">
        <v>57</v>
      </c>
      <c r="N152" s="129" t="s">
        <v>58</v>
      </c>
      <c r="O152" s="129" t="s">
        <v>1200</v>
      </c>
      <c r="P152" s="129" t="s">
        <v>1201</v>
      </c>
      <c r="Q152" s="123" t="s">
        <v>61</v>
      </c>
      <c r="R152" s="129" t="s">
        <v>62</v>
      </c>
      <c r="S152" s="123" t="s">
        <v>62</v>
      </c>
      <c r="T152" s="129" t="s">
        <v>134</v>
      </c>
      <c r="U152" s="130" t="s">
        <v>1102</v>
      </c>
      <c r="V152" s="131">
        <v>77851.51</v>
      </c>
      <c r="W152" s="132">
        <v>0.0</v>
      </c>
      <c r="X152" s="132">
        <v>0.0</v>
      </c>
      <c r="Y152" s="132">
        <v>49162.04</v>
      </c>
      <c r="Z152" s="133">
        <v>692.1</v>
      </c>
      <c r="AA152" s="134">
        <v>13650.0</v>
      </c>
      <c r="AB152" s="132">
        <v>5850.0</v>
      </c>
      <c r="AC152" s="133">
        <f t="shared" si="7"/>
        <v>19500</v>
      </c>
      <c r="AD152" s="135">
        <f t="shared" si="3"/>
        <v>8497.37</v>
      </c>
      <c r="AE152" s="136" t="s">
        <v>64</v>
      </c>
      <c r="AF152" s="137" t="s">
        <v>65</v>
      </c>
      <c r="AG152" s="138" t="b">
        <v>1</v>
      </c>
      <c r="AH152" s="139"/>
      <c r="AI152" s="140" t="b">
        <v>1</v>
      </c>
      <c r="AJ152" s="139"/>
      <c r="AK152" s="140" t="b">
        <v>1</v>
      </c>
      <c r="AL152" s="139"/>
      <c r="AM152" s="141"/>
      <c r="AN152" s="123" t="b">
        <v>1</v>
      </c>
      <c r="AO152" s="129"/>
      <c r="AP152" s="137" t="s">
        <v>83</v>
      </c>
      <c r="AQ152" s="142" t="s">
        <v>94</v>
      </c>
      <c r="AR152" s="143" t="s">
        <v>70</v>
      </c>
      <c r="AS152" s="144">
        <f t="shared" si="4"/>
        <v>45746</v>
      </c>
      <c r="AT152" s="145"/>
      <c r="AU152" s="146"/>
      <c r="AV152" s="136"/>
      <c r="AW152" s="137"/>
      <c r="AX152" s="147"/>
      <c r="AY152" s="148"/>
      <c r="AZ152" s="149"/>
      <c r="BA152" s="149"/>
    </row>
    <row r="153" ht="15.75" customHeight="1">
      <c r="A153" s="150" t="s">
        <v>1202</v>
      </c>
      <c r="B153" s="151">
        <v>18168.0</v>
      </c>
      <c r="C153" s="152">
        <v>45683.0</v>
      </c>
      <c r="D153" s="153">
        <v>45686.0</v>
      </c>
      <c r="E153" s="154">
        <f t="shared" si="5"/>
        <v>3</v>
      </c>
      <c r="F153" s="155" t="s">
        <v>1203</v>
      </c>
      <c r="G153" s="152" t="s">
        <v>1203</v>
      </c>
      <c r="H153" s="152">
        <v>31530.0</v>
      </c>
      <c r="I153" s="152"/>
      <c r="J153" s="156" t="s">
        <v>62</v>
      </c>
      <c r="K153" s="156" t="s">
        <v>62</v>
      </c>
      <c r="L153" s="156" t="s">
        <v>1204</v>
      </c>
      <c r="M153" s="156" t="s">
        <v>478</v>
      </c>
      <c r="N153" s="156" t="s">
        <v>76</v>
      </c>
      <c r="O153" s="156" t="s">
        <v>1205</v>
      </c>
      <c r="P153" s="156" t="s">
        <v>1206</v>
      </c>
      <c r="Q153" s="150" t="s">
        <v>487</v>
      </c>
      <c r="R153" s="156" t="s">
        <v>62</v>
      </c>
      <c r="S153" s="150" t="s">
        <v>62</v>
      </c>
      <c r="T153" s="156" t="s">
        <v>1145</v>
      </c>
      <c r="U153" s="157" t="s">
        <v>1207</v>
      </c>
      <c r="V153" s="158">
        <v>72282.6</v>
      </c>
      <c r="W153" s="159">
        <v>0.0</v>
      </c>
      <c r="X153" s="159">
        <v>0.0</v>
      </c>
      <c r="Y153" s="159">
        <v>0.0</v>
      </c>
      <c r="Z153" s="160">
        <v>22425.25</v>
      </c>
      <c r="AA153" s="161">
        <v>12285.0</v>
      </c>
      <c r="AB153" s="159">
        <v>5265.0</v>
      </c>
      <c r="AC153" s="160">
        <f t="shared" si="7"/>
        <v>17550</v>
      </c>
      <c r="AD153" s="162">
        <f t="shared" si="3"/>
        <v>32307.35</v>
      </c>
      <c r="AE153" s="163" t="s">
        <v>81</v>
      </c>
      <c r="AF153" s="164" t="s">
        <v>65</v>
      </c>
      <c r="AG153" s="165" t="b">
        <v>1</v>
      </c>
      <c r="AH153" s="166"/>
      <c r="AI153" s="167" t="b">
        <v>1</v>
      </c>
      <c r="AJ153" s="166"/>
      <c r="AK153" s="167" t="b">
        <v>1</v>
      </c>
      <c r="AL153" s="166"/>
      <c r="AM153" s="168"/>
      <c r="AN153" s="150" t="b">
        <v>1</v>
      </c>
      <c r="AO153" s="156"/>
      <c r="AP153" s="164" t="s">
        <v>270</v>
      </c>
      <c r="AQ153" s="169" t="s">
        <v>127</v>
      </c>
      <c r="AR153" s="170" t="s">
        <v>95</v>
      </c>
      <c r="AS153" s="171">
        <f t="shared" si="4"/>
        <v>45746</v>
      </c>
      <c r="AT153" s="172"/>
      <c r="AU153" s="173"/>
      <c r="AV153" s="163"/>
      <c r="AW153" s="164"/>
      <c r="AX153" s="174"/>
      <c r="AY153" s="175"/>
      <c r="AZ153" s="176"/>
      <c r="BA153" s="176"/>
    </row>
    <row r="154" ht="15.75" customHeight="1">
      <c r="A154" s="9" t="s">
        <v>1208</v>
      </c>
      <c r="B154" s="10">
        <v>18368.0</v>
      </c>
      <c r="C154" s="11">
        <v>45687.0</v>
      </c>
      <c r="D154" s="12">
        <v>45687.0</v>
      </c>
      <c r="E154" s="13">
        <f t="shared" si="5"/>
        <v>0</v>
      </c>
      <c r="F154" s="14" t="s">
        <v>1209</v>
      </c>
      <c r="G154" s="11" t="e">
        <v>#N/A</v>
      </c>
      <c r="H154" s="11">
        <v>29708.0</v>
      </c>
      <c r="I154" s="9">
        <v>43.0</v>
      </c>
      <c r="J154" s="15" t="s">
        <v>62</v>
      </c>
      <c r="K154" s="15" t="s">
        <v>62</v>
      </c>
      <c r="L154" s="15" t="s">
        <v>1210</v>
      </c>
      <c r="M154" s="15" t="s">
        <v>57</v>
      </c>
      <c r="N154" s="15" t="s">
        <v>76</v>
      </c>
      <c r="O154" s="15" t="s">
        <v>1211</v>
      </c>
      <c r="P154" s="15" t="s">
        <v>1211</v>
      </c>
      <c r="Q154" s="9" t="s">
        <v>1212</v>
      </c>
      <c r="R154" s="15" t="s">
        <v>1213</v>
      </c>
      <c r="S154" s="9">
        <v>36825.0</v>
      </c>
      <c r="T154" s="15" t="s">
        <v>1214</v>
      </c>
      <c r="U154" s="17" t="s">
        <v>62</v>
      </c>
      <c r="V154" s="18">
        <v>26425.21</v>
      </c>
      <c r="W154" s="19">
        <v>0.0</v>
      </c>
      <c r="X154" s="19">
        <v>0.0</v>
      </c>
      <c r="Y154" s="19">
        <v>0.0</v>
      </c>
      <c r="Z154" s="20">
        <v>0.0</v>
      </c>
      <c r="AA154" s="21">
        <v>12870.0</v>
      </c>
      <c r="AB154" s="19">
        <v>12285.0</v>
      </c>
      <c r="AC154" s="20">
        <f t="shared" si="7"/>
        <v>25155</v>
      </c>
      <c r="AD154" s="22">
        <f t="shared" si="3"/>
        <v>1270.21</v>
      </c>
      <c r="AE154" s="23" t="s">
        <v>312</v>
      </c>
      <c r="AF154" s="24" t="s">
        <v>313</v>
      </c>
      <c r="AG154" s="25" t="b">
        <v>1</v>
      </c>
      <c r="AH154" s="26"/>
      <c r="AI154" s="27" t="b">
        <v>1</v>
      </c>
      <c r="AJ154" s="26"/>
      <c r="AK154" s="27" t="b">
        <v>1</v>
      </c>
      <c r="AL154" s="26"/>
      <c r="AM154" s="72" t="s">
        <v>248</v>
      </c>
      <c r="AN154" s="9" t="b">
        <v>1</v>
      </c>
      <c r="AO154" s="15"/>
      <c r="AP154" s="24" t="s">
        <v>83</v>
      </c>
      <c r="AQ154" s="30" t="s">
        <v>94</v>
      </c>
      <c r="AR154" s="31" t="s">
        <v>70</v>
      </c>
      <c r="AS154" s="32">
        <f t="shared" si="4"/>
        <v>45747</v>
      </c>
      <c r="AT154" s="89">
        <v>1659.0</v>
      </c>
      <c r="AU154" s="67">
        <v>45711.0</v>
      </c>
      <c r="AV154" s="23" t="s">
        <v>84</v>
      </c>
      <c r="AW154" s="24" t="s">
        <v>1215</v>
      </c>
      <c r="AX154" s="35"/>
      <c r="AY154" s="36"/>
      <c r="AZ154" s="149"/>
      <c r="BA154" s="149"/>
    </row>
    <row r="155" ht="15.75" customHeight="1">
      <c r="A155" s="9" t="s">
        <v>1216</v>
      </c>
      <c r="B155" s="10">
        <v>18357.0</v>
      </c>
      <c r="C155" s="11">
        <v>45687.0</v>
      </c>
      <c r="D155" s="12">
        <v>45687.0</v>
      </c>
      <c r="E155" s="13">
        <f t="shared" si="5"/>
        <v>0</v>
      </c>
      <c r="F155" s="14" t="s">
        <v>1217</v>
      </c>
      <c r="G155" s="11" t="e">
        <v>#N/A</v>
      </c>
      <c r="H155" s="11">
        <v>21565.0</v>
      </c>
      <c r="I155" s="9">
        <v>66.0</v>
      </c>
      <c r="J155" s="15" t="s">
        <v>62</v>
      </c>
      <c r="K155" s="15" t="s">
        <v>62</v>
      </c>
      <c r="L155" s="15" t="s">
        <v>1218</v>
      </c>
      <c r="M155" s="15" t="s">
        <v>98</v>
      </c>
      <c r="N155" s="15" t="s">
        <v>76</v>
      </c>
      <c r="O155" s="15" t="s">
        <v>1219</v>
      </c>
      <c r="P155" s="15" t="s">
        <v>1219</v>
      </c>
      <c r="Q155" s="9" t="s">
        <v>1212</v>
      </c>
      <c r="R155" s="15" t="s">
        <v>1220</v>
      </c>
      <c r="S155" s="9">
        <v>37607.0</v>
      </c>
      <c r="T155" s="15" t="s">
        <v>1214</v>
      </c>
      <c r="U155" s="17" t="s">
        <v>62</v>
      </c>
      <c r="V155" s="18">
        <v>18135.0</v>
      </c>
      <c r="W155" s="19">
        <v>0.0</v>
      </c>
      <c r="X155" s="19">
        <v>0.0</v>
      </c>
      <c r="Y155" s="19">
        <v>0.0</v>
      </c>
      <c r="Z155" s="20">
        <v>0.0</v>
      </c>
      <c r="AA155" s="21">
        <v>14040.0</v>
      </c>
      <c r="AB155" s="19">
        <v>4095.0</v>
      </c>
      <c r="AC155" s="20">
        <f t="shared" si="7"/>
        <v>18135</v>
      </c>
      <c r="AD155" s="22">
        <f t="shared" si="3"/>
        <v>0</v>
      </c>
      <c r="AE155" s="23" t="s">
        <v>312</v>
      </c>
      <c r="AF155" s="24" t="s">
        <v>313</v>
      </c>
      <c r="AG155" s="25" t="b">
        <v>1</v>
      </c>
      <c r="AH155" s="26"/>
      <c r="AI155" s="27" t="b">
        <v>1</v>
      </c>
      <c r="AJ155" s="26"/>
      <c r="AK155" s="27" t="b">
        <v>1</v>
      </c>
      <c r="AL155" s="26"/>
      <c r="AM155" s="72" t="s">
        <v>248</v>
      </c>
      <c r="AN155" s="9" t="b">
        <v>1</v>
      </c>
      <c r="AO155" s="15"/>
      <c r="AP155" s="24" t="s">
        <v>83</v>
      </c>
      <c r="AQ155" s="30" t="s">
        <v>94</v>
      </c>
      <c r="AR155" s="31" t="s">
        <v>70</v>
      </c>
      <c r="AS155" s="32">
        <f t="shared" si="4"/>
        <v>45747</v>
      </c>
      <c r="AT155" s="89">
        <v>1653.0</v>
      </c>
      <c r="AU155" s="67">
        <v>45711.0</v>
      </c>
      <c r="AV155" s="23" t="s">
        <v>250</v>
      </c>
      <c r="AW155" s="24"/>
      <c r="AX155" s="35"/>
      <c r="AY155" s="36"/>
      <c r="AZ155" s="149"/>
      <c r="BA155" s="149"/>
    </row>
    <row r="156" ht="15.75" customHeight="1">
      <c r="A156" s="9" t="s">
        <v>1221</v>
      </c>
      <c r="B156" s="10">
        <v>18359.0</v>
      </c>
      <c r="C156" s="11">
        <v>45687.0</v>
      </c>
      <c r="D156" s="12">
        <v>45687.0</v>
      </c>
      <c r="E156" s="13">
        <f t="shared" si="5"/>
        <v>0</v>
      </c>
      <c r="F156" s="14" t="s">
        <v>1222</v>
      </c>
      <c r="G156" s="11" t="e">
        <v>#N/A</v>
      </c>
      <c r="H156" s="11">
        <v>19227.0</v>
      </c>
      <c r="I156" s="9">
        <v>72.0</v>
      </c>
      <c r="J156" s="15" t="s">
        <v>62</v>
      </c>
      <c r="K156" s="15" t="s">
        <v>62</v>
      </c>
      <c r="L156" s="15" t="s">
        <v>1223</v>
      </c>
      <c r="M156" s="15" t="s">
        <v>98</v>
      </c>
      <c r="N156" s="15" t="s">
        <v>76</v>
      </c>
      <c r="O156" s="15" t="s">
        <v>1219</v>
      </c>
      <c r="P156" s="15" t="s">
        <v>1219</v>
      </c>
      <c r="Q156" s="9" t="s">
        <v>1212</v>
      </c>
      <c r="R156" s="15" t="s">
        <v>1213</v>
      </c>
      <c r="S156" s="9">
        <v>36825.0</v>
      </c>
      <c r="T156" s="15" t="s">
        <v>1214</v>
      </c>
      <c r="U156" s="17" t="s">
        <v>62</v>
      </c>
      <c r="V156" s="18">
        <v>26721.18</v>
      </c>
      <c r="W156" s="19">
        <v>0.0</v>
      </c>
      <c r="X156" s="19">
        <v>0.0</v>
      </c>
      <c r="Y156" s="19">
        <v>0.0</v>
      </c>
      <c r="Z156" s="20">
        <v>0.0</v>
      </c>
      <c r="AA156" s="21">
        <v>12870.0</v>
      </c>
      <c r="AB156" s="19">
        <v>12285.0</v>
      </c>
      <c r="AC156" s="20">
        <f t="shared" si="7"/>
        <v>25155</v>
      </c>
      <c r="AD156" s="22">
        <f t="shared" si="3"/>
        <v>1566.18</v>
      </c>
      <c r="AE156" s="23" t="s">
        <v>312</v>
      </c>
      <c r="AF156" s="24" t="s">
        <v>313</v>
      </c>
      <c r="AG156" s="25" t="b">
        <v>1</v>
      </c>
      <c r="AH156" s="26"/>
      <c r="AI156" s="27" t="b">
        <v>1</v>
      </c>
      <c r="AJ156" s="26"/>
      <c r="AK156" s="27" t="b">
        <v>1</v>
      </c>
      <c r="AL156" s="26"/>
      <c r="AM156" s="72" t="s">
        <v>248</v>
      </c>
      <c r="AN156" s="9" t="b">
        <v>1</v>
      </c>
      <c r="AO156" s="15"/>
      <c r="AP156" s="24" t="s">
        <v>83</v>
      </c>
      <c r="AQ156" s="30" t="s">
        <v>94</v>
      </c>
      <c r="AR156" s="31" t="s">
        <v>70</v>
      </c>
      <c r="AS156" s="32">
        <f t="shared" si="4"/>
        <v>45747</v>
      </c>
      <c r="AT156" s="89">
        <v>1654.0</v>
      </c>
      <c r="AU156" s="67">
        <v>45711.0</v>
      </c>
      <c r="AV156" s="23" t="s">
        <v>250</v>
      </c>
      <c r="AW156" s="24"/>
      <c r="AX156" s="35"/>
      <c r="AY156" s="36"/>
      <c r="AZ156" s="149"/>
      <c r="BA156" s="149"/>
    </row>
    <row r="157" ht="15.75" customHeight="1">
      <c r="A157" s="203" t="s">
        <v>1224</v>
      </c>
      <c r="B157" s="204">
        <v>18358.0</v>
      </c>
      <c r="C157" s="205">
        <v>45687.0</v>
      </c>
      <c r="D157" s="206">
        <v>45687.0</v>
      </c>
      <c r="E157" s="207">
        <f t="shared" si="5"/>
        <v>0</v>
      </c>
      <c r="F157" s="208" t="s">
        <v>1225</v>
      </c>
      <c r="G157" s="205" t="e">
        <v>#N/A</v>
      </c>
      <c r="H157" s="205">
        <v>25486.0</v>
      </c>
      <c r="I157" s="203">
        <v>55.0</v>
      </c>
      <c r="J157" s="209" t="s">
        <v>62</v>
      </c>
      <c r="K157" s="209" t="s">
        <v>62</v>
      </c>
      <c r="L157" s="209" t="s">
        <v>1226</v>
      </c>
      <c r="M157" s="209" t="s">
        <v>1142</v>
      </c>
      <c r="N157" s="209" t="s">
        <v>76</v>
      </c>
      <c r="O157" s="209" t="s">
        <v>1211</v>
      </c>
      <c r="P157" s="209" t="s">
        <v>1211</v>
      </c>
      <c r="Q157" s="203" t="s">
        <v>1212</v>
      </c>
      <c r="R157" s="209" t="s">
        <v>1227</v>
      </c>
      <c r="S157" s="203">
        <v>36488.0</v>
      </c>
      <c r="T157" s="209" t="s">
        <v>1214</v>
      </c>
      <c r="U157" s="210" t="s">
        <v>62</v>
      </c>
      <c r="V157" s="211">
        <v>22687.01</v>
      </c>
      <c r="W157" s="212">
        <v>0.0</v>
      </c>
      <c r="X157" s="212">
        <v>0.0</v>
      </c>
      <c r="Y157" s="212">
        <v>0.0</v>
      </c>
      <c r="Z157" s="213">
        <v>0.0</v>
      </c>
      <c r="AA157" s="214">
        <v>10725.0</v>
      </c>
      <c r="AB157" s="212">
        <v>8190.0</v>
      </c>
      <c r="AC157" s="213">
        <f t="shared" si="7"/>
        <v>18915</v>
      </c>
      <c r="AD157" s="215">
        <f t="shared" si="3"/>
        <v>3772.01</v>
      </c>
      <c r="AE157" s="216" t="s">
        <v>312</v>
      </c>
      <c r="AF157" s="217" t="s">
        <v>313</v>
      </c>
      <c r="AG157" s="218" t="b">
        <v>1</v>
      </c>
      <c r="AH157" s="219"/>
      <c r="AI157" s="220" t="b">
        <v>1</v>
      </c>
      <c r="AJ157" s="219"/>
      <c r="AK157" s="220" t="b">
        <v>1</v>
      </c>
      <c r="AL157" s="219"/>
      <c r="AM157" s="221" t="s">
        <v>248</v>
      </c>
      <c r="AN157" s="203" t="b">
        <v>1</v>
      </c>
      <c r="AO157" s="209"/>
      <c r="AP157" s="217" t="s">
        <v>83</v>
      </c>
      <c r="AQ157" s="222" t="s">
        <v>94</v>
      </c>
      <c r="AR157" s="223" t="s">
        <v>70</v>
      </c>
      <c r="AS157" s="224">
        <f t="shared" si="4"/>
        <v>45747</v>
      </c>
      <c r="AT157" s="225"/>
      <c r="AU157" s="226"/>
      <c r="AV157" s="216"/>
      <c r="AW157" s="217"/>
      <c r="AX157" s="227"/>
      <c r="AY157" s="228"/>
      <c r="AZ157" s="149"/>
      <c r="BA157" s="149"/>
    </row>
    <row r="158" ht="15.75" customHeight="1">
      <c r="A158" s="203" t="s">
        <v>1228</v>
      </c>
      <c r="B158" s="204">
        <v>18350.0</v>
      </c>
      <c r="C158" s="205">
        <v>45687.0</v>
      </c>
      <c r="D158" s="206">
        <v>45687.0</v>
      </c>
      <c r="E158" s="207">
        <f t="shared" si="5"/>
        <v>0</v>
      </c>
      <c r="F158" s="208" t="s">
        <v>1229</v>
      </c>
      <c r="G158" s="205" t="e">
        <v>#N/A</v>
      </c>
      <c r="H158" s="205">
        <v>23704.0</v>
      </c>
      <c r="I158" s="203">
        <v>60.0</v>
      </c>
      <c r="J158" s="209" t="s">
        <v>62</v>
      </c>
      <c r="K158" s="209" t="s">
        <v>62</v>
      </c>
      <c r="L158" s="209" t="s">
        <v>1230</v>
      </c>
      <c r="M158" s="209" t="s">
        <v>57</v>
      </c>
      <c r="N158" s="209" t="s">
        <v>76</v>
      </c>
      <c r="O158" s="209" t="s">
        <v>1211</v>
      </c>
      <c r="P158" s="209" t="s">
        <v>1211</v>
      </c>
      <c r="Q158" s="203" t="s">
        <v>1212</v>
      </c>
      <c r="R158" s="209" t="s">
        <v>1213</v>
      </c>
      <c r="S158" s="203">
        <v>36825.0</v>
      </c>
      <c r="T158" s="209" t="s">
        <v>1214</v>
      </c>
      <c r="U158" s="210" t="s">
        <v>62</v>
      </c>
      <c r="V158" s="211">
        <v>25155.0</v>
      </c>
      <c r="W158" s="212">
        <v>0.0</v>
      </c>
      <c r="X158" s="212">
        <v>0.0</v>
      </c>
      <c r="Y158" s="212">
        <v>0.0</v>
      </c>
      <c r="Z158" s="213">
        <v>0.0</v>
      </c>
      <c r="AA158" s="214">
        <v>12870.0</v>
      </c>
      <c r="AB158" s="212">
        <v>12285.0</v>
      </c>
      <c r="AC158" s="213">
        <f t="shared" si="7"/>
        <v>25155</v>
      </c>
      <c r="AD158" s="215">
        <f t="shared" si="3"/>
        <v>0</v>
      </c>
      <c r="AE158" s="216" t="s">
        <v>312</v>
      </c>
      <c r="AF158" s="217" t="s">
        <v>313</v>
      </c>
      <c r="AG158" s="218" t="b">
        <v>1</v>
      </c>
      <c r="AH158" s="219"/>
      <c r="AI158" s="220" t="b">
        <v>1</v>
      </c>
      <c r="AJ158" s="219"/>
      <c r="AK158" s="220" t="b">
        <v>1</v>
      </c>
      <c r="AL158" s="219"/>
      <c r="AM158" s="221" t="s">
        <v>248</v>
      </c>
      <c r="AN158" s="203" t="b">
        <v>1</v>
      </c>
      <c r="AO158" s="209"/>
      <c r="AP158" s="217" t="s">
        <v>83</v>
      </c>
      <c r="AQ158" s="222" t="s">
        <v>94</v>
      </c>
      <c r="AR158" s="223" t="s">
        <v>70</v>
      </c>
      <c r="AS158" s="224">
        <f t="shared" si="4"/>
        <v>45747</v>
      </c>
      <c r="AT158" s="225"/>
      <c r="AU158" s="226"/>
      <c r="AV158" s="216"/>
      <c r="AW158" s="217"/>
      <c r="AX158" s="227"/>
      <c r="AY158" s="228"/>
      <c r="AZ158" s="149"/>
      <c r="BA158" s="149"/>
    </row>
    <row r="159" ht="15.75" customHeight="1">
      <c r="A159" s="324" t="s">
        <v>1231</v>
      </c>
      <c r="B159" s="325">
        <v>18206.0</v>
      </c>
      <c r="C159" s="326">
        <v>45684.0</v>
      </c>
      <c r="D159" s="327">
        <v>45687.0</v>
      </c>
      <c r="E159" s="328">
        <f t="shared" si="5"/>
        <v>3</v>
      </c>
      <c r="F159" s="329" t="s">
        <v>1232</v>
      </c>
      <c r="G159" s="326" t="s">
        <v>1232</v>
      </c>
      <c r="H159" s="326">
        <v>20691.0</v>
      </c>
      <c r="I159" s="324">
        <v>68.0</v>
      </c>
      <c r="J159" s="330" t="s">
        <v>62</v>
      </c>
      <c r="K159" s="330" t="s">
        <v>62</v>
      </c>
      <c r="L159" s="330" t="s">
        <v>1233</v>
      </c>
      <c r="M159" s="330" t="s">
        <v>98</v>
      </c>
      <c r="N159" s="330" t="s">
        <v>76</v>
      </c>
      <c r="O159" s="330" t="s">
        <v>1234</v>
      </c>
      <c r="P159" s="330" t="s">
        <v>1235</v>
      </c>
      <c r="Q159" s="324" t="s">
        <v>793</v>
      </c>
      <c r="R159" s="330" t="s">
        <v>1236</v>
      </c>
      <c r="S159" s="324">
        <v>11000.0</v>
      </c>
      <c r="T159" s="330" t="s">
        <v>685</v>
      </c>
      <c r="U159" s="331" t="s">
        <v>1237</v>
      </c>
      <c r="V159" s="332">
        <v>122878.44</v>
      </c>
      <c r="W159" s="333">
        <v>24575.73</v>
      </c>
      <c r="X159" s="333">
        <v>0.0</v>
      </c>
      <c r="Y159" s="333">
        <v>0.0</v>
      </c>
      <c r="Z159" s="334">
        <v>77749.71</v>
      </c>
      <c r="AA159" s="335">
        <v>10725.0</v>
      </c>
      <c r="AB159" s="333">
        <v>9828.0</v>
      </c>
      <c r="AC159" s="334">
        <f t="shared" si="7"/>
        <v>20553</v>
      </c>
      <c r="AD159" s="336">
        <f t="shared" si="3"/>
        <v>0</v>
      </c>
      <c r="AE159" s="337" t="s">
        <v>150</v>
      </c>
      <c r="AF159" s="338" t="s">
        <v>65</v>
      </c>
      <c r="AG159" s="339" t="b">
        <v>1</v>
      </c>
      <c r="AH159" s="340"/>
      <c r="AI159" s="341" t="b">
        <v>1</v>
      </c>
      <c r="AJ159" s="340"/>
      <c r="AK159" s="341" t="b">
        <v>1</v>
      </c>
      <c r="AL159" s="340"/>
      <c r="AM159" s="342" t="s">
        <v>151</v>
      </c>
      <c r="AN159" s="324" t="b">
        <v>1</v>
      </c>
      <c r="AO159" s="330"/>
      <c r="AP159" s="338" t="s">
        <v>83</v>
      </c>
      <c r="AQ159" s="343" t="s">
        <v>94</v>
      </c>
      <c r="AR159" s="344" t="s">
        <v>70</v>
      </c>
      <c r="AS159" s="345">
        <f t="shared" si="4"/>
        <v>45747</v>
      </c>
      <c r="AT159" s="346"/>
      <c r="AU159" s="347"/>
      <c r="AV159" s="337"/>
      <c r="AW159" s="338"/>
      <c r="AX159" s="348"/>
      <c r="AY159" s="349"/>
      <c r="AZ159" s="149"/>
      <c r="BA159" s="149"/>
    </row>
    <row r="160" ht="15.75" customHeight="1">
      <c r="A160" s="9" t="s">
        <v>1238</v>
      </c>
      <c r="B160" s="10">
        <v>18353.0</v>
      </c>
      <c r="C160" s="11">
        <v>45687.0</v>
      </c>
      <c r="D160" s="12">
        <v>45687.0</v>
      </c>
      <c r="E160" s="13">
        <f t="shared" si="5"/>
        <v>0</v>
      </c>
      <c r="F160" s="14" t="s">
        <v>1239</v>
      </c>
      <c r="G160" s="11" t="e">
        <v>#N/A</v>
      </c>
      <c r="H160" s="11">
        <v>28309.0</v>
      </c>
      <c r="I160" s="9">
        <v>47.0</v>
      </c>
      <c r="J160" s="15" t="s">
        <v>62</v>
      </c>
      <c r="K160" s="15" t="s">
        <v>62</v>
      </c>
      <c r="L160" s="15" t="s">
        <v>1240</v>
      </c>
      <c r="M160" s="15" t="s">
        <v>57</v>
      </c>
      <c r="N160" s="15" t="s">
        <v>76</v>
      </c>
      <c r="O160" s="15" t="s">
        <v>1241</v>
      </c>
      <c r="P160" s="15" t="s">
        <v>1241</v>
      </c>
      <c r="Q160" s="9"/>
      <c r="R160" s="15" t="s">
        <v>1242</v>
      </c>
      <c r="S160" s="9">
        <v>65270.0</v>
      </c>
      <c r="T160" s="15" t="s">
        <v>622</v>
      </c>
      <c r="U160" s="17" t="s">
        <v>62</v>
      </c>
      <c r="V160" s="18">
        <v>19836.86</v>
      </c>
      <c r="W160" s="19">
        <v>0.0</v>
      </c>
      <c r="X160" s="19">
        <v>0.0</v>
      </c>
      <c r="Y160" s="19">
        <v>0.0</v>
      </c>
      <c r="Z160" s="20">
        <v>5891.93</v>
      </c>
      <c r="AA160" s="21">
        <v>10725.0</v>
      </c>
      <c r="AB160" s="19">
        <v>4914.0</v>
      </c>
      <c r="AC160" s="20">
        <f t="shared" si="7"/>
        <v>15639</v>
      </c>
      <c r="AD160" s="22">
        <f t="shared" si="3"/>
        <v>-1694.07</v>
      </c>
      <c r="AE160" s="23" t="s">
        <v>312</v>
      </c>
      <c r="AF160" s="24" t="s">
        <v>313</v>
      </c>
      <c r="AG160" s="25" t="b">
        <v>1</v>
      </c>
      <c r="AH160" s="26"/>
      <c r="AI160" s="27" t="b">
        <v>1</v>
      </c>
      <c r="AJ160" s="26"/>
      <c r="AK160" s="27" t="b">
        <v>1</v>
      </c>
      <c r="AL160" s="26"/>
      <c r="AM160" s="72" t="s">
        <v>248</v>
      </c>
      <c r="AN160" s="9" t="b">
        <v>1</v>
      </c>
      <c r="AO160" s="15"/>
      <c r="AP160" s="24" t="s">
        <v>83</v>
      </c>
      <c r="AQ160" s="30" t="s">
        <v>94</v>
      </c>
      <c r="AR160" s="31" t="s">
        <v>70</v>
      </c>
      <c r="AS160" s="32">
        <f t="shared" si="4"/>
        <v>45747</v>
      </c>
      <c r="AT160" s="89">
        <v>1652.0</v>
      </c>
      <c r="AU160" s="67">
        <v>45711.0</v>
      </c>
      <c r="AV160" s="23" t="s">
        <v>250</v>
      </c>
      <c r="AW160" s="24"/>
      <c r="AX160" s="35"/>
      <c r="AY160" s="36"/>
      <c r="AZ160" s="149"/>
      <c r="BA160" s="149"/>
    </row>
    <row r="161" ht="15.75" customHeight="1">
      <c r="A161" s="9" t="s">
        <v>1243</v>
      </c>
      <c r="B161" s="10">
        <v>18333.0</v>
      </c>
      <c r="C161" s="11">
        <v>45687.0</v>
      </c>
      <c r="D161" s="12">
        <v>45687.0</v>
      </c>
      <c r="E161" s="13">
        <f t="shared" si="5"/>
        <v>0</v>
      </c>
      <c r="F161" s="14" t="s">
        <v>1244</v>
      </c>
      <c r="G161" s="11" t="e">
        <v>#N/A</v>
      </c>
      <c r="H161" s="11">
        <v>26054.0</v>
      </c>
      <c r="I161" s="9">
        <v>53.0</v>
      </c>
      <c r="J161" s="15" t="s">
        <v>62</v>
      </c>
      <c r="K161" s="15" t="s">
        <v>62</v>
      </c>
      <c r="L161" s="15" t="s">
        <v>1245</v>
      </c>
      <c r="M161" s="15" t="s">
        <v>228</v>
      </c>
      <c r="N161" s="15" t="s">
        <v>76</v>
      </c>
      <c r="O161" s="15" t="s">
        <v>1246</v>
      </c>
      <c r="P161" s="15" t="s">
        <v>1247</v>
      </c>
      <c r="Q161" s="9" t="s">
        <v>1248</v>
      </c>
      <c r="R161" s="15" t="s">
        <v>1249</v>
      </c>
      <c r="S161" s="9">
        <v>52000.0</v>
      </c>
      <c r="T161" s="15" t="s">
        <v>971</v>
      </c>
      <c r="U161" s="17" t="s">
        <v>1135</v>
      </c>
      <c r="V161" s="18">
        <v>92011.57</v>
      </c>
      <c r="W161" s="19">
        <v>0.0</v>
      </c>
      <c r="X161" s="19">
        <v>0.0</v>
      </c>
      <c r="Y161" s="19">
        <v>0.0</v>
      </c>
      <c r="Z161" s="20">
        <v>75904.57</v>
      </c>
      <c r="AA161" s="21">
        <v>9555.0</v>
      </c>
      <c r="AB161" s="19">
        <v>6552.0</v>
      </c>
      <c r="AC161" s="20">
        <f t="shared" si="7"/>
        <v>16107</v>
      </c>
      <c r="AD161" s="22">
        <f t="shared" si="3"/>
        <v>0</v>
      </c>
      <c r="AE161" s="23" t="s">
        <v>312</v>
      </c>
      <c r="AF161" s="24" t="s">
        <v>313</v>
      </c>
      <c r="AG161" s="25" t="b">
        <v>1</v>
      </c>
      <c r="AH161" s="26"/>
      <c r="AI161" s="27" t="b">
        <v>1</v>
      </c>
      <c r="AJ161" s="26"/>
      <c r="AK161" s="27" t="b">
        <v>1</v>
      </c>
      <c r="AL161" s="26"/>
      <c r="AM161" s="72" t="s">
        <v>248</v>
      </c>
      <c r="AN161" s="9" t="b">
        <v>1</v>
      </c>
      <c r="AO161" s="15"/>
      <c r="AP161" s="24" t="s">
        <v>83</v>
      </c>
      <c r="AQ161" s="30" t="s">
        <v>94</v>
      </c>
      <c r="AR161" s="31" t="s">
        <v>70</v>
      </c>
      <c r="AS161" s="32">
        <f t="shared" si="4"/>
        <v>45747</v>
      </c>
      <c r="AT161" s="89">
        <v>1651.0</v>
      </c>
      <c r="AU161" s="67">
        <v>45711.0</v>
      </c>
      <c r="AV161" s="23" t="s">
        <v>84</v>
      </c>
      <c r="AW161" s="24"/>
      <c r="AX161" s="35"/>
      <c r="AY161" s="36"/>
      <c r="AZ161" s="149"/>
      <c r="BA161" s="149"/>
    </row>
    <row r="162" ht="15.75" customHeight="1">
      <c r="A162" s="39" t="s">
        <v>1250</v>
      </c>
      <c r="B162" s="40">
        <v>18252.0</v>
      </c>
      <c r="C162" s="41">
        <v>45687.0</v>
      </c>
      <c r="D162" s="42">
        <v>45687.0</v>
      </c>
      <c r="E162" s="43">
        <f t="shared" si="5"/>
        <v>0</v>
      </c>
      <c r="F162" s="44" t="s">
        <v>1251</v>
      </c>
      <c r="G162" s="41" t="e">
        <v>#N/A</v>
      </c>
      <c r="H162" s="41">
        <v>22698.0</v>
      </c>
      <c r="I162" s="39">
        <v>62.0</v>
      </c>
      <c r="J162" s="45" t="s">
        <v>62</v>
      </c>
      <c r="K162" s="45" t="s">
        <v>62</v>
      </c>
      <c r="L162" s="45" t="s">
        <v>1252</v>
      </c>
      <c r="M162" s="45" t="s">
        <v>164</v>
      </c>
      <c r="N162" s="45" t="s">
        <v>76</v>
      </c>
      <c r="O162" s="45" t="s">
        <v>1253</v>
      </c>
      <c r="P162" s="45" t="s">
        <v>1254</v>
      </c>
      <c r="Q162" s="39" t="s">
        <v>1255</v>
      </c>
      <c r="R162" s="45" t="s">
        <v>1256</v>
      </c>
      <c r="S162" s="39">
        <v>52276.0</v>
      </c>
      <c r="T162" s="45" t="s">
        <v>971</v>
      </c>
      <c r="U162" s="46" t="s">
        <v>1135</v>
      </c>
      <c r="V162" s="47">
        <v>83607.24</v>
      </c>
      <c r="W162" s="48">
        <v>16721.45</v>
      </c>
      <c r="X162" s="48">
        <v>0.0</v>
      </c>
      <c r="Y162" s="48">
        <v>42432.79</v>
      </c>
      <c r="Z162" s="49">
        <v>0.0</v>
      </c>
      <c r="AA162" s="50">
        <v>10530.0</v>
      </c>
      <c r="AB162" s="48">
        <v>13923.0</v>
      </c>
      <c r="AC162" s="49">
        <f t="shared" si="7"/>
        <v>24453</v>
      </c>
      <c r="AD162" s="51">
        <f t="shared" si="3"/>
        <v>0</v>
      </c>
      <c r="AE162" s="52" t="s">
        <v>312</v>
      </c>
      <c r="AF162" s="53" t="s">
        <v>313</v>
      </c>
      <c r="AG162" s="54" t="b">
        <v>1</v>
      </c>
      <c r="AH162" s="55"/>
      <c r="AI162" s="56" t="b">
        <v>1</v>
      </c>
      <c r="AJ162" s="55"/>
      <c r="AK162" s="56" t="b">
        <v>1</v>
      </c>
      <c r="AL162" s="55"/>
      <c r="AM162" s="79" t="s">
        <v>151</v>
      </c>
      <c r="AN162" s="39" t="b">
        <v>1</v>
      </c>
      <c r="AO162" s="45"/>
      <c r="AP162" s="53" t="s">
        <v>83</v>
      </c>
      <c r="AQ162" s="58" t="s">
        <v>94</v>
      </c>
      <c r="AR162" s="59" t="s">
        <v>70</v>
      </c>
      <c r="AS162" s="60">
        <f t="shared" si="4"/>
        <v>45747</v>
      </c>
      <c r="AT162" s="90">
        <v>1650.0</v>
      </c>
      <c r="AU162" s="61">
        <v>45711.0</v>
      </c>
      <c r="AV162" s="52" t="s">
        <v>84</v>
      </c>
      <c r="AW162" s="53"/>
      <c r="AX162" s="62"/>
      <c r="AY162" s="63"/>
      <c r="AZ162" s="176"/>
      <c r="BA162" s="176"/>
    </row>
    <row r="163" ht="15.75" customHeight="1">
      <c r="A163" s="178" t="s">
        <v>1257</v>
      </c>
      <c r="B163" s="179">
        <v>18260.0</v>
      </c>
      <c r="C163" s="180">
        <v>45685.0</v>
      </c>
      <c r="D163" s="181">
        <v>45688.0</v>
      </c>
      <c r="E163" s="182">
        <f t="shared" si="5"/>
        <v>3</v>
      </c>
      <c r="F163" s="128" t="s">
        <v>1258</v>
      </c>
      <c r="G163" s="180" t="s">
        <v>1258</v>
      </c>
      <c r="H163" s="180">
        <v>41781.0</v>
      </c>
      <c r="I163" s="178">
        <v>10.0</v>
      </c>
      <c r="J163" s="183" t="s">
        <v>62</v>
      </c>
      <c r="K163" s="183" t="s">
        <v>1259</v>
      </c>
      <c r="L163" s="183" t="s">
        <v>1260</v>
      </c>
      <c r="M163" s="183" t="s">
        <v>57</v>
      </c>
      <c r="N163" s="183" t="s">
        <v>76</v>
      </c>
      <c r="O163" s="183" t="s">
        <v>1181</v>
      </c>
      <c r="P163" s="183" t="s">
        <v>202</v>
      </c>
      <c r="Q163" s="178" t="s">
        <v>61</v>
      </c>
      <c r="R163" s="183" t="s">
        <v>62</v>
      </c>
      <c r="S163" s="178" t="s">
        <v>62</v>
      </c>
      <c r="T163" s="183" t="s">
        <v>134</v>
      </c>
      <c r="U163" s="184" t="s">
        <v>62</v>
      </c>
      <c r="V163" s="185">
        <v>34360.47</v>
      </c>
      <c r="W163" s="186">
        <v>0.0</v>
      </c>
      <c r="X163" s="186">
        <v>0.0</v>
      </c>
      <c r="Y163" s="186">
        <v>13960.69</v>
      </c>
      <c r="Z163" s="188">
        <v>899.78</v>
      </c>
      <c r="AA163" s="187">
        <v>13650.0</v>
      </c>
      <c r="AB163" s="186">
        <v>5850.0</v>
      </c>
      <c r="AC163" s="350">
        <f t="shared" si="7"/>
        <v>19500</v>
      </c>
      <c r="AD163" s="189">
        <f t="shared" si="3"/>
        <v>0</v>
      </c>
      <c r="AE163" s="190" t="s">
        <v>64</v>
      </c>
      <c r="AF163" s="191" t="s">
        <v>65</v>
      </c>
      <c r="AG163" s="192" t="b">
        <v>1</v>
      </c>
      <c r="AH163" s="193"/>
      <c r="AI163" s="194" t="b">
        <v>1</v>
      </c>
      <c r="AJ163" s="193"/>
      <c r="AK163" s="194" t="b">
        <v>1</v>
      </c>
      <c r="AL163" s="193"/>
      <c r="AM163" s="195"/>
      <c r="AN163" s="178" t="b">
        <v>1</v>
      </c>
      <c r="AO163" s="183"/>
      <c r="AP163" s="191" t="s">
        <v>83</v>
      </c>
      <c r="AQ163" s="196" t="s">
        <v>94</v>
      </c>
      <c r="AR163" s="197" t="s">
        <v>70</v>
      </c>
      <c r="AS163" s="198">
        <f t="shared" si="4"/>
        <v>45748</v>
      </c>
      <c r="AT163" s="199"/>
      <c r="AU163" s="200"/>
      <c r="AV163" s="190"/>
      <c r="AW163" s="191"/>
      <c r="AX163" s="201"/>
      <c r="AY163" s="202"/>
      <c r="AZ163" s="149"/>
      <c r="BA163" s="149"/>
    </row>
    <row r="164" ht="15.75" customHeight="1">
      <c r="A164" s="123" t="s">
        <v>1261</v>
      </c>
      <c r="B164" s="124">
        <v>18276.0</v>
      </c>
      <c r="C164" s="125">
        <v>45685.0</v>
      </c>
      <c r="D164" s="126">
        <v>45688.0</v>
      </c>
      <c r="E164" s="127">
        <f t="shared" si="5"/>
        <v>3</v>
      </c>
      <c r="F164" s="128" t="s">
        <v>1262</v>
      </c>
      <c r="G164" s="125" t="s">
        <v>1262</v>
      </c>
      <c r="H164" s="125">
        <v>45313.0</v>
      </c>
      <c r="I164" s="123">
        <v>1.0</v>
      </c>
      <c r="J164" s="129" t="s">
        <v>1263</v>
      </c>
      <c r="K164" s="129" t="s">
        <v>1264</v>
      </c>
      <c r="L164" s="129" t="s">
        <v>1265</v>
      </c>
      <c r="M164" s="129" t="s">
        <v>164</v>
      </c>
      <c r="N164" s="129" t="s">
        <v>58</v>
      </c>
      <c r="O164" s="129" t="s">
        <v>1266</v>
      </c>
      <c r="P164" s="129" t="s">
        <v>1267</v>
      </c>
      <c r="Q164" s="123" t="s">
        <v>1268</v>
      </c>
      <c r="R164" s="129" t="s">
        <v>62</v>
      </c>
      <c r="S164" s="123" t="s">
        <v>62</v>
      </c>
      <c r="T164" s="129" t="s">
        <v>1269</v>
      </c>
      <c r="U164" s="130" t="s">
        <v>62</v>
      </c>
      <c r="V164" s="131">
        <v>73358.42</v>
      </c>
      <c r="W164" s="132">
        <v>0.0</v>
      </c>
      <c r="X164" s="132">
        <v>0.0</v>
      </c>
      <c r="Y164" s="132">
        <v>0.0</v>
      </c>
      <c r="Z164" s="133">
        <v>44108.42</v>
      </c>
      <c r="AA164" s="134">
        <v>20475.0</v>
      </c>
      <c r="AB164" s="132">
        <v>8775.0</v>
      </c>
      <c r="AC164" s="133">
        <f t="shared" si="7"/>
        <v>29250</v>
      </c>
      <c r="AD164" s="135">
        <f t="shared" si="3"/>
        <v>0</v>
      </c>
      <c r="AE164" s="136" t="s">
        <v>64</v>
      </c>
      <c r="AF164" s="137" t="s">
        <v>65</v>
      </c>
      <c r="AG164" s="138" t="b">
        <v>1</v>
      </c>
      <c r="AH164" s="139"/>
      <c r="AI164" s="140" t="b">
        <v>1</v>
      </c>
      <c r="AJ164" s="139"/>
      <c r="AK164" s="140" t="b">
        <v>1</v>
      </c>
      <c r="AL164" s="139"/>
      <c r="AM164" s="141"/>
      <c r="AN164" s="123" t="b">
        <v>1</v>
      </c>
      <c r="AO164" s="129"/>
      <c r="AP164" s="137" t="s">
        <v>270</v>
      </c>
      <c r="AQ164" s="142"/>
      <c r="AR164" s="143" t="s">
        <v>95</v>
      </c>
      <c r="AS164" s="144">
        <f t="shared" si="4"/>
        <v>45748</v>
      </c>
      <c r="AT164" s="145"/>
      <c r="AU164" s="146"/>
      <c r="AV164" s="136"/>
      <c r="AW164" s="137"/>
      <c r="AX164" s="147"/>
      <c r="AY164" s="148"/>
      <c r="AZ164" s="149"/>
      <c r="BA164" s="149"/>
    </row>
    <row r="165" ht="15.75" customHeight="1">
      <c r="A165" s="178" t="s">
        <v>1270</v>
      </c>
      <c r="B165" s="179">
        <v>18186.0</v>
      </c>
      <c r="C165" s="180">
        <v>45683.0</v>
      </c>
      <c r="D165" s="181">
        <v>45688.0</v>
      </c>
      <c r="E165" s="182">
        <f t="shared" si="5"/>
        <v>5</v>
      </c>
      <c r="F165" s="128" t="s">
        <v>1271</v>
      </c>
      <c r="G165" s="180" t="s">
        <v>1271</v>
      </c>
      <c r="H165" s="180">
        <v>38654.0</v>
      </c>
      <c r="I165" s="178">
        <v>19.0</v>
      </c>
      <c r="J165" s="183" t="s">
        <v>107</v>
      </c>
      <c r="K165" s="183" t="s">
        <v>1272</v>
      </c>
      <c r="L165" s="183" t="s">
        <v>1273</v>
      </c>
      <c r="M165" s="183" t="s">
        <v>1170</v>
      </c>
      <c r="N165" s="183" t="s">
        <v>58</v>
      </c>
      <c r="O165" s="183" t="s">
        <v>202</v>
      </c>
      <c r="P165" s="183" t="s">
        <v>202</v>
      </c>
      <c r="Q165" s="178" t="s">
        <v>61</v>
      </c>
      <c r="R165" s="183" t="s">
        <v>62</v>
      </c>
      <c r="S165" s="178" t="s">
        <v>62</v>
      </c>
      <c r="T165" s="183" t="s">
        <v>873</v>
      </c>
      <c r="U165" s="184" t="s">
        <v>62</v>
      </c>
      <c r="V165" s="185">
        <v>39709.7</v>
      </c>
      <c r="W165" s="186">
        <v>0.0</v>
      </c>
      <c r="X165" s="186">
        <v>0.0</v>
      </c>
      <c r="Y165" s="186">
        <v>0.0</v>
      </c>
      <c r="Z165" s="188">
        <v>20209.7</v>
      </c>
      <c r="AA165" s="187">
        <v>13650.0</v>
      </c>
      <c r="AB165" s="186">
        <v>5850.0</v>
      </c>
      <c r="AC165" s="188">
        <f t="shared" si="7"/>
        <v>19500</v>
      </c>
      <c r="AD165" s="189">
        <f t="shared" si="3"/>
        <v>0</v>
      </c>
      <c r="AE165" s="190" t="s">
        <v>81</v>
      </c>
      <c r="AF165" s="191" t="s">
        <v>65</v>
      </c>
      <c r="AG165" s="192" t="b">
        <v>1</v>
      </c>
      <c r="AH165" s="193"/>
      <c r="AI165" s="194" t="b">
        <v>1</v>
      </c>
      <c r="AJ165" s="193"/>
      <c r="AK165" s="194" t="b">
        <v>1</v>
      </c>
      <c r="AL165" s="193"/>
      <c r="AM165" s="195"/>
      <c r="AN165" s="178" t="b">
        <v>1</v>
      </c>
      <c r="AO165" s="183"/>
      <c r="AP165" s="191" t="s">
        <v>83</v>
      </c>
      <c r="AQ165" s="196" t="s">
        <v>94</v>
      </c>
      <c r="AR165" s="197" t="s">
        <v>70</v>
      </c>
      <c r="AS165" s="198">
        <f t="shared" si="4"/>
        <v>45748</v>
      </c>
      <c r="AT165" s="199"/>
      <c r="AU165" s="200"/>
      <c r="AV165" s="190"/>
      <c r="AW165" s="191"/>
      <c r="AX165" s="201"/>
      <c r="AY165" s="202"/>
      <c r="AZ165" s="149"/>
      <c r="BA165" s="149"/>
    </row>
    <row r="166" ht="15.75" customHeight="1">
      <c r="A166" s="351" t="s">
        <v>1274</v>
      </c>
      <c r="B166" s="352">
        <v>18256.0</v>
      </c>
      <c r="C166" s="353">
        <v>45685.0</v>
      </c>
      <c r="D166" s="354">
        <v>45688.0</v>
      </c>
      <c r="E166" s="355">
        <f t="shared" si="5"/>
        <v>3</v>
      </c>
      <c r="F166" s="356" t="s">
        <v>723</v>
      </c>
      <c r="G166" s="353" t="s">
        <v>723</v>
      </c>
      <c r="H166" s="353">
        <v>44462.0</v>
      </c>
      <c r="I166" s="357">
        <v>3.0</v>
      </c>
      <c r="J166" s="358" t="s">
        <v>107</v>
      </c>
      <c r="K166" s="358" t="s">
        <v>724</v>
      </c>
      <c r="L166" s="358" t="s">
        <v>725</v>
      </c>
      <c r="M166" s="358" t="s">
        <v>57</v>
      </c>
      <c r="N166" s="358" t="s">
        <v>58</v>
      </c>
      <c r="O166" s="358" t="s">
        <v>1275</v>
      </c>
      <c r="P166" s="358" t="s">
        <v>1276</v>
      </c>
      <c r="Q166" s="357" t="s">
        <v>1277</v>
      </c>
      <c r="R166" s="358" t="s">
        <v>62</v>
      </c>
      <c r="S166" s="357" t="s">
        <v>62</v>
      </c>
      <c r="T166" s="358" t="s">
        <v>728</v>
      </c>
      <c r="U166" s="359" t="s">
        <v>62</v>
      </c>
      <c r="V166" s="360">
        <v>34269.51</v>
      </c>
      <c r="W166" s="361">
        <v>0.0</v>
      </c>
      <c r="X166" s="361">
        <v>0.0</v>
      </c>
      <c r="Y166" s="361">
        <v>24024.93</v>
      </c>
      <c r="Z166" s="362">
        <v>2444.58</v>
      </c>
      <c r="AA166" s="363">
        <v>5460.0</v>
      </c>
      <c r="AB166" s="361">
        <v>2340.0</v>
      </c>
      <c r="AC166" s="362">
        <f t="shared" si="7"/>
        <v>7800</v>
      </c>
      <c r="AD166" s="364">
        <f t="shared" si="3"/>
        <v>0</v>
      </c>
      <c r="AE166" s="365" t="s">
        <v>64</v>
      </c>
      <c r="AF166" s="366" t="s">
        <v>65</v>
      </c>
      <c r="AG166" s="367" t="b">
        <v>1</v>
      </c>
      <c r="AH166" s="368"/>
      <c r="AI166" s="369" t="b">
        <v>1</v>
      </c>
      <c r="AJ166" s="368"/>
      <c r="AK166" s="369" t="b">
        <v>1</v>
      </c>
      <c r="AL166" s="368"/>
      <c r="AM166" s="370"/>
      <c r="AN166" s="357" t="b">
        <v>1</v>
      </c>
      <c r="AO166" s="358"/>
      <c r="AP166" s="366" t="s">
        <v>68</v>
      </c>
      <c r="AQ166" s="371" t="s">
        <v>94</v>
      </c>
      <c r="AR166" s="372" t="s">
        <v>70</v>
      </c>
      <c r="AS166" s="373">
        <f t="shared" si="4"/>
        <v>45748</v>
      </c>
      <c r="AT166" s="374"/>
      <c r="AU166" s="375"/>
      <c r="AV166" s="365"/>
      <c r="AW166" s="366"/>
      <c r="AX166" s="376"/>
      <c r="AY166" s="377"/>
      <c r="AZ166" s="378">
        <v>45733.0</v>
      </c>
      <c r="BA166" s="379" t="s">
        <v>72</v>
      </c>
    </row>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F1:F166">
    <cfRule type="notContainsBlanks" dxfId="0" priority="1">
      <formula>LEN(TRIM(F1))&gt;0</formula>
    </cfRule>
  </conditionalFormatting>
  <dataValidations>
    <dataValidation type="list" allowBlank="1" showErrorMessage="1" sqref="AE2:AE166">
      <formula1>"MEDICINE,PEDIA,SURGERY,OB-GYN,NEWBORN,OPHTHA"</formula1>
    </dataValidation>
    <dataValidation type="list" allowBlank="1" showErrorMessage="1" sqref="AY2:AY166">
      <formula1>"DENIED,RTH,RE-TRANSMITTED"</formula1>
    </dataValidation>
    <dataValidation type="list" allowBlank="1" showErrorMessage="1" sqref="AV2:AV166">
      <formula1>"SHAYNE,APRIL,ALYZZA,IVY"</formula1>
    </dataValidation>
    <dataValidation type="custom" allowBlank="1" showDropDown="1" sqref="G2:H166 AS2:AS166 AU2:AU166">
      <formula1>OR(NOT(ISERROR(DATEVALUE(G2))), AND(ISNUMBER(G2), LEFT(CELL("format", G2))="D"))</formula1>
    </dataValidation>
    <dataValidation type="list" allowBlank="1" showErrorMessage="1" sqref="M2:M166">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UNIT,INDIRECT CONTRIBUTOR"</formula1>
    </dataValidation>
    <dataValidation type="list" allowBlank="1" showErrorMessage="1" sqref="N2:N166">
      <formula1>"MEMBER,CHILD,SPOUSE"</formula1>
    </dataValidation>
    <dataValidation type="custom" allowBlank="1" showDropDown="1" sqref="E2:E166 V2:AD166">
      <formula1>AND(ISNUMBER(E2),(NOT(OR(NOT(ISERROR(DATEVALUE(E2))), AND(ISNUMBER(E2), LEFT(CELL("format", E2))="D")))))</formula1>
    </dataValidation>
    <dataValidation type="list" allowBlank="1" showErrorMessage="1" sqref="AR2:AR166">
      <formula1>"READY FOR TRANSMITTAL,PENDING"</formula1>
    </dataValidation>
    <dataValidation type="list" allowBlank="1" showErrorMessage="1" sqref="AF2:AF166">
      <formula1>"OUTPATIENT,INPATIENT"</formula1>
    </dataValidation>
    <dataValidation type="list" allowBlank="1" showErrorMessage="1" sqref="AP2:AP166">
      <formula1>"SYSTEM,DIGITAL,MANUAL,SYSTEM - INC,NO CF4,CF3 MANUAL,WELL BABY"</formula1>
    </dataValidation>
    <dataValidation type="list" allowBlank="1" showErrorMessage="1" sqref="AQ2:AQ166">
      <formula1>"IMPROVED,RECOVERED,DAMA w/ waiver,DAMA,EXPIRED,THOC"</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7.38"/>
    <col customWidth="1" min="2" max="2" width="7.5"/>
    <col customWidth="1" min="3" max="4" width="12.63"/>
    <col customWidth="1" min="5" max="5" width="6.25"/>
    <col customWidth="1" min="6" max="6" width="30.38"/>
    <col customWidth="1" min="10" max="10" width="28.25"/>
    <col customWidth="1" min="12" max="12" width="22.25"/>
    <col customWidth="1" min="14" max="14" width="35.13"/>
    <col customWidth="1" min="15" max="15" width="37.75"/>
    <col customWidth="1" min="17" max="17" width="33.13"/>
    <col customWidth="1" min="19" max="19" width="40.63"/>
    <col customWidth="1" min="20" max="20" width="33.38"/>
    <col customWidth="1" min="31" max="31" width="16.63"/>
    <col customWidth="1" min="35" max="35" width="21.0"/>
    <col customWidth="1" min="37" max="37" width="18.63"/>
    <col customWidth="1" min="41" max="41" width="15.13"/>
    <col customWidth="1" min="42" max="42" width="17.5"/>
    <col customWidth="1" min="43" max="43" width="17.63"/>
    <col customWidth="1" min="53" max="53" width="40.38"/>
  </cols>
  <sheetData>
    <row r="1" ht="15.75" customHeight="1">
      <c r="A1" s="380" t="s">
        <v>1278</v>
      </c>
      <c r="B1" s="381" t="s">
        <v>1</v>
      </c>
      <c r="C1" s="382" t="s">
        <v>2</v>
      </c>
      <c r="D1" s="382" t="s">
        <v>3</v>
      </c>
      <c r="E1" s="381" t="s">
        <v>4</v>
      </c>
      <c r="F1" s="381" t="s">
        <v>5</v>
      </c>
      <c r="G1" s="382" t="s">
        <v>7</v>
      </c>
      <c r="H1" s="381" t="s">
        <v>8</v>
      </c>
      <c r="I1" s="381" t="s">
        <v>9</v>
      </c>
      <c r="J1" s="381" t="s">
        <v>10</v>
      </c>
      <c r="K1" s="383" t="s">
        <v>11</v>
      </c>
      <c r="L1" s="381" t="s">
        <v>12</v>
      </c>
      <c r="M1" s="381" t="s">
        <v>13</v>
      </c>
      <c r="N1" s="381" t="s">
        <v>14</v>
      </c>
      <c r="O1" s="381" t="s">
        <v>15</v>
      </c>
      <c r="P1" s="381" t="s">
        <v>16</v>
      </c>
      <c r="Q1" s="381" t="s">
        <v>17</v>
      </c>
      <c r="R1" s="381" t="s">
        <v>18</v>
      </c>
      <c r="S1" s="381" t="s">
        <v>19</v>
      </c>
      <c r="T1" s="381" t="s">
        <v>20</v>
      </c>
      <c r="U1" s="384" t="s">
        <v>1279</v>
      </c>
      <c r="V1" s="385"/>
      <c r="W1" s="385"/>
      <c r="X1" s="385"/>
      <c r="Y1" s="386"/>
      <c r="Z1" s="384" t="s">
        <v>1280</v>
      </c>
      <c r="AA1" s="385"/>
      <c r="AB1" s="386"/>
      <c r="AC1" s="387" t="s">
        <v>29</v>
      </c>
      <c r="AD1" s="381" t="s">
        <v>30</v>
      </c>
      <c r="AE1" s="381" t="s">
        <v>31</v>
      </c>
      <c r="AF1" s="388" t="s">
        <v>1281</v>
      </c>
      <c r="AP1" s="389"/>
      <c r="AQ1" s="390" t="s">
        <v>43</v>
      </c>
      <c r="AR1" s="391" t="s">
        <v>1282</v>
      </c>
      <c r="AS1" s="385"/>
      <c r="AT1" s="385"/>
      <c r="AU1" s="385"/>
      <c r="AV1" s="386"/>
      <c r="AW1" s="391" t="s">
        <v>49</v>
      </c>
      <c r="AX1" s="385"/>
      <c r="AY1" s="386"/>
      <c r="AZ1" s="392" t="s">
        <v>50</v>
      </c>
      <c r="BA1" s="393" t="s">
        <v>1283</v>
      </c>
    </row>
    <row r="2" ht="31.5" customHeight="1">
      <c r="A2" s="394"/>
      <c r="B2" s="395"/>
      <c r="C2" s="395"/>
      <c r="D2" s="395"/>
      <c r="E2" s="395"/>
      <c r="F2" s="395"/>
      <c r="G2" s="395"/>
      <c r="H2" s="395"/>
      <c r="I2" s="395"/>
      <c r="J2" s="395"/>
      <c r="K2" s="395"/>
      <c r="L2" s="395"/>
      <c r="M2" s="395"/>
      <c r="N2" s="395"/>
      <c r="O2" s="395"/>
      <c r="P2" s="395"/>
      <c r="Q2" s="395"/>
      <c r="R2" s="395"/>
      <c r="S2" s="395"/>
      <c r="T2" s="395"/>
      <c r="U2" s="396" t="s">
        <v>21</v>
      </c>
      <c r="V2" s="397" t="s">
        <v>22</v>
      </c>
      <c r="W2" s="397" t="s">
        <v>23</v>
      </c>
      <c r="X2" s="397" t="s">
        <v>24</v>
      </c>
      <c r="Y2" s="397" t="s">
        <v>25</v>
      </c>
      <c r="Z2" s="396" t="s">
        <v>26</v>
      </c>
      <c r="AA2" s="397" t="s">
        <v>27</v>
      </c>
      <c r="AB2" s="397" t="s">
        <v>28</v>
      </c>
      <c r="AC2" s="395"/>
      <c r="AD2" s="395"/>
      <c r="AE2" s="395"/>
      <c r="AF2" s="398" t="s">
        <v>32</v>
      </c>
      <c r="AG2" s="399" t="s">
        <v>33</v>
      </c>
      <c r="AH2" s="399" t="s">
        <v>34</v>
      </c>
      <c r="AI2" s="399" t="s">
        <v>35</v>
      </c>
      <c r="AJ2" s="399" t="s">
        <v>36</v>
      </c>
      <c r="AK2" s="399" t="s">
        <v>37</v>
      </c>
      <c r="AL2" s="399" t="s">
        <v>38</v>
      </c>
      <c r="AM2" s="399" t="s">
        <v>39</v>
      </c>
      <c r="AN2" s="399" t="s">
        <v>40</v>
      </c>
      <c r="AO2" s="399" t="s">
        <v>41</v>
      </c>
      <c r="AP2" s="399" t="s">
        <v>42</v>
      </c>
      <c r="AQ2" s="400"/>
      <c r="AR2" s="401" t="s">
        <v>1284</v>
      </c>
      <c r="AS2" s="402" t="s">
        <v>45</v>
      </c>
      <c r="AT2" s="403" t="s">
        <v>46</v>
      </c>
      <c r="AU2" s="403" t="s">
        <v>47</v>
      </c>
      <c r="AV2" s="402" t="s">
        <v>48</v>
      </c>
      <c r="AW2" s="404" t="s">
        <v>1285</v>
      </c>
      <c r="AX2" s="405" t="s">
        <v>51</v>
      </c>
      <c r="AY2" s="405" t="s">
        <v>52</v>
      </c>
      <c r="AZ2" s="395"/>
      <c r="BA2" s="400"/>
    </row>
    <row r="3" ht="15.75" customHeight="1">
      <c r="A3" s="406">
        <v>1.0</v>
      </c>
      <c r="B3" s="407">
        <v>18249.0</v>
      </c>
      <c r="C3" s="408">
        <v>45685.0</v>
      </c>
      <c r="D3" s="409">
        <v>45689.0</v>
      </c>
      <c r="E3" s="410">
        <f t="shared" ref="E3:E144" si="1">DAYS(D3, C3)</f>
        <v>4</v>
      </c>
      <c r="F3" s="411" t="s">
        <v>762</v>
      </c>
      <c r="G3" s="408">
        <v>45053.0</v>
      </c>
      <c r="H3" s="407">
        <v>1.0</v>
      </c>
      <c r="I3" s="412" t="s">
        <v>1286</v>
      </c>
      <c r="J3" s="412" t="s">
        <v>763</v>
      </c>
      <c r="K3" s="412" t="s">
        <v>764</v>
      </c>
      <c r="L3" s="412" t="s">
        <v>57</v>
      </c>
      <c r="M3" s="412" t="s">
        <v>58</v>
      </c>
      <c r="N3" s="412" t="s">
        <v>1287</v>
      </c>
      <c r="O3" s="412" t="s">
        <v>1288</v>
      </c>
      <c r="P3" s="407" t="s">
        <v>1277</v>
      </c>
      <c r="Q3" s="412" t="s">
        <v>62</v>
      </c>
      <c r="R3" s="407" t="s">
        <v>62</v>
      </c>
      <c r="S3" s="412" t="s">
        <v>728</v>
      </c>
      <c r="T3" s="412" t="s">
        <v>62</v>
      </c>
      <c r="U3" s="413">
        <v>54721.02</v>
      </c>
      <c r="V3" s="414">
        <v>0.0</v>
      </c>
      <c r="W3" s="414">
        <v>0.0</v>
      </c>
      <c r="X3" s="414">
        <v>42554.93</v>
      </c>
      <c r="Y3" s="414">
        <v>4366.09</v>
      </c>
      <c r="Z3" s="414">
        <v>5460.0</v>
      </c>
      <c r="AA3" s="414">
        <v>2340.0</v>
      </c>
      <c r="AB3" s="415">
        <f t="shared" ref="AB3:AB10" si="2">Z3+AA3</f>
        <v>7800</v>
      </c>
      <c r="AC3" s="416">
        <f t="shared" ref="AC3:AC144" si="3">U3-V3-W3-X3-Y3-AB3</f>
        <v>0</v>
      </c>
      <c r="AD3" s="417" t="s">
        <v>64</v>
      </c>
      <c r="AE3" s="417" t="s">
        <v>65</v>
      </c>
      <c r="AF3" s="418" t="b">
        <v>1</v>
      </c>
      <c r="AG3" s="412"/>
      <c r="AH3" s="412" t="b">
        <v>1</v>
      </c>
      <c r="AI3" s="412"/>
      <c r="AJ3" s="412" t="b">
        <v>1</v>
      </c>
      <c r="AK3" s="412"/>
      <c r="AL3" s="412"/>
      <c r="AM3" s="412" t="b">
        <v>1</v>
      </c>
      <c r="AN3" s="412"/>
      <c r="AO3" s="417" t="s">
        <v>68</v>
      </c>
      <c r="AP3" s="407" t="s">
        <v>94</v>
      </c>
      <c r="AQ3" s="419" t="s">
        <v>70</v>
      </c>
      <c r="AR3" s="420">
        <f t="shared" ref="AR3:AR144" si="4">D3+30</f>
        <v>45719</v>
      </c>
      <c r="AS3" s="417"/>
      <c r="AT3" s="421"/>
      <c r="AU3" s="421"/>
      <c r="AV3" s="417"/>
      <c r="AW3" s="422"/>
      <c r="AX3" s="423"/>
      <c r="AY3" s="424"/>
      <c r="AZ3" s="425"/>
      <c r="BA3" s="426"/>
    </row>
    <row r="4" ht="15.75" customHeight="1">
      <c r="A4" s="406">
        <v>2.0</v>
      </c>
      <c r="B4" s="407">
        <v>18213.0</v>
      </c>
      <c r="C4" s="408">
        <v>45684.0</v>
      </c>
      <c r="D4" s="409">
        <v>45689.0</v>
      </c>
      <c r="E4" s="410">
        <f t="shared" si="1"/>
        <v>5</v>
      </c>
      <c r="F4" s="411" t="s">
        <v>1289</v>
      </c>
      <c r="G4" s="408">
        <v>33480.0</v>
      </c>
      <c r="H4" s="407">
        <v>33.0</v>
      </c>
      <c r="I4" s="412" t="s">
        <v>62</v>
      </c>
      <c r="J4" s="412" t="s">
        <v>62</v>
      </c>
      <c r="K4" s="412" t="s">
        <v>1290</v>
      </c>
      <c r="L4" s="412" t="s">
        <v>164</v>
      </c>
      <c r="M4" s="412" t="s">
        <v>76</v>
      </c>
      <c r="N4" s="412" t="s">
        <v>1291</v>
      </c>
      <c r="O4" s="412" t="s">
        <v>1292</v>
      </c>
      <c r="P4" s="407" t="s">
        <v>61</v>
      </c>
      <c r="Q4" s="412" t="s">
        <v>62</v>
      </c>
      <c r="R4" s="407" t="s">
        <v>62</v>
      </c>
      <c r="S4" s="412" t="s">
        <v>1293</v>
      </c>
      <c r="T4" s="412" t="s">
        <v>62</v>
      </c>
      <c r="U4" s="413">
        <v>65380.01</v>
      </c>
      <c r="V4" s="414">
        <v>0.0</v>
      </c>
      <c r="W4" s="414">
        <v>0.0</v>
      </c>
      <c r="X4" s="414">
        <v>0.0</v>
      </c>
      <c r="Y4" s="414">
        <v>20000.0</v>
      </c>
      <c r="Z4" s="414">
        <v>13650.0</v>
      </c>
      <c r="AA4" s="414">
        <v>5850.0</v>
      </c>
      <c r="AB4" s="427">
        <f t="shared" si="2"/>
        <v>19500</v>
      </c>
      <c r="AC4" s="416">
        <f t="shared" si="3"/>
        <v>25880.01</v>
      </c>
      <c r="AD4" s="417" t="s">
        <v>81</v>
      </c>
      <c r="AE4" s="417" t="s">
        <v>65</v>
      </c>
      <c r="AF4" s="418" t="b">
        <v>1</v>
      </c>
      <c r="AG4" s="412"/>
      <c r="AH4" s="412" t="b">
        <v>1</v>
      </c>
      <c r="AI4" s="412"/>
      <c r="AJ4" s="412" t="b">
        <v>1</v>
      </c>
      <c r="AK4" s="412"/>
      <c r="AL4" s="412" t="s">
        <v>1294</v>
      </c>
      <c r="AM4" s="412" t="b">
        <v>1</v>
      </c>
      <c r="AN4" s="412"/>
      <c r="AO4" s="417" t="s">
        <v>68</v>
      </c>
      <c r="AP4" s="407" t="s">
        <v>94</v>
      </c>
      <c r="AQ4" s="419" t="s">
        <v>70</v>
      </c>
      <c r="AR4" s="420">
        <f t="shared" si="4"/>
        <v>45719</v>
      </c>
      <c r="AS4" s="417"/>
      <c r="AT4" s="421"/>
      <c r="AU4" s="421"/>
      <c r="AV4" s="417"/>
      <c r="AW4" s="422"/>
      <c r="AX4" s="423"/>
      <c r="AY4" s="424"/>
      <c r="AZ4" s="425"/>
      <c r="BA4" s="426"/>
    </row>
    <row r="5" ht="15.75" customHeight="1">
      <c r="A5" s="428">
        <v>3.0</v>
      </c>
      <c r="B5" s="429">
        <v>17893.0</v>
      </c>
      <c r="C5" s="430">
        <v>45677.0</v>
      </c>
      <c r="D5" s="431">
        <v>45689.0</v>
      </c>
      <c r="E5" s="432">
        <f t="shared" si="1"/>
        <v>12</v>
      </c>
      <c r="F5" s="433" t="s">
        <v>1295</v>
      </c>
      <c r="G5" s="430">
        <v>27325.0</v>
      </c>
      <c r="H5" s="429">
        <v>50.0</v>
      </c>
      <c r="I5" s="434" t="s">
        <v>62</v>
      </c>
      <c r="J5" s="434" t="s">
        <v>62</v>
      </c>
      <c r="K5" s="434" t="s">
        <v>1296</v>
      </c>
      <c r="L5" s="434" t="s">
        <v>228</v>
      </c>
      <c r="M5" s="434" t="s">
        <v>76</v>
      </c>
      <c r="N5" s="434" t="s">
        <v>1297</v>
      </c>
      <c r="O5" s="434" t="s">
        <v>1298</v>
      </c>
      <c r="P5" s="429" t="s">
        <v>487</v>
      </c>
      <c r="Q5" s="434" t="s">
        <v>62</v>
      </c>
      <c r="R5" s="429" t="s">
        <v>62</v>
      </c>
      <c r="S5" s="434" t="s">
        <v>1299</v>
      </c>
      <c r="T5" s="434" t="s">
        <v>1300</v>
      </c>
      <c r="U5" s="435">
        <v>314344.28</v>
      </c>
      <c r="V5" s="436">
        <v>0.0</v>
      </c>
      <c r="W5" s="436">
        <v>60000.0</v>
      </c>
      <c r="X5" s="436">
        <v>0.0</v>
      </c>
      <c r="Y5" s="436">
        <v>139572.87</v>
      </c>
      <c r="Z5" s="436">
        <v>12285.0</v>
      </c>
      <c r="AA5" s="436">
        <v>5265.0</v>
      </c>
      <c r="AB5" s="437">
        <f t="shared" si="2"/>
        <v>17550</v>
      </c>
      <c r="AC5" s="438">
        <f t="shared" si="3"/>
        <v>97221.41</v>
      </c>
      <c r="AD5" s="439" t="s">
        <v>81</v>
      </c>
      <c r="AE5" s="439" t="s">
        <v>65</v>
      </c>
      <c r="AF5" s="440" t="b">
        <v>1</v>
      </c>
      <c r="AG5" s="434"/>
      <c r="AH5" s="434" t="b">
        <v>1</v>
      </c>
      <c r="AI5" s="434"/>
      <c r="AJ5" s="434" t="b">
        <v>1</v>
      </c>
      <c r="AK5" s="434"/>
      <c r="AL5" s="434"/>
      <c r="AM5" s="434" t="b">
        <v>1</v>
      </c>
      <c r="AN5" s="434"/>
      <c r="AO5" s="439" t="s">
        <v>1301</v>
      </c>
      <c r="AP5" s="429" t="s">
        <v>127</v>
      </c>
      <c r="AQ5" s="441" t="s">
        <v>70</v>
      </c>
      <c r="AR5" s="442">
        <f t="shared" si="4"/>
        <v>45719</v>
      </c>
      <c r="AS5" s="439"/>
      <c r="AT5" s="443"/>
      <c r="AU5" s="443"/>
      <c r="AV5" s="439"/>
      <c r="AW5" s="444"/>
      <c r="AX5" s="445"/>
      <c r="AY5" s="446"/>
      <c r="AZ5" s="447"/>
      <c r="BA5" s="448"/>
    </row>
    <row r="6" ht="15.75" customHeight="1">
      <c r="A6" s="406">
        <v>4.0</v>
      </c>
      <c r="B6" s="407">
        <v>18004.0</v>
      </c>
      <c r="C6" s="408">
        <v>45679.0</v>
      </c>
      <c r="D6" s="409">
        <v>45690.0</v>
      </c>
      <c r="E6" s="410">
        <f t="shared" si="1"/>
        <v>11</v>
      </c>
      <c r="F6" s="411" t="s">
        <v>1302</v>
      </c>
      <c r="G6" s="408">
        <v>32601.0</v>
      </c>
      <c r="H6" s="407">
        <v>35.0</v>
      </c>
      <c r="I6" s="412" t="s">
        <v>62</v>
      </c>
      <c r="J6" s="412" t="s">
        <v>62</v>
      </c>
      <c r="K6" s="412" t="s">
        <v>1303</v>
      </c>
      <c r="L6" s="412" t="s">
        <v>228</v>
      </c>
      <c r="M6" s="412" t="s">
        <v>76</v>
      </c>
      <c r="N6" s="412" t="s">
        <v>1304</v>
      </c>
      <c r="O6" s="412" t="s">
        <v>1305</v>
      </c>
      <c r="P6" s="407" t="s">
        <v>1306</v>
      </c>
      <c r="Q6" s="412" t="s">
        <v>62</v>
      </c>
      <c r="R6" s="407" t="s">
        <v>62</v>
      </c>
      <c r="S6" s="412" t="s">
        <v>1115</v>
      </c>
      <c r="T6" s="412" t="s">
        <v>1307</v>
      </c>
      <c r="U6" s="413">
        <v>802703.64</v>
      </c>
      <c r="V6" s="414">
        <v>160540.85</v>
      </c>
      <c r="W6" s="414">
        <v>0.0</v>
      </c>
      <c r="X6" s="414">
        <v>0.0</v>
      </c>
      <c r="Y6" s="414">
        <v>601017.79</v>
      </c>
      <c r="Z6" s="414">
        <v>28801.5</v>
      </c>
      <c r="AA6" s="414">
        <v>12343.5</v>
      </c>
      <c r="AB6" s="427">
        <f t="shared" si="2"/>
        <v>41145</v>
      </c>
      <c r="AC6" s="416">
        <f t="shared" si="3"/>
        <v>0</v>
      </c>
      <c r="AD6" s="417" t="s">
        <v>81</v>
      </c>
      <c r="AE6" s="417" t="s">
        <v>65</v>
      </c>
      <c r="AF6" s="418" t="b">
        <v>1</v>
      </c>
      <c r="AG6" s="412"/>
      <c r="AH6" s="412" t="b">
        <v>1</v>
      </c>
      <c r="AI6" s="412"/>
      <c r="AJ6" s="412" t="b">
        <v>1</v>
      </c>
      <c r="AK6" s="412"/>
      <c r="AL6" s="412"/>
      <c r="AM6" s="412" t="b">
        <v>1</v>
      </c>
      <c r="AN6" s="412"/>
      <c r="AO6" s="417" t="s">
        <v>83</v>
      </c>
      <c r="AP6" s="407"/>
      <c r="AQ6" s="419" t="s">
        <v>70</v>
      </c>
      <c r="AR6" s="420">
        <f t="shared" si="4"/>
        <v>45720</v>
      </c>
      <c r="AS6" s="417"/>
      <c r="AT6" s="421"/>
      <c r="AU6" s="421"/>
      <c r="AV6" s="417"/>
      <c r="AW6" s="422"/>
      <c r="AX6" s="423"/>
      <c r="AY6" s="424"/>
      <c r="AZ6" s="425"/>
      <c r="BA6" s="426"/>
    </row>
    <row r="7" ht="15.75" customHeight="1">
      <c r="A7" s="406">
        <v>5.0</v>
      </c>
      <c r="B7" s="407">
        <v>18421.0</v>
      </c>
      <c r="C7" s="408">
        <v>45689.0</v>
      </c>
      <c r="D7" s="409">
        <v>45690.0</v>
      </c>
      <c r="E7" s="410">
        <f t="shared" si="1"/>
        <v>1</v>
      </c>
      <c r="F7" s="411" t="s">
        <v>1308</v>
      </c>
      <c r="G7" s="408">
        <v>22572.0</v>
      </c>
      <c r="H7" s="407">
        <v>63.0</v>
      </c>
      <c r="I7" s="412" t="s">
        <v>62</v>
      </c>
      <c r="J7" s="412" t="s">
        <v>62</v>
      </c>
      <c r="K7" s="412" t="s">
        <v>1309</v>
      </c>
      <c r="L7" s="412" t="s">
        <v>98</v>
      </c>
      <c r="M7" s="412" t="s">
        <v>76</v>
      </c>
      <c r="N7" s="412" t="s">
        <v>1310</v>
      </c>
      <c r="O7" s="412" t="s">
        <v>1311</v>
      </c>
      <c r="P7" s="407" t="s">
        <v>1312</v>
      </c>
      <c r="Q7" s="412" t="s">
        <v>62</v>
      </c>
      <c r="R7" s="407" t="s">
        <v>62</v>
      </c>
      <c r="S7" s="412" t="s">
        <v>297</v>
      </c>
      <c r="T7" s="412" t="s">
        <v>62</v>
      </c>
      <c r="U7" s="413">
        <v>80423.2</v>
      </c>
      <c r="V7" s="414">
        <v>16084.51</v>
      </c>
      <c r="W7" s="414">
        <v>0.0</v>
      </c>
      <c r="X7" s="414">
        <v>0.0</v>
      </c>
      <c r="Y7" s="414">
        <v>30000.0</v>
      </c>
      <c r="Z7" s="414">
        <v>13377.0</v>
      </c>
      <c r="AA7" s="414">
        <v>5733.0</v>
      </c>
      <c r="AB7" s="427">
        <f t="shared" si="2"/>
        <v>19110</v>
      </c>
      <c r="AC7" s="416">
        <f t="shared" si="3"/>
        <v>15228.69</v>
      </c>
      <c r="AD7" s="417" t="s">
        <v>81</v>
      </c>
      <c r="AE7" s="417" t="s">
        <v>65</v>
      </c>
      <c r="AF7" s="418" t="b">
        <v>1</v>
      </c>
      <c r="AG7" s="412"/>
      <c r="AH7" s="412" t="b">
        <v>1</v>
      </c>
      <c r="AI7" s="412"/>
      <c r="AJ7" s="412" t="b">
        <v>1</v>
      </c>
      <c r="AK7" s="412"/>
      <c r="AL7" s="412"/>
      <c r="AM7" s="412" t="b">
        <v>1</v>
      </c>
      <c r="AN7" s="412"/>
      <c r="AO7" s="417" t="s">
        <v>83</v>
      </c>
      <c r="AP7" s="407" t="s">
        <v>127</v>
      </c>
      <c r="AQ7" s="419" t="s">
        <v>70</v>
      </c>
      <c r="AR7" s="420">
        <f t="shared" si="4"/>
        <v>45720</v>
      </c>
      <c r="AS7" s="417"/>
      <c r="AT7" s="421"/>
      <c r="AU7" s="421"/>
      <c r="AV7" s="417"/>
      <c r="AW7" s="422"/>
      <c r="AX7" s="423"/>
      <c r="AY7" s="424"/>
      <c r="AZ7" s="425"/>
      <c r="BA7" s="426"/>
    </row>
    <row r="8" ht="15.75" customHeight="1">
      <c r="A8" s="428">
        <v>6.0</v>
      </c>
      <c r="B8" s="429">
        <v>18355.0</v>
      </c>
      <c r="C8" s="430">
        <v>45687.0</v>
      </c>
      <c r="D8" s="431">
        <v>45690.0</v>
      </c>
      <c r="E8" s="432">
        <f t="shared" si="1"/>
        <v>3</v>
      </c>
      <c r="F8" s="433" t="s">
        <v>1313</v>
      </c>
      <c r="G8" s="430">
        <v>43678.0</v>
      </c>
      <c r="H8" s="429">
        <v>5.0</v>
      </c>
      <c r="I8" s="434" t="s">
        <v>62</v>
      </c>
      <c r="J8" s="434" t="s">
        <v>62</v>
      </c>
      <c r="K8" s="434" t="s">
        <v>1314</v>
      </c>
      <c r="L8" s="434" t="s">
        <v>57</v>
      </c>
      <c r="M8" s="434" t="s">
        <v>58</v>
      </c>
      <c r="N8" s="434" t="s">
        <v>1315</v>
      </c>
      <c r="O8" s="433" t="s">
        <v>1316</v>
      </c>
      <c r="P8" s="429" t="s">
        <v>91</v>
      </c>
      <c r="Q8" s="434" t="s">
        <v>62</v>
      </c>
      <c r="R8" s="429" t="s">
        <v>62</v>
      </c>
      <c r="S8" s="434" t="s">
        <v>134</v>
      </c>
      <c r="T8" s="434" t="s">
        <v>62</v>
      </c>
      <c r="U8" s="435">
        <v>51944.43</v>
      </c>
      <c r="V8" s="436">
        <v>0.0</v>
      </c>
      <c r="W8" s="436">
        <v>0.0</v>
      </c>
      <c r="X8" s="436">
        <v>21023.97</v>
      </c>
      <c r="Y8" s="436">
        <v>1670.46</v>
      </c>
      <c r="Z8" s="436">
        <v>20475.0</v>
      </c>
      <c r="AA8" s="436">
        <v>8775.0</v>
      </c>
      <c r="AB8" s="437">
        <f t="shared" si="2"/>
        <v>29250</v>
      </c>
      <c r="AC8" s="438">
        <f t="shared" si="3"/>
        <v>0</v>
      </c>
      <c r="AD8" s="439" t="s">
        <v>64</v>
      </c>
      <c r="AE8" s="439" t="s">
        <v>65</v>
      </c>
      <c r="AF8" s="440" t="b">
        <v>1</v>
      </c>
      <c r="AG8" s="434"/>
      <c r="AH8" s="434" t="b">
        <v>1</v>
      </c>
      <c r="AI8" s="434"/>
      <c r="AJ8" s="434" t="b">
        <v>1</v>
      </c>
      <c r="AK8" s="434"/>
      <c r="AL8" s="434" t="s">
        <v>1317</v>
      </c>
      <c r="AM8" s="434" t="b">
        <v>1</v>
      </c>
      <c r="AN8" s="434"/>
      <c r="AO8" s="439" t="s">
        <v>83</v>
      </c>
      <c r="AP8" s="429" t="s">
        <v>69</v>
      </c>
      <c r="AQ8" s="441" t="s">
        <v>70</v>
      </c>
      <c r="AR8" s="442">
        <f t="shared" si="4"/>
        <v>45720</v>
      </c>
      <c r="AS8" s="439"/>
      <c r="AT8" s="443"/>
      <c r="AU8" s="443"/>
      <c r="AV8" s="439"/>
      <c r="AW8" s="444"/>
      <c r="AX8" s="445"/>
      <c r="AY8" s="446"/>
      <c r="AZ8" s="447"/>
      <c r="BA8" s="448"/>
    </row>
    <row r="9" ht="15.75" customHeight="1">
      <c r="A9" s="449">
        <v>7.0</v>
      </c>
      <c r="B9" s="407">
        <v>18473.0</v>
      </c>
      <c r="C9" s="408">
        <v>45690.0</v>
      </c>
      <c r="D9" s="409">
        <v>45691.0</v>
      </c>
      <c r="E9" s="410">
        <f t="shared" si="1"/>
        <v>1</v>
      </c>
      <c r="F9" s="411" t="s">
        <v>1318</v>
      </c>
      <c r="G9" s="408">
        <v>44586.0</v>
      </c>
      <c r="H9" s="407">
        <v>3.0</v>
      </c>
      <c r="I9" s="412" t="s">
        <v>62</v>
      </c>
      <c r="J9" s="412" t="s">
        <v>1319</v>
      </c>
      <c r="K9" s="412" t="s">
        <v>1320</v>
      </c>
      <c r="L9" s="412" t="s">
        <v>57</v>
      </c>
      <c r="M9" s="412" t="s">
        <v>58</v>
      </c>
      <c r="N9" s="412" t="s">
        <v>1321</v>
      </c>
      <c r="O9" s="412" t="s">
        <v>1322</v>
      </c>
      <c r="P9" s="407" t="s">
        <v>133</v>
      </c>
      <c r="Q9" s="412" t="s">
        <v>62</v>
      </c>
      <c r="R9" s="407" t="s">
        <v>62</v>
      </c>
      <c r="S9" s="412" t="s">
        <v>1323</v>
      </c>
      <c r="T9" s="412" t="s">
        <v>62</v>
      </c>
      <c r="U9" s="413">
        <v>34278.4</v>
      </c>
      <c r="V9" s="414">
        <v>0.0</v>
      </c>
      <c r="W9" s="414">
        <v>0.0</v>
      </c>
      <c r="X9" s="414">
        <v>0.0</v>
      </c>
      <c r="Y9" s="414">
        <v>20628.4</v>
      </c>
      <c r="Z9" s="414">
        <v>9555.0</v>
      </c>
      <c r="AA9" s="414">
        <v>4095.0</v>
      </c>
      <c r="AB9" s="427">
        <f t="shared" si="2"/>
        <v>13650</v>
      </c>
      <c r="AC9" s="416">
        <f t="shared" si="3"/>
        <v>0</v>
      </c>
      <c r="AD9" s="417" t="s">
        <v>64</v>
      </c>
      <c r="AE9" s="417" t="s">
        <v>65</v>
      </c>
      <c r="AF9" s="418" t="b">
        <v>1</v>
      </c>
      <c r="AG9" s="412"/>
      <c r="AH9" s="412" t="b">
        <v>1</v>
      </c>
      <c r="AI9" s="412"/>
      <c r="AJ9" s="412" t="b">
        <v>1</v>
      </c>
      <c r="AK9" s="412"/>
      <c r="AL9" s="412"/>
      <c r="AM9" s="412" t="b">
        <v>1</v>
      </c>
      <c r="AN9" s="412"/>
      <c r="AO9" s="417" t="s">
        <v>83</v>
      </c>
      <c r="AP9" s="407" t="s">
        <v>94</v>
      </c>
      <c r="AQ9" s="419" t="s">
        <v>70</v>
      </c>
      <c r="AR9" s="420">
        <f t="shared" si="4"/>
        <v>45721</v>
      </c>
      <c r="AS9" s="417"/>
      <c r="AT9" s="421"/>
      <c r="AU9" s="421"/>
      <c r="AV9" s="417"/>
      <c r="AW9" s="422"/>
      <c r="AX9" s="423"/>
      <c r="AY9" s="424"/>
      <c r="AZ9" s="425"/>
      <c r="BA9" s="426"/>
    </row>
    <row r="10" ht="15.75" customHeight="1">
      <c r="A10" s="428">
        <v>8.0</v>
      </c>
      <c r="B10" s="429">
        <v>17875.0</v>
      </c>
      <c r="C10" s="430">
        <v>45676.0</v>
      </c>
      <c r="D10" s="431">
        <v>45691.0</v>
      </c>
      <c r="E10" s="432">
        <f t="shared" si="1"/>
        <v>15</v>
      </c>
      <c r="F10" s="433" t="s">
        <v>1324</v>
      </c>
      <c r="G10" s="430">
        <v>38898.0</v>
      </c>
      <c r="H10" s="429">
        <v>18.0</v>
      </c>
      <c r="I10" s="434" t="s">
        <v>62</v>
      </c>
      <c r="J10" s="434" t="s">
        <v>1325</v>
      </c>
      <c r="K10" s="434" t="s">
        <v>1326</v>
      </c>
      <c r="L10" s="434" t="s">
        <v>75</v>
      </c>
      <c r="M10" s="434" t="s">
        <v>58</v>
      </c>
      <c r="N10" s="434" t="s">
        <v>165</v>
      </c>
      <c r="O10" s="434" t="s">
        <v>1327</v>
      </c>
      <c r="P10" s="429" t="s">
        <v>1328</v>
      </c>
      <c r="Q10" s="434" t="s">
        <v>62</v>
      </c>
      <c r="R10" s="429" t="s">
        <v>62</v>
      </c>
      <c r="S10" s="434" t="s">
        <v>385</v>
      </c>
      <c r="T10" s="434" t="s">
        <v>62</v>
      </c>
      <c r="U10" s="435">
        <v>616172.16</v>
      </c>
      <c r="V10" s="436">
        <v>0.0</v>
      </c>
      <c r="W10" s="436">
        <v>0.0</v>
      </c>
      <c r="X10" s="436">
        <v>0.0</v>
      </c>
      <c r="Y10" s="436">
        <v>588482.16</v>
      </c>
      <c r="Z10" s="436">
        <v>19383.0</v>
      </c>
      <c r="AA10" s="436">
        <v>8307.0</v>
      </c>
      <c r="AB10" s="437">
        <f t="shared" si="2"/>
        <v>27690</v>
      </c>
      <c r="AC10" s="438">
        <f t="shared" si="3"/>
        <v>0</v>
      </c>
      <c r="AD10" s="439" t="s">
        <v>81</v>
      </c>
      <c r="AE10" s="439" t="s">
        <v>65</v>
      </c>
      <c r="AF10" s="440" t="b">
        <v>1</v>
      </c>
      <c r="AG10" s="434"/>
      <c r="AH10" s="434" t="b">
        <v>1</v>
      </c>
      <c r="AI10" s="434"/>
      <c r="AJ10" s="434" t="b">
        <v>1</v>
      </c>
      <c r="AK10" s="434"/>
      <c r="AL10" s="434"/>
      <c r="AM10" s="434" t="b">
        <v>1</v>
      </c>
      <c r="AN10" s="434"/>
      <c r="AO10" s="439" t="s">
        <v>83</v>
      </c>
      <c r="AP10" s="429" t="s">
        <v>94</v>
      </c>
      <c r="AQ10" s="441" t="s">
        <v>70</v>
      </c>
      <c r="AR10" s="442">
        <f t="shared" si="4"/>
        <v>45721</v>
      </c>
      <c r="AS10" s="439"/>
      <c r="AT10" s="443"/>
      <c r="AU10" s="443"/>
      <c r="AV10" s="439"/>
      <c r="AW10" s="444"/>
      <c r="AX10" s="445"/>
      <c r="AY10" s="446"/>
      <c r="AZ10" s="447"/>
      <c r="BA10" s="448"/>
    </row>
    <row r="11" ht="15.75" customHeight="1">
      <c r="A11" s="406">
        <v>9.0</v>
      </c>
      <c r="B11" s="407">
        <v>18453.0</v>
      </c>
      <c r="C11" s="408">
        <v>45689.0</v>
      </c>
      <c r="D11" s="409">
        <v>45692.0</v>
      </c>
      <c r="E11" s="410">
        <f t="shared" si="1"/>
        <v>3</v>
      </c>
      <c r="F11" s="411" t="s">
        <v>1329</v>
      </c>
      <c r="G11" s="450">
        <v>27867.0</v>
      </c>
      <c r="H11" s="407">
        <v>48.0</v>
      </c>
      <c r="I11" s="412" t="s">
        <v>62</v>
      </c>
      <c r="J11" s="412" t="s">
        <v>62</v>
      </c>
      <c r="K11" s="412" t="s">
        <v>1330</v>
      </c>
      <c r="L11" s="412" t="s">
        <v>57</v>
      </c>
      <c r="M11" s="412" t="s">
        <v>76</v>
      </c>
      <c r="N11" s="412" t="s">
        <v>1331</v>
      </c>
      <c r="O11" s="412" t="s">
        <v>1332</v>
      </c>
      <c r="P11" s="407" t="s">
        <v>1333</v>
      </c>
      <c r="Q11" s="412" t="s">
        <v>1334</v>
      </c>
      <c r="R11" s="407">
        <v>11000.0</v>
      </c>
      <c r="S11" s="412" t="s">
        <v>925</v>
      </c>
      <c r="T11" s="412" t="s">
        <v>1335</v>
      </c>
      <c r="U11" s="413">
        <v>168505.52</v>
      </c>
      <c r="V11" s="414">
        <v>0.0</v>
      </c>
      <c r="W11" s="414">
        <v>0.0</v>
      </c>
      <c r="X11" s="414">
        <v>0.0</v>
      </c>
      <c r="Y11" s="414">
        <v>147952.52</v>
      </c>
      <c r="Z11" s="414">
        <v>10725.0</v>
      </c>
      <c r="AA11" s="414">
        <v>9828.0</v>
      </c>
      <c r="AB11" s="427">
        <f>SUM(Z11:AA11)</f>
        <v>20553</v>
      </c>
      <c r="AC11" s="438">
        <f t="shared" si="3"/>
        <v>0</v>
      </c>
      <c r="AD11" s="417" t="s">
        <v>150</v>
      </c>
      <c r="AE11" s="417" t="s">
        <v>65</v>
      </c>
      <c r="AF11" s="418" t="b">
        <v>1</v>
      </c>
      <c r="AG11" s="412"/>
      <c r="AH11" s="418" t="b">
        <v>1</v>
      </c>
      <c r="AI11" s="412"/>
      <c r="AJ11" s="418" t="b">
        <v>1</v>
      </c>
      <c r="AK11" s="412"/>
      <c r="AL11" s="412" t="s">
        <v>151</v>
      </c>
      <c r="AM11" s="412" t="b">
        <v>1</v>
      </c>
      <c r="AN11" s="412"/>
      <c r="AO11" s="417" t="s">
        <v>83</v>
      </c>
      <c r="AP11" s="407" t="s">
        <v>94</v>
      </c>
      <c r="AQ11" s="419" t="s">
        <v>70</v>
      </c>
      <c r="AR11" s="420">
        <f t="shared" si="4"/>
        <v>45722</v>
      </c>
      <c r="AS11" s="417"/>
      <c r="AT11" s="421"/>
      <c r="AU11" s="421"/>
      <c r="AV11" s="417"/>
      <c r="AW11" s="422"/>
      <c r="AX11" s="423"/>
      <c r="AY11" s="424"/>
      <c r="AZ11" s="425"/>
      <c r="BA11" s="426"/>
    </row>
    <row r="12" ht="15.75" customHeight="1">
      <c r="A12" s="406">
        <v>10.0</v>
      </c>
      <c r="B12" s="407">
        <v>18362.0</v>
      </c>
      <c r="C12" s="408">
        <v>45687.0</v>
      </c>
      <c r="D12" s="409">
        <v>45692.0</v>
      </c>
      <c r="E12" s="410">
        <f t="shared" si="1"/>
        <v>5</v>
      </c>
      <c r="F12" s="411" t="s">
        <v>1336</v>
      </c>
      <c r="G12" s="450">
        <v>40779.0</v>
      </c>
      <c r="H12" s="407">
        <v>13.0</v>
      </c>
      <c r="I12" s="412" t="s">
        <v>62</v>
      </c>
      <c r="J12" s="412" t="s">
        <v>1337</v>
      </c>
      <c r="K12" s="412" t="s">
        <v>1338</v>
      </c>
      <c r="L12" s="412" t="s">
        <v>57</v>
      </c>
      <c r="M12" s="412" t="s">
        <v>58</v>
      </c>
      <c r="N12" s="412" t="s">
        <v>1339</v>
      </c>
      <c r="O12" s="412" t="s">
        <v>1340</v>
      </c>
      <c r="P12" s="407" t="s">
        <v>1341</v>
      </c>
      <c r="Q12" s="412" t="s">
        <v>62</v>
      </c>
      <c r="R12" s="407"/>
      <c r="S12" s="412" t="s">
        <v>982</v>
      </c>
      <c r="T12" s="412" t="s">
        <v>62</v>
      </c>
      <c r="U12" s="413">
        <v>68422.57</v>
      </c>
      <c r="V12" s="414">
        <v>0.0</v>
      </c>
      <c r="W12" s="414">
        <v>0.0</v>
      </c>
      <c r="X12" s="414">
        <v>48635.07</v>
      </c>
      <c r="Y12" s="414">
        <v>287.5</v>
      </c>
      <c r="Z12" s="414">
        <v>13650.0</v>
      </c>
      <c r="AA12" s="414">
        <v>5850.0</v>
      </c>
      <c r="AB12" s="427">
        <f t="shared" ref="AB12:AB144" si="5">Z12+AA12</f>
        <v>19500</v>
      </c>
      <c r="AC12" s="438">
        <f t="shared" si="3"/>
        <v>0</v>
      </c>
      <c r="AD12" s="417" t="s">
        <v>64</v>
      </c>
      <c r="AE12" s="417" t="s">
        <v>65</v>
      </c>
      <c r="AF12" s="418" t="b">
        <v>1</v>
      </c>
      <c r="AG12" s="412"/>
      <c r="AH12" s="418" t="b">
        <v>1</v>
      </c>
      <c r="AI12" s="412"/>
      <c r="AJ12" s="418" t="b">
        <v>1</v>
      </c>
      <c r="AK12" s="412"/>
      <c r="AL12" s="418"/>
      <c r="AM12" s="412" t="b">
        <v>1</v>
      </c>
      <c r="AN12" s="412"/>
      <c r="AO12" s="417" t="s">
        <v>83</v>
      </c>
      <c r="AP12" s="407" t="s">
        <v>94</v>
      </c>
      <c r="AQ12" s="419" t="s">
        <v>70</v>
      </c>
      <c r="AR12" s="420">
        <f t="shared" si="4"/>
        <v>45722</v>
      </c>
      <c r="AS12" s="417"/>
      <c r="AT12" s="421"/>
      <c r="AU12" s="421"/>
      <c r="AV12" s="417"/>
      <c r="AW12" s="422"/>
      <c r="AX12" s="423"/>
      <c r="AY12" s="424"/>
      <c r="AZ12" s="425"/>
      <c r="BA12" s="426"/>
    </row>
    <row r="13" ht="15.75" customHeight="1">
      <c r="A13" s="406">
        <v>11.0</v>
      </c>
      <c r="B13" s="407">
        <v>18452.0</v>
      </c>
      <c r="C13" s="408">
        <v>45689.0</v>
      </c>
      <c r="D13" s="409">
        <v>45692.0</v>
      </c>
      <c r="E13" s="410">
        <f t="shared" si="1"/>
        <v>3</v>
      </c>
      <c r="F13" s="411" t="s">
        <v>1342</v>
      </c>
      <c r="G13" s="408">
        <v>20887.0</v>
      </c>
      <c r="H13" s="407">
        <v>67.0</v>
      </c>
      <c r="I13" s="412" t="s">
        <v>62</v>
      </c>
      <c r="J13" s="412" t="s">
        <v>62</v>
      </c>
      <c r="K13" s="412" t="s">
        <v>1343</v>
      </c>
      <c r="L13" s="412" t="s">
        <v>98</v>
      </c>
      <c r="M13" s="412" t="s">
        <v>76</v>
      </c>
      <c r="N13" s="412" t="s">
        <v>1344</v>
      </c>
      <c r="O13" s="412" t="s">
        <v>1345</v>
      </c>
      <c r="P13" s="407" t="s">
        <v>1021</v>
      </c>
      <c r="Q13" s="412" t="s">
        <v>62</v>
      </c>
      <c r="R13" s="407"/>
      <c r="S13" s="412" t="s">
        <v>676</v>
      </c>
      <c r="T13" s="412" t="s">
        <v>62</v>
      </c>
      <c r="U13" s="413">
        <v>64506.89</v>
      </c>
      <c r="V13" s="414">
        <v>12901.41</v>
      </c>
      <c r="W13" s="414">
        <v>0.0</v>
      </c>
      <c r="X13" s="414">
        <v>0.0</v>
      </c>
      <c r="Y13" s="414">
        <v>35030.48</v>
      </c>
      <c r="Z13" s="414">
        <v>11602.5</v>
      </c>
      <c r="AA13" s="414">
        <v>4972.5</v>
      </c>
      <c r="AB13" s="427">
        <f t="shared" si="5"/>
        <v>16575</v>
      </c>
      <c r="AC13" s="438">
        <f t="shared" si="3"/>
        <v>0</v>
      </c>
      <c r="AD13" s="417" t="s">
        <v>81</v>
      </c>
      <c r="AE13" s="417" t="s">
        <v>65</v>
      </c>
      <c r="AF13" s="418" t="b">
        <v>1</v>
      </c>
      <c r="AG13" s="412"/>
      <c r="AH13" s="418" t="b">
        <v>1</v>
      </c>
      <c r="AI13" s="412"/>
      <c r="AJ13" s="418" t="b">
        <v>1</v>
      </c>
      <c r="AK13" s="412"/>
      <c r="AL13" s="412"/>
      <c r="AM13" s="412" t="b">
        <v>1</v>
      </c>
      <c r="AN13" s="412"/>
      <c r="AO13" s="417" t="s">
        <v>83</v>
      </c>
      <c r="AP13" s="407" t="s">
        <v>94</v>
      </c>
      <c r="AQ13" s="419" t="s">
        <v>70</v>
      </c>
      <c r="AR13" s="420">
        <f t="shared" si="4"/>
        <v>45722</v>
      </c>
      <c r="AS13" s="417"/>
      <c r="AT13" s="421"/>
      <c r="AU13" s="421"/>
      <c r="AV13" s="417"/>
      <c r="AW13" s="422"/>
      <c r="AX13" s="423"/>
      <c r="AY13" s="424"/>
      <c r="AZ13" s="425"/>
      <c r="BA13" s="426"/>
    </row>
    <row r="14" ht="15.75" customHeight="1">
      <c r="A14" s="406">
        <v>12.0</v>
      </c>
      <c r="B14" s="407">
        <v>18457.0</v>
      </c>
      <c r="C14" s="408">
        <v>45689.0</v>
      </c>
      <c r="D14" s="409">
        <v>45692.0</v>
      </c>
      <c r="E14" s="410">
        <f t="shared" si="1"/>
        <v>3</v>
      </c>
      <c r="F14" s="411" t="s">
        <v>1346</v>
      </c>
      <c r="G14" s="408">
        <v>33274.0</v>
      </c>
      <c r="H14" s="407">
        <v>33.0</v>
      </c>
      <c r="I14" s="412" t="s">
        <v>62</v>
      </c>
      <c r="J14" s="412"/>
      <c r="K14" s="412" t="s">
        <v>1347</v>
      </c>
      <c r="L14" s="412" t="s">
        <v>57</v>
      </c>
      <c r="M14" s="412" t="s">
        <v>76</v>
      </c>
      <c r="N14" s="412" t="s">
        <v>1348</v>
      </c>
      <c r="O14" s="412" t="s">
        <v>1349</v>
      </c>
      <c r="P14" s="407" t="s">
        <v>231</v>
      </c>
      <c r="Q14" s="412" t="s">
        <v>1350</v>
      </c>
      <c r="R14" s="407">
        <v>59513.0</v>
      </c>
      <c r="S14" s="412" t="s">
        <v>1351</v>
      </c>
      <c r="T14" s="412" t="s">
        <v>1352</v>
      </c>
      <c r="U14" s="413">
        <v>154035.89</v>
      </c>
      <c r="V14" s="414">
        <v>0.0</v>
      </c>
      <c r="W14" s="414">
        <v>0.0</v>
      </c>
      <c r="X14" s="414">
        <v>0.0</v>
      </c>
      <c r="Y14" s="414">
        <v>116985.89</v>
      </c>
      <c r="Z14" s="414">
        <v>22230.0</v>
      </c>
      <c r="AA14" s="414">
        <v>14820.0</v>
      </c>
      <c r="AB14" s="427">
        <f t="shared" si="5"/>
        <v>37050</v>
      </c>
      <c r="AC14" s="416">
        <f t="shared" si="3"/>
        <v>0</v>
      </c>
      <c r="AD14" s="417" t="s">
        <v>312</v>
      </c>
      <c r="AE14" s="417" t="s">
        <v>65</v>
      </c>
      <c r="AF14" s="418" t="b">
        <v>1</v>
      </c>
      <c r="AG14" s="412"/>
      <c r="AH14" s="418" t="b">
        <v>1</v>
      </c>
      <c r="AI14" s="412"/>
      <c r="AJ14" s="418" t="b">
        <v>1</v>
      </c>
      <c r="AK14" s="412"/>
      <c r="AL14" s="412" t="s">
        <v>151</v>
      </c>
      <c r="AM14" s="412" t="b">
        <v>1</v>
      </c>
      <c r="AN14" s="412"/>
      <c r="AO14" s="417" t="s">
        <v>238</v>
      </c>
      <c r="AP14" s="407" t="s">
        <v>94</v>
      </c>
      <c r="AQ14" s="419" t="s">
        <v>70</v>
      </c>
      <c r="AR14" s="420">
        <f t="shared" si="4"/>
        <v>45722</v>
      </c>
      <c r="AS14" s="417"/>
      <c r="AT14" s="421"/>
      <c r="AU14" s="421"/>
      <c r="AV14" s="417"/>
      <c r="AW14" s="422"/>
      <c r="AX14" s="423"/>
      <c r="AY14" s="424"/>
      <c r="AZ14" s="425"/>
      <c r="BA14" s="426"/>
    </row>
    <row r="15" ht="15.75" customHeight="1">
      <c r="A15" s="406">
        <v>13.0</v>
      </c>
      <c r="B15" s="407">
        <v>18459.0</v>
      </c>
      <c r="C15" s="408">
        <v>45690.0</v>
      </c>
      <c r="D15" s="409">
        <v>45692.0</v>
      </c>
      <c r="E15" s="410">
        <f t="shared" si="1"/>
        <v>2</v>
      </c>
      <c r="F15" s="411" t="s">
        <v>1353</v>
      </c>
      <c r="G15" s="408">
        <v>44489.0</v>
      </c>
      <c r="H15" s="407">
        <v>3.0</v>
      </c>
      <c r="I15" s="412" t="s">
        <v>62</v>
      </c>
      <c r="J15" s="412" t="s">
        <v>1354</v>
      </c>
      <c r="K15" s="412" t="s">
        <v>1355</v>
      </c>
      <c r="L15" s="412" t="s">
        <v>57</v>
      </c>
      <c r="M15" s="412" t="s">
        <v>58</v>
      </c>
      <c r="N15" s="412" t="s">
        <v>1356</v>
      </c>
      <c r="O15" s="412" t="s">
        <v>1357</v>
      </c>
      <c r="P15" s="407" t="s">
        <v>1358</v>
      </c>
      <c r="Q15" s="412" t="s">
        <v>1359</v>
      </c>
      <c r="R15" s="407" t="s">
        <v>1360</v>
      </c>
      <c r="S15" s="412" t="s">
        <v>622</v>
      </c>
      <c r="T15" s="412" t="s">
        <v>1361</v>
      </c>
      <c r="U15" s="414">
        <v>170213.02</v>
      </c>
      <c r="V15" s="414">
        <v>0.0</v>
      </c>
      <c r="W15" s="414">
        <v>0.0</v>
      </c>
      <c r="X15" s="414">
        <v>0.0</v>
      </c>
      <c r="Y15" s="414">
        <v>85427.02</v>
      </c>
      <c r="Z15" s="414">
        <f>21255+8775</f>
        <v>30030</v>
      </c>
      <c r="AA15" s="414">
        <f>19656+35100</f>
        <v>54756</v>
      </c>
      <c r="AB15" s="427">
        <f t="shared" si="5"/>
        <v>84786</v>
      </c>
      <c r="AC15" s="416">
        <f t="shared" si="3"/>
        <v>0</v>
      </c>
      <c r="AD15" s="417" t="s">
        <v>1362</v>
      </c>
      <c r="AE15" s="417" t="s">
        <v>65</v>
      </c>
      <c r="AF15" s="418" t="b">
        <v>1</v>
      </c>
      <c r="AG15" s="412"/>
      <c r="AH15" s="418" t="b">
        <v>1</v>
      </c>
      <c r="AI15" s="412"/>
      <c r="AJ15" s="418" t="b">
        <v>1</v>
      </c>
      <c r="AK15" s="412"/>
      <c r="AL15" s="418" t="s">
        <v>151</v>
      </c>
      <c r="AM15" s="412" t="b">
        <v>1</v>
      </c>
      <c r="AN15" s="412"/>
      <c r="AO15" s="417" t="s">
        <v>83</v>
      </c>
      <c r="AP15" s="407" t="s">
        <v>94</v>
      </c>
      <c r="AQ15" s="419" t="s">
        <v>70</v>
      </c>
      <c r="AR15" s="420">
        <f t="shared" si="4"/>
        <v>45722</v>
      </c>
      <c r="AS15" s="417"/>
      <c r="AT15" s="421"/>
      <c r="AU15" s="421"/>
      <c r="AV15" s="417"/>
      <c r="AW15" s="422"/>
      <c r="AX15" s="423"/>
      <c r="AY15" s="424"/>
      <c r="AZ15" s="425"/>
      <c r="BA15" s="426"/>
    </row>
    <row r="16" ht="15.75" customHeight="1">
      <c r="A16" s="406">
        <v>14.0</v>
      </c>
      <c r="B16" s="407">
        <v>18477.0</v>
      </c>
      <c r="C16" s="408">
        <v>45690.0</v>
      </c>
      <c r="D16" s="409">
        <v>45692.0</v>
      </c>
      <c r="E16" s="410">
        <f t="shared" si="1"/>
        <v>2</v>
      </c>
      <c r="F16" s="411" t="s">
        <v>1363</v>
      </c>
      <c r="G16" s="408">
        <v>42214.0</v>
      </c>
      <c r="H16" s="407">
        <v>10.0</v>
      </c>
      <c r="I16" s="412" t="s">
        <v>62</v>
      </c>
      <c r="J16" s="412" t="s">
        <v>1364</v>
      </c>
      <c r="K16" s="412" t="s">
        <v>1365</v>
      </c>
      <c r="L16" s="412" t="s">
        <v>164</v>
      </c>
      <c r="M16" s="412" t="s">
        <v>58</v>
      </c>
      <c r="N16" s="412" t="s">
        <v>1366</v>
      </c>
      <c r="O16" s="412" t="s">
        <v>1367</v>
      </c>
      <c r="P16" s="407" t="s">
        <v>1368</v>
      </c>
      <c r="Q16" s="412" t="s">
        <v>62</v>
      </c>
      <c r="R16" s="407" t="s">
        <v>62</v>
      </c>
      <c r="S16" s="412" t="s">
        <v>428</v>
      </c>
      <c r="T16" s="412" t="s">
        <v>1369</v>
      </c>
      <c r="U16" s="413">
        <v>50547.09</v>
      </c>
      <c r="V16" s="414">
        <v>0.0</v>
      </c>
      <c r="W16" s="414">
        <v>1354.87</v>
      </c>
      <c r="X16" s="414">
        <v>0.0</v>
      </c>
      <c r="Y16" s="414">
        <v>32032.22</v>
      </c>
      <c r="Z16" s="414">
        <v>12012.0</v>
      </c>
      <c r="AA16" s="414">
        <v>5148.0</v>
      </c>
      <c r="AB16" s="427">
        <f t="shared" si="5"/>
        <v>17160</v>
      </c>
      <c r="AC16" s="416">
        <f t="shared" si="3"/>
        <v>0</v>
      </c>
      <c r="AD16" s="417" t="s">
        <v>81</v>
      </c>
      <c r="AE16" s="417" t="s">
        <v>65</v>
      </c>
      <c r="AF16" s="418" t="b">
        <v>1</v>
      </c>
      <c r="AG16" s="412"/>
      <c r="AH16" s="418" t="b">
        <v>1</v>
      </c>
      <c r="AI16" s="412"/>
      <c r="AJ16" s="418" t="b">
        <v>1</v>
      </c>
      <c r="AK16" s="412"/>
      <c r="AL16" s="412"/>
      <c r="AM16" s="412" t="b">
        <v>1</v>
      </c>
      <c r="AN16" s="412"/>
      <c r="AO16" s="417" t="s">
        <v>83</v>
      </c>
      <c r="AP16" s="407" t="s">
        <v>69</v>
      </c>
      <c r="AQ16" s="419" t="s">
        <v>70</v>
      </c>
      <c r="AR16" s="420">
        <f t="shared" si="4"/>
        <v>45722</v>
      </c>
      <c r="AS16" s="417"/>
      <c r="AT16" s="421"/>
      <c r="AU16" s="421"/>
      <c r="AV16" s="417"/>
      <c r="AW16" s="422"/>
      <c r="AX16" s="423"/>
      <c r="AY16" s="424"/>
      <c r="AZ16" s="425"/>
      <c r="BA16" s="426"/>
    </row>
    <row r="17" ht="45.75" customHeight="1">
      <c r="A17" s="428">
        <v>15.0</v>
      </c>
      <c r="B17" s="429">
        <v>18440.0</v>
      </c>
      <c r="C17" s="430">
        <v>45689.0</v>
      </c>
      <c r="D17" s="431">
        <v>45692.0</v>
      </c>
      <c r="E17" s="432">
        <f t="shared" si="1"/>
        <v>3</v>
      </c>
      <c r="F17" s="433" t="s">
        <v>1370</v>
      </c>
      <c r="G17" s="430">
        <v>32074.0</v>
      </c>
      <c r="H17" s="429">
        <v>37.0</v>
      </c>
      <c r="I17" s="434" t="s">
        <v>62</v>
      </c>
      <c r="J17" s="434" t="s">
        <v>62</v>
      </c>
      <c r="K17" s="434" t="s">
        <v>1371</v>
      </c>
      <c r="L17" s="434" t="s">
        <v>228</v>
      </c>
      <c r="M17" s="434" t="s">
        <v>76</v>
      </c>
      <c r="N17" s="434" t="s">
        <v>1372</v>
      </c>
      <c r="O17" s="434" t="s">
        <v>1373</v>
      </c>
      <c r="P17" s="429" t="s">
        <v>1374</v>
      </c>
      <c r="Q17" s="434" t="s">
        <v>62</v>
      </c>
      <c r="R17" s="429" t="s">
        <v>62</v>
      </c>
      <c r="S17" s="434" t="s">
        <v>102</v>
      </c>
      <c r="T17" s="434" t="s">
        <v>1375</v>
      </c>
      <c r="U17" s="435">
        <v>264147.77</v>
      </c>
      <c r="V17" s="436">
        <v>0.0</v>
      </c>
      <c r="W17" s="436">
        <v>0.0</v>
      </c>
      <c r="X17" s="436">
        <v>71664.93</v>
      </c>
      <c r="Y17" s="436">
        <v>112482.84</v>
      </c>
      <c r="Z17" s="436">
        <v>56000.0</v>
      </c>
      <c r="AA17" s="436">
        <v>24000.0</v>
      </c>
      <c r="AB17" s="437">
        <f t="shared" si="5"/>
        <v>80000</v>
      </c>
      <c r="AC17" s="438">
        <f t="shared" si="3"/>
        <v>0</v>
      </c>
      <c r="AD17" s="439" t="s">
        <v>81</v>
      </c>
      <c r="AE17" s="439" t="s">
        <v>65</v>
      </c>
      <c r="AF17" s="440" t="b">
        <v>1</v>
      </c>
      <c r="AG17" s="434"/>
      <c r="AH17" s="440" t="b">
        <v>1</v>
      </c>
      <c r="AI17" s="434"/>
      <c r="AJ17" s="440" t="b">
        <v>1</v>
      </c>
      <c r="AK17" s="434"/>
      <c r="AL17" s="434"/>
      <c r="AM17" s="434" t="b">
        <v>1</v>
      </c>
      <c r="AN17" s="434"/>
      <c r="AO17" s="439" t="s">
        <v>83</v>
      </c>
      <c r="AP17" s="429"/>
      <c r="AQ17" s="419" t="s">
        <v>70</v>
      </c>
      <c r="AR17" s="442">
        <f t="shared" si="4"/>
        <v>45722</v>
      </c>
      <c r="AS17" s="439"/>
      <c r="AT17" s="443"/>
      <c r="AU17" s="443"/>
      <c r="AV17" s="439"/>
      <c r="AW17" s="444"/>
      <c r="AX17" s="445"/>
      <c r="AY17" s="446"/>
      <c r="AZ17" s="447"/>
      <c r="BA17" s="448"/>
    </row>
    <row r="18" ht="15.75" customHeight="1">
      <c r="A18" s="406">
        <v>16.0</v>
      </c>
      <c r="B18" s="407">
        <v>18469.0</v>
      </c>
      <c r="C18" s="451">
        <v>45690.0</v>
      </c>
      <c r="D18" s="452">
        <v>45693.0</v>
      </c>
      <c r="E18" s="410">
        <f t="shared" si="1"/>
        <v>3</v>
      </c>
      <c r="F18" s="411" t="s">
        <v>1376</v>
      </c>
      <c r="G18" s="408">
        <v>31311.0</v>
      </c>
      <c r="H18" s="407">
        <v>39.0</v>
      </c>
      <c r="I18" s="412" t="s">
        <v>62</v>
      </c>
      <c r="J18" s="412" t="s">
        <v>62</v>
      </c>
      <c r="K18" s="412" t="s">
        <v>1377</v>
      </c>
      <c r="L18" s="412" t="s">
        <v>570</v>
      </c>
      <c r="M18" s="412" t="s">
        <v>76</v>
      </c>
      <c r="N18" s="412" t="s">
        <v>1378</v>
      </c>
      <c r="O18" s="412" t="s">
        <v>1379</v>
      </c>
      <c r="P18" s="407" t="s">
        <v>343</v>
      </c>
      <c r="Q18" s="412" t="s">
        <v>62</v>
      </c>
      <c r="R18" s="407" t="s">
        <v>62</v>
      </c>
      <c r="S18" s="412" t="s">
        <v>1380</v>
      </c>
      <c r="T18" s="412" t="s">
        <v>801</v>
      </c>
      <c r="U18" s="413">
        <v>83561.26</v>
      </c>
      <c r="V18" s="414">
        <v>16712.24</v>
      </c>
      <c r="W18" s="414">
        <v>0.0</v>
      </c>
      <c r="X18" s="414">
        <v>0.0</v>
      </c>
      <c r="Y18" s="414">
        <v>44814.02</v>
      </c>
      <c r="Z18" s="414">
        <v>15424.5</v>
      </c>
      <c r="AA18" s="414">
        <v>6610.5</v>
      </c>
      <c r="AB18" s="427">
        <f t="shared" si="5"/>
        <v>22035</v>
      </c>
      <c r="AC18" s="453">
        <f t="shared" si="3"/>
        <v>0</v>
      </c>
      <c r="AD18" s="454" t="s">
        <v>81</v>
      </c>
      <c r="AE18" s="454" t="s">
        <v>65</v>
      </c>
      <c r="AF18" s="455" t="b">
        <v>1</v>
      </c>
      <c r="AG18" s="456"/>
      <c r="AH18" s="455" t="b">
        <v>0</v>
      </c>
      <c r="AI18" s="457" t="s">
        <v>874</v>
      </c>
      <c r="AJ18" s="455" t="b">
        <v>0</v>
      </c>
      <c r="AK18" s="457" t="s">
        <v>874</v>
      </c>
      <c r="AL18" s="456"/>
      <c r="AM18" s="456" t="b">
        <v>1</v>
      </c>
      <c r="AN18" s="456"/>
      <c r="AO18" s="454" t="s">
        <v>1301</v>
      </c>
      <c r="AP18" s="458" t="s">
        <v>127</v>
      </c>
      <c r="AQ18" s="459" t="s">
        <v>95</v>
      </c>
      <c r="AR18" s="460">
        <f t="shared" si="4"/>
        <v>45723</v>
      </c>
      <c r="AS18" s="417"/>
      <c r="AT18" s="421"/>
      <c r="AU18" s="421"/>
      <c r="AV18" s="417"/>
      <c r="AW18" s="422"/>
      <c r="AX18" s="423"/>
      <c r="AY18" s="424"/>
      <c r="AZ18" s="425"/>
      <c r="BA18" s="426"/>
    </row>
    <row r="19" ht="15.75" customHeight="1">
      <c r="A19" s="406">
        <v>17.0</v>
      </c>
      <c r="B19" s="407">
        <v>18581.0</v>
      </c>
      <c r="C19" s="408">
        <v>45693.0</v>
      </c>
      <c r="D19" s="409">
        <v>45693.0</v>
      </c>
      <c r="E19" s="410">
        <f t="shared" si="1"/>
        <v>0</v>
      </c>
      <c r="F19" s="411" t="s">
        <v>1381</v>
      </c>
      <c r="G19" s="408">
        <v>31871.0</v>
      </c>
      <c r="H19" s="407">
        <v>37.0</v>
      </c>
      <c r="I19" s="412" t="s">
        <v>62</v>
      </c>
      <c r="J19" s="412" t="s">
        <v>62</v>
      </c>
      <c r="K19" s="412" t="s">
        <v>1382</v>
      </c>
      <c r="L19" s="412" t="s">
        <v>57</v>
      </c>
      <c r="M19" s="412" t="s">
        <v>76</v>
      </c>
      <c r="N19" s="412" t="s">
        <v>1383</v>
      </c>
      <c r="O19" s="412" t="s">
        <v>1383</v>
      </c>
      <c r="P19" s="407" t="s">
        <v>713</v>
      </c>
      <c r="Q19" s="412" t="s">
        <v>1384</v>
      </c>
      <c r="R19" s="407">
        <v>1100.0</v>
      </c>
      <c r="S19" s="412" t="s">
        <v>685</v>
      </c>
      <c r="T19" s="412" t="s">
        <v>62</v>
      </c>
      <c r="U19" s="413">
        <v>28289.78</v>
      </c>
      <c r="V19" s="414">
        <v>0.0</v>
      </c>
      <c r="W19" s="414">
        <v>0.0</v>
      </c>
      <c r="X19" s="414">
        <v>8400.0</v>
      </c>
      <c r="Y19" s="414">
        <v>0.0</v>
      </c>
      <c r="Z19" s="414">
        <v>10725.0</v>
      </c>
      <c r="AA19" s="414">
        <v>9828.0</v>
      </c>
      <c r="AB19" s="427">
        <f t="shared" si="5"/>
        <v>20553</v>
      </c>
      <c r="AC19" s="416">
        <f t="shared" si="3"/>
        <v>-663.22</v>
      </c>
      <c r="AD19" s="417" t="s">
        <v>312</v>
      </c>
      <c r="AE19" s="417" t="s">
        <v>313</v>
      </c>
      <c r="AF19" s="418" t="b">
        <v>1</v>
      </c>
      <c r="AG19" s="412"/>
      <c r="AH19" s="418" t="b">
        <v>1</v>
      </c>
      <c r="AI19" s="412"/>
      <c r="AJ19" s="418" t="b">
        <v>1</v>
      </c>
      <c r="AK19" s="412"/>
      <c r="AL19" s="418" t="s">
        <v>151</v>
      </c>
      <c r="AM19" s="412" t="b">
        <v>1</v>
      </c>
      <c r="AN19" s="412"/>
      <c r="AO19" s="417" t="s">
        <v>83</v>
      </c>
      <c r="AP19" s="407" t="s">
        <v>94</v>
      </c>
      <c r="AQ19" s="419" t="s">
        <v>70</v>
      </c>
      <c r="AR19" s="420">
        <f t="shared" si="4"/>
        <v>45723</v>
      </c>
      <c r="AS19" s="417"/>
      <c r="AT19" s="421"/>
      <c r="AU19" s="421"/>
      <c r="AV19" s="417"/>
      <c r="AW19" s="422"/>
      <c r="AX19" s="423"/>
      <c r="AY19" s="424"/>
      <c r="AZ19" s="425"/>
      <c r="BA19" s="426"/>
    </row>
    <row r="20" ht="15.75" customHeight="1">
      <c r="A20" s="406">
        <v>18.0</v>
      </c>
      <c r="B20" s="407">
        <v>18472.0</v>
      </c>
      <c r="C20" s="408">
        <v>45690.0</v>
      </c>
      <c r="D20" s="409">
        <v>45693.0</v>
      </c>
      <c r="E20" s="410">
        <f t="shared" si="1"/>
        <v>3</v>
      </c>
      <c r="F20" s="411" t="s">
        <v>1385</v>
      </c>
      <c r="G20" s="408">
        <v>27677.0</v>
      </c>
      <c r="H20" s="407">
        <v>49.0</v>
      </c>
      <c r="I20" s="412" t="s">
        <v>62</v>
      </c>
      <c r="J20" s="412" t="s">
        <v>62</v>
      </c>
      <c r="K20" s="412" t="s">
        <v>1386</v>
      </c>
      <c r="L20" s="412" t="s">
        <v>57</v>
      </c>
      <c r="M20" s="412" t="s">
        <v>76</v>
      </c>
      <c r="N20" s="412" t="s">
        <v>1387</v>
      </c>
      <c r="O20" s="412" t="s">
        <v>1388</v>
      </c>
      <c r="P20" s="407" t="s">
        <v>343</v>
      </c>
      <c r="Q20" s="412" t="s">
        <v>344</v>
      </c>
      <c r="R20" s="407">
        <v>47562.0</v>
      </c>
      <c r="S20" s="412" t="s">
        <v>685</v>
      </c>
      <c r="T20" s="412" t="s">
        <v>1389</v>
      </c>
      <c r="U20" s="414">
        <v>235486.48</v>
      </c>
      <c r="V20" s="414">
        <v>0.0</v>
      </c>
      <c r="W20" s="414">
        <v>0.0</v>
      </c>
      <c r="X20" s="414">
        <v>174748.98</v>
      </c>
      <c r="Y20" s="414">
        <v>287.5</v>
      </c>
      <c r="Z20" s="414">
        <v>24180.0</v>
      </c>
      <c r="AA20" s="414">
        <v>16120.0</v>
      </c>
      <c r="AB20" s="427">
        <f t="shared" si="5"/>
        <v>40300</v>
      </c>
      <c r="AC20" s="416">
        <f t="shared" si="3"/>
        <v>20150</v>
      </c>
      <c r="AD20" s="417" t="s">
        <v>312</v>
      </c>
      <c r="AE20" s="417" t="s">
        <v>65</v>
      </c>
      <c r="AF20" s="418" t="b">
        <v>1</v>
      </c>
      <c r="AG20" s="412"/>
      <c r="AH20" s="418" t="b">
        <v>1</v>
      </c>
      <c r="AI20" s="412"/>
      <c r="AJ20" s="418" t="b">
        <v>1</v>
      </c>
      <c r="AK20" s="412"/>
      <c r="AL20" s="418" t="s">
        <v>151</v>
      </c>
      <c r="AM20" s="412" t="b">
        <v>1</v>
      </c>
      <c r="AN20" s="412"/>
      <c r="AO20" s="417" t="s">
        <v>83</v>
      </c>
      <c r="AP20" s="407" t="s">
        <v>94</v>
      </c>
      <c r="AQ20" s="419" t="s">
        <v>70</v>
      </c>
      <c r="AR20" s="420">
        <f t="shared" si="4"/>
        <v>45723</v>
      </c>
      <c r="AS20" s="417"/>
      <c r="AT20" s="421"/>
      <c r="AU20" s="421"/>
      <c r="AV20" s="417"/>
      <c r="AW20" s="422"/>
      <c r="AX20" s="423"/>
      <c r="AY20" s="424"/>
      <c r="AZ20" s="425"/>
      <c r="BA20" s="426"/>
    </row>
    <row r="21" ht="15.75" customHeight="1">
      <c r="A21" s="428">
        <v>19.0</v>
      </c>
      <c r="B21" s="429">
        <v>18478.0</v>
      </c>
      <c r="C21" s="430">
        <v>45690.0</v>
      </c>
      <c r="D21" s="431">
        <v>45693.0</v>
      </c>
      <c r="E21" s="432">
        <f t="shared" si="1"/>
        <v>3</v>
      </c>
      <c r="F21" s="433" t="s">
        <v>1390</v>
      </c>
      <c r="G21" s="430">
        <v>35300.0</v>
      </c>
      <c r="H21" s="429">
        <v>28.0</v>
      </c>
      <c r="I21" s="434" t="s">
        <v>62</v>
      </c>
      <c r="J21" s="434" t="s">
        <v>62</v>
      </c>
      <c r="K21" s="434" t="s">
        <v>1391</v>
      </c>
      <c r="L21" s="434" t="s">
        <v>57</v>
      </c>
      <c r="M21" s="434" t="s">
        <v>76</v>
      </c>
      <c r="N21" s="434" t="s">
        <v>1392</v>
      </c>
      <c r="O21" s="434" t="s">
        <v>1393</v>
      </c>
      <c r="P21" s="429" t="s">
        <v>367</v>
      </c>
      <c r="Q21" s="434" t="s">
        <v>62</v>
      </c>
      <c r="R21" s="429" t="s">
        <v>62</v>
      </c>
      <c r="S21" s="434" t="s">
        <v>401</v>
      </c>
      <c r="T21" s="434" t="s">
        <v>1062</v>
      </c>
      <c r="U21" s="435">
        <v>80172.72</v>
      </c>
      <c r="V21" s="436">
        <v>0.0</v>
      </c>
      <c r="W21" s="436">
        <v>0.0</v>
      </c>
      <c r="X21" s="436">
        <v>61433.96</v>
      </c>
      <c r="Y21" s="436">
        <v>4113.76</v>
      </c>
      <c r="Z21" s="436">
        <v>10237.5</v>
      </c>
      <c r="AA21" s="436">
        <v>4387.5</v>
      </c>
      <c r="AB21" s="437">
        <f t="shared" si="5"/>
        <v>14625</v>
      </c>
      <c r="AC21" s="438">
        <f t="shared" si="3"/>
        <v>0</v>
      </c>
      <c r="AD21" s="439" t="s">
        <v>81</v>
      </c>
      <c r="AE21" s="439" t="s">
        <v>65</v>
      </c>
      <c r="AF21" s="440" t="b">
        <v>1</v>
      </c>
      <c r="AG21" s="434"/>
      <c r="AH21" s="440" t="b">
        <v>1</v>
      </c>
      <c r="AI21" s="434"/>
      <c r="AJ21" s="440" t="b">
        <v>1</v>
      </c>
      <c r="AK21" s="434"/>
      <c r="AL21" s="440"/>
      <c r="AM21" s="434" t="b">
        <v>1</v>
      </c>
      <c r="AN21" s="434"/>
      <c r="AO21" s="439" t="s">
        <v>83</v>
      </c>
      <c r="AP21" s="429" t="s">
        <v>94</v>
      </c>
      <c r="AQ21" s="441" t="s">
        <v>70</v>
      </c>
      <c r="AR21" s="442">
        <f t="shared" si="4"/>
        <v>45723</v>
      </c>
      <c r="AS21" s="439"/>
      <c r="AT21" s="443"/>
      <c r="AU21" s="443"/>
      <c r="AV21" s="439"/>
      <c r="AW21" s="444"/>
      <c r="AX21" s="445"/>
      <c r="AY21" s="446"/>
      <c r="AZ21" s="447"/>
      <c r="BA21" s="448"/>
    </row>
    <row r="22" ht="15.75" customHeight="1">
      <c r="A22" s="428">
        <v>20.0</v>
      </c>
      <c r="B22" s="429">
        <v>18666.0</v>
      </c>
      <c r="C22" s="430">
        <v>45694.0</v>
      </c>
      <c r="D22" s="431">
        <v>45694.0</v>
      </c>
      <c r="E22" s="432">
        <f t="shared" si="1"/>
        <v>0</v>
      </c>
      <c r="F22" s="433" t="s">
        <v>1394</v>
      </c>
      <c r="G22" s="430">
        <v>20265.0</v>
      </c>
      <c r="H22" s="429">
        <v>69.0</v>
      </c>
      <c r="I22" s="434" t="s">
        <v>62</v>
      </c>
      <c r="J22" s="434" t="s">
        <v>62</v>
      </c>
      <c r="K22" s="434" t="s">
        <v>1395</v>
      </c>
      <c r="L22" s="434" t="s">
        <v>228</v>
      </c>
      <c r="M22" s="434" t="s">
        <v>76</v>
      </c>
      <c r="N22" s="434" t="s">
        <v>1396</v>
      </c>
      <c r="O22" s="434" t="s">
        <v>1397</v>
      </c>
      <c r="P22" s="429" t="s">
        <v>1398</v>
      </c>
      <c r="Q22" s="434" t="s">
        <v>1399</v>
      </c>
      <c r="R22" s="429">
        <v>57500.0</v>
      </c>
      <c r="S22" s="434" t="s">
        <v>545</v>
      </c>
      <c r="T22" s="434" t="s">
        <v>1400</v>
      </c>
      <c r="U22" s="435">
        <v>42630.85</v>
      </c>
      <c r="V22" s="436">
        <v>8526.19</v>
      </c>
      <c r="W22" s="436">
        <v>0.0</v>
      </c>
      <c r="X22" s="436">
        <v>0.0</v>
      </c>
      <c r="Y22" s="436">
        <v>23028.66</v>
      </c>
      <c r="Z22" s="436">
        <v>7800.0</v>
      </c>
      <c r="AA22" s="436">
        <v>3276.0</v>
      </c>
      <c r="AB22" s="437">
        <f t="shared" si="5"/>
        <v>11076</v>
      </c>
      <c r="AC22" s="438">
        <f t="shared" si="3"/>
        <v>0</v>
      </c>
      <c r="AD22" s="439" t="s">
        <v>312</v>
      </c>
      <c r="AE22" s="439" t="s">
        <v>313</v>
      </c>
      <c r="AF22" s="440" t="b">
        <v>1</v>
      </c>
      <c r="AG22" s="434"/>
      <c r="AH22" s="440" t="b">
        <v>1</v>
      </c>
      <c r="AI22" s="434"/>
      <c r="AJ22" s="440" t="b">
        <v>1</v>
      </c>
      <c r="AK22" s="434"/>
      <c r="AL22" s="440" t="s">
        <v>151</v>
      </c>
      <c r="AM22" s="434" t="b">
        <v>1</v>
      </c>
      <c r="AN22" s="434"/>
      <c r="AO22" s="439" t="s">
        <v>83</v>
      </c>
      <c r="AP22" s="429" t="s">
        <v>94</v>
      </c>
      <c r="AQ22" s="441" t="s">
        <v>70</v>
      </c>
      <c r="AR22" s="442">
        <f t="shared" si="4"/>
        <v>45724</v>
      </c>
      <c r="AS22" s="439"/>
      <c r="AT22" s="443"/>
      <c r="AU22" s="443"/>
      <c r="AV22" s="439"/>
      <c r="AW22" s="444"/>
      <c r="AX22" s="445"/>
      <c r="AY22" s="446"/>
      <c r="AZ22" s="447"/>
      <c r="BA22" s="448"/>
    </row>
    <row r="23" ht="15.75" customHeight="1">
      <c r="A23" s="406">
        <v>21.0</v>
      </c>
      <c r="B23" s="407">
        <v>18509.0</v>
      </c>
      <c r="C23" s="408">
        <v>45691.0</v>
      </c>
      <c r="D23" s="409">
        <v>45695.0</v>
      </c>
      <c r="E23" s="410">
        <f t="shared" si="1"/>
        <v>4</v>
      </c>
      <c r="F23" s="411" t="s">
        <v>1401</v>
      </c>
      <c r="G23" s="408">
        <v>44800.0</v>
      </c>
      <c r="H23" s="407">
        <v>2.0</v>
      </c>
      <c r="I23" s="412" t="s">
        <v>62</v>
      </c>
      <c r="J23" s="412" t="s">
        <v>1402</v>
      </c>
      <c r="K23" s="412" t="s">
        <v>1403</v>
      </c>
      <c r="L23" s="412" t="s">
        <v>228</v>
      </c>
      <c r="M23" s="412" t="s">
        <v>58</v>
      </c>
      <c r="N23" s="412" t="s">
        <v>1275</v>
      </c>
      <c r="O23" s="412" t="s">
        <v>1404</v>
      </c>
      <c r="P23" s="407" t="s">
        <v>981</v>
      </c>
      <c r="Q23" s="412" t="s">
        <v>62</v>
      </c>
      <c r="R23" s="407" t="s">
        <v>62</v>
      </c>
      <c r="S23" s="412" t="s">
        <v>188</v>
      </c>
      <c r="T23" s="412" t="s">
        <v>62</v>
      </c>
      <c r="U23" s="413">
        <v>57132.38</v>
      </c>
      <c r="V23" s="414">
        <v>0.0</v>
      </c>
      <c r="W23" s="414">
        <v>0.0</v>
      </c>
      <c r="X23" s="414">
        <v>0.0</v>
      </c>
      <c r="Y23" s="414">
        <v>28467.38</v>
      </c>
      <c r="Z23" s="414">
        <v>20065.5</v>
      </c>
      <c r="AA23" s="414">
        <v>8599.5</v>
      </c>
      <c r="AB23" s="427">
        <f t="shared" si="5"/>
        <v>28665</v>
      </c>
      <c r="AC23" s="416">
        <f t="shared" si="3"/>
        <v>0</v>
      </c>
      <c r="AD23" s="417" t="s">
        <v>64</v>
      </c>
      <c r="AE23" s="417" t="s">
        <v>65</v>
      </c>
      <c r="AF23" s="418" t="b">
        <v>1</v>
      </c>
      <c r="AG23" s="412"/>
      <c r="AH23" s="412" t="b">
        <v>1</v>
      </c>
      <c r="AI23" s="412"/>
      <c r="AJ23" s="412" t="b">
        <v>1</v>
      </c>
      <c r="AK23" s="412"/>
      <c r="AL23" s="412"/>
      <c r="AM23" s="412" t="b">
        <v>1</v>
      </c>
      <c r="AN23" s="412"/>
      <c r="AO23" s="417" t="s">
        <v>83</v>
      </c>
      <c r="AP23" s="407" t="s">
        <v>94</v>
      </c>
      <c r="AQ23" s="419" t="s">
        <v>70</v>
      </c>
      <c r="AR23" s="420">
        <f t="shared" si="4"/>
        <v>45725</v>
      </c>
      <c r="AS23" s="417"/>
      <c r="AT23" s="421"/>
      <c r="AU23" s="421"/>
      <c r="AV23" s="417"/>
      <c r="AW23" s="422"/>
      <c r="AX23" s="423"/>
      <c r="AY23" s="424"/>
      <c r="AZ23" s="425"/>
      <c r="BA23" s="426"/>
    </row>
    <row r="24" ht="15.75" customHeight="1">
      <c r="A24" s="406">
        <v>22.0</v>
      </c>
      <c r="B24" s="407">
        <v>18583.0</v>
      </c>
      <c r="C24" s="408">
        <v>45693.0</v>
      </c>
      <c r="D24" s="409">
        <v>45695.0</v>
      </c>
      <c r="E24" s="410">
        <f t="shared" si="1"/>
        <v>2</v>
      </c>
      <c r="F24" s="411" t="s">
        <v>1405</v>
      </c>
      <c r="G24" s="408">
        <v>32563.0</v>
      </c>
      <c r="H24" s="407">
        <v>35.0</v>
      </c>
      <c r="I24" s="412" t="s">
        <v>62</v>
      </c>
      <c r="J24" s="412" t="s">
        <v>62</v>
      </c>
      <c r="K24" s="412" t="s">
        <v>1406</v>
      </c>
      <c r="L24" s="412" t="s">
        <v>57</v>
      </c>
      <c r="M24" s="412" t="s">
        <v>76</v>
      </c>
      <c r="N24" s="412" t="s">
        <v>1407</v>
      </c>
      <c r="O24" s="412" t="s">
        <v>1408</v>
      </c>
      <c r="P24" s="407" t="s">
        <v>1409</v>
      </c>
      <c r="Q24" s="412" t="s">
        <v>62</v>
      </c>
      <c r="R24" s="407" t="s">
        <v>62</v>
      </c>
      <c r="S24" s="412" t="s">
        <v>180</v>
      </c>
      <c r="T24" s="412" t="s">
        <v>1410</v>
      </c>
      <c r="U24" s="413"/>
      <c r="V24" s="414"/>
      <c r="W24" s="414"/>
      <c r="X24" s="414"/>
      <c r="Y24" s="414"/>
      <c r="Z24" s="414">
        <v>11329.5</v>
      </c>
      <c r="AA24" s="414">
        <v>4855.5</v>
      </c>
      <c r="AB24" s="427">
        <f t="shared" si="5"/>
        <v>16185</v>
      </c>
      <c r="AC24" s="416">
        <f t="shared" si="3"/>
        <v>-16185</v>
      </c>
      <c r="AD24" s="417" t="s">
        <v>81</v>
      </c>
      <c r="AE24" s="417" t="s">
        <v>65</v>
      </c>
      <c r="AF24" s="418" t="b">
        <v>1</v>
      </c>
      <c r="AG24" s="412"/>
      <c r="AH24" s="412" t="b">
        <v>1</v>
      </c>
      <c r="AI24" s="412"/>
      <c r="AJ24" s="412" t="b">
        <v>1</v>
      </c>
      <c r="AK24" s="412"/>
      <c r="AL24" s="412"/>
      <c r="AM24" s="412" t="b">
        <v>1</v>
      </c>
      <c r="AN24" s="412"/>
      <c r="AO24" s="417" t="s">
        <v>68</v>
      </c>
      <c r="AP24" s="407" t="s">
        <v>94</v>
      </c>
      <c r="AQ24" s="419" t="s">
        <v>70</v>
      </c>
      <c r="AR24" s="420">
        <f t="shared" si="4"/>
        <v>45725</v>
      </c>
      <c r="AS24" s="417"/>
      <c r="AT24" s="421"/>
      <c r="AU24" s="421"/>
      <c r="AV24" s="417"/>
      <c r="AW24" s="422"/>
      <c r="AX24" s="423"/>
      <c r="AY24" s="424"/>
      <c r="AZ24" s="425"/>
      <c r="BA24" s="426"/>
    </row>
    <row r="25" ht="15.75" customHeight="1">
      <c r="A25" s="406">
        <v>23.0</v>
      </c>
      <c r="B25" s="407">
        <v>18540.0</v>
      </c>
      <c r="C25" s="408">
        <v>45692.0</v>
      </c>
      <c r="D25" s="409">
        <v>45695.0</v>
      </c>
      <c r="E25" s="410">
        <f t="shared" si="1"/>
        <v>3</v>
      </c>
      <c r="F25" s="411" t="s">
        <v>1411</v>
      </c>
      <c r="G25" s="408">
        <v>15681.0</v>
      </c>
      <c r="H25" s="407">
        <v>82.0</v>
      </c>
      <c r="I25" s="412" t="s">
        <v>62</v>
      </c>
      <c r="J25" s="412" t="s">
        <v>62</v>
      </c>
      <c r="K25" s="412" t="s">
        <v>1412</v>
      </c>
      <c r="L25" s="412" t="s">
        <v>98</v>
      </c>
      <c r="M25" s="412" t="s">
        <v>76</v>
      </c>
      <c r="N25" s="412" t="s">
        <v>1413</v>
      </c>
      <c r="O25" s="412" t="s">
        <v>1413</v>
      </c>
      <c r="P25" s="407" t="s">
        <v>91</v>
      </c>
      <c r="Q25" s="412" t="s">
        <v>62</v>
      </c>
      <c r="R25" s="407" t="s">
        <v>62</v>
      </c>
      <c r="S25" s="412" t="s">
        <v>1087</v>
      </c>
      <c r="T25" s="412" t="s">
        <v>62</v>
      </c>
      <c r="U25" s="413">
        <v>91612.79</v>
      </c>
      <c r="V25" s="414">
        <v>18322.5</v>
      </c>
      <c r="W25" s="414">
        <v>0.0</v>
      </c>
      <c r="X25" s="414">
        <v>0.0</v>
      </c>
      <c r="Y25" s="414">
        <v>44020.9</v>
      </c>
      <c r="Z25" s="414">
        <v>20475.0</v>
      </c>
      <c r="AA25" s="414">
        <v>8775.0</v>
      </c>
      <c r="AB25" s="427">
        <f t="shared" si="5"/>
        <v>29250</v>
      </c>
      <c r="AC25" s="416">
        <f t="shared" si="3"/>
        <v>19.39</v>
      </c>
      <c r="AD25" s="417" t="s">
        <v>81</v>
      </c>
      <c r="AE25" s="417" t="s">
        <v>65</v>
      </c>
      <c r="AF25" s="418" t="b">
        <v>1</v>
      </c>
      <c r="AG25" s="412"/>
      <c r="AH25" s="412" t="b">
        <v>1</v>
      </c>
      <c r="AI25" s="412"/>
      <c r="AJ25" s="412" t="b">
        <v>1</v>
      </c>
      <c r="AK25" s="412"/>
      <c r="AL25" s="412" t="s">
        <v>1414</v>
      </c>
      <c r="AM25" s="412" t="b">
        <v>1</v>
      </c>
      <c r="AN25" s="412" t="s">
        <v>1415</v>
      </c>
      <c r="AO25" s="417" t="s">
        <v>68</v>
      </c>
      <c r="AP25" s="407" t="s">
        <v>94</v>
      </c>
      <c r="AQ25" s="419" t="s">
        <v>70</v>
      </c>
      <c r="AR25" s="420">
        <f t="shared" si="4"/>
        <v>45725</v>
      </c>
      <c r="AS25" s="417"/>
      <c r="AT25" s="421"/>
      <c r="AU25" s="421"/>
      <c r="AV25" s="417"/>
      <c r="AW25" s="422"/>
      <c r="AX25" s="423"/>
      <c r="AY25" s="424"/>
      <c r="AZ25" s="425"/>
      <c r="BA25" s="426"/>
    </row>
    <row r="26" ht="15.75" customHeight="1">
      <c r="A26" s="406">
        <v>24.0</v>
      </c>
      <c r="B26" s="407">
        <v>18559.0</v>
      </c>
      <c r="C26" s="408">
        <v>45692.0</v>
      </c>
      <c r="D26" s="409">
        <v>45695.0</v>
      </c>
      <c r="E26" s="410">
        <f t="shared" si="1"/>
        <v>3</v>
      </c>
      <c r="F26" s="411" t="s">
        <v>1416</v>
      </c>
      <c r="G26" s="408">
        <v>43658.0</v>
      </c>
      <c r="H26" s="407">
        <v>5.0</v>
      </c>
      <c r="I26" s="412" t="s">
        <v>62</v>
      </c>
      <c r="J26" s="412" t="s">
        <v>1417</v>
      </c>
      <c r="K26" s="412" t="s">
        <v>1418</v>
      </c>
      <c r="L26" s="412" t="s">
        <v>1142</v>
      </c>
      <c r="M26" s="412" t="s">
        <v>58</v>
      </c>
      <c r="N26" s="412" t="s">
        <v>987</v>
      </c>
      <c r="O26" s="412" t="s">
        <v>1419</v>
      </c>
      <c r="P26" s="407" t="s">
        <v>1109</v>
      </c>
      <c r="Q26" s="412" t="s">
        <v>62</v>
      </c>
      <c r="R26" s="407" t="s">
        <v>62</v>
      </c>
      <c r="S26" s="412" t="s">
        <v>1420</v>
      </c>
      <c r="T26" s="412" t="s">
        <v>62</v>
      </c>
      <c r="U26" s="413">
        <v>42190.17</v>
      </c>
      <c r="V26" s="414">
        <v>8438.03</v>
      </c>
      <c r="W26" s="414">
        <v>0.0</v>
      </c>
      <c r="X26" s="414">
        <v>25026.06</v>
      </c>
      <c r="Y26" s="414">
        <v>926.08</v>
      </c>
      <c r="Z26" s="414">
        <v>5460.0</v>
      </c>
      <c r="AA26" s="414">
        <v>2340.0</v>
      </c>
      <c r="AB26" s="427">
        <f t="shared" si="5"/>
        <v>7800</v>
      </c>
      <c r="AC26" s="416">
        <f t="shared" si="3"/>
        <v>0</v>
      </c>
      <c r="AD26" s="417" t="s">
        <v>170</v>
      </c>
      <c r="AE26" s="417" t="s">
        <v>65</v>
      </c>
      <c r="AF26" s="418" t="b">
        <v>1</v>
      </c>
      <c r="AG26" s="412"/>
      <c r="AH26" s="412" t="b">
        <v>1</v>
      </c>
      <c r="AI26" s="412"/>
      <c r="AJ26" s="412" t="b">
        <v>1</v>
      </c>
      <c r="AK26" s="412"/>
      <c r="AL26" s="412"/>
      <c r="AM26" s="412" t="b">
        <v>1</v>
      </c>
      <c r="AN26" s="412"/>
      <c r="AO26" s="417" t="s">
        <v>83</v>
      </c>
      <c r="AP26" s="407" t="s">
        <v>94</v>
      </c>
      <c r="AQ26" s="419" t="s">
        <v>70</v>
      </c>
      <c r="AR26" s="420">
        <f t="shared" si="4"/>
        <v>45725</v>
      </c>
      <c r="AS26" s="417"/>
      <c r="AT26" s="421"/>
      <c r="AU26" s="421"/>
      <c r="AV26" s="417"/>
      <c r="AW26" s="422"/>
      <c r="AX26" s="423"/>
      <c r="AY26" s="424"/>
      <c r="AZ26" s="425"/>
      <c r="BA26" s="426"/>
    </row>
    <row r="27" ht="15.75" customHeight="1">
      <c r="A27" s="428">
        <v>25.0</v>
      </c>
      <c r="B27" s="429">
        <v>18569.0</v>
      </c>
      <c r="C27" s="430">
        <v>45693.0</v>
      </c>
      <c r="D27" s="431">
        <v>45695.0</v>
      </c>
      <c r="E27" s="432">
        <f t="shared" si="1"/>
        <v>2</v>
      </c>
      <c r="F27" s="433" t="s">
        <v>1421</v>
      </c>
      <c r="G27" s="430">
        <v>40890.0</v>
      </c>
      <c r="H27" s="429">
        <v>13.0</v>
      </c>
      <c r="I27" s="434" t="s">
        <v>62</v>
      </c>
      <c r="J27" s="434" t="s">
        <v>1422</v>
      </c>
      <c r="K27" s="434" t="s">
        <v>1423</v>
      </c>
      <c r="L27" s="434" t="s">
        <v>57</v>
      </c>
      <c r="M27" s="434" t="s">
        <v>58</v>
      </c>
      <c r="N27" s="434" t="s">
        <v>1424</v>
      </c>
      <c r="O27" s="434" t="s">
        <v>1275</v>
      </c>
      <c r="P27" s="429" t="s">
        <v>1277</v>
      </c>
      <c r="Q27" s="434" t="s">
        <v>62</v>
      </c>
      <c r="R27" s="429" t="s">
        <v>62</v>
      </c>
      <c r="S27" s="434" t="s">
        <v>334</v>
      </c>
      <c r="T27" s="434" t="s">
        <v>62</v>
      </c>
      <c r="U27" s="435">
        <v>34520.78</v>
      </c>
      <c r="V27" s="436">
        <v>0.0</v>
      </c>
      <c r="W27" s="436">
        <v>0.0</v>
      </c>
      <c r="X27" s="436">
        <v>26297.2</v>
      </c>
      <c r="Y27" s="436">
        <v>423.58</v>
      </c>
      <c r="Z27" s="436">
        <v>5460.0</v>
      </c>
      <c r="AA27" s="436">
        <v>2340.0</v>
      </c>
      <c r="AB27" s="437">
        <f t="shared" si="5"/>
        <v>7800</v>
      </c>
      <c r="AC27" s="438">
        <f t="shared" si="3"/>
        <v>0</v>
      </c>
      <c r="AD27" s="439" t="s">
        <v>170</v>
      </c>
      <c r="AE27" s="439" t="s">
        <v>65</v>
      </c>
      <c r="AF27" s="440" t="b">
        <v>0</v>
      </c>
      <c r="AG27" s="434" t="s">
        <v>1425</v>
      </c>
      <c r="AH27" s="434" t="b">
        <v>1</v>
      </c>
      <c r="AI27" s="461" t="s">
        <v>1426</v>
      </c>
      <c r="AJ27" s="434" t="b">
        <v>1</v>
      </c>
      <c r="AK27" s="434"/>
      <c r="AL27" s="434"/>
      <c r="AM27" s="434" t="b">
        <v>1</v>
      </c>
      <c r="AN27" s="434"/>
      <c r="AO27" s="439" t="s">
        <v>83</v>
      </c>
      <c r="AP27" s="429" t="s">
        <v>69</v>
      </c>
      <c r="AQ27" s="441" t="s">
        <v>95</v>
      </c>
      <c r="AR27" s="442">
        <f t="shared" si="4"/>
        <v>45725</v>
      </c>
      <c r="AS27" s="439"/>
      <c r="AT27" s="443"/>
      <c r="AU27" s="443"/>
      <c r="AV27" s="439"/>
      <c r="AW27" s="444"/>
      <c r="AX27" s="445"/>
      <c r="AY27" s="446"/>
      <c r="AZ27" s="447"/>
      <c r="BA27" s="448"/>
    </row>
    <row r="28" ht="15.75" customHeight="1">
      <c r="A28" s="406">
        <v>26.0</v>
      </c>
      <c r="B28" s="407">
        <v>18558.0</v>
      </c>
      <c r="C28" s="408">
        <v>45692.0</v>
      </c>
      <c r="D28" s="409">
        <v>45696.0</v>
      </c>
      <c r="E28" s="410">
        <f t="shared" si="1"/>
        <v>4</v>
      </c>
      <c r="F28" s="411" t="s">
        <v>1427</v>
      </c>
      <c r="G28" s="408">
        <v>45088.0</v>
      </c>
      <c r="H28" s="407">
        <v>1.0</v>
      </c>
      <c r="I28" s="412" t="s">
        <v>1428</v>
      </c>
      <c r="J28" s="412" t="s">
        <v>1429</v>
      </c>
      <c r="K28" s="412" t="s">
        <v>1430</v>
      </c>
      <c r="L28" s="412" t="s">
        <v>57</v>
      </c>
      <c r="M28" s="412" t="s">
        <v>58</v>
      </c>
      <c r="N28" s="412" t="s">
        <v>1431</v>
      </c>
      <c r="O28" s="412" t="s">
        <v>219</v>
      </c>
      <c r="P28" s="407" t="s">
        <v>367</v>
      </c>
      <c r="Q28" s="412" t="s">
        <v>62</v>
      </c>
      <c r="R28" s="407" t="s">
        <v>62</v>
      </c>
      <c r="S28" s="412" t="s">
        <v>427</v>
      </c>
      <c r="T28" s="412" t="s">
        <v>62</v>
      </c>
      <c r="U28" s="413">
        <v>46730.19</v>
      </c>
      <c r="V28" s="414">
        <v>9346.04</v>
      </c>
      <c r="W28" s="414">
        <v>0.0</v>
      </c>
      <c r="X28" s="414">
        <v>22759.15</v>
      </c>
      <c r="Y28" s="414">
        <v>0.0</v>
      </c>
      <c r="Z28" s="414">
        <v>10237.5</v>
      </c>
      <c r="AA28" s="414">
        <v>4387.5</v>
      </c>
      <c r="AB28" s="427">
        <f t="shared" si="5"/>
        <v>14625</v>
      </c>
      <c r="AC28" s="416">
        <f t="shared" si="3"/>
        <v>0</v>
      </c>
      <c r="AD28" s="417" t="s">
        <v>170</v>
      </c>
      <c r="AE28" s="417" t="s">
        <v>65</v>
      </c>
      <c r="AF28" s="418" t="b">
        <v>1</v>
      </c>
      <c r="AG28" s="412"/>
      <c r="AH28" s="412" t="b">
        <v>1</v>
      </c>
      <c r="AI28" s="412"/>
      <c r="AJ28" s="412" t="b">
        <v>1</v>
      </c>
      <c r="AK28" s="412"/>
      <c r="AL28" s="412" t="s">
        <v>1432</v>
      </c>
      <c r="AM28" s="412" t="b">
        <v>1</v>
      </c>
      <c r="AN28" s="412"/>
      <c r="AO28" s="417" t="s">
        <v>1433</v>
      </c>
      <c r="AP28" s="407" t="s">
        <v>94</v>
      </c>
      <c r="AQ28" s="419" t="s">
        <v>70</v>
      </c>
      <c r="AR28" s="420">
        <f t="shared" si="4"/>
        <v>45726</v>
      </c>
      <c r="AS28" s="417"/>
      <c r="AT28" s="421"/>
      <c r="AU28" s="421"/>
      <c r="AV28" s="417"/>
      <c r="AW28" s="422"/>
      <c r="AX28" s="423"/>
      <c r="AY28" s="424"/>
      <c r="AZ28" s="425"/>
      <c r="BA28" s="426"/>
    </row>
    <row r="29" ht="15.75" customHeight="1">
      <c r="A29" s="406">
        <v>27.0</v>
      </c>
      <c r="B29" s="407">
        <v>18608.0</v>
      </c>
      <c r="C29" s="408">
        <v>45693.0</v>
      </c>
      <c r="D29" s="409">
        <v>45696.0</v>
      </c>
      <c r="E29" s="410">
        <f t="shared" si="1"/>
        <v>3</v>
      </c>
      <c r="F29" s="411" t="s">
        <v>1434</v>
      </c>
      <c r="G29" s="408">
        <v>45693.0</v>
      </c>
      <c r="H29" s="407">
        <v>0.0</v>
      </c>
      <c r="I29" s="412" t="s">
        <v>62</v>
      </c>
      <c r="J29" s="412" t="s">
        <v>1435</v>
      </c>
      <c r="K29" s="412" t="s">
        <v>1436</v>
      </c>
      <c r="L29" s="412" t="s">
        <v>57</v>
      </c>
      <c r="M29" s="412" t="s">
        <v>58</v>
      </c>
      <c r="N29" s="412" t="s">
        <v>1437</v>
      </c>
      <c r="O29" s="412" t="s">
        <v>1438</v>
      </c>
      <c r="P29" s="407" t="s">
        <v>1439</v>
      </c>
      <c r="Q29" s="412" t="s">
        <v>257</v>
      </c>
      <c r="R29" s="407">
        <v>99460.0</v>
      </c>
      <c r="S29" s="412" t="s">
        <v>1440</v>
      </c>
      <c r="T29" s="412" t="s">
        <v>62</v>
      </c>
      <c r="U29" s="413">
        <v>56879.17</v>
      </c>
      <c r="V29" s="414">
        <v>0.0</v>
      </c>
      <c r="W29" s="414">
        <v>5036.84</v>
      </c>
      <c r="X29" s="414">
        <v>0.0</v>
      </c>
      <c r="Y29" s="414">
        <v>20296.83</v>
      </c>
      <c r="Z29" s="414">
        <v>21238.1</v>
      </c>
      <c r="AA29" s="414">
        <v>8715.9</v>
      </c>
      <c r="AB29" s="427">
        <f t="shared" si="5"/>
        <v>29954</v>
      </c>
      <c r="AC29" s="416">
        <f t="shared" si="3"/>
        <v>1591.5</v>
      </c>
      <c r="AD29" s="417" t="s">
        <v>1441</v>
      </c>
      <c r="AE29" s="417" t="s">
        <v>65</v>
      </c>
      <c r="AF29" s="418" t="b">
        <v>0</v>
      </c>
      <c r="AG29" s="412" t="s">
        <v>1442</v>
      </c>
      <c r="AH29" s="412" t="b">
        <v>1</v>
      </c>
      <c r="AI29" s="412"/>
      <c r="AJ29" s="412" t="b">
        <v>1</v>
      </c>
      <c r="AK29" s="412"/>
      <c r="AL29" s="412" t="s">
        <v>1443</v>
      </c>
      <c r="AM29" s="412" t="b">
        <v>1</v>
      </c>
      <c r="AN29" s="412" t="s">
        <v>1415</v>
      </c>
      <c r="AO29" s="417" t="s">
        <v>1301</v>
      </c>
      <c r="AP29" s="407"/>
      <c r="AQ29" s="419" t="s">
        <v>70</v>
      </c>
      <c r="AR29" s="420">
        <f t="shared" si="4"/>
        <v>45726</v>
      </c>
      <c r="AS29" s="417"/>
      <c r="AT29" s="421"/>
      <c r="AU29" s="421"/>
      <c r="AV29" s="417"/>
      <c r="AW29" s="422"/>
      <c r="AX29" s="423"/>
      <c r="AY29" s="424"/>
      <c r="AZ29" s="425"/>
      <c r="BA29" s="426"/>
    </row>
    <row r="30" ht="15.75" customHeight="1">
      <c r="A30" s="428">
        <v>28.0</v>
      </c>
      <c r="B30" s="429">
        <v>18659.0</v>
      </c>
      <c r="C30" s="430">
        <v>45694.0</v>
      </c>
      <c r="D30" s="431">
        <v>45696.0</v>
      </c>
      <c r="E30" s="432">
        <f t="shared" si="1"/>
        <v>2</v>
      </c>
      <c r="F30" s="433" t="s">
        <v>1444</v>
      </c>
      <c r="G30" s="430">
        <v>33318.0</v>
      </c>
      <c r="H30" s="429">
        <v>33.0</v>
      </c>
      <c r="I30" s="434" t="s">
        <v>62</v>
      </c>
      <c r="J30" s="434" t="s">
        <v>62</v>
      </c>
      <c r="K30" s="434" t="s">
        <v>1445</v>
      </c>
      <c r="L30" s="434" t="s">
        <v>57</v>
      </c>
      <c r="M30" s="434" t="s">
        <v>76</v>
      </c>
      <c r="N30" s="434" t="s">
        <v>1446</v>
      </c>
      <c r="O30" s="434" t="s">
        <v>1446</v>
      </c>
      <c r="P30" s="429" t="s">
        <v>1447</v>
      </c>
      <c r="Q30" s="434" t="s">
        <v>1448</v>
      </c>
      <c r="R30" s="429">
        <v>19160.0</v>
      </c>
      <c r="S30" s="434" t="s">
        <v>685</v>
      </c>
      <c r="T30" s="434" t="s">
        <v>460</v>
      </c>
      <c r="U30" s="435">
        <v>105713.69</v>
      </c>
      <c r="V30" s="436">
        <v>0.0</v>
      </c>
      <c r="W30" s="436">
        <v>0.0</v>
      </c>
      <c r="X30" s="436">
        <v>62256.06</v>
      </c>
      <c r="Y30" s="436">
        <v>557.63</v>
      </c>
      <c r="Z30" s="436">
        <v>25740.0</v>
      </c>
      <c r="AA30" s="436">
        <v>17160.0</v>
      </c>
      <c r="AB30" s="437">
        <f t="shared" si="5"/>
        <v>42900</v>
      </c>
      <c r="AC30" s="438">
        <f t="shared" si="3"/>
        <v>0</v>
      </c>
      <c r="AD30" s="439" t="s">
        <v>81</v>
      </c>
      <c r="AE30" s="439" t="s">
        <v>65</v>
      </c>
      <c r="AF30" s="440" t="b">
        <v>1</v>
      </c>
      <c r="AG30" s="434"/>
      <c r="AH30" s="434" t="b">
        <v>1</v>
      </c>
      <c r="AI30" s="434"/>
      <c r="AJ30" s="434" t="b">
        <v>0</v>
      </c>
      <c r="AK30" s="434"/>
      <c r="AL30" s="434" t="s">
        <v>1449</v>
      </c>
      <c r="AM30" s="434" t="b">
        <v>1</v>
      </c>
      <c r="AN30" s="434"/>
      <c r="AO30" s="439" t="s">
        <v>83</v>
      </c>
      <c r="AP30" s="429" t="s">
        <v>69</v>
      </c>
      <c r="AQ30" s="441" t="s">
        <v>70</v>
      </c>
      <c r="AR30" s="442">
        <f t="shared" si="4"/>
        <v>45726</v>
      </c>
      <c r="AS30" s="439"/>
      <c r="AT30" s="443"/>
      <c r="AU30" s="443"/>
      <c r="AV30" s="439"/>
      <c r="AW30" s="444"/>
      <c r="AX30" s="445"/>
      <c r="AY30" s="446"/>
      <c r="AZ30" s="447"/>
      <c r="BA30" s="448"/>
    </row>
    <row r="31" ht="15.75" customHeight="1">
      <c r="A31" s="406">
        <v>29.0</v>
      </c>
      <c r="B31" s="407">
        <v>18709.0</v>
      </c>
      <c r="C31" s="408">
        <v>45695.0</v>
      </c>
      <c r="D31" s="409">
        <v>45697.0</v>
      </c>
      <c r="E31" s="410">
        <f t="shared" si="1"/>
        <v>2</v>
      </c>
      <c r="F31" s="411" t="s">
        <v>1450</v>
      </c>
      <c r="G31" s="408">
        <v>44139.0</v>
      </c>
      <c r="H31" s="407">
        <v>4.0</v>
      </c>
      <c r="I31" s="412" t="s">
        <v>62</v>
      </c>
      <c r="J31" s="412" t="s">
        <v>1451</v>
      </c>
      <c r="K31" s="412" t="s">
        <v>1452</v>
      </c>
      <c r="L31" s="412" t="s">
        <v>57</v>
      </c>
      <c r="M31" s="412" t="s">
        <v>58</v>
      </c>
      <c r="N31" s="412" t="s">
        <v>1453</v>
      </c>
      <c r="O31" s="412" t="s">
        <v>1454</v>
      </c>
      <c r="P31" s="407" t="s">
        <v>1277</v>
      </c>
      <c r="Q31" s="412" t="s">
        <v>62</v>
      </c>
      <c r="R31" s="407" t="s">
        <v>729</v>
      </c>
      <c r="S31" s="412" t="s">
        <v>168</v>
      </c>
      <c r="T31" s="412" t="s">
        <v>62</v>
      </c>
      <c r="U31" s="413">
        <v>27432.89</v>
      </c>
      <c r="V31" s="414">
        <v>0.0</v>
      </c>
      <c r="W31" s="414">
        <v>0.0</v>
      </c>
      <c r="X31" s="414">
        <v>19632.89</v>
      </c>
      <c r="Y31" s="414">
        <v>0.0</v>
      </c>
      <c r="Z31" s="414">
        <v>5460.0</v>
      </c>
      <c r="AA31" s="414">
        <v>2340.0</v>
      </c>
      <c r="AB31" s="427">
        <f t="shared" si="5"/>
        <v>7800</v>
      </c>
      <c r="AC31" s="416">
        <f t="shared" si="3"/>
        <v>0</v>
      </c>
      <c r="AD31" s="417" t="s">
        <v>170</v>
      </c>
      <c r="AE31" s="417" t="s">
        <v>65</v>
      </c>
      <c r="AF31" s="418" t="b">
        <v>1</v>
      </c>
      <c r="AG31" s="412"/>
      <c r="AH31" s="412" t="b">
        <v>1</v>
      </c>
      <c r="AI31" s="412"/>
      <c r="AJ31" s="412" t="b">
        <v>1</v>
      </c>
      <c r="AK31" s="412"/>
      <c r="AL31" s="412"/>
      <c r="AM31" s="412" t="b">
        <v>1</v>
      </c>
      <c r="AN31" s="412"/>
      <c r="AO31" s="417" t="s">
        <v>83</v>
      </c>
      <c r="AP31" s="407" t="s">
        <v>94</v>
      </c>
      <c r="AQ31" s="419" t="s">
        <v>70</v>
      </c>
      <c r="AR31" s="420">
        <f t="shared" si="4"/>
        <v>45727</v>
      </c>
      <c r="AS31" s="417"/>
      <c r="AT31" s="421"/>
      <c r="AU31" s="421"/>
      <c r="AV31" s="417"/>
      <c r="AW31" s="422"/>
      <c r="AX31" s="423"/>
      <c r="AY31" s="424"/>
      <c r="AZ31" s="425"/>
      <c r="BA31" s="426"/>
    </row>
    <row r="32" ht="15.75" customHeight="1">
      <c r="A32" s="406">
        <v>30.0</v>
      </c>
      <c r="B32" s="407">
        <v>18586.0</v>
      </c>
      <c r="C32" s="408">
        <v>45693.0</v>
      </c>
      <c r="D32" s="409">
        <v>45697.0</v>
      </c>
      <c r="E32" s="410">
        <f t="shared" si="1"/>
        <v>4</v>
      </c>
      <c r="F32" s="411" t="s">
        <v>1455</v>
      </c>
      <c r="G32" s="408">
        <v>32558.0</v>
      </c>
      <c r="H32" s="407">
        <v>35.0</v>
      </c>
      <c r="I32" s="412" t="s">
        <v>62</v>
      </c>
      <c r="J32" s="412" t="s">
        <v>62</v>
      </c>
      <c r="K32" s="412" t="s">
        <v>1456</v>
      </c>
      <c r="L32" s="412" t="s">
        <v>75</v>
      </c>
      <c r="M32" s="412" t="s">
        <v>76</v>
      </c>
      <c r="N32" s="412" t="s">
        <v>1457</v>
      </c>
      <c r="O32" s="412" t="s">
        <v>1458</v>
      </c>
      <c r="P32" s="407" t="s">
        <v>231</v>
      </c>
      <c r="Q32" s="412" t="s">
        <v>1459</v>
      </c>
      <c r="R32" s="407" t="s">
        <v>1460</v>
      </c>
      <c r="S32" s="412" t="s">
        <v>1461</v>
      </c>
      <c r="T32" s="412" t="s">
        <v>1462</v>
      </c>
      <c r="U32" s="413">
        <v>148090.31</v>
      </c>
      <c r="V32" s="414">
        <v>0.0</v>
      </c>
      <c r="W32" s="414">
        <v>6958.56</v>
      </c>
      <c r="X32" s="414">
        <v>0.0</v>
      </c>
      <c r="Y32" s="414">
        <v>96281.75</v>
      </c>
      <c r="Z32" s="414">
        <f>22230+5850</f>
        <v>28080</v>
      </c>
      <c r="AA32" s="414">
        <f>14820+1950</f>
        <v>16770</v>
      </c>
      <c r="AB32" s="427">
        <f t="shared" si="5"/>
        <v>44850</v>
      </c>
      <c r="AC32" s="416">
        <f t="shared" si="3"/>
        <v>0</v>
      </c>
      <c r="AD32" s="417" t="s">
        <v>1463</v>
      </c>
      <c r="AE32" s="417" t="s">
        <v>65</v>
      </c>
      <c r="AF32" s="418" t="b">
        <v>1</v>
      </c>
      <c r="AG32" s="412"/>
      <c r="AH32" s="412" t="b">
        <v>1</v>
      </c>
      <c r="AI32" s="412"/>
      <c r="AJ32" s="412" t="b">
        <v>0</v>
      </c>
      <c r="AK32" s="462" t="s">
        <v>1464</v>
      </c>
      <c r="AL32" s="412" t="s">
        <v>1465</v>
      </c>
      <c r="AM32" s="412" t="b">
        <v>1</v>
      </c>
      <c r="AN32" s="412"/>
      <c r="AO32" s="417" t="s">
        <v>238</v>
      </c>
      <c r="AP32" s="407" t="s">
        <v>94</v>
      </c>
      <c r="AQ32" s="419" t="s">
        <v>95</v>
      </c>
      <c r="AR32" s="420">
        <f t="shared" si="4"/>
        <v>45727</v>
      </c>
      <c r="AS32" s="417"/>
      <c r="AT32" s="421"/>
      <c r="AU32" s="421"/>
      <c r="AV32" s="417"/>
      <c r="AW32" s="422"/>
      <c r="AX32" s="423"/>
      <c r="AY32" s="424"/>
      <c r="AZ32" s="425"/>
      <c r="BA32" s="426"/>
    </row>
    <row r="33" ht="15.75" customHeight="1">
      <c r="A33" s="406">
        <v>31.0</v>
      </c>
      <c r="B33" s="407">
        <v>18564.0</v>
      </c>
      <c r="C33" s="408">
        <v>45693.0</v>
      </c>
      <c r="D33" s="409">
        <v>45697.0</v>
      </c>
      <c r="E33" s="410">
        <f t="shared" si="1"/>
        <v>4</v>
      </c>
      <c r="F33" s="411" t="s">
        <v>1466</v>
      </c>
      <c r="G33" s="408">
        <v>25092.0</v>
      </c>
      <c r="H33" s="407">
        <v>56.0</v>
      </c>
      <c r="I33" s="412" t="s">
        <v>62</v>
      </c>
      <c r="J33" s="412" t="s">
        <v>62</v>
      </c>
      <c r="K33" s="412" t="s">
        <v>1467</v>
      </c>
      <c r="L33" s="412" t="s">
        <v>57</v>
      </c>
      <c r="M33" s="412" t="s">
        <v>76</v>
      </c>
      <c r="N33" s="412" t="s">
        <v>1468</v>
      </c>
      <c r="O33" s="412" t="s">
        <v>1469</v>
      </c>
      <c r="P33" s="407" t="s">
        <v>1470</v>
      </c>
      <c r="Q33" s="412" t="s">
        <v>62</v>
      </c>
      <c r="R33" s="407" t="s">
        <v>729</v>
      </c>
      <c r="S33" s="412" t="s">
        <v>311</v>
      </c>
      <c r="T33" s="412" t="s">
        <v>1471</v>
      </c>
      <c r="U33" s="413">
        <v>106025.91</v>
      </c>
      <c r="V33" s="414">
        <v>21205.21</v>
      </c>
      <c r="W33" s="414">
        <v>0.0</v>
      </c>
      <c r="X33" s="414">
        <v>65125.7</v>
      </c>
      <c r="Y33" s="414">
        <v>0.0</v>
      </c>
      <c r="Z33" s="414">
        <v>13786.5</v>
      </c>
      <c r="AA33" s="414">
        <v>5908.5</v>
      </c>
      <c r="AB33" s="427">
        <f t="shared" si="5"/>
        <v>19695</v>
      </c>
      <c r="AC33" s="416">
        <f t="shared" si="3"/>
        <v>0</v>
      </c>
      <c r="AD33" s="417" t="s">
        <v>81</v>
      </c>
      <c r="AE33" s="417" t="s">
        <v>65</v>
      </c>
      <c r="AF33" s="418" t="b">
        <v>1</v>
      </c>
      <c r="AG33" s="412"/>
      <c r="AH33" s="412" t="b">
        <v>1</v>
      </c>
      <c r="AI33" s="412"/>
      <c r="AJ33" s="412" t="b">
        <v>1</v>
      </c>
      <c r="AK33" s="412"/>
      <c r="AL33" s="412" t="s">
        <v>1472</v>
      </c>
      <c r="AM33" s="412" t="b">
        <v>1</v>
      </c>
      <c r="AN33" s="412"/>
      <c r="AO33" s="417" t="s">
        <v>1301</v>
      </c>
      <c r="AP33" s="407" t="s">
        <v>94</v>
      </c>
      <c r="AQ33" s="419" t="s">
        <v>70</v>
      </c>
      <c r="AR33" s="420">
        <f t="shared" si="4"/>
        <v>45727</v>
      </c>
      <c r="AS33" s="417"/>
      <c r="AT33" s="421"/>
      <c r="AU33" s="421"/>
      <c r="AV33" s="417"/>
      <c r="AW33" s="422"/>
      <c r="AX33" s="423"/>
      <c r="AY33" s="424"/>
      <c r="AZ33" s="425"/>
      <c r="BA33" s="426"/>
    </row>
    <row r="34" ht="15.75" customHeight="1">
      <c r="A34" s="406">
        <v>32.0</v>
      </c>
      <c r="B34" s="407">
        <v>18636.0</v>
      </c>
      <c r="C34" s="408">
        <v>45694.0</v>
      </c>
      <c r="D34" s="409">
        <v>45697.0</v>
      </c>
      <c r="E34" s="410">
        <f t="shared" si="1"/>
        <v>3</v>
      </c>
      <c r="F34" s="411" t="s">
        <v>1473</v>
      </c>
      <c r="G34" s="408">
        <v>35182.0</v>
      </c>
      <c r="H34" s="407">
        <v>28.0</v>
      </c>
      <c r="I34" s="412" t="s">
        <v>62</v>
      </c>
      <c r="J34" s="412" t="s">
        <v>62</v>
      </c>
      <c r="K34" s="412" t="s">
        <v>1474</v>
      </c>
      <c r="L34" s="412" t="s">
        <v>57</v>
      </c>
      <c r="M34" s="412" t="s">
        <v>76</v>
      </c>
      <c r="N34" s="412" t="s">
        <v>1475</v>
      </c>
      <c r="O34" s="412" t="s">
        <v>1476</v>
      </c>
      <c r="P34" s="407" t="s">
        <v>1477</v>
      </c>
      <c r="Q34" s="412" t="s">
        <v>1478</v>
      </c>
      <c r="R34" s="407">
        <v>58120.0</v>
      </c>
      <c r="S34" s="412" t="s">
        <v>1479</v>
      </c>
      <c r="T34" s="412" t="s">
        <v>1480</v>
      </c>
      <c r="U34" s="413">
        <v>77714.78</v>
      </c>
      <c r="V34" s="414">
        <v>0.0</v>
      </c>
      <c r="W34" s="414">
        <v>0.0</v>
      </c>
      <c r="X34" s="414">
        <v>54010.1</v>
      </c>
      <c r="Y34" s="414">
        <v>2254.68</v>
      </c>
      <c r="Z34" s="414">
        <v>12870.0</v>
      </c>
      <c r="AA34" s="414">
        <v>8580.0</v>
      </c>
      <c r="AB34" s="427">
        <f t="shared" si="5"/>
        <v>21450</v>
      </c>
      <c r="AC34" s="416">
        <f t="shared" si="3"/>
        <v>0</v>
      </c>
      <c r="AD34" s="417" t="s">
        <v>312</v>
      </c>
      <c r="AE34" s="417" t="s">
        <v>65</v>
      </c>
      <c r="AF34" s="418" t="b">
        <v>1</v>
      </c>
      <c r="AG34" s="412"/>
      <c r="AH34" s="412" t="b">
        <v>1</v>
      </c>
      <c r="AI34" s="412"/>
      <c r="AJ34" s="412" t="b">
        <v>1</v>
      </c>
      <c r="AK34" s="412"/>
      <c r="AL34" s="412" t="s">
        <v>1465</v>
      </c>
      <c r="AM34" s="412" t="b">
        <v>1</v>
      </c>
      <c r="AN34" s="412"/>
      <c r="AO34" s="417" t="s">
        <v>68</v>
      </c>
      <c r="AP34" s="407" t="s">
        <v>94</v>
      </c>
      <c r="AQ34" s="419" t="s">
        <v>70</v>
      </c>
      <c r="AR34" s="420">
        <f t="shared" si="4"/>
        <v>45727</v>
      </c>
      <c r="AS34" s="417"/>
      <c r="AT34" s="421"/>
      <c r="AU34" s="421"/>
      <c r="AV34" s="417"/>
      <c r="AW34" s="422"/>
      <c r="AX34" s="423"/>
      <c r="AY34" s="424"/>
      <c r="AZ34" s="425"/>
      <c r="BA34" s="426"/>
    </row>
    <row r="35" ht="15.75" customHeight="1">
      <c r="A35" s="406">
        <v>33.0</v>
      </c>
      <c r="B35" s="407">
        <v>18682.0</v>
      </c>
      <c r="C35" s="408">
        <v>45694.0</v>
      </c>
      <c r="D35" s="409">
        <v>45697.0</v>
      </c>
      <c r="E35" s="410">
        <f t="shared" si="1"/>
        <v>3</v>
      </c>
      <c r="F35" s="411" t="s">
        <v>1481</v>
      </c>
      <c r="G35" s="408">
        <v>44860.0</v>
      </c>
      <c r="H35" s="407">
        <v>2.0</v>
      </c>
      <c r="I35" s="412" t="s">
        <v>62</v>
      </c>
      <c r="J35" s="412" t="s">
        <v>1482</v>
      </c>
      <c r="K35" s="412" t="s">
        <v>1483</v>
      </c>
      <c r="L35" s="412" t="s">
        <v>57</v>
      </c>
      <c r="M35" s="412" t="s">
        <v>58</v>
      </c>
      <c r="N35" s="412" t="s">
        <v>1484</v>
      </c>
      <c r="O35" s="412" t="s">
        <v>1484</v>
      </c>
      <c r="P35" s="407" t="s">
        <v>91</v>
      </c>
      <c r="Q35" s="412" t="s">
        <v>62</v>
      </c>
      <c r="R35" s="407" t="s">
        <v>62</v>
      </c>
      <c r="S35" s="412" t="s">
        <v>427</v>
      </c>
      <c r="T35" s="412" t="s">
        <v>62</v>
      </c>
      <c r="U35" s="413">
        <v>55327.74</v>
      </c>
      <c r="V35" s="414">
        <v>0.0</v>
      </c>
      <c r="W35" s="414">
        <v>0.0</v>
      </c>
      <c r="X35" s="414">
        <v>25682.24</v>
      </c>
      <c r="Y35" s="414">
        <v>395.5</v>
      </c>
      <c r="Z35" s="414">
        <v>20475.0</v>
      </c>
      <c r="AA35" s="414">
        <v>8775.0</v>
      </c>
      <c r="AB35" s="427">
        <f t="shared" si="5"/>
        <v>29250</v>
      </c>
      <c r="AC35" s="416">
        <f t="shared" si="3"/>
        <v>0</v>
      </c>
      <c r="AD35" s="417" t="s">
        <v>81</v>
      </c>
      <c r="AE35" s="417" t="s">
        <v>65</v>
      </c>
      <c r="AF35" s="418" t="b">
        <v>1</v>
      </c>
      <c r="AG35" s="412" t="s">
        <v>1425</v>
      </c>
      <c r="AH35" s="412" t="b">
        <v>1</v>
      </c>
      <c r="AI35" s="412"/>
      <c r="AJ35" s="412" t="b">
        <v>1</v>
      </c>
      <c r="AK35" s="412"/>
      <c r="AL35" s="412" t="s">
        <v>1485</v>
      </c>
      <c r="AM35" s="412" t="b">
        <v>1</v>
      </c>
      <c r="AN35" s="412"/>
      <c r="AO35" s="417" t="s">
        <v>1433</v>
      </c>
      <c r="AP35" s="407" t="s">
        <v>94</v>
      </c>
      <c r="AQ35" s="419" t="s">
        <v>70</v>
      </c>
      <c r="AR35" s="420">
        <f t="shared" si="4"/>
        <v>45727</v>
      </c>
      <c r="AS35" s="417"/>
      <c r="AT35" s="421"/>
      <c r="AU35" s="421"/>
      <c r="AV35" s="417"/>
      <c r="AW35" s="422"/>
      <c r="AX35" s="423"/>
      <c r="AY35" s="424"/>
      <c r="AZ35" s="425"/>
      <c r="BA35" s="426"/>
    </row>
    <row r="36" ht="15.75" customHeight="1">
      <c r="A36" s="406">
        <v>34.0</v>
      </c>
      <c r="B36" s="407">
        <v>18687.0</v>
      </c>
      <c r="C36" s="408">
        <v>45694.0</v>
      </c>
      <c r="D36" s="409">
        <v>45697.0</v>
      </c>
      <c r="E36" s="410">
        <f t="shared" si="1"/>
        <v>3</v>
      </c>
      <c r="F36" s="411" t="s">
        <v>1486</v>
      </c>
      <c r="G36" s="408">
        <v>33877.0</v>
      </c>
      <c r="H36" s="407">
        <v>32.0</v>
      </c>
      <c r="I36" s="412" t="s">
        <v>62</v>
      </c>
      <c r="J36" s="412" t="s">
        <v>62</v>
      </c>
      <c r="K36" s="412" t="s">
        <v>1487</v>
      </c>
      <c r="L36" s="412" t="s">
        <v>57</v>
      </c>
      <c r="M36" s="412" t="s">
        <v>76</v>
      </c>
      <c r="N36" s="412" t="s">
        <v>1488</v>
      </c>
      <c r="O36" s="412" t="s">
        <v>1489</v>
      </c>
      <c r="P36" s="407" t="s">
        <v>1490</v>
      </c>
      <c r="Q36" s="412" t="s">
        <v>684</v>
      </c>
      <c r="R36" s="407">
        <v>44604.0</v>
      </c>
      <c r="S36" s="412" t="s">
        <v>1491</v>
      </c>
      <c r="T36" s="412" t="s">
        <v>1492</v>
      </c>
      <c r="U36" s="413">
        <v>186544.49</v>
      </c>
      <c r="V36" s="414">
        <v>0.0</v>
      </c>
      <c r="W36" s="414">
        <v>0.0</v>
      </c>
      <c r="X36" s="414">
        <v>136894.38</v>
      </c>
      <c r="Y36" s="414">
        <v>2850.11</v>
      </c>
      <c r="Z36" s="414">
        <v>28080.0</v>
      </c>
      <c r="AA36" s="414">
        <v>18720.0</v>
      </c>
      <c r="AB36" s="427">
        <f t="shared" si="5"/>
        <v>46800</v>
      </c>
      <c r="AC36" s="416">
        <f t="shared" si="3"/>
        <v>0</v>
      </c>
      <c r="AD36" s="417" t="s">
        <v>312</v>
      </c>
      <c r="AE36" s="417" t="s">
        <v>65</v>
      </c>
      <c r="AF36" s="418" t="b">
        <v>1</v>
      </c>
      <c r="AG36" s="412"/>
      <c r="AH36" s="412" t="b">
        <v>0</v>
      </c>
      <c r="AI36" s="462" t="s">
        <v>1493</v>
      </c>
      <c r="AJ36" s="412" t="b">
        <v>1</v>
      </c>
      <c r="AK36" s="412"/>
      <c r="AL36" s="412" t="s">
        <v>1465</v>
      </c>
      <c r="AM36" s="412" t="b">
        <v>1</v>
      </c>
      <c r="AN36" s="412"/>
      <c r="AO36" s="417" t="s">
        <v>83</v>
      </c>
      <c r="AP36" s="407" t="s">
        <v>94</v>
      </c>
      <c r="AQ36" s="419" t="s">
        <v>95</v>
      </c>
      <c r="AR36" s="420">
        <f t="shared" si="4"/>
        <v>45727</v>
      </c>
      <c r="AS36" s="417"/>
      <c r="AT36" s="421"/>
      <c r="AU36" s="421"/>
      <c r="AV36" s="417"/>
      <c r="AW36" s="422"/>
      <c r="AX36" s="423"/>
      <c r="AY36" s="424"/>
      <c r="AZ36" s="425"/>
      <c r="BA36" s="426"/>
    </row>
    <row r="37" ht="15.75" customHeight="1">
      <c r="A37" s="406">
        <v>35.0</v>
      </c>
      <c r="B37" s="407">
        <v>18560.0</v>
      </c>
      <c r="C37" s="408">
        <v>45693.0</v>
      </c>
      <c r="D37" s="409">
        <v>45697.0</v>
      </c>
      <c r="E37" s="410">
        <f t="shared" si="1"/>
        <v>4</v>
      </c>
      <c r="F37" s="411" t="s">
        <v>1494</v>
      </c>
      <c r="G37" s="408">
        <v>21379.0</v>
      </c>
      <c r="H37" s="407">
        <v>66.0</v>
      </c>
      <c r="I37" s="412" t="s">
        <v>62</v>
      </c>
      <c r="J37" s="412" t="s">
        <v>62</v>
      </c>
      <c r="K37" s="412" t="s">
        <v>1495</v>
      </c>
      <c r="L37" s="412" t="s">
        <v>98</v>
      </c>
      <c r="M37" s="412" t="s">
        <v>76</v>
      </c>
      <c r="N37" s="412" t="s">
        <v>1496</v>
      </c>
      <c r="O37" s="412" t="s">
        <v>1497</v>
      </c>
      <c r="P37" s="407" t="s">
        <v>1498</v>
      </c>
      <c r="Q37" s="412" t="s">
        <v>62</v>
      </c>
      <c r="R37" s="407" t="s">
        <v>62</v>
      </c>
      <c r="S37" s="412" t="s">
        <v>158</v>
      </c>
      <c r="T37" s="412" t="s">
        <v>62</v>
      </c>
      <c r="U37" s="413">
        <v>271894.28</v>
      </c>
      <c r="V37" s="414">
        <v>54378.86</v>
      </c>
      <c r="W37" s="414">
        <v>0.0</v>
      </c>
      <c r="X37" s="414">
        <v>0.0</v>
      </c>
      <c r="Y37" s="414">
        <v>195027.42</v>
      </c>
      <c r="Z37" s="414">
        <v>15741.6</v>
      </c>
      <c r="AA37" s="414">
        <v>6746.4</v>
      </c>
      <c r="AB37" s="427">
        <f t="shared" si="5"/>
        <v>22488</v>
      </c>
      <c r="AC37" s="416">
        <f t="shared" si="3"/>
        <v>0</v>
      </c>
      <c r="AD37" s="417" t="s">
        <v>81</v>
      </c>
      <c r="AE37" s="417" t="s">
        <v>65</v>
      </c>
      <c r="AF37" s="418" t="b">
        <v>1</v>
      </c>
      <c r="AG37" s="412"/>
      <c r="AH37" s="412" t="b">
        <v>1</v>
      </c>
      <c r="AI37" s="412"/>
      <c r="AJ37" s="412" t="b">
        <v>0</v>
      </c>
      <c r="AK37" s="412"/>
      <c r="AL37" s="412" t="s">
        <v>1499</v>
      </c>
      <c r="AM37" s="412" t="b">
        <v>1</v>
      </c>
      <c r="AN37" s="412"/>
      <c r="AO37" s="417" t="s">
        <v>83</v>
      </c>
      <c r="AP37" s="407" t="s">
        <v>94</v>
      </c>
      <c r="AQ37" s="419" t="s">
        <v>70</v>
      </c>
      <c r="AR37" s="420">
        <f t="shared" si="4"/>
        <v>45727</v>
      </c>
      <c r="AS37" s="417"/>
      <c r="AT37" s="421"/>
      <c r="AU37" s="421"/>
      <c r="AV37" s="417"/>
      <c r="AW37" s="422"/>
      <c r="AX37" s="423"/>
      <c r="AY37" s="424"/>
      <c r="AZ37" s="425"/>
      <c r="BA37" s="426"/>
    </row>
    <row r="38" ht="15.75" customHeight="1">
      <c r="A38" s="406">
        <v>36.0</v>
      </c>
      <c r="B38" s="407">
        <v>18480.0</v>
      </c>
      <c r="C38" s="408">
        <v>45690.0</v>
      </c>
      <c r="D38" s="409">
        <v>45697.0</v>
      </c>
      <c r="E38" s="410">
        <f t="shared" si="1"/>
        <v>7</v>
      </c>
      <c r="F38" s="411" t="s">
        <v>1500</v>
      </c>
      <c r="G38" s="408">
        <v>15535.0</v>
      </c>
      <c r="H38" s="407">
        <v>82.0</v>
      </c>
      <c r="I38" s="412" t="s">
        <v>62</v>
      </c>
      <c r="J38" s="412" t="s">
        <v>62</v>
      </c>
      <c r="K38" s="412" t="s">
        <v>1501</v>
      </c>
      <c r="L38" s="412" t="s">
        <v>98</v>
      </c>
      <c r="M38" s="412" t="s">
        <v>76</v>
      </c>
      <c r="N38" s="412" t="s">
        <v>1502</v>
      </c>
      <c r="O38" s="412" t="s">
        <v>1503</v>
      </c>
      <c r="P38" s="407" t="s">
        <v>91</v>
      </c>
      <c r="Q38" s="412" t="s">
        <v>62</v>
      </c>
      <c r="R38" s="407" t="s">
        <v>62</v>
      </c>
      <c r="S38" s="412" t="s">
        <v>794</v>
      </c>
      <c r="T38" s="412" t="s">
        <v>62</v>
      </c>
      <c r="U38" s="413">
        <v>328350.91</v>
      </c>
      <c r="V38" s="414">
        <v>65670.18</v>
      </c>
      <c r="W38" s="414">
        <v>0.0</v>
      </c>
      <c r="X38" s="414">
        <v>0.0</v>
      </c>
      <c r="Y38" s="414">
        <v>233430.73</v>
      </c>
      <c r="Z38" s="414">
        <v>20475.0</v>
      </c>
      <c r="AA38" s="414">
        <v>8775.0</v>
      </c>
      <c r="AB38" s="427">
        <f t="shared" si="5"/>
        <v>29250</v>
      </c>
      <c r="AC38" s="416">
        <f t="shared" si="3"/>
        <v>0</v>
      </c>
      <c r="AD38" s="417" t="s">
        <v>81</v>
      </c>
      <c r="AE38" s="417" t="s">
        <v>65</v>
      </c>
      <c r="AF38" s="418" t="b">
        <v>1</v>
      </c>
      <c r="AG38" s="412"/>
      <c r="AH38" s="412" t="b">
        <v>0</v>
      </c>
      <c r="AI38" s="462" t="s">
        <v>1504</v>
      </c>
      <c r="AJ38" s="412" t="b">
        <v>0</v>
      </c>
      <c r="AK38" s="462" t="s">
        <v>1504</v>
      </c>
      <c r="AL38" s="412"/>
      <c r="AM38" s="412" t="b">
        <v>1</v>
      </c>
      <c r="AN38" s="412"/>
      <c r="AO38" s="417" t="s">
        <v>68</v>
      </c>
      <c r="AP38" s="407" t="s">
        <v>94</v>
      </c>
      <c r="AQ38" s="419" t="s">
        <v>95</v>
      </c>
      <c r="AR38" s="420">
        <f t="shared" si="4"/>
        <v>45727</v>
      </c>
      <c r="AS38" s="417"/>
      <c r="AT38" s="421"/>
      <c r="AU38" s="421"/>
      <c r="AV38" s="417"/>
      <c r="AW38" s="422"/>
      <c r="AX38" s="423"/>
      <c r="AY38" s="424"/>
      <c r="AZ38" s="425"/>
      <c r="BA38" s="426"/>
    </row>
    <row r="39" ht="15.75" customHeight="1">
      <c r="A39" s="406">
        <v>37.0</v>
      </c>
      <c r="B39" s="407">
        <v>18699.0</v>
      </c>
      <c r="C39" s="408">
        <v>45695.0</v>
      </c>
      <c r="D39" s="409">
        <v>45697.0</v>
      </c>
      <c r="E39" s="410">
        <f t="shared" si="1"/>
        <v>2</v>
      </c>
      <c r="F39" s="411" t="s">
        <v>1505</v>
      </c>
      <c r="G39" s="408">
        <v>21542.0</v>
      </c>
      <c r="H39" s="407">
        <v>66.0</v>
      </c>
      <c r="I39" s="412" t="s">
        <v>62</v>
      </c>
      <c r="J39" s="412" t="s">
        <v>62</v>
      </c>
      <c r="K39" s="412" t="s">
        <v>1506</v>
      </c>
      <c r="L39" s="412" t="s">
        <v>88</v>
      </c>
      <c r="M39" s="412" t="s">
        <v>76</v>
      </c>
      <c r="N39" s="412" t="s">
        <v>1507</v>
      </c>
      <c r="O39" s="412" t="s">
        <v>1508</v>
      </c>
      <c r="P39" s="407" t="s">
        <v>1509</v>
      </c>
      <c r="Q39" s="412" t="s">
        <v>1510</v>
      </c>
      <c r="R39" s="407"/>
      <c r="S39" s="412" t="s">
        <v>812</v>
      </c>
      <c r="T39" s="412" t="s">
        <v>1511</v>
      </c>
      <c r="U39" s="413">
        <v>116978.8</v>
      </c>
      <c r="V39" s="414">
        <v>23395.69</v>
      </c>
      <c r="W39" s="414">
        <v>0.0</v>
      </c>
      <c r="X39" s="414">
        <v>65186.56</v>
      </c>
      <c r="Y39" s="414">
        <v>5191.55</v>
      </c>
      <c r="Z39" s="414">
        <v>16243.5</v>
      </c>
      <c r="AA39" s="414">
        <v>6961.5</v>
      </c>
      <c r="AB39" s="427">
        <f t="shared" si="5"/>
        <v>23205</v>
      </c>
      <c r="AC39" s="416">
        <f t="shared" si="3"/>
        <v>0</v>
      </c>
      <c r="AD39" s="417" t="s">
        <v>81</v>
      </c>
      <c r="AE39" s="417" t="s">
        <v>65</v>
      </c>
      <c r="AF39" s="418" t="b">
        <v>1</v>
      </c>
      <c r="AG39" s="412"/>
      <c r="AH39" s="412" t="b">
        <v>0</v>
      </c>
      <c r="AI39" s="462" t="s">
        <v>1512</v>
      </c>
      <c r="AJ39" s="412" t="b">
        <v>0</v>
      </c>
      <c r="AK39" s="462" t="s">
        <v>1512</v>
      </c>
      <c r="AL39" s="412"/>
      <c r="AM39" s="412" t="b">
        <v>1</v>
      </c>
      <c r="AN39" s="412"/>
      <c r="AO39" s="417" t="s">
        <v>83</v>
      </c>
      <c r="AP39" s="407" t="s">
        <v>127</v>
      </c>
      <c r="AQ39" s="419" t="s">
        <v>95</v>
      </c>
      <c r="AR39" s="420">
        <f t="shared" si="4"/>
        <v>45727</v>
      </c>
      <c r="AS39" s="417"/>
      <c r="AT39" s="421"/>
      <c r="AU39" s="421"/>
      <c r="AV39" s="417"/>
      <c r="AW39" s="422"/>
      <c r="AX39" s="423"/>
      <c r="AY39" s="424"/>
      <c r="AZ39" s="425"/>
      <c r="BA39" s="463"/>
    </row>
    <row r="40" ht="15.75" customHeight="1">
      <c r="A40" s="428">
        <v>38.0</v>
      </c>
      <c r="B40" s="429">
        <v>18733.0</v>
      </c>
      <c r="C40" s="430">
        <v>45695.0</v>
      </c>
      <c r="D40" s="431">
        <v>45697.0</v>
      </c>
      <c r="E40" s="432">
        <f t="shared" si="1"/>
        <v>2</v>
      </c>
      <c r="F40" s="433" t="s">
        <v>1513</v>
      </c>
      <c r="G40" s="430">
        <v>43272.0</v>
      </c>
      <c r="H40" s="429">
        <v>6.0</v>
      </c>
      <c r="I40" s="434" t="s">
        <v>107</v>
      </c>
      <c r="J40" s="434" t="s">
        <v>1514</v>
      </c>
      <c r="K40" s="434" t="s">
        <v>1515</v>
      </c>
      <c r="L40" s="434" t="s">
        <v>57</v>
      </c>
      <c r="M40" s="434" t="s">
        <v>58</v>
      </c>
      <c r="N40" s="434" t="s">
        <v>824</v>
      </c>
      <c r="O40" s="434" t="s">
        <v>1516</v>
      </c>
      <c r="P40" s="429" t="s">
        <v>91</v>
      </c>
      <c r="Q40" s="434" t="s">
        <v>62</v>
      </c>
      <c r="R40" s="429" t="s">
        <v>62</v>
      </c>
      <c r="S40" s="434" t="s">
        <v>1517</v>
      </c>
      <c r="T40" s="434" t="s">
        <v>62</v>
      </c>
      <c r="U40" s="435">
        <v>41930.29</v>
      </c>
      <c r="V40" s="436">
        <v>0.0</v>
      </c>
      <c r="W40" s="436">
        <v>0.0</v>
      </c>
      <c r="X40" s="436">
        <v>11146.67</v>
      </c>
      <c r="Y40" s="436">
        <v>1533.62</v>
      </c>
      <c r="Z40" s="436">
        <v>20475.0</v>
      </c>
      <c r="AA40" s="436">
        <v>8775.0</v>
      </c>
      <c r="AB40" s="437">
        <f t="shared" si="5"/>
        <v>29250</v>
      </c>
      <c r="AC40" s="438">
        <f t="shared" si="3"/>
        <v>0</v>
      </c>
      <c r="AD40" s="439" t="s">
        <v>64</v>
      </c>
      <c r="AE40" s="439" t="s">
        <v>65</v>
      </c>
      <c r="AF40" s="440" t="b">
        <v>1</v>
      </c>
      <c r="AG40" s="434"/>
      <c r="AH40" s="434" t="b">
        <v>1</v>
      </c>
      <c r="AI40" s="434"/>
      <c r="AJ40" s="434" t="b">
        <v>1</v>
      </c>
      <c r="AK40" s="434"/>
      <c r="AL40" s="434"/>
      <c r="AM40" s="434" t="b">
        <v>1</v>
      </c>
      <c r="AN40" s="434"/>
      <c r="AO40" s="439" t="s">
        <v>83</v>
      </c>
      <c r="AP40" s="429" t="s">
        <v>94</v>
      </c>
      <c r="AQ40" s="441" t="s">
        <v>70</v>
      </c>
      <c r="AR40" s="442">
        <f t="shared" si="4"/>
        <v>45727</v>
      </c>
      <c r="AS40" s="439"/>
      <c r="AT40" s="443"/>
      <c r="AU40" s="443"/>
      <c r="AV40" s="439"/>
      <c r="AW40" s="444"/>
      <c r="AX40" s="445"/>
      <c r="AY40" s="446"/>
      <c r="AZ40" s="447"/>
      <c r="BA40" s="464"/>
    </row>
    <row r="41" ht="15.75" customHeight="1">
      <c r="A41" s="406">
        <v>39.0</v>
      </c>
      <c r="B41" s="407">
        <v>18745.0</v>
      </c>
      <c r="C41" s="408">
        <v>45696.0</v>
      </c>
      <c r="D41" s="409">
        <v>45698.0</v>
      </c>
      <c r="E41" s="410">
        <f t="shared" si="1"/>
        <v>2</v>
      </c>
      <c r="F41" s="411" t="s">
        <v>1518</v>
      </c>
      <c r="G41" s="408">
        <v>43009.0</v>
      </c>
      <c r="H41" s="407">
        <v>7.0</v>
      </c>
      <c r="I41" s="412" t="s">
        <v>107</v>
      </c>
      <c r="J41" s="412" t="s">
        <v>1519</v>
      </c>
      <c r="K41" s="412" t="s">
        <v>1520</v>
      </c>
      <c r="L41" s="412" t="s">
        <v>57</v>
      </c>
      <c r="M41" s="412" t="s">
        <v>58</v>
      </c>
      <c r="N41" s="412" t="s">
        <v>1521</v>
      </c>
      <c r="O41" s="412" t="s">
        <v>1522</v>
      </c>
      <c r="P41" s="407" t="s">
        <v>91</v>
      </c>
      <c r="Q41" s="412"/>
      <c r="R41" s="407"/>
      <c r="S41" s="412" t="s">
        <v>1048</v>
      </c>
      <c r="T41" s="412" t="s">
        <v>62</v>
      </c>
      <c r="U41" s="413">
        <v>40440.19</v>
      </c>
      <c r="V41" s="414">
        <v>0.0</v>
      </c>
      <c r="W41" s="414">
        <v>0.0</v>
      </c>
      <c r="X41" s="414">
        <v>10145.61</v>
      </c>
      <c r="Y41" s="414">
        <v>1044.58</v>
      </c>
      <c r="Z41" s="414">
        <v>20475.0</v>
      </c>
      <c r="AA41" s="414">
        <v>8775.0</v>
      </c>
      <c r="AB41" s="427">
        <f t="shared" si="5"/>
        <v>29250</v>
      </c>
      <c r="AC41" s="416">
        <f t="shared" si="3"/>
        <v>0</v>
      </c>
      <c r="AD41" s="417" t="s">
        <v>64</v>
      </c>
      <c r="AE41" s="417" t="s">
        <v>65</v>
      </c>
      <c r="AF41" s="418" t="b">
        <v>1</v>
      </c>
      <c r="AG41" s="412"/>
      <c r="AH41" s="412" t="b">
        <v>1</v>
      </c>
      <c r="AI41" s="412"/>
      <c r="AJ41" s="412" t="b">
        <v>1</v>
      </c>
      <c r="AK41" s="412"/>
      <c r="AL41" s="412"/>
      <c r="AM41" s="412" t="b">
        <v>1</v>
      </c>
      <c r="AN41" s="412"/>
      <c r="AO41" s="417" t="s">
        <v>83</v>
      </c>
      <c r="AP41" s="407" t="s">
        <v>94</v>
      </c>
      <c r="AQ41" s="419" t="s">
        <v>70</v>
      </c>
      <c r="AR41" s="420">
        <f t="shared" si="4"/>
        <v>45728</v>
      </c>
      <c r="AS41" s="417"/>
      <c r="AT41" s="421"/>
      <c r="AU41" s="421"/>
      <c r="AV41" s="417"/>
      <c r="AW41" s="422"/>
      <c r="AX41" s="423"/>
      <c r="AY41" s="424"/>
      <c r="AZ41" s="425"/>
    </row>
    <row r="42" ht="15.75" customHeight="1">
      <c r="A42" s="406">
        <v>40.0</v>
      </c>
      <c r="B42" s="407">
        <v>18741.0</v>
      </c>
      <c r="C42" s="408">
        <v>45695.0</v>
      </c>
      <c r="D42" s="409">
        <v>45698.0</v>
      </c>
      <c r="E42" s="410">
        <f t="shared" si="1"/>
        <v>3</v>
      </c>
      <c r="F42" s="411" t="s">
        <v>1523</v>
      </c>
      <c r="G42" s="408">
        <v>17988.0</v>
      </c>
      <c r="H42" s="407">
        <v>75.0</v>
      </c>
      <c r="I42" s="412"/>
      <c r="J42" s="412" t="s">
        <v>62</v>
      </c>
      <c r="K42" s="412" t="s">
        <v>1524</v>
      </c>
      <c r="L42" s="412" t="s">
        <v>98</v>
      </c>
      <c r="M42" s="412" t="s">
        <v>76</v>
      </c>
      <c r="N42" s="412" t="s">
        <v>1525</v>
      </c>
      <c r="O42" s="412" t="s">
        <v>1526</v>
      </c>
      <c r="P42" s="407" t="s">
        <v>1527</v>
      </c>
      <c r="Q42" s="412"/>
      <c r="R42" s="407"/>
      <c r="S42" s="412" t="s">
        <v>1528</v>
      </c>
      <c r="T42" s="412" t="s">
        <v>1529</v>
      </c>
      <c r="U42" s="413">
        <v>56743.58</v>
      </c>
      <c r="V42" s="414">
        <v>11348.72</v>
      </c>
      <c r="W42" s="414">
        <v>0.0</v>
      </c>
      <c r="X42" s="414">
        <v>0.0</v>
      </c>
      <c r="Y42" s="414">
        <v>31159.86</v>
      </c>
      <c r="Z42" s="414">
        <v>9964.5</v>
      </c>
      <c r="AA42" s="414">
        <v>4270.5</v>
      </c>
      <c r="AB42" s="427">
        <f t="shared" si="5"/>
        <v>14235</v>
      </c>
      <c r="AC42" s="416">
        <f t="shared" si="3"/>
        <v>0</v>
      </c>
      <c r="AD42" s="417" t="s">
        <v>81</v>
      </c>
      <c r="AE42" s="417" t="s">
        <v>65</v>
      </c>
      <c r="AF42" s="418" t="b">
        <v>1</v>
      </c>
      <c r="AG42" s="412"/>
      <c r="AH42" s="412" t="b">
        <v>1</v>
      </c>
      <c r="AI42" s="412"/>
      <c r="AJ42" s="412" t="b">
        <v>1</v>
      </c>
      <c r="AK42" s="412"/>
      <c r="AL42" s="412"/>
      <c r="AM42" s="412" t="b">
        <v>1</v>
      </c>
      <c r="AN42" s="412"/>
      <c r="AO42" s="417" t="s">
        <v>83</v>
      </c>
      <c r="AP42" s="407"/>
      <c r="AQ42" s="419" t="s">
        <v>70</v>
      </c>
      <c r="AR42" s="420">
        <f t="shared" si="4"/>
        <v>45728</v>
      </c>
      <c r="AS42" s="417"/>
      <c r="AT42" s="421"/>
      <c r="AU42" s="421"/>
      <c r="AV42" s="417"/>
      <c r="AW42" s="422"/>
      <c r="AX42" s="423"/>
      <c r="AY42" s="424"/>
      <c r="AZ42" s="425"/>
    </row>
    <row r="43" ht="15.75" customHeight="1">
      <c r="A43" s="406">
        <v>41.0</v>
      </c>
      <c r="B43" s="407">
        <v>18655.0</v>
      </c>
      <c r="C43" s="408">
        <v>45694.0</v>
      </c>
      <c r="D43" s="409">
        <v>45698.0</v>
      </c>
      <c r="E43" s="410">
        <f t="shared" si="1"/>
        <v>4</v>
      </c>
      <c r="F43" s="411" t="s">
        <v>1530</v>
      </c>
      <c r="G43" s="408">
        <v>20123.0</v>
      </c>
      <c r="H43" s="407">
        <v>70.0</v>
      </c>
      <c r="I43" s="412"/>
      <c r="J43" s="412" t="s">
        <v>62</v>
      </c>
      <c r="K43" s="412" t="s">
        <v>1531</v>
      </c>
      <c r="L43" s="412" t="s">
        <v>88</v>
      </c>
      <c r="M43" s="412" t="s">
        <v>76</v>
      </c>
      <c r="N43" s="412" t="s">
        <v>1532</v>
      </c>
      <c r="O43" s="412" t="s">
        <v>1533</v>
      </c>
      <c r="P43" s="407" t="s">
        <v>1534</v>
      </c>
      <c r="Q43" s="412"/>
      <c r="R43" s="407"/>
      <c r="S43" s="412" t="s">
        <v>1491</v>
      </c>
      <c r="T43" s="412" t="s">
        <v>1535</v>
      </c>
      <c r="U43" s="413">
        <v>136051.43</v>
      </c>
      <c r="V43" s="414">
        <v>27210.23</v>
      </c>
      <c r="W43" s="414">
        <v>0.0</v>
      </c>
      <c r="X43" s="414">
        <v>0.0</v>
      </c>
      <c r="Y43" s="414">
        <v>80886.2</v>
      </c>
      <c r="Z43" s="414">
        <v>19792.5</v>
      </c>
      <c r="AA43" s="414">
        <v>8482.5</v>
      </c>
      <c r="AB43" s="427">
        <f t="shared" si="5"/>
        <v>28275</v>
      </c>
      <c r="AC43" s="416">
        <f t="shared" si="3"/>
        <v>-320</v>
      </c>
      <c r="AD43" s="417" t="s">
        <v>81</v>
      </c>
      <c r="AE43" s="417" t="s">
        <v>65</v>
      </c>
      <c r="AF43" s="418" t="b">
        <v>1</v>
      </c>
      <c r="AG43" s="412"/>
      <c r="AH43" s="412" t="b">
        <v>1</v>
      </c>
      <c r="AI43" s="412"/>
      <c r="AJ43" s="412" t="b">
        <v>1</v>
      </c>
      <c r="AK43" s="412"/>
      <c r="AL43" s="412"/>
      <c r="AM43" s="412" t="b">
        <v>1</v>
      </c>
      <c r="AN43" s="412"/>
      <c r="AO43" s="417" t="s">
        <v>83</v>
      </c>
      <c r="AP43" s="407"/>
      <c r="AQ43" s="419" t="s">
        <v>70</v>
      </c>
      <c r="AR43" s="420">
        <f t="shared" si="4"/>
        <v>45728</v>
      </c>
      <c r="AS43" s="417"/>
      <c r="AT43" s="421"/>
      <c r="AU43" s="421"/>
      <c r="AV43" s="417"/>
      <c r="AW43" s="422"/>
      <c r="AX43" s="423"/>
      <c r="AY43" s="424"/>
      <c r="AZ43" s="425"/>
    </row>
    <row r="44" ht="15.75" customHeight="1">
      <c r="A44" s="406">
        <v>42.0</v>
      </c>
      <c r="B44" s="407">
        <v>18817.0</v>
      </c>
      <c r="C44" s="408">
        <v>45698.0</v>
      </c>
      <c r="D44" s="409">
        <v>45698.0</v>
      </c>
      <c r="E44" s="410">
        <f t="shared" si="1"/>
        <v>0</v>
      </c>
      <c r="F44" s="411" t="s">
        <v>1536</v>
      </c>
      <c r="G44" s="408">
        <v>28319.0</v>
      </c>
      <c r="H44" s="407">
        <v>47.0</v>
      </c>
      <c r="I44" s="412"/>
      <c r="J44" s="412" t="s">
        <v>62</v>
      </c>
      <c r="K44" s="412" t="s">
        <v>1537</v>
      </c>
      <c r="L44" s="412" t="s">
        <v>228</v>
      </c>
      <c r="M44" s="412" t="s">
        <v>76</v>
      </c>
      <c r="N44" s="412" t="s">
        <v>1538</v>
      </c>
      <c r="O44" s="412" t="s">
        <v>1538</v>
      </c>
      <c r="P44" s="407" t="s">
        <v>1539</v>
      </c>
      <c r="Q44" s="412" t="s">
        <v>1540</v>
      </c>
      <c r="R44" s="407">
        <v>19160.0</v>
      </c>
      <c r="S44" s="412" t="s">
        <v>1541</v>
      </c>
      <c r="T44" s="412" t="s">
        <v>460</v>
      </c>
      <c r="U44" s="413">
        <v>114565.97</v>
      </c>
      <c r="V44" s="414">
        <v>0.0</v>
      </c>
      <c r="W44" s="414">
        <v>0.0</v>
      </c>
      <c r="X44" s="414">
        <v>0.0</v>
      </c>
      <c r="Y44" s="414">
        <v>71665.97</v>
      </c>
      <c r="Z44" s="414">
        <v>25740.0</v>
      </c>
      <c r="AA44" s="414">
        <v>17160.0</v>
      </c>
      <c r="AB44" s="427">
        <f t="shared" si="5"/>
        <v>42900</v>
      </c>
      <c r="AC44" s="416">
        <f t="shared" si="3"/>
        <v>0</v>
      </c>
      <c r="AD44" s="417" t="s">
        <v>81</v>
      </c>
      <c r="AE44" s="417" t="s">
        <v>313</v>
      </c>
      <c r="AF44" s="418" t="b">
        <v>1</v>
      </c>
      <c r="AG44" s="412"/>
      <c r="AH44" s="412" t="b">
        <v>1</v>
      </c>
      <c r="AI44" s="412"/>
      <c r="AJ44" s="412" t="b">
        <v>1</v>
      </c>
      <c r="AK44" s="412"/>
      <c r="AL44" s="412"/>
      <c r="AM44" s="412" t="b">
        <v>1</v>
      </c>
      <c r="AN44" s="412"/>
      <c r="AO44" s="417" t="s">
        <v>83</v>
      </c>
      <c r="AP44" s="407" t="s">
        <v>69</v>
      </c>
      <c r="AQ44" s="419" t="s">
        <v>70</v>
      </c>
      <c r="AR44" s="420">
        <f t="shared" si="4"/>
        <v>45728</v>
      </c>
      <c r="AS44" s="417"/>
      <c r="AT44" s="421"/>
      <c r="AU44" s="421"/>
      <c r="AV44" s="417"/>
      <c r="AW44" s="422"/>
      <c r="AX44" s="423"/>
      <c r="AY44" s="424"/>
      <c r="AZ44" s="425"/>
    </row>
    <row r="45" ht="15.75" customHeight="1">
      <c r="A45" s="406">
        <v>43.0</v>
      </c>
      <c r="B45" s="407">
        <v>18495.0</v>
      </c>
      <c r="C45" s="408">
        <v>45691.0</v>
      </c>
      <c r="D45" s="409">
        <v>45698.0</v>
      </c>
      <c r="E45" s="410">
        <f t="shared" si="1"/>
        <v>7</v>
      </c>
      <c r="F45" s="411" t="s">
        <v>1542</v>
      </c>
      <c r="G45" s="408">
        <v>45280.0</v>
      </c>
      <c r="H45" s="407">
        <v>1.0</v>
      </c>
      <c r="I45" s="412" t="s">
        <v>107</v>
      </c>
      <c r="J45" s="412" t="s">
        <v>1543</v>
      </c>
      <c r="K45" s="412" t="s">
        <v>1544</v>
      </c>
      <c r="L45" s="412" t="s">
        <v>57</v>
      </c>
      <c r="M45" s="412" t="s">
        <v>76</v>
      </c>
      <c r="N45" s="412" t="s">
        <v>1545</v>
      </c>
      <c r="O45" s="412" t="s">
        <v>1546</v>
      </c>
      <c r="P45" s="407" t="s">
        <v>91</v>
      </c>
      <c r="Q45" s="412"/>
      <c r="R45" s="407"/>
      <c r="S45" s="412" t="s">
        <v>1048</v>
      </c>
      <c r="T45" s="412"/>
      <c r="U45" s="413">
        <v>100596.74</v>
      </c>
      <c r="V45" s="414">
        <v>0.0</v>
      </c>
      <c r="W45" s="414">
        <v>0.0</v>
      </c>
      <c r="X45" s="414">
        <v>66174.36</v>
      </c>
      <c r="Y45" s="414">
        <v>5172.38</v>
      </c>
      <c r="Z45" s="414">
        <v>20475.0</v>
      </c>
      <c r="AA45" s="414">
        <v>8775.0</v>
      </c>
      <c r="AB45" s="427">
        <f t="shared" si="5"/>
        <v>29250</v>
      </c>
      <c r="AC45" s="416">
        <f t="shared" si="3"/>
        <v>0</v>
      </c>
      <c r="AD45" s="417" t="s">
        <v>64</v>
      </c>
      <c r="AE45" s="417" t="s">
        <v>65</v>
      </c>
      <c r="AF45" s="418" t="b">
        <v>1</v>
      </c>
      <c r="AG45" s="412"/>
      <c r="AH45" s="412" t="b">
        <v>1</v>
      </c>
      <c r="AI45" s="412"/>
      <c r="AJ45" s="412" t="b">
        <v>1</v>
      </c>
      <c r="AK45" s="412"/>
      <c r="AL45" s="412"/>
      <c r="AM45" s="412" t="b">
        <v>1</v>
      </c>
      <c r="AN45" s="412"/>
      <c r="AO45" s="417" t="s">
        <v>68</v>
      </c>
      <c r="AP45" s="407" t="s">
        <v>94</v>
      </c>
      <c r="AQ45" s="419" t="s">
        <v>70</v>
      </c>
      <c r="AR45" s="420">
        <f t="shared" si="4"/>
        <v>45728</v>
      </c>
      <c r="AS45" s="417"/>
      <c r="AT45" s="421"/>
      <c r="AU45" s="421"/>
      <c r="AV45" s="417"/>
      <c r="AW45" s="422"/>
      <c r="AX45" s="423"/>
      <c r="AY45" s="424"/>
      <c r="AZ45" s="425"/>
    </row>
    <row r="46" ht="15.75" customHeight="1">
      <c r="A46" s="406">
        <v>44.0</v>
      </c>
      <c r="B46" s="407">
        <v>18623.0</v>
      </c>
      <c r="C46" s="408">
        <v>45693.0</v>
      </c>
      <c r="D46" s="409">
        <v>45698.0</v>
      </c>
      <c r="E46" s="410">
        <f t="shared" si="1"/>
        <v>5</v>
      </c>
      <c r="F46" s="411" t="s">
        <v>1547</v>
      </c>
      <c r="G46" s="408">
        <v>31035.0</v>
      </c>
      <c r="H46" s="407">
        <v>40.0</v>
      </c>
      <c r="I46" s="412"/>
      <c r="J46" s="412" t="s">
        <v>62</v>
      </c>
      <c r="K46" s="412" t="s">
        <v>1548</v>
      </c>
      <c r="L46" s="412" t="s">
        <v>57</v>
      </c>
      <c r="M46" s="412" t="s">
        <v>76</v>
      </c>
      <c r="N46" s="412" t="s">
        <v>1549</v>
      </c>
      <c r="O46" s="412" t="s">
        <v>1550</v>
      </c>
      <c r="P46" s="407" t="s">
        <v>367</v>
      </c>
      <c r="Q46" s="412"/>
      <c r="R46" s="407"/>
      <c r="S46" s="412" t="s">
        <v>1491</v>
      </c>
      <c r="T46" s="412" t="s">
        <v>1551</v>
      </c>
      <c r="U46" s="413">
        <v>90653.07</v>
      </c>
      <c r="V46" s="414">
        <v>0.0</v>
      </c>
      <c r="W46" s="414">
        <v>0.0</v>
      </c>
      <c r="X46" s="414">
        <v>75112.32</v>
      </c>
      <c r="Y46" s="414">
        <v>915.75</v>
      </c>
      <c r="Z46" s="414">
        <v>10237.5</v>
      </c>
      <c r="AA46" s="414">
        <v>4387.5</v>
      </c>
      <c r="AB46" s="427">
        <f t="shared" si="5"/>
        <v>14625</v>
      </c>
      <c r="AC46" s="416">
        <f t="shared" si="3"/>
        <v>0</v>
      </c>
      <c r="AD46" s="417" t="s">
        <v>81</v>
      </c>
      <c r="AE46" s="417" t="s">
        <v>65</v>
      </c>
      <c r="AF46" s="418" t="b">
        <v>1</v>
      </c>
      <c r="AG46" s="412"/>
      <c r="AH46" s="412" t="b">
        <v>1</v>
      </c>
      <c r="AI46" s="412"/>
      <c r="AJ46" s="412" t="b">
        <v>1</v>
      </c>
      <c r="AK46" s="412"/>
      <c r="AL46" s="412"/>
      <c r="AM46" s="412" t="b">
        <v>1</v>
      </c>
      <c r="AN46" s="412"/>
      <c r="AO46" s="417" t="s">
        <v>1301</v>
      </c>
      <c r="AP46" s="407"/>
      <c r="AQ46" s="419" t="s">
        <v>70</v>
      </c>
      <c r="AR46" s="420">
        <f t="shared" si="4"/>
        <v>45728</v>
      </c>
      <c r="AS46" s="417"/>
      <c r="AT46" s="421"/>
      <c r="AU46" s="421"/>
      <c r="AV46" s="417"/>
      <c r="AW46" s="422"/>
      <c r="AX46" s="423"/>
      <c r="AY46" s="424"/>
      <c r="AZ46" s="425"/>
    </row>
    <row r="47" ht="15.75" customHeight="1">
      <c r="A47" s="428">
        <v>45.0</v>
      </c>
      <c r="B47" s="429">
        <v>18510.0</v>
      </c>
      <c r="C47" s="430">
        <v>45691.0</v>
      </c>
      <c r="D47" s="431">
        <v>45698.0</v>
      </c>
      <c r="E47" s="432">
        <f t="shared" si="1"/>
        <v>7</v>
      </c>
      <c r="F47" s="433" t="s">
        <v>1552</v>
      </c>
      <c r="G47" s="430">
        <v>18119.0</v>
      </c>
      <c r="H47" s="429">
        <v>75.0</v>
      </c>
      <c r="I47" s="434" t="s">
        <v>62</v>
      </c>
      <c r="J47" s="434" t="s">
        <v>62</v>
      </c>
      <c r="K47" s="434" t="s">
        <v>1553</v>
      </c>
      <c r="L47" s="434" t="s">
        <v>98</v>
      </c>
      <c r="M47" s="434" t="s">
        <v>76</v>
      </c>
      <c r="N47" s="434" t="s">
        <v>1554</v>
      </c>
      <c r="O47" s="434" t="s">
        <v>1555</v>
      </c>
      <c r="P47" s="429" t="s">
        <v>91</v>
      </c>
      <c r="Q47" s="434" t="s">
        <v>62</v>
      </c>
      <c r="R47" s="429" t="s">
        <v>62</v>
      </c>
      <c r="S47" s="434" t="s">
        <v>1556</v>
      </c>
      <c r="T47" s="434" t="s">
        <v>62</v>
      </c>
      <c r="U47" s="435">
        <v>141608.13</v>
      </c>
      <c r="V47" s="436">
        <v>28321.64</v>
      </c>
      <c r="W47" s="436">
        <v>0.0</v>
      </c>
      <c r="X47" s="436">
        <v>0.0</v>
      </c>
      <c r="Y47" s="436">
        <v>84036.49</v>
      </c>
      <c r="Z47" s="436">
        <v>20475.0</v>
      </c>
      <c r="AA47" s="436">
        <v>8775.0</v>
      </c>
      <c r="AB47" s="437">
        <f t="shared" si="5"/>
        <v>29250</v>
      </c>
      <c r="AC47" s="438">
        <f t="shared" si="3"/>
        <v>0</v>
      </c>
      <c r="AD47" s="439" t="s">
        <v>81</v>
      </c>
      <c r="AE47" s="439" t="s">
        <v>65</v>
      </c>
      <c r="AF47" s="440" t="b">
        <v>1</v>
      </c>
      <c r="AG47" s="434"/>
      <c r="AH47" s="434" t="b">
        <v>1</v>
      </c>
      <c r="AI47" s="434"/>
      <c r="AJ47" s="434" t="b">
        <v>1</v>
      </c>
      <c r="AK47" s="434"/>
      <c r="AL47" s="434"/>
      <c r="AM47" s="434" t="b">
        <v>1</v>
      </c>
      <c r="AN47" s="434"/>
      <c r="AO47" s="439" t="s">
        <v>1301</v>
      </c>
      <c r="AP47" s="429"/>
      <c r="AQ47" s="441" t="s">
        <v>70</v>
      </c>
      <c r="AR47" s="442">
        <f t="shared" si="4"/>
        <v>45728</v>
      </c>
      <c r="AS47" s="439"/>
      <c r="AT47" s="443"/>
      <c r="AU47" s="443"/>
      <c r="AV47" s="439"/>
      <c r="AW47" s="444"/>
      <c r="AX47" s="445"/>
      <c r="AY47" s="446"/>
      <c r="AZ47" s="447"/>
      <c r="BA47" s="464"/>
    </row>
    <row r="48" ht="15.75" customHeight="1">
      <c r="A48" s="406">
        <v>46.0</v>
      </c>
      <c r="B48" s="407">
        <v>18784.0</v>
      </c>
      <c r="C48" s="408">
        <v>45697.0</v>
      </c>
      <c r="D48" s="409">
        <v>45699.0</v>
      </c>
      <c r="E48" s="410">
        <f t="shared" si="1"/>
        <v>2</v>
      </c>
      <c r="F48" s="411" t="s">
        <v>1557</v>
      </c>
      <c r="G48" s="408">
        <v>18409.0</v>
      </c>
      <c r="H48" s="407">
        <v>74.0</v>
      </c>
      <c r="I48" s="412" t="s">
        <v>62</v>
      </c>
      <c r="J48" s="412" t="s">
        <v>62</v>
      </c>
      <c r="K48" s="412" t="s">
        <v>1558</v>
      </c>
      <c r="L48" s="412" t="s">
        <v>98</v>
      </c>
      <c r="M48" s="412" t="s">
        <v>76</v>
      </c>
      <c r="N48" s="412" t="s">
        <v>571</v>
      </c>
      <c r="O48" s="412" t="s">
        <v>1559</v>
      </c>
      <c r="P48" s="407" t="s">
        <v>1560</v>
      </c>
      <c r="Q48" s="412" t="s">
        <v>62</v>
      </c>
      <c r="R48" s="407" t="s">
        <v>62</v>
      </c>
      <c r="S48" s="412" t="s">
        <v>1561</v>
      </c>
      <c r="T48" s="412" t="s">
        <v>1562</v>
      </c>
      <c r="U48" s="413">
        <v>76954.49</v>
      </c>
      <c r="V48" s="414">
        <v>15390.92</v>
      </c>
      <c r="W48" s="414">
        <v>0.0</v>
      </c>
      <c r="X48" s="414">
        <v>0.0</v>
      </c>
      <c r="Y48" s="414">
        <v>44013.57</v>
      </c>
      <c r="Z48" s="414">
        <v>12285.0</v>
      </c>
      <c r="AA48" s="414">
        <v>5265.0</v>
      </c>
      <c r="AB48" s="427">
        <f t="shared" si="5"/>
        <v>17550</v>
      </c>
      <c r="AC48" s="416">
        <f t="shared" si="3"/>
        <v>0</v>
      </c>
      <c r="AD48" s="417" t="s">
        <v>81</v>
      </c>
      <c r="AE48" s="417" t="s">
        <v>65</v>
      </c>
      <c r="AF48" s="418" t="b">
        <v>1</v>
      </c>
      <c r="AG48" s="412"/>
      <c r="AH48" s="412" t="b">
        <v>0</v>
      </c>
      <c r="AI48" s="462" t="s">
        <v>1563</v>
      </c>
      <c r="AJ48" s="412" t="b">
        <v>0</v>
      </c>
      <c r="AK48" s="462" t="s">
        <v>1563</v>
      </c>
      <c r="AL48" s="412"/>
      <c r="AM48" s="412" t="b">
        <v>1</v>
      </c>
      <c r="AN48" s="412"/>
      <c r="AO48" s="417" t="s">
        <v>83</v>
      </c>
      <c r="AP48" s="407" t="s">
        <v>94</v>
      </c>
      <c r="AQ48" s="419" t="s">
        <v>95</v>
      </c>
      <c r="AR48" s="420">
        <f t="shared" si="4"/>
        <v>45729</v>
      </c>
      <c r="AS48" s="417"/>
      <c r="AT48" s="421"/>
      <c r="AU48" s="421"/>
      <c r="AV48" s="417"/>
      <c r="AW48" s="422"/>
      <c r="AX48" s="423"/>
      <c r="AY48" s="424"/>
      <c r="AZ48" s="425"/>
    </row>
    <row r="49" ht="15.75" customHeight="1">
      <c r="A49" s="465">
        <v>47.0</v>
      </c>
      <c r="B49" s="466">
        <v>18873.0</v>
      </c>
      <c r="C49" s="467">
        <v>45699.0</v>
      </c>
      <c r="D49" s="468">
        <v>45699.0</v>
      </c>
      <c r="E49" s="469">
        <f t="shared" si="1"/>
        <v>0</v>
      </c>
      <c r="F49" s="470" t="s">
        <v>1564</v>
      </c>
      <c r="G49" s="467">
        <v>20078.0</v>
      </c>
      <c r="H49" s="466">
        <v>70.0</v>
      </c>
      <c r="I49" s="471" t="s">
        <v>62</v>
      </c>
      <c r="J49" s="472" t="s">
        <v>62</v>
      </c>
      <c r="K49" s="472" t="s">
        <v>1565</v>
      </c>
      <c r="L49" s="472" t="s">
        <v>98</v>
      </c>
      <c r="M49" s="472" t="s">
        <v>76</v>
      </c>
      <c r="N49" s="472" t="s">
        <v>1566</v>
      </c>
      <c r="O49" s="472" t="s">
        <v>1567</v>
      </c>
      <c r="P49" s="466" t="s">
        <v>1151</v>
      </c>
      <c r="Q49" s="472" t="s">
        <v>1174</v>
      </c>
      <c r="R49" s="466">
        <v>66984.0</v>
      </c>
      <c r="S49" s="472" t="s">
        <v>622</v>
      </c>
      <c r="T49" s="472" t="s">
        <v>62</v>
      </c>
      <c r="U49" s="473">
        <v>25184.31</v>
      </c>
      <c r="V49" s="474">
        <v>5036.87</v>
      </c>
      <c r="W49" s="474">
        <v>0.0</v>
      </c>
      <c r="X49" s="474">
        <v>0.0</v>
      </c>
      <c r="Y49" s="474">
        <v>4147.44</v>
      </c>
      <c r="Z49" s="474">
        <v>9600.0</v>
      </c>
      <c r="AA49" s="474">
        <v>6400.0</v>
      </c>
      <c r="AB49" s="475">
        <f t="shared" si="5"/>
        <v>16000</v>
      </c>
      <c r="AC49" s="476">
        <f t="shared" si="3"/>
        <v>0</v>
      </c>
      <c r="AD49" s="477" t="s">
        <v>1153</v>
      </c>
      <c r="AE49" s="477" t="s">
        <v>313</v>
      </c>
      <c r="AF49" s="478" t="b">
        <v>1</v>
      </c>
      <c r="AG49" s="472"/>
      <c r="AH49" s="472" t="b">
        <v>1</v>
      </c>
      <c r="AI49" s="472"/>
      <c r="AJ49" s="472" t="b">
        <v>1</v>
      </c>
      <c r="AK49" s="472"/>
      <c r="AL49" s="472"/>
      <c r="AM49" s="472" t="b">
        <v>1</v>
      </c>
      <c r="AN49" s="472"/>
      <c r="AO49" s="477" t="s">
        <v>83</v>
      </c>
      <c r="AP49" s="466" t="s">
        <v>69</v>
      </c>
      <c r="AQ49" s="479" t="s">
        <v>70</v>
      </c>
      <c r="AR49" s="480">
        <f t="shared" si="4"/>
        <v>45729</v>
      </c>
      <c r="AS49" s="477"/>
      <c r="AT49" s="481"/>
      <c r="AU49" s="481"/>
      <c r="AV49" s="477"/>
      <c r="AW49" s="482"/>
      <c r="AX49" s="483"/>
      <c r="AY49" s="484"/>
      <c r="AZ49" s="485"/>
      <c r="BA49" s="486"/>
    </row>
    <row r="50" ht="15.75" customHeight="1">
      <c r="A50" s="406">
        <v>48.0</v>
      </c>
      <c r="B50" s="407">
        <v>18804.0</v>
      </c>
      <c r="C50" s="408">
        <v>45697.0</v>
      </c>
      <c r="D50" s="409">
        <v>45699.0</v>
      </c>
      <c r="E50" s="410">
        <f t="shared" si="1"/>
        <v>2</v>
      </c>
      <c r="F50" s="411" t="s">
        <v>1568</v>
      </c>
      <c r="G50" s="408">
        <v>40834.0</v>
      </c>
      <c r="H50" s="407">
        <v>13.0</v>
      </c>
      <c r="I50" s="412" t="s">
        <v>62</v>
      </c>
      <c r="J50" s="412" t="s">
        <v>1569</v>
      </c>
      <c r="K50" s="412" t="s">
        <v>1570</v>
      </c>
      <c r="L50" s="412" t="s">
        <v>1571</v>
      </c>
      <c r="M50" s="412" t="s">
        <v>58</v>
      </c>
      <c r="N50" s="412" t="s">
        <v>1572</v>
      </c>
      <c r="O50" s="412" t="s">
        <v>1454</v>
      </c>
      <c r="P50" s="407" t="s">
        <v>1277</v>
      </c>
      <c r="Q50" s="412" t="s">
        <v>62</v>
      </c>
      <c r="R50" s="407" t="s">
        <v>62</v>
      </c>
      <c r="S50" s="412" t="s">
        <v>168</v>
      </c>
      <c r="T50" s="412" t="s">
        <v>62</v>
      </c>
      <c r="U50" s="413">
        <v>30576.45</v>
      </c>
      <c r="V50" s="414">
        <v>0.0</v>
      </c>
      <c r="W50" s="414">
        <v>0.0</v>
      </c>
      <c r="X50" s="414">
        <v>20913.95</v>
      </c>
      <c r="Y50" s="414">
        <v>1862.5</v>
      </c>
      <c r="Z50" s="414">
        <v>5460.0</v>
      </c>
      <c r="AA50" s="414">
        <v>2340.0</v>
      </c>
      <c r="AB50" s="427">
        <f t="shared" si="5"/>
        <v>7800</v>
      </c>
      <c r="AC50" s="416">
        <f t="shared" si="3"/>
        <v>0</v>
      </c>
      <c r="AD50" s="417" t="s">
        <v>81</v>
      </c>
      <c r="AE50" s="417" t="s">
        <v>65</v>
      </c>
      <c r="AF50" s="418" t="b">
        <v>1</v>
      </c>
      <c r="AG50" s="412"/>
      <c r="AH50" s="418" t="b">
        <v>1</v>
      </c>
      <c r="AI50" s="412"/>
      <c r="AJ50" s="418" t="b">
        <v>1</v>
      </c>
      <c r="AK50" s="412"/>
      <c r="AL50" s="412"/>
      <c r="AM50" s="418" t="b">
        <v>1</v>
      </c>
      <c r="AN50" s="412"/>
      <c r="AO50" s="417" t="s">
        <v>83</v>
      </c>
      <c r="AP50" s="407" t="s">
        <v>69</v>
      </c>
      <c r="AQ50" s="419" t="s">
        <v>70</v>
      </c>
      <c r="AR50" s="420">
        <f t="shared" si="4"/>
        <v>45729</v>
      </c>
      <c r="AS50" s="417"/>
      <c r="AT50" s="421"/>
      <c r="AU50" s="421"/>
      <c r="AV50" s="417"/>
      <c r="AW50" s="422"/>
      <c r="AX50" s="423"/>
      <c r="AY50" s="424"/>
      <c r="AZ50" s="425"/>
    </row>
    <row r="51" ht="15.75" customHeight="1">
      <c r="A51" s="406">
        <v>49.0</v>
      </c>
      <c r="B51" s="407">
        <v>18838.0</v>
      </c>
      <c r="C51" s="408">
        <v>45698.0</v>
      </c>
      <c r="D51" s="409">
        <v>45699.0</v>
      </c>
      <c r="E51" s="410">
        <f t="shared" si="1"/>
        <v>1</v>
      </c>
      <c r="F51" s="411" t="s">
        <v>1573</v>
      </c>
      <c r="G51" s="408">
        <v>23924.0</v>
      </c>
      <c r="H51" s="407">
        <v>59.0</v>
      </c>
      <c r="I51" s="412" t="s">
        <v>62</v>
      </c>
      <c r="J51" s="412" t="s">
        <v>62</v>
      </c>
      <c r="K51" s="412" t="s">
        <v>1574</v>
      </c>
      <c r="L51" s="412" t="s">
        <v>75</v>
      </c>
      <c r="M51" s="412" t="s">
        <v>76</v>
      </c>
      <c r="N51" s="412" t="s">
        <v>1575</v>
      </c>
      <c r="O51" s="412" t="s">
        <v>1576</v>
      </c>
      <c r="P51" s="407" t="s">
        <v>157</v>
      </c>
      <c r="Q51" s="412" t="s">
        <v>62</v>
      </c>
      <c r="R51" s="407" t="s">
        <v>62</v>
      </c>
      <c r="S51" s="412" t="s">
        <v>1577</v>
      </c>
      <c r="T51" s="412" t="s">
        <v>102</v>
      </c>
      <c r="U51" s="413">
        <v>38302.12</v>
      </c>
      <c r="V51" s="414">
        <v>0.0</v>
      </c>
      <c r="W51" s="414">
        <v>0.0</v>
      </c>
      <c r="X51" s="414">
        <v>14149.07</v>
      </c>
      <c r="Y51" s="414">
        <v>6603.05</v>
      </c>
      <c r="Z51" s="414">
        <v>12285.0</v>
      </c>
      <c r="AA51" s="414">
        <v>5265.0</v>
      </c>
      <c r="AB51" s="427">
        <f t="shared" si="5"/>
        <v>17550</v>
      </c>
      <c r="AC51" s="416">
        <f t="shared" si="3"/>
        <v>0</v>
      </c>
      <c r="AD51" s="417" t="s">
        <v>81</v>
      </c>
      <c r="AE51" s="417" t="s">
        <v>65</v>
      </c>
      <c r="AF51" s="418" t="b">
        <v>1</v>
      </c>
      <c r="AG51" s="412"/>
      <c r="AH51" s="418" t="b">
        <v>1</v>
      </c>
      <c r="AI51" s="412"/>
      <c r="AJ51" s="418" t="b">
        <v>1</v>
      </c>
      <c r="AK51" s="412"/>
      <c r="AL51" s="412"/>
      <c r="AM51" s="418" t="b">
        <v>1</v>
      </c>
      <c r="AN51" s="412"/>
      <c r="AO51" s="417" t="s">
        <v>1301</v>
      </c>
      <c r="AP51" s="407" t="s">
        <v>94</v>
      </c>
      <c r="AQ51" s="419" t="s">
        <v>70</v>
      </c>
      <c r="AR51" s="420">
        <f t="shared" si="4"/>
        <v>45729</v>
      </c>
      <c r="AS51" s="417"/>
      <c r="AT51" s="421"/>
      <c r="AU51" s="421"/>
      <c r="AV51" s="417"/>
      <c r="AW51" s="422"/>
      <c r="AX51" s="423"/>
      <c r="AY51" s="424"/>
      <c r="AZ51" s="425"/>
    </row>
    <row r="52" ht="15.75" customHeight="1">
      <c r="A52" s="406">
        <v>50.0</v>
      </c>
      <c r="B52" s="407">
        <v>18622.0</v>
      </c>
      <c r="C52" s="408">
        <v>45693.0</v>
      </c>
      <c r="D52" s="409">
        <v>45699.0</v>
      </c>
      <c r="E52" s="410">
        <f t="shared" si="1"/>
        <v>6</v>
      </c>
      <c r="F52" s="411" t="s">
        <v>1578</v>
      </c>
      <c r="G52" s="408">
        <v>42797.0</v>
      </c>
      <c r="H52" s="407">
        <v>7.0</v>
      </c>
      <c r="I52" s="412" t="s">
        <v>62</v>
      </c>
      <c r="J52" s="412" t="s">
        <v>1579</v>
      </c>
      <c r="K52" s="412" t="s">
        <v>1580</v>
      </c>
      <c r="L52" s="412" t="s">
        <v>1571</v>
      </c>
      <c r="M52" s="412" t="s">
        <v>58</v>
      </c>
      <c r="N52" s="412" t="s">
        <v>1581</v>
      </c>
      <c r="O52" s="412" t="s">
        <v>1582</v>
      </c>
      <c r="P52" s="407" t="s">
        <v>61</v>
      </c>
      <c r="Q52" s="412" t="s">
        <v>62</v>
      </c>
      <c r="R52" s="407" t="s">
        <v>62</v>
      </c>
      <c r="S52" s="412" t="s">
        <v>537</v>
      </c>
      <c r="T52" s="412" t="s">
        <v>545</v>
      </c>
      <c r="U52" s="413">
        <v>113470.02</v>
      </c>
      <c r="V52" s="414">
        <v>0.0</v>
      </c>
      <c r="W52" s="414">
        <v>0.0</v>
      </c>
      <c r="X52" s="414">
        <v>0.0</v>
      </c>
      <c r="Y52" s="414">
        <v>93970.02</v>
      </c>
      <c r="Z52" s="414">
        <v>9100.0</v>
      </c>
      <c r="AA52" s="414">
        <v>3900.0</v>
      </c>
      <c r="AB52" s="427">
        <f t="shared" si="5"/>
        <v>13000</v>
      </c>
      <c r="AC52" s="416">
        <f t="shared" si="3"/>
        <v>6500</v>
      </c>
      <c r="AD52" s="417" t="s">
        <v>81</v>
      </c>
      <c r="AE52" s="417" t="s">
        <v>65</v>
      </c>
      <c r="AF52" s="418" t="b">
        <v>1</v>
      </c>
      <c r="AG52" s="412"/>
      <c r="AH52" s="412" t="b">
        <v>0</v>
      </c>
      <c r="AI52" s="462" t="s">
        <v>1583</v>
      </c>
      <c r="AJ52" s="412" t="b">
        <v>0</v>
      </c>
      <c r="AK52" s="462" t="s">
        <v>1583</v>
      </c>
      <c r="AL52" s="412"/>
      <c r="AM52" s="418" t="b">
        <v>1</v>
      </c>
      <c r="AN52" s="412"/>
      <c r="AO52" s="417" t="s">
        <v>83</v>
      </c>
      <c r="AP52" s="407" t="s">
        <v>94</v>
      </c>
      <c r="AQ52" s="419" t="s">
        <v>95</v>
      </c>
      <c r="AR52" s="420">
        <f t="shared" si="4"/>
        <v>45729</v>
      </c>
      <c r="AS52" s="417"/>
      <c r="AT52" s="421"/>
      <c r="AU52" s="421"/>
      <c r="AV52" s="417"/>
      <c r="AW52" s="422"/>
      <c r="AX52" s="423"/>
      <c r="AY52" s="424"/>
      <c r="AZ52" s="425"/>
    </row>
    <row r="53" ht="15.75" customHeight="1">
      <c r="A53" s="428">
        <v>51.0</v>
      </c>
      <c r="B53" s="429">
        <v>18808.0</v>
      </c>
      <c r="C53" s="430">
        <v>45698.0</v>
      </c>
      <c r="D53" s="431">
        <v>45699.0</v>
      </c>
      <c r="E53" s="432">
        <f t="shared" si="1"/>
        <v>1</v>
      </c>
      <c r="F53" s="433" t="s">
        <v>1584</v>
      </c>
      <c r="G53" s="430">
        <v>35100.0</v>
      </c>
      <c r="H53" s="429">
        <v>29.0</v>
      </c>
      <c r="I53" s="434" t="s">
        <v>62</v>
      </c>
      <c r="J53" s="434" t="s">
        <v>62</v>
      </c>
      <c r="K53" s="434" t="s">
        <v>1585</v>
      </c>
      <c r="L53" s="434" t="s">
        <v>57</v>
      </c>
      <c r="M53" s="434" t="s">
        <v>76</v>
      </c>
      <c r="N53" s="434" t="s">
        <v>1586</v>
      </c>
      <c r="O53" s="434" t="s">
        <v>1587</v>
      </c>
      <c r="P53" s="429">
        <v>60.0</v>
      </c>
      <c r="Q53" s="434" t="s">
        <v>62</v>
      </c>
      <c r="R53" s="429" t="s">
        <v>62</v>
      </c>
      <c r="S53" s="434" t="s">
        <v>319</v>
      </c>
      <c r="T53" s="434" t="s">
        <v>62</v>
      </c>
      <c r="U53" s="435">
        <v>113260.0</v>
      </c>
      <c r="V53" s="436">
        <v>0.0</v>
      </c>
      <c r="W53" s="436">
        <v>0.0</v>
      </c>
      <c r="X53" s="436">
        <v>0.0</v>
      </c>
      <c r="Y53" s="436">
        <v>100000.0</v>
      </c>
      <c r="Z53" s="436">
        <v>9282.0</v>
      </c>
      <c r="AA53" s="436">
        <v>3978.0</v>
      </c>
      <c r="AB53" s="437">
        <f t="shared" si="5"/>
        <v>13260</v>
      </c>
      <c r="AC53" s="438">
        <f t="shared" si="3"/>
        <v>0</v>
      </c>
      <c r="AD53" s="439" t="s">
        <v>81</v>
      </c>
      <c r="AE53" s="439" t="s">
        <v>65</v>
      </c>
      <c r="AF53" s="440" t="b">
        <v>1</v>
      </c>
      <c r="AG53" s="434"/>
      <c r="AH53" s="434" t="b">
        <v>1</v>
      </c>
      <c r="AI53" s="434"/>
      <c r="AJ53" s="434" t="b">
        <v>0</v>
      </c>
      <c r="AK53" s="461" t="s">
        <v>1588</v>
      </c>
      <c r="AL53" s="434"/>
      <c r="AM53" s="434" t="b">
        <v>1</v>
      </c>
      <c r="AN53" s="434"/>
      <c r="AO53" s="439" t="s">
        <v>83</v>
      </c>
      <c r="AP53" s="429" t="s">
        <v>94</v>
      </c>
      <c r="AQ53" s="441" t="s">
        <v>95</v>
      </c>
      <c r="AR53" s="442">
        <f t="shared" si="4"/>
        <v>45729</v>
      </c>
      <c r="AS53" s="439"/>
      <c r="AT53" s="443"/>
      <c r="AU53" s="443"/>
      <c r="AV53" s="439"/>
      <c r="AW53" s="444"/>
      <c r="AX53" s="445"/>
      <c r="AY53" s="446"/>
      <c r="AZ53" s="447"/>
      <c r="BA53" s="464"/>
    </row>
    <row r="54" ht="15.75" customHeight="1">
      <c r="A54" s="406">
        <v>52.0</v>
      </c>
      <c r="B54" s="407">
        <v>18429.0</v>
      </c>
      <c r="C54" s="408">
        <v>45689.0</v>
      </c>
      <c r="D54" s="409">
        <v>45700.0</v>
      </c>
      <c r="E54" s="410">
        <f t="shared" si="1"/>
        <v>11</v>
      </c>
      <c r="F54" s="411" t="s">
        <v>1589</v>
      </c>
      <c r="G54" s="408">
        <v>35754.0</v>
      </c>
      <c r="H54" s="407">
        <v>27.0</v>
      </c>
      <c r="I54" s="412" t="s">
        <v>62</v>
      </c>
      <c r="J54" s="412" t="s">
        <v>62</v>
      </c>
      <c r="K54" s="412" t="s">
        <v>1590</v>
      </c>
      <c r="L54" s="412" t="s">
        <v>57</v>
      </c>
      <c r="M54" s="412" t="s">
        <v>76</v>
      </c>
      <c r="N54" s="412" t="s">
        <v>1591</v>
      </c>
      <c r="O54" s="412" t="s">
        <v>1592</v>
      </c>
      <c r="P54" s="407" t="s">
        <v>1593</v>
      </c>
      <c r="Q54" s="412" t="s">
        <v>62</v>
      </c>
      <c r="R54" s="407" t="s">
        <v>62</v>
      </c>
      <c r="S54" s="412" t="s">
        <v>701</v>
      </c>
      <c r="T54" s="412" t="s">
        <v>1594</v>
      </c>
      <c r="U54" s="413">
        <v>429830.61</v>
      </c>
      <c r="V54" s="414">
        <v>85966.2</v>
      </c>
      <c r="W54" s="410">
        <v>0.0</v>
      </c>
      <c r="X54" s="414">
        <v>0.0</v>
      </c>
      <c r="Y54" s="414">
        <v>267864.41</v>
      </c>
      <c r="Z54" s="414">
        <v>53200.0</v>
      </c>
      <c r="AA54" s="414">
        <v>22800.0</v>
      </c>
      <c r="AB54" s="427">
        <f t="shared" si="5"/>
        <v>76000</v>
      </c>
      <c r="AC54" s="416">
        <f t="shared" si="3"/>
        <v>0</v>
      </c>
      <c r="AD54" s="417" t="s">
        <v>81</v>
      </c>
      <c r="AE54" s="417" t="s">
        <v>65</v>
      </c>
      <c r="AF54" s="418" t="b">
        <v>1</v>
      </c>
      <c r="AG54" s="412"/>
      <c r="AH54" s="412" t="b">
        <v>0</v>
      </c>
      <c r="AI54" s="462" t="s">
        <v>1595</v>
      </c>
      <c r="AJ54" s="412" t="b">
        <v>0</v>
      </c>
      <c r="AK54" s="462" t="s">
        <v>1596</v>
      </c>
      <c r="AL54" s="412"/>
      <c r="AM54" s="412" t="b">
        <v>1</v>
      </c>
      <c r="AN54" s="412"/>
      <c r="AO54" s="439" t="s">
        <v>83</v>
      </c>
      <c r="AP54" s="407" t="s">
        <v>69</v>
      </c>
      <c r="AQ54" s="419" t="s">
        <v>95</v>
      </c>
      <c r="AR54" s="420">
        <f t="shared" si="4"/>
        <v>45730</v>
      </c>
      <c r="AS54" s="417"/>
      <c r="AT54" s="421"/>
      <c r="AU54" s="421"/>
      <c r="AV54" s="417"/>
      <c r="AW54" s="422"/>
      <c r="AX54" s="423"/>
      <c r="AY54" s="424"/>
      <c r="AZ54" s="425"/>
    </row>
    <row r="55" ht="15.75" customHeight="1">
      <c r="A55" s="406">
        <v>53.0</v>
      </c>
      <c r="B55" s="407">
        <v>18900.0</v>
      </c>
      <c r="C55" s="408">
        <v>45700.0</v>
      </c>
      <c r="D55" s="409">
        <v>45700.0</v>
      </c>
      <c r="E55" s="410">
        <f t="shared" si="1"/>
        <v>0</v>
      </c>
      <c r="F55" s="411" t="s">
        <v>1597</v>
      </c>
      <c r="G55" s="408">
        <v>35965.0</v>
      </c>
      <c r="H55" s="407">
        <v>26.0</v>
      </c>
      <c r="I55" s="412" t="s">
        <v>62</v>
      </c>
      <c r="J55" s="412" t="s">
        <v>62</v>
      </c>
      <c r="K55" s="412" t="s">
        <v>1598</v>
      </c>
      <c r="L55" s="412" t="s">
        <v>57</v>
      </c>
      <c r="M55" s="412" t="s">
        <v>76</v>
      </c>
      <c r="N55" s="412" t="s">
        <v>1599</v>
      </c>
      <c r="O55" s="412" t="s">
        <v>1600</v>
      </c>
      <c r="P55" s="407" t="s">
        <v>1601</v>
      </c>
      <c r="Q55" s="412" t="s">
        <v>1602</v>
      </c>
      <c r="R55" s="407">
        <v>19120.0</v>
      </c>
      <c r="S55" s="412" t="s">
        <v>1603</v>
      </c>
      <c r="T55" s="412" t="s">
        <v>62</v>
      </c>
      <c r="U55" s="413">
        <v>31042.62</v>
      </c>
      <c r="V55" s="414">
        <v>0.0</v>
      </c>
      <c r="W55" s="414">
        <v>666.2</v>
      </c>
      <c r="X55" s="414">
        <v>14737.42</v>
      </c>
      <c r="Y55" s="414">
        <v>0.0</v>
      </c>
      <c r="Z55" s="414">
        <v>10725.0</v>
      </c>
      <c r="AA55" s="414">
        <v>4914.0</v>
      </c>
      <c r="AB55" s="427">
        <f t="shared" si="5"/>
        <v>15639</v>
      </c>
      <c r="AC55" s="416">
        <f t="shared" si="3"/>
        <v>0</v>
      </c>
      <c r="AD55" s="417" t="s">
        <v>312</v>
      </c>
      <c r="AE55" s="417" t="s">
        <v>313</v>
      </c>
      <c r="AF55" s="418" t="b">
        <v>1</v>
      </c>
      <c r="AG55" s="412"/>
      <c r="AH55" s="412" t="b">
        <v>1</v>
      </c>
      <c r="AI55" s="412"/>
      <c r="AJ55" s="412" t="b">
        <v>1</v>
      </c>
      <c r="AK55" s="412"/>
      <c r="AL55" s="412"/>
      <c r="AM55" s="412" t="b">
        <v>1</v>
      </c>
      <c r="AN55" s="412"/>
      <c r="AO55" s="417" t="s">
        <v>1301</v>
      </c>
      <c r="AP55" s="407" t="s">
        <v>94</v>
      </c>
      <c r="AQ55" s="419" t="s">
        <v>70</v>
      </c>
      <c r="AR55" s="420">
        <f t="shared" si="4"/>
        <v>45730</v>
      </c>
      <c r="AS55" s="417"/>
      <c r="AT55" s="421"/>
      <c r="AU55" s="421"/>
      <c r="AV55" s="417"/>
      <c r="AW55" s="422"/>
      <c r="AX55" s="423"/>
      <c r="AY55" s="424"/>
      <c r="AZ55" s="425"/>
    </row>
    <row r="56" ht="15.75" customHeight="1">
      <c r="A56" s="406">
        <v>54.0</v>
      </c>
      <c r="B56" s="407">
        <v>18592.0</v>
      </c>
      <c r="C56" s="408">
        <v>45693.0</v>
      </c>
      <c r="D56" s="409">
        <v>45700.0</v>
      </c>
      <c r="E56" s="410">
        <f t="shared" si="1"/>
        <v>7</v>
      </c>
      <c r="F56" s="411" t="s">
        <v>1604</v>
      </c>
      <c r="G56" s="408">
        <v>42492.0</v>
      </c>
      <c r="H56" s="407">
        <v>8.0</v>
      </c>
      <c r="I56" s="412" t="s">
        <v>62</v>
      </c>
      <c r="J56" s="412" t="s">
        <v>1605</v>
      </c>
      <c r="K56" s="412" t="s">
        <v>1606</v>
      </c>
      <c r="L56" s="412" t="s">
        <v>164</v>
      </c>
      <c r="M56" s="412" t="s">
        <v>58</v>
      </c>
      <c r="N56" s="412" t="s">
        <v>1607</v>
      </c>
      <c r="O56" s="412" t="s">
        <v>1608</v>
      </c>
      <c r="P56" s="407" t="s">
        <v>61</v>
      </c>
      <c r="Q56" s="412" t="s">
        <v>62</v>
      </c>
      <c r="R56" s="407" t="s">
        <v>62</v>
      </c>
      <c r="S56" s="412" t="s">
        <v>1609</v>
      </c>
      <c r="T56" s="412" t="s">
        <v>62</v>
      </c>
      <c r="U56" s="413">
        <v>73669.27</v>
      </c>
      <c r="V56" s="414">
        <v>0.0</v>
      </c>
      <c r="W56" s="414">
        <v>0.0</v>
      </c>
      <c r="X56" s="414">
        <v>0.0</v>
      </c>
      <c r="Y56" s="414">
        <v>54169.27</v>
      </c>
      <c r="Z56" s="414">
        <v>13650.0</v>
      </c>
      <c r="AA56" s="414">
        <v>5850.0</v>
      </c>
      <c r="AB56" s="427">
        <f t="shared" si="5"/>
        <v>19500</v>
      </c>
      <c r="AC56" s="416">
        <f t="shared" si="3"/>
        <v>0</v>
      </c>
      <c r="AD56" s="417" t="s">
        <v>81</v>
      </c>
      <c r="AE56" s="417" t="s">
        <v>65</v>
      </c>
      <c r="AF56" s="418" t="b">
        <v>1</v>
      </c>
      <c r="AG56" s="412"/>
      <c r="AH56" s="412" t="b">
        <v>1</v>
      </c>
      <c r="AI56" s="412"/>
      <c r="AJ56" s="412" t="b">
        <v>1</v>
      </c>
      <c r="AK56" s="412"/>
      <c r="AL56" s="412"/>
      <c r="AM56" s="412" t="b">
        <v>1</v>
      </c>
      <c r="AN56" s="412"/>
      <c r="AO56" s="417" t="s">
        <v>83</v>
      </c>
      <c r="AP56" s="407" t="s">
        <v>69</v>
      </c>
      <c r="AQ56" s="419" t="s">
        <v>70</v>
      </c>
      <c r="AR56" s="420">
        <f t="shared" si="4"/>
        <v>45730</v>
      </c>
      <c r="AS56" s="417"/>
      <c r="AT56" s="421"/>
      <c r="AU56" s="421"/>
      <c r="AV56" s="417"/>
      <c r="AW56" s="422"/>
      <c r="AX56" s="423"/>
      <c r="AY56" s="424"/>
      <c r="AZ56" s="425"/>
    </row>
    <row r="57" ht="15.75" customHeight="1">
      <c r="A57" s="406">
        <v>55.0</v>
      </c>
      <c r="B57" s="407">
        <v>18866.0</v>
      </c>
      <c r="C57" s="408">
        <v>45699.0</v>
      </c>
      <c r="D57" s="409">
        <v>45700.0</v>
      </c>
      <c r="E57" s="410">
        <f t="shared" si="1"/>
        <v>1</v>
      </c>
      <c r="F57" s="411" t="s">
        <v>1610</v>
      </c>
      <c r="G57" s="408">
        <v>43320.0</v>
      </c>
      <c r="H57" s="407">
        <v>6.0</v>
      </c>
      <c r="I57" s="412" t="s">
        <v>62</v>
      </c>
      <c r="J57" s="412" t="s">
        <v>1611</v>
      </c>
      <c r="K57" s="412" t="s">
        <v>1612</v>
      </c>
      <c r="L57" s="412" t="s">
        <v>57</v>
      </c>
      <c r="M57" s="412" t="s">
        <v>58</v>
      </c>
      <c r="N57" s="412" t="s">
        <v>1613</v>
      </c>
      <c r="O57" s="412" t="s">
        <v>1614</v>
      </c>
      <c r="P57" s="407" t="s">
        <v>133</v>
      </c>
      <c r="Q57" s="412" t="s">
        <v>62</v>
      </c>
      <c r="R57" s="407" t="s">
        <v>62</v>
      </c>
      <c r="S57" s="412" t="s">
        <v>1615</v>
      </c>
      <c r="T57" s="412" t="s">
        <v>1616</v>
      </c>
      <c r="U57" s="413">
        <v>33650.0</v>
      </c>
      <c r="V57" s="414">
        <v>0.0</v>
      </c>
      <c r="W57" s="414">
        <v>0.0</v>
      </c>
      <c r="X57" s="414">
        <v>0.0</v>
      </c>
      <c r="Y57" s="414">
        <v>20000.0</v>
      </c>
      <c r="Z57" s="414">
        <v>9555.0</v>
      </c>
      <c r="AA57" s="414">
        <v>4095.0</v>
      </c>
      <c r="AB57" s="427">
        <f t="shared" si="5"/>
        <v>13650</v>
      </c>
      <c r="AC57" s="416">
        <f t="shared" si="3"/>
        <v>0</v>
      </c>
      <c r="AD57" s="417" t="s">
        <v>81</v>
      </c>
      <c r="AE57" s="417" t="s">
        <v>65</v>
      </c>
      <c r="AF57" s="418" t="b">
        <v>1</v>
      </c>
      <c r="AG57" s="412"/>
      <c r="AH57" s="412" t="b">
        <v>1</v>
      </c>
      <c r="AI57" s="412"/>
      <c r="AJ57" s="412" t="b">
        <v>1</v>
      </c>
      <c r="AK57" s="412"/>
      <c r="AL57" s="412"/>
      <c r="AM57" s="412" t="b">
        <v>1</v>
      </c>
      <c r="AN57" s="412"/>
      <c r="AO57" s="417" t="s">
        <v>83</v>
      </c>
      <c r="AP57" s="407" t="s">
        <v>94</v>
      </c>
      <c r="AQ57" s="419" t="s">
        <v>70</v>
      </c>
      <c r="AR57" s="420">
        <f t="shared" si="4"/>
        <v>45730</v>
      </c>
      <c r="AS57" s="417"/>
      <c r="AT57" s="421"/>
      <c r="AU57" s="421"/>
      <c r="AV57" s="417"/>
      <c r="AW57" s="422"/>
      <c r="AX57" s="423"/>
      <c r="AY57" s="424"/>
      <c r="AZ57" s="425"/>
    </row>
    <row r="58" ht="15.75" customHeight="1">
      <c r="A58" s="406">
        <v>56.0</v>
      </c>
      <c r="B58" s="407">
        <v>18601.0</v>
      </c>
      <c r="C58" s="408">
        <v>45693.0</v>
      </c>
      <c r="D58" s="409">
        <v>45700.0</v>
      </c>
      <c r="E58" s="410">
        <f t="shared" si="1"/>
        <v>7</v>
      </c>
      <c r="F58" s="411" t="s">
        <v>1617</v>
      </c>
      <c r="G58" s="408">
        <v>45434.0</v>
      </c>
      <c r="H58" s="407">
        <v>0.0</v>
      </c>
      <c r="I58" s="412" t="s">
        <v>62</v>
      </c>
      <c r="J58" s="412" t="s">
        <v>1618</v>
      </c>
      <c r="K58" s="412" t="s">
        <v>1619</v>
      </c>
      <c r="L58" s="412" t="s">
        <v>57</v>
      </c>
      <c r="M58" s="412" t="s">
        <v>58</v>
      </c>
      <c r="N58" s="412" t="s">
        <v>1620</v>
      </c>
      <c r="O58" s="412" t="s">
        <v>1621</v>
      </c>
      <c r="P58" s="407" t="s">
        <v>91</v>
      </c>
      <c r="Q58" s="412" t="s">
        <v>62</v>
      </c>
      <c r="R58" s="407" t="s">
        <v>62</v>
      </c>
      <c r="S58" s="412" t="s">
        <v>1622</v>
      </c>
      <c r="T58" s="412" t="s">
        <v>62</v>
      </c>
      <c r="U58" s="413">
        <v>80289.69</v>
      </c>
      <c r="V58" s="414">
        <v>0.0</v>
      </c>
      <c r="W58" s="414">
        <v>0.0</v>
      </c>
      <c r="X58" s="414">
        <v>47781.9</v>
      </c>
      <c r="Y58" s="414">
        <v>3257.79</v>
      </c>
      <c r="Z58" s="414">
        <v>13650.0</v>
      </c>
      <c r="AA58" s="414">
        <v>5850.0</v>
      </c>
      <c r="AB58" s="427">
        <f t="shared" si="5"/>
        <v>19500</v>
      </c>
      <c r="AC58" s="416">
        <f t="shared" si="3"/>
        <v>9750</v>
      </c>
      <c r="AD58" s="417" t="s">
        <v>81</v>
      </c>
      <c r="AE58" s="417" t="s">
        <v>65</v>
      </c>
      <c r="AF58" s="418" t="b">
        <v>1</v>
      </c>
      <c r="AG58" s="412"/>
      <c r="AH58" s="412" t="b">
        <v>1</v>
      </c>
      <c r="AI58" s="412"/>
      <c r="AJ58" s="412" t="b">
        <v>1</v>
      </c>
      <c r="AK58" s="412"/>
      <c r="AL58" s="412"/>
      <c r="AM58" s="412" t="b">
        <v>1</v>
      </c>
      <c r="AN58" s="412"/>
      <c r="AO58" s="417" t="s">
        <v>83</v>
      </c>
      <c r="AP58" s="407" t="s">
        <v>69</v>
      </c>
      <c r="AQ58" s="419" t="s">
        <v>70</v>
      </c>
      <c r="AR58" s="420">
        <f t="shared" si="4"/>
        <v>45730</v>
      </c>
      <c r="AS58" s="417"/>
      <c r="AT58" s="421"/>
      <c r="AU58" s="421"/>
      <c r="AV58" s="417"/>
      <c r="AW58" s="422"/>
      <c r="AX58" s="423"/>
      <c r="AY58" s="424"/>
      <c r="AZ58" s="425"/>
    </row>
    <row r="59" ht="15.75" customHeight="1">
      <c r="A59" s="428">
        <v>57.0</v>
      </c>
      <c r="B59" s="429">
        <v>18798.0</v>
      </c>
      <c r="C59" s="430">
        <v>45697.0</v>
      </c>
      <c r="D59" s="431">
        <v>45700.0</v>
      </c>
      <c r="E59" s="432">
        <f t="shared" si="1"/>
        <v>3</v>
      </c>
      <c r="F59" s="433" t="s">
        <v>1623</v>
      </c>
      <c r="G59" s="430">
        <v>23962.0</v>
      </c>
      <c r="H59" s="429">
        <v>59.0</v>
      </c>
      <c r="I59" s="434" t="s">
        <v>62</v>
      </c>
      <c r="J59" s="434" t="s">
        <v>1624</v>
      </c>
      <c r="K59" s="434" t="s">
        <v>1625</v>
      </c>
      <c r="L59" s="434" t="s">
        <v>98</v>
      </c>
      <c r="M59" s="434" t="s">
        <v>341</v>
      </c>
      <c r="N59" s="434" t="s">
        <v>1626</v>
      </c>
      <c r="O59" s="434" t="s">
        <v>1627</v>
      </c>
      <c r="P59" s="429" t="s">
        <v>91</v>
      </c>
      <c r="Q59" s="434" t="s">
        <v>62</v>
      </c>
      <c r="R59" s="429" t="s">
        <v>62</v>
      </c>
      <c r="S59" s="434" t="s">
        <v>1628</v>
      </c>
      <c r="T59" s="434" t="s">
        <v>80</v>
      </c>
      <c r="U59" s="435">
        <v>99917.37</v>
      </c>
      <c r="V59" s="436">
        <v>0.0</v>
      </c>
      <c r="W59" s="436">
        <v>0.0</v>
      </c>
      <c r="X59" s="436">
        <v>0.0</v>
      </c>
      <c r="Y59" s="436">
        <v>70667.37</v>
      </c>
      <c r="Z59" s="436">
        <v>13650.0</v>
      </c>
      <c r="AA59" s="436">
        <v>5850.0</v>
      </c>
      <c r="AB59" s="437">
        <f t="shared" si="5"/>
        <v>19500</v>
      </c>
      <c r="AC59" s="438">
        <f t="shared" si="3"/>
        <v>9750</v>
      </c>
      <c r="AD59" s="439" t="s">
        <v>81</v>
      </c>
      <c r="AE59" s="439" t="s">
        <v>65</v>
      </c>
      <c r="AF59" s="440" t="b">
        <v>1</v>
      </c>
      <c r="AG59" s="434"/>
      <c r="AH59" s="434" t="b">
        <v>1</v>
      </c>
      <c r="AI59" s="434"/>
      <c r="AJ59" s="434" t="b">
        <v>1</v>
      </c>
      <c r="AK59" s="434"/>
      <c r="AL59" s="434"/>
      <c r="AM59" s="434" t="b">
        <v>1</v>
      </c>
      <c r="AN59" s="434"/>
      <c r="AO59" s="439" t="s">
        <v>83</v>
      </c>
      <c r="AP59" s="429" t="s">
        <v>69</v>
      </c>
      <c r="AQ59" s="441" t="s">
        <v>70</v>
      </c>
      <c r="AR59" s="442">
        <f t="shared" si="4"/>
        <v>45730</v>
      </c>
      <c r="AS59" s="439"/>
      <c r="AT59" s="443"/>
      <c r="AU59" s="443"/>
      <c r="AV59" s="439"/>
      <c r="AW59" s="444"/>
      <c r="AX59" s="445"/>
      <c r="AY59" s="446"/>
      <c r="AZ59" s="447"/>
      <c r="BA59" s="464"/>
    </row>
    <row r="60" ht="15.75" customHeight="1">
      <c r="A60" s="406">
        <v>58.0</v>
      </c>
      <c r="B60" s="407">
        <v>18842.0</v>
      </c>
      <c r="C60" s="408">
        <v>45698.0</v>
      </c>
      <c r="D60" s="409">
        <v>45701.0</v>
      </c>
      <c r="E60" s="410">
        <f t="shared" si="1"/>
        <v>3</v>
      </c>
      <c r="F60" s="411" t="s">
        <v>1629</v>
      </c>
      <c r="G60" s="408">
        <v>42258.0</v>
      </c>
      <c r="H60" s="407">
        <v>9.0</v>
      </c>
      <c r="I60" s="412" t="s">
        <v>107</v>
      </c>
      <c r="J60" s="412" t="s">
        <v>1630</v>
      </c>
      <c r="K60" s="412" t="s">
        <v>1631</v>
      </c>
      <c r="L60" s="412" t="s">
        <v>57</v>
      </c>
      <c r="M60" s="412" t="s">
        <v>58</v>
      </c>
      <c r="N60" s="412" t="s">
        <v>1632</v>
      </c>
      <c r="O60" s="412" t="s">
        <v>1633</v>
      </c>
      <c r="P60" s="407" t="s">
        <v>276</v>
      </c>
      <c r="Q60" s="456" t="s">
        <v>62</v>
      </c>
      <c r="R60" s="458" t="s">
        <v>62</v>
      </c>
      <c r="S60" s="412" t="s">
        <v>1634</v>
      </c>
      <c r="T60" s="412" t="s">
        <v>62</v>
      </c>
      <c r="U60" s="413">
        <v>55516.71</v>
      </c>
      <c r="V60" s="414">
        <v>0.0</v>
      </c>
      <c r="W60" s="414">
        <v>0.0</v>
      </c>
      <c r="X60" s="414">
        <v>0.0</v>
      </c>
      <c r="Y60" s="414">
        <v>47716.71</v>
      </c>
      <c r="Z60" s="414">
        <v>5460.0</v>
      </c>
      <c r="AA60" s="414">
        <v>2340.0</v>
      </c>
      <c r="AB60" s="427">
        <f t="shared" si="5"/>
        <v>7800</v>
      </c>
      <c r="AC60" s="416">
        <f t="shared" si="3"/>
        <v>0</v>
      </c>
      <c r="AD60" s="417" t="s">
        <v>64</v>
      </c>
      <c r="AE60" s="417" t="s">
        <v>65</v>
      </c>
      <c r="AF60" s="418" t="b">
        <v>1</v>
      </c>
      <c r="AG60" s="412"/>
      <c r="AH60" s="412" t="b">
        <v>1</v>
      </c>
      <c r="AI60" s="412"/>
      <c r="AJ60" s="412" t="b">
        <v>1</v>
      </c>
      <c r="AK60" s="412"/>
      <c r="AL60" s="412"/>
      <c r="AM60" s="412" t="b">
        <v>1</v>
      </c>
      <c r="AN60" s="412"/>
      <c r="AO60" s="417" t="s">
        <v>83</v>
      </c>
      <c r="AP60" s="407" t="s">
        <v>94</v>
      </c>
      <c r="AQ60" s="419" t="s">
        <v>70</v>
      </c>
      <c r="AR60" s="420">
        <f t="shared" si="4"/>
        <v>45731</v>
      </c>
      <c r="AS60" s="417"/>
      <c r="AT60" s="421"/>
      <c r="AU60" s="421"/>
      <c r="AV60" s="417"/>
      <c r="AW60" s="422"/>
      <c r="AX60" s="423"/>
      <c r="AY60" s="424"/>
      <c r="AZ60" s="425"/>
    </row>
    <row r="61" ht="15.75" customHeight="1">
      <c r="A61" s="406">
        <v>59.0</v>
      </c>
      <c r="B61" s="407">
        <v>18880.0</v>
      </c>
      <c r="C61" s="408">
        <v>45699.0</v>
      </c>
      <c r="D61" s="409">
        <v>45701.0</v>
      </c>
      <c r="E61" s="410">
        <f t="shared" si="1"/>
        <v>2</v>
      </c>
      <c r="F61" s="411" t="s">
        <v>1635</v>
      </c>
      <c r="G61" s="408">
        <v>44621.0</v>
      </c>
      <c r="H61" s="407">
        <v>2.0</v>
      </c>
      <c r="I61" s="412" t="s">
        <v>107</v>
      </c>
      <c r="J61" s="412" t="s">
        <v>1636</v>
      </c>
      <c r="K61" s="412" t="s">
        <v>1637</v>
      </c>
      <c r="L61" s="412" t="s">
        <v>57</v>
      </c>
      <c r="M61" s="412" t="s">
        <v>58</v>
      </c>
      <c r="N61" s="412" t="s">
        <v>1638</v>
      </c>
      <c r="O61" s="412" t="s">
        <v>1639</v>
      </c>
      <c r="P61" s="407" t="s">
        <v>367</v>
      </c>
      <c r="Q61" s="412" t="s">
        <v>62</v>
      </c>
      <c r="R61" s="407" t="s">
        <v>62</v>
      </c>
      <c r="S61" s="412" t="s">
        <v>1640</v>
      </c>
      <c r="T61" s="412" t="s">
        <v>62</v>
      </c>
      <c r="U61" s="413">
        <v>40322.01</v>
      </c>
      <c r="V61" s="414">
        <v>0.0</v>
      </c>
      <c r="W61" s="414">
        <v>0.0</v>
      </c>
      <c r="X61" s="414">
        <v>21502.92</v>
      </c>
      <c r="Y61" s="414">
        <v>4194.09</v>
      </c>
      <c r="Z61" s="414">
        <v>10237.5</v>
      </c>
      <c r="AA61" s="414">
        <v>4387.5</v>
      </c>
      <c r="AB61" s="427">
        <f t="shared" si="5"/>
        <v>14625</v>
      </c>
      <c r="AC61" s="416">
        <f t="shared" si="3"/>
        <v>0</v>
      </c>
      <c r="AD61" s="417" t="s">
        <v>64</v>
      </c>
      <c r="AE61" s="417" t="s">
        <v>65</v>
      </c>
      <c r="AF61" s="418" t="b">
        <v>1</v>
      </c>
      <c r="AG61" s="412"/>
      <c r="AH61" s="412" t="b">
        <v>1</v>
      </c>
      <c r="AI61" s="412"/>
      <c r="AJ61" s="412" t="b">
        <v>1</v>
      </c>
      <c r="AK61" s="412"/>
      <c r="AL61" s="412" t="s">
        <v>1641</v>
      </c>
      <c r="AM61" s="412" t="b">
        <v>1</v>
      </c>
      <c r="AN61" s="412"/>
      <c r="AO61" s="417" t="s">
        <v>83</v>
      </c>
      <c r="AP61" s="407" t="s">
        <v>94</v>
      </c>
      <c r="AQ61" s="419" t="s">
        <v>70</v>
      </c>
      <c r="AR61" s="420">
        <f t="shared" si="4"/>
        <v>45731</v>
      </c>
      <c r="AS61" s="417"/>
      <c r="AT61" s="421"/>
      <c r="AU61" s="421"/>
      <c r="AV61" s="417"/>
      <c r="AW61" s="422"/>
      <c r="AX61" s="423"/>
      <c r="AY61" s="424"/>
      <c r="AZ61" s="425"/>
    </row>
    <row r="62" ht="75.0" customHeight="1">
      <c r="A62" s="406">
        <v>60.0</v>
      </c>
      <c r="B62" s="407">
        <v>18850.0</v>
      </c>
      <c r="C62" s="408">
        <v>45698.0</v>
      </c>
      <c r="D62" s="409">
        <v>45701.0</v>
      </c>
      <c r="E62" s="410">
        <f t="shared" si="1"/>
        <v>3</v>
      </c>
      <c r="F62" s="411" t="s">
        <v>1642</v>
      </c>
      <c r="G62" s="408">
        <v>41704.0</v>
      </c>
      <c r="H62" s="407">
        <v>10.0</v>
      </c>
      <c r="I62" s="412" t="s">
        <v>1643</v>
      </c>
      <c r="J62" s="412" t="s">
        <v>1644</v>
      </c>
      <c r="K62" s="412" t="s">
        <v>1645</v>
      </c>
      <c r="L62" s="412" t="s">
        <v>228</v>
      </c>
      <c r="M62" s="412" t="s">
        <v>58</v>
      </c>
      <c r="N62" s="412" t="s">
        <v>352</v>
      </c>
      <c r="O62" s="412" t="s">
        <v>1646</v>
      </c>
      <c r="P62" s="407" t="s">
        <v>61</v>
      </c>
      <c r="Q62" s="412" t="s">
        <v>62</v>
      </c>
      <c r="R62" s="407" t="s">
        <v>62</v>
      </c>
      <c r="S62" s="412" t="s">
        <v>1647</v>
      </c>
      <c r="T62" s="412" t="s">
        <v>62</v>
      </c>
      <c r="U62" s="413">
        <v>58312.73</v>
      </c>
      <c r="V62" s="414">
        <v>0.0</v>
      </c>
      <c r="W62" s="414">
        <v>0.0</v>
      </c>
      <c r="X62" s="414">
        <v>0.0</v>
      </c>
      <c r="Y62" s="414">
        <v>20000.0</v>
      </c>
      <c r="Z62" s="414">
        <v>13650.0</v>
      </c>
      <c r="AA62" s="414">
        <v>5850.0</v>
      </c>
      <c r="AB62" s="427">
        <f t="shared" si="5"/>
        <v>19500</v>
      </c>
      <c r="AC62" s="416">
        <f t="shared" si="3"/>
        <v>18812.73</v>
      </c>
      <c r="AD62" s="417" t="s">
        <v>64</v>
      </c>
      <c r="AE62" s="417" t="s">
        <v>65</v>
      </c>
      <c r="AF62" s="418" t="b">
        <v>1</v>
      </c>
      <c r="AG62" s="412"/>
      <c r="AH62" s="412" t="b">
        <v>0</v>
      </c>
      <c r="AI62" s="462" t="s">
        <v>1648</v>
      </c>
      <c r="AJ62" s="412" t="b">
        <v>0</v>
      </c>
      <c r="AK62" s="462" t="s">
        <v>1648</v>
      </c>
      <c r="AL62" s="412" t="s">
        <v>1649</v>
      </c>
      <c r="AM62" s="412" t="b">
        <v>1</v>
      </c>
      <c r="AN62" s="412"/>
      <c r="AO62" s="417" t="s">
        <v>83</v>
      </c>
      <c r="AP62" s="407"/>
      <c r="AQ62" s="419" t="s">
        <v>95</v>
      </c>
      <c r="AR62" s="420">
        <f t="shared" si="4"/>
        <v>45731</v>
      </c>
      <c r="AS62" s="417"/>
      <c r="AT62" s="421"/>
      <c r="AU62" s="421"/>
      <c r="AV62" s="417"/>
      <c r="AW62" s="422"/>
      <c r="AX62" s="423"/>
      <c r="AY62" s="424"/>
      <c r="AZ62" s="425"/>
    </row>
    <row r="63" ht="15.75" customHeight="1">
      <c r="A63" s="428">
        <v>61.0</v>
      </c>
      <c r="B63" s="429">
        <v>18841.0</v>
      </c>
      <c r="C63" s="430">
        <v>45332.0</v>
      </c>
      <c r="D63" s="431">
        <v>45701.0</v>
      </c>
      <c r="E63" s="432">
        <f t="shared" si="1"/>
        <v>369</v>
      </c>
      <c r="F63" s="433" t="s">
        <v>1650</v>
      </c>
      <c r="G63" s="430">
        <v>43758.0</v>
      </c>
      <c r="H63" s="429">
        <v>5.0</v>
      </c>
      <c r="I63" s="434" t="s">
        <v>107</v>
      </c>
      <c r="J63" s="434" t="s">
        <v>1651</v>
      </c>
      <c r="K63" s="434" t="s">
        <v>1652</v>
      </c>
      <c r="L63" s="434" t="s">
        <v>57</v>
      </c>
      <c r="M63" s="434" t="s">
        <v>58</v>
      </c>
      <c r="N63" s="434" t="s">
        <v>1653</v>
      </c>
      <c r="O63" s="434" t="s">
        <v>1654</v>
      </c>
      <c r="P63" s="429" t="s">
        <v>691</v>
      </c>
      <c r="Q63" s="434" t="s">
        <v>62</v>
      </c>
      <c r="R63" s="429" t="s">
        <v>62</v>
      </c>
      <c r="S63" s="434" t="s">
        <v>1655</v>
      </c>
      <c r="T63" s="434" t="s">
        <v>62</v>
      </c>
      <c r="U63" s="435">
        <v>43442.44</v>
      </c>
      <c r="V63" s="436">
        <v>0.0</v>
      </c>
      <c r="W63" s="436">
        <v>0.0</v>
      </c>
      <c r="X63" s="436">
        <v>34418.94</v>
      </c>
      <c r="Y63" s="436">
        <v>1223.5</v>
      </c>
      <c r="Z63" s="436">
        <v>5460.0</v>
      </c>
      <c r="AA63" s="436">
        <v>2340.0</v>
      </c>
      <c r="AB63" s="437">
        <f t="shared" si="5"/>
        <v>7800</v>
      </c>
      <c r="AC63" s="438">
        <f t="shared" si="3"/>
        <v>0</v>
      </c>
      <c r="AD63" s="439" t="s">
        <v>64</v>
      </c>
      <c r="AE63" s="439" t="s">
        <v>65</v>
      </c>
      <c r="AF63" s="440" t="b">
        <v>1</v>
      </c>
      <c r="AG63" s="434"/>
      <c r="AH63" s="434" t="b">
        <v>1</v>
      </c>
      <c r="AI63" s="434"/>
      <c r="AJ63" s="434" t="b">
        <v>1</v>
      </c>
      <c r="AK63" s="434"/>
      <c r="AL63" s="434" t="s">
        <v>1656</v>
      </c>
      <c r="AM63" s="434" t="b">
        <v>1</v>
      </c>
      <c r="AN63" s="434"/>
      <c r="AO63" s="439" t="s">
        <v>83</v>
      </c>
      <c r="AP63" s="429" t="s">
        <v>94</v>
      </c>
      <c r="AQ63" s="441" t="s">
        <v>70</v>
      </c>
      <c r="AR63" s="442">
        <f t="shared" si="4"/>
        <v>45731</v>
      </c>
      <c r="AS63" s="439"/>
      <c r="AT63" s="443"/>
      <c r="AU63" s="443"/>
      <c r="AV63" s="439"/>
      <c r="AW63" s="444"/>
      <c r="AX63" s="445"/>
      <c r="AY63" s="446"/>
      <c r="AZ63" s="447"/>
      <c r="BA63" s="464"/>
    </row>
    <row r="64" ht="15.75" customHeight="1">
      <c r="A64" s="449">
        <v>62.0</v>
      </c>
      <c r="B64" s="458">
        <v>18872.0</v>
      </c>
      <c r="C64" s="451">
        <v>45699.0</v>
      </c>
      <c r="D64" s="452">
        <v>45702.0</v>
      </c>
      <c r="E64" s="487">
        <f t="shared" si="1"/>
        <v>3</v>
      </c>
      <c r="F64" s="488" t="s">
        <v>1657</v>
      </c>
      <c r="G64" s="451">
        <v>39583.0</v>
      </c>
      <c r="H64" s="458">
        <v>18.0</v>
      </c>
      <c r="I64" s="456" t="s">
        <v>107</v>
      </c>
      <c r="J64" s="456" t="s">
        <v>1658</v>
      </c>
      <c r="K64" s="456" t="s">
        <v>1659</v>
      </c>
      <c r="L64" s="456" t="s">
        <v>57</v>
      </c>
      <c r="M64" s="456" t="s">
        <v>58</v>
      </c>
      <c r="N64" s="456" t="s">
        <v>1660</v>
      </c>
      <c r="O64" s="456" t="s">
        <v>1661</v>
      </c>
      <c r="P64" s="458" t="s">
        <v>691</v>
      </c>
      <c r="Q64" s="456" t="s">
        <v>62</v>
      </c>
      <c r="R64" s="458" t="s">
        <v>62</v>
      </c>
      <c r="S64" s="456" t="s">
        <v>1634</v>
      </c>
      <c r="T64" s="456" t="s">
        <v>62</v>
      </c>
      <c r="U64" s="489">
        <v>61169.13</v>
      </c>
      <c r="V64" s="490">
        <v>0.0</v>
      </c>
      <c r="W64" s="490">
        <v>0.0</v>
      </c>
      <c r="X64" s="490">
        <v>52324.55</v>
      </c>
      <c r="Y64" s="490">
        <v>1044.58</v>
      </c>
      <c r="Z64" s="490">
        <v>5460.0</v>
      </c>
      <c r="AA64" s="490">
        <v>2340.0</v>
      </c>
      <c r="AB64" s="415">
        <f t="shared" si="5"/>
        <v>7800</v>
      </c>
      <c r="AC64" s="453">
        <f t="shared" si="3"/>
        <v>0</v>
      </c>
      <c r="AD64" s="454" t="s">
        <v>64</v>
      </c>
      <c r="AE64" s="454" t="s">
        <v>65</v>
      </c>
      <c r="AF64" s="455" t="b">
        <v>1</v>
      </c>
      <c r="AG64" s="456"/>
      <c r="AH64" s="456" t="b">
        <v>1</v>
      </c>
      <c r="AI64" s="456"/>
      <c r="AJ64" s="456" t="b">
        <v>1</v>
      </c>
      <c r="AK64" s="456"/>
      <c r="AL64" s="455" t="s">
        <v>1662</v>
      </c>
      <c r="AM64" s="456" t="b">
        <v>1</v>
      </c>
      <c r="AN64" s="456"/>
      <c r="AO64" s="454" t="s">
        <v>68</v>
      </c>
      <c r="AP64" s="458" t="s">
        <v>94</v>
      </c>
      <c r="AQ64" s="459" t="s">
        <v>70</v>
      </c>
      <c r="AR64" s="460">
        <f t="shared" si="4"/>
        <v>45732</v>
      </c>
      <c r="AS64" s="454"/>
      <c r="AT64" s="491"/>
      <c r="AU64" s="491"/>
      <c r="AV64" s="454"/>
      <c r="AW64" s="492"/>
      <c r="AX64" s="493"/>
      <c r="AY64" s="494"/>
      <c r="AZ64" s="495"/>
      <c r="BA64" s="496"/>
    </row>
    <row r="65" ht="15.75" customHeight="1">
      <c r="A65" s="406">
        <v>63.0</v>
      </c>
      <c r="B65" s="407">
        <v>18719.0</v>
      </c>
      <c r="C65" s="408">
        <v>45695.0</v>
      </c>
      <c r="D65" s="409">
        <v>45702.0</v>
      </c>
      <c r="E65" s="410">
        <f t="shared" si="1"/>
        <v>7</v>
      </c>
      <c r="F65" s="411" t="s">
        <v>1663</v>
      </c>
      <c r="G65" s="408">
        <v>25579.0</v>
      </c>
      <c r="H65" s="407">
        <v>55.0</v>
      </c>
      <c r="I65" s="412" t="s">
        <v>62</v>
      </c>
      <c r="J65" s="412" t="s">
        <v>62</v>
      </c>
      <c r="K65" s="412" t="s">
        <v>1664</v>
      </c>
      <c r="L65" s="412" t="s">
        <v>228</v>
      </c>
      <c r="M65" s="412" t="s">
        <v>76</v>
      </c>
      <c r="N65" s="412" t="s">
        <v>1665</v>
      </c>
      <c r="O65" s="412" t="s">
        <v>1666</v>
      </c>
      <c r="P65" s="407" t="s">
        <v>1667</v>
      </c>
      <c r="Q65" s="412" t="s">
        <v>62</v>
      </c>
      <c r="R65" s="407" t="s">
        <v>62</v>
      </c>
      <c r="S65" s="412" t="s">
        <v>452</v>
      </c>
      <c r="T65" s="412" t="s">
        <v>62</v>
      </c>
      <c r="U65" s="413">
        <v>235060.22</v>
      </c>
      <c r="V65" s="414">
        <v>47012.0</v>
      </c>
      <c r="W65" s="414">
        <v>0.0</v>
      </c>
      <c r="X65" s="414">
        <v>0.0</v>
      </c>
      <c r="Y65" s="414">
        <v>103040.33</v>
      </c>
      <c r="Z65" s="414">
        <v>56000.0</v>
      </c>
      <c r="AA65" s="414">
        <v>24000.0</v>
      </c>
      <c r="AB65" s="427">
        <f t="shared" si="5"/>
        <v>80000</v>
      </c>
      <c r="AC65" s="416">
        <f t="shared" si="3"/>
        <v>5007.89</v>
      </c>
      <c r="AD65" s="417" t="s">
        <v>81</v>
      </c>
      <c r="AE65" s="417" t="s">
        <v>65</v>
      </c>
      <c r="AF65" s="418" t="b">
        <v>1</v>
      </c>
      <c r="AG65" s="412"/>
      <c r="AH65" s="412" t="b">
        <v>0</v>
      </c>
      <c r="AI65" s="462" t="s">
        <v>1668</v>
      </c>
      <c r="AJ65" s="412" t="b">
        <v>0</v>
      </c>
      <c r="AK65" s="462" t="s">
        <v>1668</v>
      </c>
      <c r="AL65" s="412"/>
      <c r="AM65" s="412" t="b">
        <v>1</v>
      </c>
      <c r="AN65" s="412"/>
      <c r="AO65" s="417" t="s">
        <v>83</v>
      </c>
      <c r="AP65" s="407" t="s">
        <v>94</v>
      </c>
      <c r="AQ65" s="419" t="s">
        <v>95</v>
      </c>
      <c r="AR65" s="420">
        <f t="shared" si="4"/>
        <v>45732</v>
      </c>
      <c r="AS65" s="417"/>
      <c r="AT65" s="421"/>
      <c r="AU65" s="421"/>
      <c r="AV65" s="417"/>
      <c r="AW65" s="422"/>
      <c r="AX65" s="423"/>
      <c r="AY65" s="424"/>
      <c r="AZ65" s="425"/>
    </row>
    <row r="66" ht="15.75" customHeight="1">
      <c r="A66" s="428">
        <v>64.0</v>
      </c>
      <c r="B66" s="429">
        <v>18956.0</v>
      </c>
      <c r="C66" s="430">
        <v>45700.0</v>
      </c>
      <c r="D66" s="431">
        <v>45702.0</v>
      </c>
      <c r="E66" s="432">
        <f t="shared" si="1"/>
        <v>2</v>
      </c>
      <c r="F66" s="433" t="s">
        <v>1669</v>
      </c>
      <c r="G66" s="430">
        <v>35671.0</v>
      </c>
      <c r="H66" s="429">
        <v>27.0</v>
      </c>
      <c r="I66" s="434" t="s">
        <v>62</v>
      </c>
      <c r="J66" s="434" t="s">
        <v>62</v>
      </c>
      <c r="K66" s="434" t="s">
        <v>1670</v>
      </c>
      <c r="L66" s="434" t="s">
        <v>57</v>
      </c>
      <c r="M66" s="434" t="s">
        <v>76</v>
      </c>
      <c r="N66" s="434"/>
      <c r="O66" s="434"/>
      <c r="P66" s="429"/>
      <c r="Q66" s="434"/>
      <c r="R66" s="429"/>
      <c r="S66" s="434" t="s">
        <v>676</v>
      </c>
      <c r="T66" s="434" t="s">
        <v>62</v>
      </c>
      <c r="U66" s="435">
        <v>38768.74</v>
      </c>
      <c r="V66" s="436">
        <v>0.0</v>
      </c>
      <c r="W66" s="436">
        <v>0.0</v>
      </c>
      <c r="X66" s="436">
        <v>0.0</v>
      </c>
      <c r="Y66" s="436">
        <v>20000.0</v>
      </c>
      <c r="Z66" s="436">
        <v>9009.0</v>
      </c>
      <c r="AA66" s="436">
        <v>3861.0</v>
      </c>
      <c r="AB66" s="437">
        <f t="shared" si="5"/>
        <v>12870</v>
      </c>
      <c r="AC66" s="438">
        <f t="shared" si="3"/>
        <v>5898.74</v>
      </c>
      <c r="AD66" s="439" t="s">
        <v>81</v>
      </c>
      <c r="AE66" s="439" t="s">
        <v>65</v>
      </c>
      <c r="AF66" s="440" t="b">
        <v>1</v>
      </c>
      <c r="AG66" s="434"/>
      <c r="AH66" s="434" t="b">
        <v>1</v>
      </c>
      <c r="AI66" s="434"/>
      <c r="AJ66" s="434" t="b">
        <v>1</v>
      </c>
      <c r="AK66" s="434"/>
      <c r="AL66" s="434"/>
      <c r="AM66" s="434" t="b">
        <v>1</v>
      </c>
      <c r="AN66" s="434"/>
      <c r="AO66" s="439" t="s">
        <v>83</v>
      </c>
      <c r="AP66" s="429" t="s">
        <v>94</v>
      </c>
      <c r="AQ66" s="441" t="s">
        <v>70</v>
      </c>
      <c r="AR66" s="442">
        <f t="shared" si="4"/>
        <v>45732</v>
      </c>
      <c r="AS66" s="439"/>
      <c r="AT66" s="443"/>
      <c r="AU66" s="443"/>
      <c r="AV66" s="439"/>
      <c r="AW66" s="444"/>
      <c r="AX66" s="445"/>
      <c r="AY66" s="446"/>
      <c r="AZ66" s="447"/>
      <c r="BA66" s="464"/>
    </row>
    <row r="67" ht="15.75" customHeight="1">
      <c r="A67" s="406">
        <v>65.0</v>
      </c>
      <c r="B67" s="407">
        <v>18923.0</v>
      </c>
      <c r="C67" s="408">
        <v>45700.0</v>
      </c>
      <c r="D67" s="409">
        <v>45703.0</v>
      </c>
      <c r="E67" s="487">
        <f t="shared" si="1"/>
        <v>3</v>
      </c>
      <c r="F67" s="411" t="s">
        <v>1671</v>
      </c>
      <c r="G67" s="408">
        <v>43225.0</v>
      </c>
      <c r="H67" s="407">
        <v>6.0</v>
      </c>
      <c r="I67" s="412" t="s">
        <v>1672</v>
      </c>
      <c r="J67" s="412" t="s">
        <v>1673</v>
      </c>
      <c r="K67" s="412" t="s">
        <v>1674</v>
      </c>
      <c r="L67" s="412" t="s">
        <v>57</v>
      </c>
      <c r="M67" s="412" t="s">
        <v>58</v>
      </c>
      <c r="N67" s="412" t="s">
        <v>1675</v>
      </c>
      <c r="O67" s="412" t="s">
        <v>1316</v>
      </c>
      <c r="P67" s="407" t="s">
        <v>91</v>
      </c>
      <c r="Q67" s="412" t="s">
        <v>62</v>
      </c>
      <c r="R67" s="407" t="s">
        <v>62</v>
      </c>
      <c r="S67" s="412" t="s">
        <v>134</v>
      </c>
      <c r="T67" s="412" t="s">
        <v>62</v>
      </c>
      <c r="U67" s="413">
        <v>69978.33</v>
      </c>
      <c r="V67" s="414">
        <v>0.0</v>
      </c>
      <c r="W67" s="414">
        <v>0.0</v>
      </c>
      <c r="X67" s="414">
        <v>32918.21</v>
      </c>
      <c r="Y67" s="414">
        <v>0.0</v>
      </c>
      <c r="Z67" s="414">
        <v>20475.0</v>
      </c>
      <c r="AA67" s="414">
        <v>8775.0</v>
      </c>
      <c r="AB67" s="427">
        <f t="shared" si="5"/>
        <v>29250</v>
      </c>
      <c r="AC67" s="416">
        <f t="shared" si="3"/>
        <v>7810.12</v>
      </c>
      <c r="AD67" s="417" t="s">
        <v>64</v>
      </c>
      <c r="AE67" s="417" t="s">
        <v>65</v>
      </c>
      <c r="AF67" s="418" t="b">
        <v>1</v>
      </c>
      <c r="AG67" s="412"/>
      <c r="AH67" s="412" t="b">
        <v>1</v>
      </c>
      <c r="AI67" s="412"/>
      <c r="AJ67" s="412" t="b">
        <v>1</v>
      </c>
      <c r="AK67" s="412"/>
      <c r="AL67" s="455" t="s">
        <v>1676</v>
      </c>
      <c r="AM67" s="412" t="b">
        <v>1</v>
      </c>
      <c r="AN67" s="412"/>
      <c r="AO67" s="417" t="s">
        <v>83</v>
      </c>
      <c r="AP67" s="407" t="s">
        <v>94</v>
      </c>
      <c r="AQ67" s="419" t="s">
        <v>70</v>
      </c>
      <c r="AR67" s="420">
        <f t="shared" si="4"/>
        <v>45733</v>
      </c>
      <c r="AS67" s="417"/>
      <c r="AT67" s="421"/>
      <c r="AU67" s="421"/>
      <c r="AV67" s="417"/>
      <c r="AW67" s="422"/>
      <c r="AX67" s="423"/>
      <c r="AY67" s="424"/>
      <c r="AZ67" s="425"/>
    </row>
    <row r="68" ht="15.75" customHeight="1">
      <c r="A68" s="406">
        <v>66.0</v>
      </c>
      <c r="B68" s="407">
        <v>18821.0</v>
      </c>
      <c r="C68" s="408">
        <v>45698.0</v>
      </c>
      <c r="D68" s="409">
        <v>45703.0</v>
      </c>
      <c r="E68" s="410">
        <f t="shared" si="1"/>
        <v>5</v>
      </c>
      <c r="F68" s="497" t="s">
        <v>1677</v>
      </c>
      <c r="G68" s="408">
        <v>21218.0</v>
      </c>
      <c r="H68" s="407">
        <v>67.0</v>
      </c>
      <c r="I68" s="412" t="s">
        <v>62</v>
      </c>
      <c r="J68" s="412" t="s">
        <v>62</v>
      </c>
      <c r="K68" s="412" t="s">
        <v>1678</v>
      </c>
      <c r="L68" s="412" t="s">
        <v>98</v>
      </c>
      <c r="M68" s="412" t="s">
        <v>76</v>
      </c>
      <c r="N68" s="412" t="s">
        <v>1679</v>
      </c>
      <c r="O68" s="412" t="s">
        <v>1680</v>
      </c>
      <c r="P68" s="407" t="s">
        <v>1681</v>
      </c>
      <c r="Q68" s="498" t="s">
        <v>1682</v>
      </c>
      <c r="R68" s="499">
        <v>11043.0</v>
      </c>
      <c r="S68" s="500" t="s">
        <v>1683</v>
      </c>
      <c r="T68" s="500" t="s">
        <v>1684</v>
      </c>
      <c r="U68" s="501">
        <v>265919.23</v>
      </c>
      <c r="V68" s="502">
        <v>53183.86</v>
      </c>
      <c r="W68" s="502">
        <v>0.0</v>
      </c>
      <c r="X68" s="502">
        <v>0.0</v>
      </c>
      <c r="Y68" s="502">
        <v>93694.26</v>
      </c>
      <c r="Z68" s="502">
        <f>5460+10725</f>
        <v>16185</v>
      </c>
      <c r="AA68" s="502">
        <f>2340+4914</f>
        <v>7254</v>
      </c>
      <c r="AB68" s="427">
        <f t="shared" si="5"/>
        <v>23439</v>
      </c>
      <c r="AC68" s="416">
        <f t="shared" si="3"/>
        <v>95602.11</v>
      </c>
      <c r="AD68" s="417" t="s">
        <v>150</v>
      </c>
      <c r="AE68" s="417" t="s">
        <v>65</v>
      </c>
      <c r="AF68" s="418" t="b">
        <v>1</v>
      </c>
      <c r="AG68" s="412"/>
      <c r="AH68" s="412" t="b">
        <v>1</v>
      </c>
      <c r="AI68" s="412"/>
      <c r="AJ68" s="412" t="b">
        <v>1</v>
      </c>
      <c r="AK68" s="412"/>
      <c r="AL68" s="412" t="s">
        <v>1465</v>
      </c>
      <c r="AM68" s="412" t="b">
        <v>1</v>
      </c>
      <c r="AN68" s="500"/>
      <c r="AO68" s="417" t="s">
        <v>83</v>
      </c>
      <c r="AP68" s="407" t="s">
        <v>127</v>
      </c>
      <c r="AQ68" s="419" t="s">
        <v>70</v>
      </c>
      <c r="AR68" s="420">
        <f t="shared" si="4"/>
        <v>45733</v>
      </c>
      <c r="AS68" s="500"/>
      <c r="AT68" s="503"/>
      <c r="AU68" s="503"/>
      <c r="AV68" s="500"/>
      <c r="AW68" s="503"/>
      <c r="AX68" s="500"/>
      <c r="AY68" s="500"/>
      <c r="AZ68" s="504"/>
      <c r="BA68" s="463"/>
    </row>
    <row r="69" ht="15.75" customHeight="1">
      <c r="A69" s="406">
        <v>67.0</v>
      </c>
      <c r="B69" s="407">
        <v>19010.0</v>
      </c>
      <c r="C69" s="408">
        <v>45701.0</v>
      </c>
      <c r="D69" s="409">
        <v>45703.0</v>
      </c>
      <c r="E69" s="410">
        <f t="shared" si="1"/>
        <v>2</v>
      </c>
      <c r="F69" s="411" t="s">
        <v>1685</v>
      </c>
      <c r="G69" s="408">
        <v>28716.0</v>
      </c>
      <c r="H69" s="407">
        <v>46.0</v>
      </c>
      <c r="I69" s="412" t="s">
        <v>62</v>
      </c>
      <c r="J69" s="412" t="s">
        <v>62</v>
      </c>
      <c r="K69" s="412" t="s">
        <v>1686</v>
      </c>
      <c r="L69" s="412" t="s">
        <v>57</v>
      </c>
      <c r="M69" s="412" t="s">
        <v>76</v>
      </c>
      <c r="N69" s="412" t="s">
        <v>1687</v>
      </c>
      <c r="O69" s="412" t="s">
        <v>1687</v>
      </c>
      <c r="P69" s="407" t="s">
        <v>1688</v>
      </c>
      <c r="Q69" s="412" t="s">
        <v>1689</v>
      </c>
      <c r="R69" s="407">
        <v>58100.0</v>
      </c>
      <c r="S69" s="412" t="s">
        <v>1690</v>
      </c>
      <c r="T69" s="412" t="s">
        <v>1135</v>
      </c>
      <c r="U69" s="413">
        <v>66496.01</v>
      </c>
      <c r="V69" s="414">
        <v>13299.22</v>
      </c>
      <c r="W69" s="414">
        <v>0.0</v>
      </c>
      <c r="X69" s="414">
        <v>31393.13</v>
      </c>
      <c r="Y69" s="414">
        <v>353.66</v>
      </c>
      <c r="Z69" s="414">
        <v>12870.0</v>
      </c>
      <c r="AA69" s="414">
        <v>8580.0</v>
      </c>
      <c r="AB69" s="427">
        <f t="shared" si="5"/>
        <v>21450</v>
      </c>
      <c r="AC69" s="416">
        <f t="shared" si="3"/>
        <v>0</v>
      </c>
      <c r="AD69" s="417" t="s">
        <v>117</v>
      </c>
      <c r="AE69" s="417" t="s">
        <v>65</v>
      </c>
      <c r="AF69" s="418" t="b">
        <v>1</v>
      </c>
      <c r="AG69" s="412"/>
      <c r="AH69" s="412" t="b">
        <v>1</v>
      </c>
      <c r="AI69" s="412"/>
      <c r="AJ69" s="412" t="b">
        <v>1</v>
      </c>
      <c r="AK69" s="412"/>
      <c r="AL69" s="412" t="s">
        <v>1465</v>
      </c>
      <c r="AM69" s="412" t="b">
        <v>1</v>
      </c>
      <c r="AN69" s="412"/>
      <c r="AO69" s="417" t="s">
        <v>83</v>
      </c>
      <c r="AP69" s="407" t="s">
        <v>69</v>
      </c>
      <c r="AQ69" s="419" t="s">
        <v>70</v>
      </c>
      <c r="AR69" s="420">
        <f t="shared" si="4"/>
        <v>45733</v>
      </c>
      <c r="AS69" s="417"/>
      <c r="AT69" s="421"/>
      <c r="AU69" s="421"/>
      <c r="AV69" s="417"/>
      <c r="AW69" s="422"/>
      <c r="AX69" s="423"/>
      <c r="AY69" s="424"/>
      <c r="AZ69" s="425"/>
    </row>
    <row r="70" ht="15.75" customHeight="1">
      <c r="A70" s="428">
        <v>68.0</v>
      </c>
      <c r="B70" s="429">
        <v>19070.0</v>
      </c>
      <c r="C70" s="431">
        <v>45703.0</v>
      </c>
      <c r="D70" s="431">
        <v>45703.0</v>
      </c>
      <c r="E70" s="432">
        <f t="shared" si="1"/>
        <v>0</v>
      </c>
      <c r="F70" s="433" t="s">
        <v>1691</v>
      </c>
      <c r="G70" s="430">
        <v>22332.0</v>
      </c>
      <c r="H70" s="429">
        <v>63.0</v>
      </c>
      <c r="I70" s="434" t="s">
        <v>62</v>
      </c>
      <c r="J70" s="434" t="s">
        <v>62</v>
      </c>
      <c r="K70" s="434" t="s">
        <v>1692</v>
      </c>
      <c r="L70" s="434" t="s">
        <v>98</v>
      </c>
      <c r="M70" s="434" t="s">
        <v>76</v>
      </c>
      <c r="N70" s="434" t="s">
        <v>1693</v>
      </c>
      <c r="O70" s="434" t="s">
        <v>1694</v>
      </c>
      <c r="P70" s="429" t="s">
        <v>1688</v>
      </c>
      <c r="Q70" s="434" t="s">
        <v>1695</v>
      </c>
      <c r="R70" s="429">
        <v>58120.0</v>
      </c>
      <c r="S70" s="434" t="s">
        <v>1696</v>
      </c>
      <c r="T70" s="434" t="s">
        <v>62</v>
      </c>
      <c r="U70" s="435">
        <v>37839.78</v>
      </c>
      <c r="V70" s="436">
        <v>7567.95</v>
      </c>
      <c r="W70" s="436">
        <v>0.0</v>
      </c>
      <c r="X70" s="436">
        <v>0.0</v>
      </c>
      <c r="Y70" s="436">
        <v>8821.83</v>
      </c>
      <c r="Z70" s="436">
        <v>12870.0</v>
      </c>
      <c r="AA70" s="436">
        <v>8580.0</v>
      </c>
      <c r="AB70" s="437">
        <f t="shared" si="5"/>
        <v>21450</v>
      </c>
      <c r="AC70" s="438">
        <f t="shared" si="3"/>
        <v>0</v>
      </c>
      <c r="AD70" s="439" t="s">
        <v>312</v>
      </c>
      <c r="AE70" s="439" t="s">
        <v>313</v>
      </c>
      <c r="AF70" s="440" t="b">
        <v>1</v>
      </c>
      <c r="AG70" s="434"/>
      <c r="AH70" s="434" t="b">
        <v>1</v>
      </c>
      <c r="AI70" s="434"/>
      <c r="AJ70" s="434" t="b">
        <v>1</v>
      </c>
      <c r="AK70" s="434"/>
      <c r="AL70" s="434" t="s">
        <v>1697</v>
      </c>
      <c r="AM70" s="434" t="b">
        <v>1</v>
      </c>
      <c r="AN70" s="434"/>
      <c r="AO70" s="439" t="s">
        <v>83</v>
      </c>
      <c r="AP70" s="429" t="s">
        <v>69</v>
      </c>
      <c r="AQ70" s="441" t="s">
        <v>70</v>
      </c>
      <c r="AR70" s="442">
        <f t="shared" si="4"/>
        <v>45733</v>
      </c>
      <c r="AS70" s="439"/>
      <c r="AT70" s="443"/>
      <c r="AU70" s="443"/>
      <c r="AV70" s="439"/>
      <c r="AW70" s="444"/>
      <c r="AX70" s="445"/>
      <c r="AY70" s="446"/>
      <c r="AZ70" s="447"/>
      <c r="BA70" s="464"/>
    </row>
    <row r="71" ht="15.75" customHeight="1">
      <c r="A71" s="406">
        <v>70.0</v>
      </c>
      <c r="B71" s="407">
        <v>18855.0</v>
      </c>
      <c r="C71" s="408">
        <v>45698.0</v>
      </c>
      <c r="D71" s="409">
        <v>45704.0</v>
      </c>
      <c r="E71" s="410">
        <f t="shared" si="1"/>
        <v>6</v>
      </c>
      <c r="F71" s="411" t="s">
        <v>1698</v>
      </c>
      <c r="G71" s="408">
        <v>37263.0</v>
      </c>
      <c r="H71" s="407">
        <v>23.0</v>
      </c>
      <c r="I71" s="412" t="s">
        <v>62</v>
      </c>
      <c r="J71" s="412"/>
      <c r="K71" s="412" t="s">
        <v>1699</v>
      </c>
      <c r="L71" s="412" t="s">
        <v>57</v>
      </c>
      <c r="M71" s="412" t="s">
        <v>76</v>
      </c>
      <c r="N71" s="412" t="s">
        <v>1700</v>
      </c>
      <c r="O71" s="412" t="s">
        <v>1701</v>
      </c>
      <c r="P71" s="407" t="s">
        <v>61</v>
      </c>
      <c r="Q71" s="412" t="s">
        <v>62</v>
      </c>
      <c r="R71" s="407" t="s">
        <v>62</v>
      </c>
      <c r="S71" s="412" t="s">
        <v>1491</v>
      </c>
      <c r="T71" s="412" t="s">
        <v>62</v>
      </c>
      <c r="U71" s="413">
        <v>77337.98</v>
      </c>
      <c r="V71" s="414">
        <v>0.0</v>
      </c>
      <c r="W71" s="414">
        <v>0.0</v>
      </c>
      <c r="X71" s="414">
        <v>57587.98</v>
      </c>
      <c r="Y71" s="414">
        <v>250.0</v>
      </c>
      <c r="Z71" s="414">
        <v>13650.0</v>
      </c>
      <c r="AA71" s="414">
        <v>5850.0</v>
      </c>
      <c r="AB71" s="427">
        <f t="shared" si="5"/>
        <v>19500</v>
      </c>
      <c r="AC71" s="416">
        <f t="shared" si="3"/>
        <v>0</v>
      </c>
      <c r="AD71" s="417" t="s">
        <v>81</v>
      </c>
      <c r="AE71" s="417" t="s">
        <v>65</v>
      </c>
      <c r="AF71" s="418" t="b">
        <v>1</v>
      </c>
      <c r="AG71" s="412"/>
      <c r="AH71" s="455" t="b">
        <v>1</v>
      </c>
      <c r="AI71" s="412"/>
      <c r="AJ71" s="412" t="b">
        <v>1</v>
      </c>
      <c r="AK71" s="412"/>
      <c r="AL71" s="412"/>
      <c r="AM71" s="456" t="b">
        <v>1</v>
      </c>
      <c r="AN71" s="412"/>
      <c r="AO71" s="439" t="s">
        <v>83</v>
      </c>
      <c r="AP71" s="407" t="s">
        <v>94</v>
      </c>
      <c r="AQ71" s="419" t="s">
        <v>70</v>
      </c>
      <c r="AR71" s="420">
        <f t="shared" si="4"/>
        <v>45734</v>
      </c>
      <c r="AS71" s="417"/>
      <c r="AT71" s="421"/>
      <c r="AU71" s="421"/>
      <c r="AV71" s="417"/>
      <c r="AW71" s="422"/>
      <c r="AX71" s="423"/>
      <c r="AY71" s="424"/>
      <c r="AZ71" s="425"/>
    </row>
    <row r="72" ht="15.75" customHeight="1">
      <c r="A72" s="406">
        <v>71.0</v>
      </c>
      <c r="B72" s="407">
        <v>19025.0</v>
      </c>
      <c r="C72" s="408">
        <v>45702.0</v>
      </c>
      <c r="D72" s="409">
        <v>45704.0</v>
      </c>
      <c r="E72" s="410">
        <f t="shared" si="1"/>
        <v>2</v>
      </c>
      <c r="F72" s="411" t="s">
        <v>1702</v>
      </c>
      <c r="G72" s="408">
        <v>17953.0</v>
      </c>
      <c r="H72" s="407">
        <v>75.0</v>
      </c>
      <c r="I72" s="412" t="s">
        <v>62</v>
      </c>
      <c r="J72" s="412" t="s">
        <v>62</v>
      </c>
      <c r="K72" s="412" t="s">
        <v>1703</v>
      </c>
      <c r="L72" s="412" t="s">
        <v>98</v>
      </c>
      <c r="M72" s="412" t="s">
        <v>76</v>
      </c>
      <c r="N72" s="412" t="s">
        <v>1704</v>
      </c>
      <c r="O72" s="412" t="s">
        <v>1705</v>
      </c>
      <c r="P72" s="407" t="s">
        <v>1706</v>
      </c>
      <c r="Q72" s="412" t="s">
        <v>62</v>
      </c>
      <c r="R72" s="407" t="s">
        <v>62</v>
      </c>
      <c r="S72" s="412" t="s">
        <v>452</v>
      </c>
      <c r="T72" s="412" t="s">
        <v>62</v>
      </c>
      <c r="U72" s="413">
        <v>61813.67</v>
      </c>
      <c r="V72" s="414">
        <v>12632.69</v>
      </c>
      <c r="W72" s="414">
        <v>0.0</v>
      </c>
      <c r="X72" s="414">
        <v>0.0</v>
      </c>
      <c r="Y72" s="414">
        <f>20000+11900.98</f>
        <v>31900.98</v>
      </c>
      <c r="Z72" s="414">
        <v>12285.0</v>
      </c>
      <c r="AA72" s="414">
        <v>5265.0</v>
      </c>
      <c r="AB72" s="427">
        <f t="shared" si="5"/>
        <v>17550</v>
      </c>
      <c r="AC72" s="416">
        <f t="shared" si="3"/>
        <v>-270</v>
      </c>
      <c r="AD72" s="417" t="s">
        <v>81</v>
      </c>
      <c r="AE72" s="417" t="s">
        <v>65</v>
      </c>
      <c r="AF72" s="418" t="b">
        <v>1</v>
      </c>
      <c r="AG72" s="412"/>
      <c r="AH72" s="412" t="b">
        <v>1</v>
      </c>
      <c r="AI72" s="412"/>
      <c r="AJ72" s="412" t="b">
        <v>1</v>
      </c>
      <c r="AK72" s="412"/>
      <c r="AL72" s="412"/>
      <c r="AM72" s="412" t="b">
        <v>1</v>
      </c>
      <c r="AN72" s="412"/>
      <c r="AO72" s="417" t="s">
        <v>83</v>
      </c>
      <c r="AP72" s="407" t="s">
        <v>94</v>
      </c>
      <c r="AQ72" s="419" t="s">
        <v>70</v>
      </c>
      <c r="AR72" s="420">
        <f t="shared" si="4"/>
        <v>45734</v>
      </c>
      <c r="AS72" s="417"/>
      <c r="AT72" s="421"/>
      <c r="AU72" s="421"/>
      <c r="AV72" s="417"/>
      <c r="AW72" s="422"/>
      <c r="AX72" s="423"/>
      <c r="AY72" s="424"/>
      <c r="AZ72" s="425"/>
    </row>
    <row r="73" ht="15.75" customHeight="1">
      <c r="A73" s="406">
        <v>72.0</v>
      </c>
      <c r="B73" s="407">
        <v>19008.0</v>
      </c>
      <c r="C73" s="408">
        <v>45701.0</v>
      </c>
      <c r="D73" s="409">
        <v>45704.0</v>
      </c>
      <c r="E73" s="410">
        <f t="shared" si="1"/>
        <v>3</v>
      </c>
      <c r="F73" s="411" t="s">
        <v>1707</v>
      </c>
      <c r="G73" s="408">
        <v>20684.0</v>
      </c>
      <c r="H73" s="407">
        <v>68.0</v>
      </c>
      <c r="I73" s="412" t="s">
        <v>62</v>
      </c>
      <c r="J73" s="412" t="s">
        <v>62</v>
      </c>
      <c r="K73" s="412" t="s">
        <v>1708</v>
      </c>
      <c r="L73" s="412" t="s">
        <v>98</v>
      </c>
      <c r="M73" s="412" t="s">
        <v>76</v>
      </c>
      <c r="N73" s="412" t="s">
        <v>1709</v>
      </c>
      <c r="O73" s="412" t="s">
        <v>1710</v>
      </c>
      <c r="P73" s="407" t="s">
        <v>1711</v>
      </c>
      <c r="Q73" s="412" t="s">
        <v>1712</v>
      </c>
      <c r="R73" s="407">
        <v>19240.0</v>
      </c>
      <c r="S73" s="412" t="s">
        <v>801</v>
      </c>
      <c r="T73" s="412" t="s">
        <v>1713</v>
      </c>
      <c r="U73" s="413">
        <v>231112.35</v>
      </c>
      <c r="V73" s="414">
        <v>46222.51</v>
      </c>
      <c r="W73" s="414">
        <v>0.0</v>
      </c>
      <c r="X73" s="414">
        <v>0.0</v>
      </c>
      <c r="Y73" s="414">
        <v>141989.84</v>
      </c>
      <c r="Z73" s="414">
        <v>25740.0</v>
      </c>
      <c r="AA73" s="414">
        <v>17160.0</v>
      </c>
      <c r="AB73" s="427">
        <f t="shared" si="5"/>
        <v>42900</v>
      </c>
      <c r="AC73" s="416">
        <f t="shared" si="3"/>
        <v>0</v>
      </c>
      <c r="AD73" s="417" t="s">
        <v>312</v>
      </c>
      <c r="AE73" s="417" t="s">
        <v>65</v>
      </c>
      <c r="AF73" s="418" t="b">
        <v>1</v>
      </c>
      <c r="AG73" s="412"/>
      <c r="AH73" s="412" t="b">
        <v>1</v>
      </c>
      <c r="AI73" s="412"/>
      <c r="AJ73" s="412" t="b">
        <v>1</v>
      </c>
      <c r="AK73" s="412"/>
      <c r="AL73" s="412" t="s">
        <v>1465</v>
      </c>
      <c r="AM73" s="412" t="b">
        <v>1</v>
      </c>
      <c r="AN73" s="412"/>
      <c r="AO73" s="417" t="s">
        <v>83</v>
      </c>
      <c r="AP73" s="407" t="s">
        <v>94</v>
      </c>
      <c r="AQ73" s="419" t="s">
        <v>70</v>
      </c>
      <c r="AR73" s="420">
        <f t="shared" si="4"/>
        <v>45734</v>
      </c>
      <c r="AS73" s="417"/>
      <c r="AT73" s="421"/>
      <c r="AU73" s="421"/>
      <c r="AV73" s="417"/>
      <c r="AW73" s="422"/>
      <c r="AX73" s="423"/>
      <c r="AY73" s="424"/>
      <c r="AZ73" s="425"/>
    </row>
    <row r="74" ht="15.75" customHeight="1">
      <c r="A74" s="406">
        <v>73.0</v>
      </c>
      <c r="B74" s="407">
        <v>18944.0</v>
      </c>
      <c r="C74" s="408">
        <v>45700.0</v>
      </c>
      <c r="D74" s="409">
        <v>45704.0</v>
      </c>
      <c r="E74" s="410">
        <f t="shared" si="1"/>
        <v>4</v>
      </c>
      <c r="F74" s="411" t="s">
        <v>1714</v>
      </c>
      <c r="G74" s="408">
        <v>36699.0</v>
      </c>
      <c r="H74" s="407">
        <v>24.0</v>
      </c>
      <c r="I74" s="412" t="s">
        <v>62</v>
      </c>
      <c r="J74" s="412" t="s">
        <v>62</v>
      </c>
      <c r="K74" s="412" t="s">
        <v>1715</v>
      </c>
      <c r="L74" s="412" t="s">
        <v>57</v>
      </c>
      <c r="M74" s="412" t="s">
        <v>76</v>
      </c>
      <c r="N74" s="412" t="s">
        <v>1716</v>
      </c>
      <c r="O74" s="412" t="s">
        <v>1717</v>
      </c>
      <c r="P74" s="407" t="s">
        <v>1718</v>
      </c>
      <c r="Q74" s="412" t="s">
        <v>1719</v>
      </c>
      <c r="R74" s="407" t="s">
        <v>62</v>
      </c>
      <c r="S74" s="412" t="s">
        <v>794</v>
      </c>
      <c r="T74" s="412" t="s">
        <v>1720</v>
      </c>
      <c r="U74" s="413">
        <v>152988.72</v>
      </c>
      <c r="V74" s="414">
        <v>0.0</v>
      </c>
      <c r="W74" s="414">
        <v>0.0</v>
      </c>
      <c r="X74" s="414">
        <v>80000.0</v>
      </c>
      <c r="Y74" s="414">
        <v>45298.72</v>
      </c>
      <c r="Z74" s="414">
        <v>19383.0</v>
      </c>
      <c r="AA74" s="414">
        <v>8307.0</v>
      </c>
      <c r="AB74" s="427">
        <f t="shared" si="5"/>
        <v>27690</v>
      </c>
      <c r="AC74" s="416">
        <f t="shared" si="3"/>
        <v>0</v>
      </c>
      <c r="AD74" s="417" t="s">
        <v>81</v>
      </c>
      <c r="AE74" s="417" t="s">
        <v>65</v>
      </c>
      <c r="AF74" s="418" t="b">
        <v>1</v>
      </c>
      <c r="AG74" s="412"/>
      <c r="AH74" s="412" t="b">
        <v>1</v>
      </c>
      <c r="AI74" s="412"/>
      <c r="AJ74" s="412" t="b">
        <v>0</v>
      </c>
      <c r="AK74" s="462" t="s">
        <v>1721</v>
      </c>
      <c r="AL74" s="412"/>
      <c r="AM74" s="412" t="b">
        <v>1</v>
      </c>
      <c r="AN74" s="412"/>
      <c r="AO74" s="417" t="s">
        <v>68</v>
      </c>
      <c r="AP74" s="407" t="s">
        <v>94</v>
      </c>
      <c r="AQ74" s="419" t="s">
        <v>95</v>
      </c>
      <c r="AR74" s="420">
        <f t="shared" si="4"/>
        <v>45734</v>
      </c>
      <c r="AS74" s="417"/>
      <c r="AT74" s="421"/>
      <c r="AU74" s="421"/>
      <c r="AV74" s="417"/>
      <c r="AW74" s="422"/>
      <c r="AX74" s="423"/>
      <c r="AY74" s="424"/>
      <c r="AZ74" s="425"/>
    </row>
    <row r="75" ht="15.75" customHeight="1">
      <c r="A75" s="406">
        <v>74.0</v>
      </c>
      <c r="B75" s="407">
        <v>18883.0</v>
      </c>
      <c r="C75" s="408">
        <v>45699.0</v>
      </c>
      <c r="D75" s="409">
        <v>45704.0</v>
      </c>
      <c r="E75" s="410">
        <f t="shared" si="1"/>
        <v>5</v>
      </c>
      <c r="F75" s="411" t="s">
        <v>1722</v>
      </c>
      <c r="G75" s="408">
        <v>45660.0</v>
      </c>
      <c r="H75" s="407">
        <v>0.0</v>
      </c>
      <c r="I75" s="412" t="s">
        <v>62</v>
      </c>
      <c r="J75" s="412" t="s">
        <v>1723</v>
      </c>
      <c r="K75" s="412" t="s">
        <v>1724</v>
      </c>
      <c r="L75" s="412" t="s">
        <v>57</v>
      </c>
      <c r="M75" s="412" t="s">
        <v>58</v>
      </c>
      <c r="N75" s="412" t="s">
        <v>186</v>
      </c>
      <c r="O75" s="412" t="s">
        <v>1316</v>
      </c>
      <c r="P75" s="407" t="s">
        <v>91</v>
      </c>
      <c r="Q75" s="412" t="s">
        <v>62</v>
      </c>
      <c r="R75" s="407" t="s">
        <v>62</v>
      </c>
      <c r="S75" s="412" t="s">
        <v>188</v>
      </c>
      <c r="T75" s="412" t="s">
        <v>62</v>
      </c>
      <c r="U75" s="413">
        <v>64509.23</v>
      </c>
      <c r="V75" s="414">
        <v>0.0</v>
      </c>
      <c r="W75" s="414">
        <v>0.0</v>
      </c>
      <c r="X75" s="414">
        <v>0.0</v>
      </c>
      <c r="Y75" s="414">
        <v>35259.23</v>
      </c>
      <c r="Z75" s="414">
        <v>20475.0</v>
      </c>
      <c r="AA75" s="414">
        <v>8775.0</v>
      </c>
      <c r="AB75" s="427">
        <f t="shared" si="5"/>
        <v>29250</v>
      </c>
      <c r="AC75" s="416">
        <f t="shared" si="3"/>
        <v>0</v>
      </c>
      <c r="AD75" s="417" t="s">
        <v>81</v>
      </c>
      <c r="AE75" s="417" t="s">
        <v>65</v>
      </c>
      <c r="AF75" s="418" t="b">
        <v>1</v>
      </c>
      <c r="AG75" s="412"/>
      <c r="AH75" s="412" t="b">
        <v>1</v>
      </c>
      <c r="AI75" s="412"/>
      <c r="AJ75" s="412" t="b">
        <v>1</v>
      </c>
      <c r="AK75" s="412"/>
      <c r="AL75" s="412"/>
      <c r="AM75" s="412" t="b">
        <v>1</v>
      </c>
      <c r="AN75" s="412"/>
      <c r="AO75" s="417" t="s">
        <v>83</v>
      </c>
      <c r="AP75" s="407" t="s">
        <v>69</v>
      </c>
      <c r="AQ75" s="419" t="s">
        <v>70</v>
      </c>
      <c r="AR75" s="420">
        <f t="shared" si="4"/>
        <v>45734</v>
      </c>
      <c r="AS75" s="417"/>
      <c r="AT75" s="421"/>
      <c r="AU75" s="421"/>
      <c r="AV75" s="417"/>
      <c r="AW75" s="422"/>
      <c r="AX75" s="423"/>
      <c r="AY75" s="424"/>
      <c r="AZ75" s="425"/>
    </row>
    <row r="76" ht="15.75" customHeight="1">
      <c r="A76" s="428">
        <v>75.0</v>
      </c>
      <c r="B76" s="429">
        <v>18854.0</v>
      </c>
      <c r="C76" s="430">
        <v>45699.0</v>
      </c>
      <c r="D76" s="431">
        <v>45704.0</v>
      </c>
      <c r="E76" s="432">
        <f t="shared" si="1"/>
        <v>5</v>
      </c>
      <c r="F76" s="433" t="s">
        <v>1725</v>
      </c>
      <c r="G76" s="430">
        <v>34568.0</v>
      </c>
      <c r="H76" s="429">
        <v>30.0</v>
      </c>
      <c r="I76" s="434" t="s">
        <v>62</v>
      </c>
      <c r="J76" s="434" t="s">
        <v>62</v>
      </c>
      <c r="K76" s="434" t="s">
        <v>1726</v>
      </c>
      <c r="L76" s="434" t="s">
        <v>75</v>
      </c>
      <c r="M76" s="434" t="s">
        <v>76</v>
      </c>
      <c r="N76" s="434" t="s">
        <v>1727</v>
      </c>
      <c r="O76" s="434" t="s">
        <v>1728</v>
      </c>
      <c r="P76" s="429" t="s">
        <v>1729</v>
      </c>
      <c r="Q76" s="434" t="s">
        <v>62</v>
      </c>
      <c r="R76" s="429" t="s">
        <v>62</v>
      </c>
      <c r="S76" s="434" t="s">
        <v>1730</v>
      </c>
      <c r="T76" s="434" t="s">
        <v>1731</v>
      </c>
      <c r="U76" s="435">
        <v>274094.24</v>
      </c>
      <c r="V76" s="436">
        <v>0.0</v>
      </c>
      <c r="W76" s="436">
        <v>0.0</v>
      </c>
      <c r="X76" s="436">
        <v>0.0</v>
      </c>
      <c r="Y76" s="436">
        <v>183994.24</v>
      </c>
      <c r="Z76" s="436">
        <v>63070.0</v>
      </c>
      <c r="AA76" s="436">
        <v>27030.0</v>
      </c>
      <c r="AB76" s="437">
        <f t="shared" si="5"/>
        <v>90100</v>
      </c>
      <c r="AC76" s="438">
        <f t="shared" si="3"/>
        <v>0</v>
      </c>
      <c r="AD76" s="439" t="s">
        <v>81</v>
      </c>
      <c r="AE76" s="439" t="s">
        <v>65</v>
      </c>
      <c r="AF76" s="440" t="b">
        <v>1</v>
      </c>
      <c r="AG76" s="434"/>
      <c r="AH76" s="434" t="b">
        <v>1</v>
      </c>
      <c r="AI76" s="434"/>
      <c r="AJ76" s="434" t="b">
        <v>0</v>
      </c>
      <c r="AK76" s="461" t="s">
        <v>1732</v>
      </c>
      <c r="AL76" s="434"/>
      <c r="AM76" s="434" t="b">
        <v>1</v>
      </c>
      <c r="AN76" s="434"/>
      <c r="AO76" s="439" t="s">
        <v>83</v>
      </c>
      <c r="AP76" s="429" t="s">
        <v>127</v>
      </c>
      <c r="AQ76" s="441" t="s">
        <v>95</v>
      </c>
      <c r="AR76" s="442">
        <f t="shared" si="4"/>
        <v>45734</v>
      </c>
      <c r="AS76" s="439"/>
      <c r="AT76" s="443"/>
      <c r="AU76" s="443"/>
      <c r="AV76" s="439"/>
      <c r="AW76" s="444"/>
      <c r="AX76" s="445"/>
      <c r="AY76" s="446"/>
      <c r="AZ76" s="447"/>
      <c r="BA76" s="464"/>
    </row>
    <row r="77" ht="15.75" customHeight="1">
      <c r="A77" s="406">
        <v>76.0</v>
      </c>
      <c r="B77" s="407">
        <v>19031.0</v>
      </c>
      <c r="C77" s="408">
        <v>45702.0</v>
      </c>
      <c r="D77" s="409">
        <v>45705.0</v>
      </c>
      <c r="E77" s="410">
        <f t="shared" si="1"/>
        <v>3</v>
      </c>
      <c r="F77" s="411" t="s">
        <v>1733</v>
      </c>
      <c r="G77" s="451">
        <v>35375.0</v>
      </c>
      <c r="H77" s="407">
        <v>27.0</v>
      </c>
      <c r="I77" s="412" t="s">
        <v>62</v>
      </c>
      <c r="J77" s="412" t="s">
        <v>1734</v>
      </c>
      <c r="K77" s="412" t="s">
        <v>1735</v>
      </c>
      <c r="L77" s="412" t="s">
        <v>57</v>
      </c>
      <c r="M77" s="412" t="s">
        <v>341</v>
      </c>
      <c r="N77" s="412" t="s">
        <v>1736</v>
      </c>
      <c r="O77" s="412" t="s">
        <v>1737</v>
      </c>
      <c r="P77" s="407" t="s">
        <v>1738</v>
      </c>
      <c r="Q77" s="412" t="s">
        <v>1069</v>
      </c>
      <c r="R77" s="407">
        <v>59513.0</v>
      </c>
      <c r="S77" s="412" t="s">
        <v>1739</v>
      </c>
      <c r="T77" s="412" t="s">
        <v>1462</v>
      </c>
      <c r="U77" s="413">
        <v>154377.34</v>
      </c>
      <c r="V77" s="414">
        <v>0.0</v>
      </c>
      <c r="W77" s="414">
        <v>8325.34</v>
      </c>
      <c r="X77" s="414">
        <v>0.0</v>
      </c>
      <c r="Y77" s="414">
        <v>109002.0</v>
      </c>
      <c r="Z77" s="414">
        <v>22230.0</v>
      </c>
      <c r="AA77" s="414">
        <v>14820.0</v>
      </c>
      <c r="AB77" s="427">
        <f t="shared" si="5"/>
        <v>37050</v>
      </c>
      <c r="AC77" s="416">
        <f t="shared" si="3"/>
        <v>0</v>
      </c>
      <c r="AD77" s="417" t="s">
        <v>312</v>
      </c>
      <c r="AE77" s="417" t="s">
        <v>65</v>
      </c>
      <c r="AF77" s="418" t="b">
        <v>1</v>
      </c>
      <c r="AG77" s="412"/>
      <c r="AH77" s="412" t="b">
        <v>1</v>
      </c>
      <c r="AI77" s="412"/>
      <c r="AJ77" s="412" t="b">
        <v>1</v>
      </c>
      <c r="AK77" s="412"/>
      <c r="AL77" s="412" t="s">
        <v>1465</v>
      </c>
      <c r="AM77" s="412" t="b">
        <v>1</v>
      </c>
      <c r="AN77" s="412"/>
      <c r="AO77" s="417" t="s">
        <v>238</v>
      </c>
      <c r="AP77" s="407" t="s">
        <v>94</v>
      </c>
      <c r="AQ77" s="419" t="s">
        <v>70</v>
      </c>
      <c r="AR77" s="420">
        <f t="shared" si="4"/>
        <v>45735</v>
      </c>
      <c r="AS77" s="417"/>
      <c r="AT77" s="421"/>
      <c r="AU77" s="421"/>
      <c r="AV77" s="417"/>
      <c r="AW77" s="422"/>
      <c r="AX77" s="423"/>
      <c r="AY77" s="424"/>
      <c r="AZ77" s="425"/>
    </row>
    <row r="78" ht="15.75" customHeight="1">
      <c r="A78" s="406">
        <v>77.0</v>
      </c>
      <c r="B78" s="407">
        <v>19048.0</v>
      </c>
      <c r="C78" s="408">
        <v>45702.0</v>
      </c>
      <c r="D78" s="409">
        <v>45705.0</v>
      </c>
      <c r="E78" s="410">
        <f t="shared" si="1"/>
        <v>3</v>
      </c>
      <c r="F78" s="411" t="s">
        <v>1740</v>
      </c>
      <c r="G78" s="408">
        <v>45702.0</v>
      </c>
      <c r="H78" s="407">
        <v>0.0</v>
      </c>
      <c r="I78" s="412" t="s">
        <v>62</v>
      </c>
      <c r="J78" s="412" t="s">
        <v>1734</v>
      </c>
      <c r="K78" s="412" t="s">
        <v>1735</v>
      </c>
      <c r="L78" s="412" t="s">
        <v>57</v>
      </c>
      <c r="M78" s="412" t="s">
        <v>58</v>
      </c>
      <c r="N78" s="412" t="s">
        <v>1741</v>
      </c>
      <c r="O78" s="412" t="s">
        <v>1742</v>
      </c>
      <c r="P78" s="407" t="s">
        <v>1743</v>
      </c>
      <c r="Q78" s="412" t="s">
        <v>62</v>
      </c>
      <c r="R78" s="407" t="s">
        <v>62</v>
      </c>
      <c r="S78" s="412" t="s">
        <v>188</v>
      </c>
      <c r="T78" s="412" t="s">
        <v>62</v>
      </c>
      <c r="U78" s="413">
        <v>45918.89</v>
      </c>
      <c r="V78" s="414">
        <v>0.0</v>
      </c>
      <c r="W78" s="414">
        <v>3411.59</v>
      </c>
      <c r="X78" s="414">
        <v>0.0</v>
      </c>
      <c r="Y78" s="414">
        <v>18619.8</v>
      </c>
      <c r="Z78" s="414">
        <f>12694.5+4774.5</f>
        <v>17469</v>
      </c>
      <c r="AA78" s="414">
        <f>5440.5+978</f>
        <v>6418.5</v>
      </c>
      <c r="AB78" s="427">
        <f t="shared" si="5"/>
        <v>23887.5</v>
      </c>
      <c r="AC78" s="416">
        <f t="shared" si="3"/>
        <v>0</v>
      </c>
      <c r="AD78" s="417" t="s">
        <v>258</v>
      </c>
      <c r="AE78" s="417" t="s">
        <v>65</v>
      </c>
      <c r="AF78" s="418" t="b">
        <v>0</v>
      </c>
      <c r="AG78" s="412" t="s">
        <v>1442</v>
      </c>
      <c r="AH78" s="412" t="b">
        <v>1</v>
      </c>
      <c r="AI78" s="412"/>
      <c r="AJ78" s="412" t="b">
        <v>1</v>
      </c>
      <c r="AK78" s="412"/>
      <c r="AL78" s="412"/>
      <c r="AM78" s="412" t="b">
        <v>1</v>
      </c>
      <c r="AN78" s="412"/>
      <c r="AO78" s="417"/>
      <c r="AP78" s="407" t="s">
        <v>94</v>
      </c>
      <c r="AQ78" s="419" t="s">
        <v>70</v>
      </c>
      <c r="AR78" s="420">
        <f t="shared" si="4"/>
        <v>45735</v>
      </c>
      <c r="AS78" s="417"/>
      <c r="AT78" s="421"/>
      <c r="AU78" s="421"/>
      <c r="AV78" s="417"/>
      <c r="AW78" s="422"/>
      <c r="AX78" s="423"/>
      <c r="AY78" s="424"/>
      <c r="AZ78" s="425"/>
    </row>
    <row r="79" ht="15.75" customHeight="1">
      <c r="A79" s="428">
        <v>78.0</v>
      </c>
      <c r="B79" s="429">
        <v>19044.0</v>
      </c>
      <c r="C79" s="430">
        <v>45702.0</v>
      </c>
      <c r="D79" s="431">
        <v>45705.0</v>
      </c>
      <c r="E79" s="432">
        <f t="shared" si="1"/>
        <v>3</v>
      </c>
      <c r="F79" s="433" t="s">
        <v>1744</v>
      </c>
      <c r="G79" s="430">
        <v>45111.0</v>
      </c>
      <c r="H79" s="429">
        <v>1.0</v>
      </c>
      <c r="I79" s="434" t="s">
        <v>62</v>
      </c>
      <c r="J79" s="434" t="s">
        <v>1745</v>
      </c>
      <c r="K79" s="434" t="s">
        <v>1746</v>
      </c>
      <c r="L79" s="434" t="s">
        <v>57</v>
      </c>
      <c r="M79" s="434" t="s">
        <v>58</v>
      </c>
      <c r="N79" s="434" t="s">
        <v>1747</v>
      </c>
      <c r="O79" s="434" t="s">
        <v>1316</v>
      </c>
      <c r="P79" s="429" t="s">
        <v>91</v>
      </c>
      <c r="Q79" s="434" t="s">
        <v>62</v>
      </c>
      <c r="R79" s="429" t="s">
        <v>62</v>
      </c>
      <c r="S79" s="434" t="s">
        <v>168</v>
      </c>
      <c r="T79" s="434" t="s">
        <v>62</v>
      </c>
      <c r="U79" s="435">
        <v>55043.97</v>
      </c>
      <c r="V79" s="436">
        <v>0.0</v>
      </c>
      <c r="W79" s="436">
        <v>0.0</v>
      </c>
      <c r="X79" s="436">
        <v>25370.39</v>
      </c>
      <c r="Y79" s="436">
        <v>423.58</v>
      </c>
      <c r="Z79" s="436">
        <v>20475.0</v>
      </c>
      <c r="AA79" s="436">
        <v>8775.0</v>
      </c>
      <c r="AB79" s="437">
        <f t="shared" si="5"/>
        <v>29250</v>
      </c>
      <c r="AC79" s="438">
        <f t="shared" si="3"/>
        <v>0</v>
      </c>
      <c r="AD79" s="439" t="s">
        <v>81</v>
      </c>
      <c r="AE79" s="439" t="s">
        <v>65</v>
      </c>
      <c r="AF79" s="440" t="b">
        <v>1</v>
      </c>
      <c r="AG79" s="434"/>
      <c r="AH79" s="434" t="b">
        <v>1</v>
      </c>
      <c r="AI79" s="434"/>
      <c r="AJ79" s="434" t="b">
        <v>1</v>
      </c>
      <c r="AK79" s="434"/>
      <c r="AL79" s="434"/>
      <c r="AM79" s="434" t="b">
        <v>1</v>
      </c>
      <c r="AN79" s="434"/>
      <c r="AO79" s="439" t="s">
        <v>83</v>
      </c>
      <c r="AP79" s="429" t="s">
        <v>94</v>
      </c>
      <c r="AQ79" s="441" t="s">
        <v>70</v>
      </c>
      <c r="AR79" s="442">
        <f t="shared" si="4"/>
        <v>45735</v>
      </c>
      <c r="AS79" s="439"/>
      <c r="AT79" s="443"/>
      <c r="AU79" s="443"/>
      <c r="AV79" s="439"/>
      <c r="AW79" s="444"/>
      <c r="AX79" s="445"/>
      <c r="AY79" s="446"/>
      <c r="AZ79" s="447"/>
      <c r="BA79" s="464"/>
    </row>
    <row r="80" ht="15.75" customHeight="1">
      <c r="A80" s="406">
        <v>79.0</v>
      </c>
      <c r="B80" s="407">
        <v>19101.0</v>
      </c>
      <c r="C80" s="408">
        <v>45704.0</v>
      </c>
      <c r="D80" s="409">
        <v>45706.0</v>
      </c>
      <c r="E80" s="410">
        <f t="shared" si="1"/>
        <v>2</v>
      </c>
      <c r="F80" s="411" t="s">
        <v>1748</v>
      </c>
      <c r="G80" s="408">
        <v>26825.0</v>
      </c>
      <c r="H80" s="407">
        <v>51.0</v>
      </c>
      <c r="I80" s="412" t="s">
        <v>62</v>
      </c>
      <c r="J80" s="412" t="s">
        <v>62</v>
      </c>
      <c r="K80" s="412" t="s">
        <v>1749</v>
      </c>
      <c r="L80" s="412" t="s">
        <v>57</v>
      </c>
      <c r="M80" s="412" t="s">
        <v>58</v>
      </c>
      <c r="N80" s="412" t="s">
        <v>1750</v>
      </c>
      <c r="O80" s="412" t="s">
        <v>1751</v>
      </c>
      <c r="P80" s="407" t="s">
        <v>793</v>
      </c>
      <c r="Q80" s="412" t="s">
        <v>62</v>
      </c>
      <c r="R80" s="407" t="s">
        <v>62</v>
      </c>
      <c r="S80" s="412" t="s">
        <v>1551</v>
      </c>
      <c r="T80" s="412" t="s">
        <v>1752</v>
      </c>
      <c r="U80" s="413">
        <v>114648.12</v>
      </c>
      <c r="V80" s="414">
        <v>0.0</v>
      </c>
      <c r="W80" s="414">
        <v>0.0</v>
      </c>
      <c r="X80" s="414">
        <v>0.0</v>
      </c>
      <c r="Y80" s="414">
        <v>95928.12</v>
      </c>
      <c r="Z80" s="414">
        <v>13104.0</v>
      </c>
      <c r="AA80" s="414">
        <v>5616.0</v>
      </c>
      <c r="AB80" s="427">
        <f t="shared" si="5"/>
        <v>18720</v>
      </c>
      <c r="AC80" s="416">
        <f t="shared" si="3"/>
        <v>0</v>
      </c>
      <c r="AD80" s="417" t="s">
        <v>81</v>
      </c>
      <c r="AE80" s="417" t="s">
        <v>65</v>
      </c>
      <c r="AF80" s="418" t="b">
        <v>1</v>
      </c>
      <c r="AG80" s="412"/>
      <c r="AH80" s="412" t="b">
        <v>1</v>
      </c>
      <c r="AI80" s="412"/>
      <c r="AJ80" s="412"/>
      <c r="AK80" s="462" t="s">
        <v>1753</v>
      </c>
      <c r="AL80" s="412"/>
      <c r="AM80" s="412" t="b">
        <v>1</v>
      </c>
      <c r="AN80" s="412"/>
      <c r="AO80" s="417" t="s">
        <v>1433</v>
      </c>
      <c r="AP80" s="407" t="s">
        <v>127</v>
      </c>
      <c r="AQ80" s="419" t="s">
        <v>95</v>
      </c>
      <c r="AR80" s="420">
        <f t="shared" si="4"/>
        <v>45736</v>
      </c>
      <c r="AS80" s="417"/>
      <c r="AT80" s="421"/>
      <c r="AU80" s="421"/>
      <c r="AV80" s="417"/>
      <c r="AW80" s="422"/>
      <c r="AX80" s="423"/>
      <c r="AY80" s="424"/>
      <c r="AZ80" s="425"/>
    </row>
    <row r="81" ht="15.75" customHeight="1">
      <c r="A81" s="429">
        <v>80.0</v>
      </c>
      <c r="B81" s="429">
        <v>18858.0</v>
      </c>
      <c r="C81" s="430">
        <v>45699.0</v>
      </c>
      <c r="D81" s="431">
        <v>45706.0</v>
      </c>
      <c r="E81" s="432">
        <f t="shared" si="1"/>
        <v>7</v>
      </c>
      <c r="F81" s="433" t="s">
        <v>1754</v>
      </c>
      <c r="G81" s="430">
        <v>33603.0</v>
      </c>
      <c r="H81" s="429">
        <v>33.0</v>
      </c>
      <c r="I81" s="434" t="s">
        <v>62</v>
      </c>
      <c r="J81" s="434" t="s">
        <v>62</v>
      </c>
      <c r="K81" s="434" t="s">
        <v>1755</v>
      </c>
      <c r="L81" s="434" t="s">
        <v>57</v>
      </c>
      <c r="M81" s="434" t="s">
        <v>76</v>
      </c>
      <c r="N81" s="434" t="s">
        <v>1756</v>
      </c>
      <c r="O81" s="434" t="s">
        <v>1756</v>
      </c>
      <c r="P81" s="429"/>
      <c r="Q81" s="434" t="s">
        <v>1757</v>
      </c>
      <c r="R81" s="429">
        <v>47610.0</v>
      </c>
      <c r="S81" s="434" t="s">
        <v>1758</v>
      </c>
      <c r="T81" s="434" t="s">
        <v>1759</v>
      </c>
      <c r="U81" s="436">
        <v>284445.07</v>
      </c>
      <c r="V81" s="436">
        <v>0.0</v>
      </c>
      <c r="W81" s="436">
        <v>0.0</v>
      </c>
      <c r="X81" s="436">
        <v>188467.65</v>
      </c>
      <c r="Y81" s="436">
        <v>5302.42</v>
      </c>
      <c r="Z81" s="436">
        <v>41535.0</v>
      </c>
      <c r="AA81" s="436">
        <v>49140.0</v>
      </c>
      <c r="AB81" s="437">
        <f t="shared" si="5"/>
        <v>90675</v>
      </c>
      <c r="AC81" s="438">
        <f t="shared" si="3"/>
        <v>0</v>
      </c>
      <c r="AD81" s="439" t="s">
        <v>81</v>
      </c>
      <c r="AE81" s="439" t="s">
        <v>65</v>
      </c>
      <c r="AF81" s="434" t="b">
        <v>1</v>
      </c>
      <c r="AG81" s="434"/>
      <c r="AH81" s="434" t="b">
        <v>1</v>
      </c>
      <c r="AI81" s="434"/>
      <c r="AJ81" s="434" t="b">
        <v>1</v>
      </c>
      <c r="AK81" s="434"/>
      <c r="AL81" s="434" t="s">
        <v>1465</v>
      </c>
      <c r="AM81" s="434" t="b">
        <v>1</v>
      </c>
      <c r="AN81" s="434"/>
      <c r="AO81" s="439" t="s">
        <v>83</v>
      </c>
      <c r="AP81" s="429" t="s">
        <v>69</v>
      </c>
      <c r="AQ81" s="441" t="s">
        <v>70</v>
      </c>
      <c r="AR81" s="505">
        <f t="shared" si="4"/>
        <v>45736</v>
      </c>
      <c r="AS81" s="439"/>
      <c r="AT81" s="443"/>
      <c r="AU81" s="443"/>
      <c r="AV81" s="443"/>
      <c r="AW81" s="444"/>
      <c r="AX81" s="444"/>
      <c r="AY81" s="506"/>
      <c r="AZ81" s="507"/>
      <c r="BA81" s="464"/>
    </row>
    <row r="82" ht="15.75" customHeight="1">
      <c r="A82" s="406">
        <v>81.0</v>
      </c>
      <c r="B82" s="407">
        <v>18958.0</v>
      </c>
      <c r="C82" s="408">
        <v>45700.0</v>
      </c>
      <c r="D82" s="508">
        <v>45707.0</v>
      </c>
      <c r="E82" s="410">
        <f t="shared" si="1"/>
        <v>7</v>
      </c>
      <c r="F82" s="411" t="s">
        <v>1760</v>
      </c>
      <c r="G82" s="408">
        <v>16148.0</v>
      </c>
      <c r="H82" s="407">
        <v>80.0</v>
      </c>
      <c r="I82" s="412" t="s">
        <v>62</v>
      </c>
      <c r="J82" s="412" t="s">
        <v>62</v>
      </c>
      <c r="K82" s="412" t="s">
        <v>1761</v>
      </c>
      <c r="L82" s="509" t="s">
        <v>98</v>
      </c>
      <c r="M82" s="455" t="s">
        <v>76</v>
      </c>
      <c r="N82" s="412" t="s">
        <v>1211</v>
      </c>
      <c r="O82" s="412" t="s">
        <v>1762</v>
      </c>
      <c r="P82" s="407" t="s">
        <v>1534</v>
      </c>
      <c r="Q82" s="412" t="s">
        <v>62</v>
      </c>
      <c r="R82" s="407" t="s">
        <v>62</v>
      </c>
      <c r="S82" s="412" t="s">
        <v>1763</v>
      </c>
      <c r="T82" s="412" t="s">
        <v>1764</v>
      </c>
      <c r="U82" s="413">
        <v>225713.45</v>
      </c>
      <c r="V82" s="414">
        <v>45142.75</v>
      </c>
      <c r="W82" s="414">
        <v>0.0</v>
      </c>
      <c r="X82" s="414">
        <v>0.0</v>
      </c>
      <c r="Y82" s="414">
        <v>152295.7</v>
      </c>
      <c r="Z82" s="414">
        <v>19792.5</v>
      </c>
      <c r="AA82" s="414">
        <v>8482.5</v>
      </c>
      <c r="AB82" s="427">
        <f t="shared" si="5"/>
        <v>28275</v>
      </c>
      <c r="AC82" s="416">
        <f t="shared" si="3"/>
        <v>0</v>
      </c>
      <c r="AD82" s="417" t="s">
        <v>81</v>
      </c>
      <c r="AE82" s="417" t="s">
        <v>65</v>
      </c>
      <c r="AF82" s="418" t="b">
        <v>1</v>
      </c>
      <c r="AG82" s="412"/>
      <c r="AH82" s="412" t="b">
        <v>1</v>
      </c>
      <c r="AI82" s="412"/>
      <c r="AJ82" s="412" t="b">
        <v>1</v>
      </c>
      <c r="AK82" s="412"/>
      <c r="AL82" s="412"/>
      <c r="AM82" s="412" t="b">
        <v>1</v>
      </c>
      <c r="AN82" s="412"/>
      <c r="AO82" s="417" t="s">
        <v>83</v>
      </c>
      <c r="AP82" s="407" t="s">
        <v>69</v>
      </c>
      <c r="AQ82" s="419" t="s">
        <v>70</v>
      </c>
      <c r="AR82" s="420">
        <f t="shared" si="4"/>
        <v>45737</v>
      </c>
      <c r="AS82" s="417"/>
      <c r="AT82" s="421"/>
      <c r="AU82" s="421"/>
      <c r="AV82" s="417"/>
      <c r="AW82" s="422"/>
      <c r="AX82" s="423"/>
      <c r="AY82" s="424"/>
      <c r="AZ82" s="425"/>
    </row>
    <row r="83" ht="15.75" customHeight="1">
      <c r="A83" s="428">
        <v>82.0</v>
      </c>
      <c r="B83" s="429">
        <v>19085.0</v>
      </c>
      <c r="C83" s="510">
        <v>45704.0</v>
      </c>
      <c r="D83" s="511">
        <v>45707.0</v>
      </c>
      <c r="E83" s="432">
        <f t="shared" si="1"/>
        <v>3</v>
      </c>
      <c r="F83" s="433" t="s">
        <v>1765</v>
      </c>
      <c r="G83" s="430">
        <v>39379.0</v>
      </c>
      <c r="H83" s="429">
        <v>17.0</v>
      </c>
      <c r="I83" s="434" t="s">
        <v>62</v>
      </c>
      <c r="J83" s="434" t="s">
        <v>1766</v>
      </c>
      <c r="K83" s="434" t="s">
        <v>1767</v>
      </c>
      <c r="L83" s="512" t="s">
        <v>164</v>
      </c>
      <c r="M83" s="440" t="s">
        <v>58</v>
      </c>
      <c r="N83" s="434" t="s">
        <v>1768</v>
      </c>
      <c r="O83" s="434" t="s">
        <v>1769</v>
      </c>
      <c r="P83" s="429" t="s">
        <v>1770</v>
      </c>
      <c r="Q83" s="434" t="s">
        <v>62</v>
      </c>
      <c r="R83" s="429" t="s">
        <v>62</v>
      </c>
      <c r="S83" s="434" t="s">
        <v>1771</v>
      </c>
      <c r="T83" s="434" t="s">
        <v>1772</v>
      </c>
      <c r="U83" s="435">
        <v>92098.74</v>
      </c>
      <c r="V83" s="436">
        <v>0.0</v>
      </c>
      <c r="W83" s="436">
        <v>0.0</v>
      </c>
      <c r="X83" s="436">
        <v>0.0</v>
      </c>
      <c r="Y83" s="436">
        <v>81373.74</v>
      </c>
      <c r="Z83" s="436">
        <v>7507.5</v>
      </c>
      <c r="AA83" s="436">
        <v>3217.5</v>
      </c>
      <c r="AB83" s="437">
        <f t="shared" si="5"/>
        <v>10725</v>
      </c>
      <c r="AC83" s="438">
        <f t="shared" si="3"/>
        <v>0</v>
      </c>
      <c r="AD83" s="439" t="s">
        <v>81</v>
      </c>
      <c r="AE83" s="439" t="s">
        <v>65</v>
      </c>
      <c r="AF83" s="440" t="b">
        <v>1</v>
      </c>
      <c r="AG83" s="434"/>
      <c r="AH83" s="434" t="b">
        <v>0</v>
      </c>
      <c r="AI83" s="461" t="s">
        <v>1773</v>
      </c>
      <c r="AJ83" s="434" t="b">
        <v>0</v>
      </c>
      <c r="AK83" s="461" t="s">
        <v>1773</v>
      </c>
      <c r="AL83" s="434"/>
      <c r="AM83" s="434" t="b">
        <v>1</v>
      </c>
      <c r="AN83" s="434"/>
      <c r="AO83" s="439" t="s">
        <v>83</v>
      </c>
      <c r="AP83" s="429" t="s">
        <v>94</v>
      </c>
      <c r="AQ83" s="441" t="s">
        <v>95</v>
      </c>
      <c r="AR83" s="420">
        <f t="shared" si="4"/>
        <v>45737</v>
      </c>
      <c r="AS83" s="439"/>
      <c r="AT83" s="443"/>
      <c r="AU83" s="443"/>
      <c r="AV83" s="439"/>
      <c r="AW83" s="444"/>
      <c r="AX83" s="445"/>
      <c r="AY83" s="446"/>
      <c r="AZ83" s="447"/>
      <c r="BA83" s="464"/>
    </row>
    <row r="84" ht="15.75" customHeight="1">
      <c r="A84" s="406">
        <v>83.0</v>
      </c>
      <c r="B84" s="407">
        <v>19154.0</v>
      </c>
      <c r="C84" s="408">
        <v>45706.0</v>
      </c>
      <c r="D84" s="409">
        <v>45708.0</v>
      </c>
      <c r="E84" s="410">
        <f t="shared" si="1"/>
        <v>2</v>
      </c>
      <c r="F84" s="411" t="s">
        <v>1774</v>
      </c>
      <c r="G84" s="408">
        <v>34102.0</v>
      </c>
      <c r="H84" s="407">
        <v>31.0</v>
      </c>
      <c r="I84" s="412" t="s">
        <v>62</v>
      </c>
      <c r="J84" s="412" t="s">
        <v>1775</v>
      </c>
      <c r="K84" s="412" t="s">
        <v>1776</v>
      </c>
      <c r="L84" s="509" t="s">
        <v>57</v>
      </c>
      <c r="M84" s="418" t="s">
        <v>76</v>
      </c>
      <c r="N84" s="412" t="s">
        <v>1777</v>
      </c>
      <c r="O84" s="412" t="s">
        <v>1489</v>
      </c>
      <c r="P84" s="407" t="s">
        <v>683</v>
      </c>
      <c r="Q84" s="412" t="s">
        <v>1778</v>
      </c>
      <c r="R84" s="407">
        <v>44960.0</v>
      </c>
      <c r="S84" s="412" t="s">
        <v>801</v>
      </c>
      <c r="T84" s="412" t="s">
        <v>1779</v>
      </c>
      <c r="U84" s="413">
        <v>163020.19</v>
      </c>
      <c r="V84" s="414">
        <v>0.0</v>
      </c>
      <c r="W84" s="414">
        <v>0.0</v>
      </c>
      <c r="X84" s="414">
        <v>68500.0</v>
      </c>
      <c r="Y84" s="414">
        <v>47720.19</v>
      </c>
      <c r="Z84" s="414">
        <v>28080.0</v>
      </c>
      <c r="AA84" s="414">
        <v>18720.0</v>
      </c>
      <c r="AB84" s="414">
        <f t="shared" si="5"/>
        <v>46800</v>
      </c>
      <c r="AC84" s="416">
        <f t="shared" si="3"/>
        <v>0</v>
      </c>
      <c r="AD84" s="417" t="s">
        <v>312</v>
      </c>
      <c r="AE84" s="417" t="s">
        <v>65</v>
      </c>
      <c r="AF84" s="418" t="b">
        <v>1</v>
      </c>
      <c r="AG84" s="412"/>
      <c r="AH84" s="412" t="b">
        <v>1</v>
      </c>
      <c r="AI84" s="412"/>
      <c r="AJ84" s="412" t="b">
        <v>1</v>
      </c>
      <c r="AK84" s="412"/>
      <c r="AL84" s="434" t="s">
        <v>1465</v>
      </c>
      <c r="AM84" s="412" t="b">
        <v>0</v>
      </c>
      <c r="AN84" s="412"/>
      <c r="AO84" s="417" t="s">
        <v>83</v>
      </c>
      <c r="AP84" s="407" t="s">
        <v>69</v>
      </c>
      <c r="AQ84" s="513" t="s">
        <v>70</v>
      </c>
      <c r="AR84" s="460">
        <f t="shared" si="4"/>
        <v>45738</v>
      </c>
      <c r="AS84" s="417"/>
      <c r="AT84" s="421"/>
      <c r="AU84" s="421"/>
      <c r="AV84" s="417"/>
      <c r="AW84" s="422"/>
      <c r="AX84" s="423"/>
      <c r="AY84" s="424"/>
      <c r="AZ84" s="425"/>
    </row>
    <row r="85" ht="15.75" customHeight="1">
      <c r="A85" s="406">
        <v>84.0</v>
      </c>
      <c r="B85" s="407">
        <v>19097.0</v>
      </c>
      <c r="C85" s="408">
        <v>45704.0</v>
      </c>
      <c r="D85" s="409">
        <v>45708.0</v>
      </c>
      <c r="E85" s="410">
        <f t="shared" si="1"/>
        <v>4</v>
      </c>
      <c r="F85" s="411" t="s">
        <v>1780</v>
      </c>
      <c r="G85" s="408">
        <v>29860.0</v>
      </c>
      <c r="H85" s="407">
        <v>9.0</v>
      </c>
      <c r="I85" s="412" t="s">
        <v>62</v>
      </c>
      <c r="J85" s="412" t="s">
        <v>1781</v>
      </c>
      <c r="K85" s="412" t="s">
        <v>1782</v>
      </c>
      <c r="L85" s="509" t="s">
        <v>57</v>
      </c>
      <c r="M85" s="418" t="s">
        <v>58</v>
      </c>
      <c r="N85" s="412" t="s">
        <v>1783</v>
      </c>
      <c r="O85" s="412" t="s">
        <v>377</v>
      </c>
      <c r="P85" s="407" t="s">
        <v>367</v>
      </c>
      <c r="Q85" s="412" t="s">
        <v>62</v>
      </c>
      <c r="R85" s="407" t="s">
        <v>62</v>
      </c>
      <c r="S85" s="412" t="s">
        <v>1784</v>
      </c>
      <c r="T85" s="412" t="s">
        <v>62</v>
      </c>
      <c r="U85" s="413">
        <v>61467.2</v>
      </c>
      <c r="V85" s="414">
        <v>0.0</v>
      </c>
      <c r="W85" s="414">
        <v>0.0</v>
      </c>
      <c r="X85" s="414">
        <v>0.0</v>
      </c>
      <c r="Y85" s="414">
        <v>20000.0</v>
      </c>
      <c r="Z85" s="414">
        <v>10237.5</v>
      </c>
      <c r="AA85" s="414">
        <v>4387.5</v>
      </c>
      <c r="AB85" s="414">
        <f t="shared" si="5"/>
        <v>14625</v>
      </c>
      <c r="AC85" s="416">
        <f t="shared" si="3"/>
        <v>26842.2</v>
      </c>
      <c r="AD85" s="417" t="s">
        <v>170</v>
      </c>
      <c r="AE85" s="417" t="s">
        <v>65</v>
      </c>
      <c r="AF85" s="418" t="b">
        <v>1</v>
      </c>
      <c r="AG85" s="412"/>
      <c r="AH85" s="412" t="b">
        <v>1</v>
      </c>
      <c r="AI85" s="412"/>
      <c r="AJ85" s="412" t="b">
        <v>1</v>
      </c>
      <c r="AK85" s="412"/>
      <c r="AL85" s="412"/>
      <c r="AM85" s="412" t="b">
        <v>0</v>
      </c>
      <c r="AN85" s="412"/>
      <c r="AO85" s="417" t="s">
        <v>83</v>
      </c>
      <c r="AP85" s="407" t="s">
        <v>94</v>
      </c>
      <c r="AQ85" s="513" t="s">
        <v>70</v>
      </c>
      <c r="AR85" s="420">
        <f t="shared" si="4"/>
        <v>45738</v>
      </c>
      <c r="AS85" s="417"/>
      <c r="AT85" s="421"/>
      <c r="AU85" s="421"/>
      <c r="AV85" s="417"/>
      <c r="AW85" s="422"/>
      <c r="AX85" s="423"/>
      <c r="AY85" s="424"/>
      <c r="AZ85" s="425"/>
    </row>
    <row r="86" ht="15.75" customHeight="1">
      <c r="A86" s="428">
        <v>85.0</v>
      </c>
      <c r="B86" s="429">
        <v>19097.0</v>
      </c>
      <c r="C86" s="430">
        <v>45708.0</v>
      </c>
      <c r="D86" s="431">
        <v>45708.0</v>
      </c>
      <c r="E86" s="432">
        <f t="shared" si="1"/>
        <v>0</v>
      </c>
      <c r="F86" s="433" t="s">
        <v>1785</v>
      </c>
      <c r="G86" s="430">
        <v>45984.0</v>
      </c>
      <c r="H86" s="429">
        <v>71.0</v>
      </c>
      <c r="I86" s="434" t="s">
        <v>62</v>
      </c>
      <c r="J86" s="434" t="s">
        <v>1785</v>
      </c>
      <c r="K86" s="434" t="s">
        <v>1786</v>
      </c>
      <c r="L86" s="512" t="s">
        <v>98</v>
      </c>
      <c r="M86" s="440" t="s">
        <v>76</v>
      </c>
      <c r="N86" s="434" t="s">
        <v>1787</v>
      </c>
      <c r="O86" s="434" t="s">
        <v>1788</v>
      </c>
      <c r="P86" s="429" t="s">
        <v>1789</v>
      </c>
      <c r="Q86" s="434" t="s">
        <v>1790</v>
      </c>
      <c r="R86" s="429">
        <v>36825.0</v>
      </c>
      <c r="S86" s="434" t="s">
        <v>1603</v>
      </c>
      <c r="T86" s="434" t="s">
        <v>1214</v>
      </c>
      <c r="U86" s="435">
        <v>61068.79</v>
      </c>
      <c r="V86" s="436">
        <v>12213.75</v>
      </c>
      <c r="W86" s="436">
        <v>0.0</v>
      </c>
      <c r="X86" s="436">
        <v>0.0</v>
      </c>
      <c r="Y86" s="436">
        <v>0.0</v>
      </c>
      <c r="Z86" s="436">
        <v>12870.0</v>
      </c>
      <c r="AA86" s="436">
        <v>12285.0</v>
      </c>
      <c r="AB86" s="436">
        <f t="shared" si="5"/>
        <v>25155</v>
      </c>
      <c r="AC86" s="438">
        <f t="shared" si="3"/>
        <v>23700.04</v>
      </c>
      <c r="AD86" s="439" t="s">
        <v>312</v>
      </c>
      <c r="AE86" s="439" t="s">
        <v>65</v>
      </c>
      <c r="AF86" s="440" t="b">
        <v>1</v>
      </c>
      <c r="AG86" s="434"/>
      <c r="AH86" s="434" t="b">
        <v>1</v>
      </c>
      <c r="AI86" s="434"/>
      <c r="AJ86" s="434" t="b">
        <v>1</v>
      </c>
      <c r="AK86" s="434"/>
      <c r="AL86" s="434" t="s">
        <v>1465</v>
      </c>
      <c r="AM86" s="434" t="b">
        <v>1</v>
      </c>
      <c r="AN86" s="434"/>
      <c r="AO86" s="439" t="s">
        <v>83</v>
      </c>
      <c r="AP86" s="429" t="s">
        <v>69</v>
      </c>
      <c r="AQ86" s="514" t="s">
        <v>70</v>
      </c>
      <c r="AR86" s="420">
        <f t="shared" si="4"/>
        <v>45738</v>
      </c>
      <c r="AS86" s="439"/>
      <c r="AT86" s="443"/>
      <c r="AU86" s="443"/>
      <c r="AV86" s="439"/>
      <c r="AW86" s="444"/>
      <c r="AX86" s="445"/>
      <c r="AY86" s="446"/>
      <c r="AZ86" s="447"/>
      <c r="BA86" s="464"/>
    </row>
    <row r="87" ht="15.75" customHeight="1">
      <c r="A87" s="406">
        <v>86.0</v>
      </c>
      <c r="B87" s="515" t="s">
        <v>1791</v>
      </c>
      <c r="C87" s="408">
        <v>45704.0</v>
      </c>
      <c r="D87" s="409">
        <v>45709.0</v>
      </c>
      <c r="E87" s="410">
        <f t="shared" si="1"/>
        <v>5</v>
      </c>
      <c r="F87" s="411" t="s">
        <v>1792</v>
      </c>
      <c r="G87" s="408">
        <v>17998.0</v>
      </c>
      <c r="H87" s="407">
        <v>75.0</v>
      </c>
      <c r="I87" s="412" t="s">
        <v>62</v>
      </c>
      <c r="J87" s="412" t="s">
        <v>62</v>
      </c>
      <c r="K87" s="412" t="s">
        <v>1793</v>
      </c>
      <c r="L87" s="509" t="s">
        <v>98</v>
      </c>
      <c r="M87" s="418" t="s">
        <v>76</v>
      </c>
      <c r="N87" s="412" t="s">
        <v>1794</v>
      </c>
      <c r="O87" s="412" t="s">
        <v>1795</v>
      </c>
      <c r="P87" s="407" t="s">
        <v>1796</v>
      </c>
      <c r="Q87" s="412" t="s">
        <v>62</v>
      </c>
      <c r="R87" s="407" t="s">
        <v>62</v>
      </c>
      <c r="S87" s="412" t="s">
        <v>794</v>
      </c>
      <c r="T87" s="412" t="s">
        <v>62</v>
      </c>
      <c r="U87" s="413">
        <v>105990.31</v>
      </c>
      <c r="V87" s="414">
        <v>21198.02</v>
      </c>
      <c r="W87" s="414">
        <v>0.0</v>
      </c>
      <c r="X87" s="414">
        <v>0.0</v>
      </c>
      <c r="Y87" s="414">
        <v>62757.29</v>
      </c>
      <c r="Z87" s="414">
        <v>15424.5</v>
      </c>
      <c r="AA87" s="414">
        <v>6610.5</v>
      </c>
      <c r="AB87" s="414">
        <f t="shared" si="5"/>
        <v>22035</v>
      </c>
      <c r="AC87" s="416">
        <f t="shared" si="3"/>
        <v>0</v>
      </c>
      <c r="AD87" s="417" t="s">
        <v>81</v>
      </c>
      <c r="AE87" s="417" t="s">
        <v>65</v>
      </c>
      <c r="AF87" s="418" t="b">
        <v>1</v>
      </c>
      <c r="AG87" s="412"/>
      <c r="AH87" s="412" t="b">
        <v>1</v>
      </c>
      <c r="AI87" s="412"/>
      <c r="AJ87" s="412" t="b">
        <v>1</v>
      </c>
      <c r="AK87" s="412"/>
      <c r="AL87" s="412"/>
      <c r="AM87" s="412" t="b">
        <v>1</v>
      </c>
      <c r="AN87" s="412"/>
      <c r="AO87" s="417" t="s">
        <v>83</v>
      </c>
      <c r="AP87" s="407" t="s">
        <v>94</v>
      </c>
      <c r="AQ87" s="513" t="s">
        <v>70</v>
      </c>
      <c r="AR87" s="460">
        <f t="shared" si="4"/>
        <v>45739</v>
      </c>
      <c r="AS87" s="417"/>
      <c r="AT87" s="421"/>
      <c r="AU87" s="421"/>
      <c r="AV87" s="417"/>
      <c r="AW87" s="422"/>
      <c r="AX87" s="423"/>
      <c r="AY87" s="424"/>
      <c r="AZ87" s="425"/>
    </row>
    <row r="88" ht="15.75" customHeight="1">
      <c r="A88" s="406">
        <v>87.0</v>
      </c>
      <c r="B88" s="407">
        <v>19061.0</v>
      </c>
      <c r="C88" s="408">
        <v>45703.0</v>
      </c>
      <c r="D88" s="409">
        <v>45709.0</v>
      </c>
      <c r="E88" s="410">
        <f t="shared" si="1"/>
        <v>6</v>
      </c>
      <c r="F88" s="411" t="s">
        <v>1797</v>
      </c>
      <c r="G88" s="408">
        <v>17545.0</v>
      </c>
      <c r="H88" s="407">
        <v>77.0</v>
      </c>
      <c r="I88" s="412" t="s">
        <v>62</v>
      </c>
      <c r="J88" s="412" t="s">
        <v>62</v>
      </c>
      <c r="K88" s="412" t="s">
        <v>1798</v>
      </c>
      <c r="L88" s="509" t="s">
        <v>98</v>
      </c>
      <c r="M88" s="418" t="s">
        <v>76</v>
      </c>
      <c r="N88" s="412" t="s">
        <v>1799</v>
      </c>
      <c r="O88" s="412" t="s">
        <v>1800</v>
      </c>
      <c r="P88" s="407" t="s">
        <v>91</v>
      </c>
      <c r="Q88" s="412" t="s">
        <v>62</v>
      </c>
      <c r="R88" s="407" t="s">
        <v>62</v>
      </c>
      <c r="S88" s="412" t="s">
        <v>794</v>
      </c>
      <c r="T88" s="412" t="s">
        <v>62</v>
      </c>
      <c r="U88" s="413">
        <v>170003.9</v>
      </c>
      <c r="V88" s="414">
        <v>34000.69</v>
      </c>
      <c r="W88" s="414">
        <v>0.0</v>
      </c>
      <c r="X88" s="414">
        <v>0.0</v>
      </c>
      <c r="Y88" s="414">
        <v>106753.21</v>
      </c>
      <c r="Z88" s="414">
        <v>20475.0</v>
      </c>
      <c r="AA88" s="414">
        <v>8775.0</v>
      </c>
      <c r="AB88" s="414">
        <f t="shared" si="5"/>
        <v>29250</v>
      </c>
      <c r="AC88" s="416">
        <f t="shared" si="3"/>
        <v>0</v>
      </c>
      <c r="AD88" s="417" t="s">
        <v>81</v>
      </c>
      <c r="AE88" s="417" t="s">
        <v>65</v>
      </c>
      <c r="AF88" s="418" t="b">
        <v>1</v>
      </c>
      <c r="AG88" s="412"/>
      <c r="AH88" s="412" t="b">
        <v>0</v>
      </c>
      <c r="AI88" s="462" t="s">
        <v>1721</v>
      </c>
      <c r="AJ88" s="412" t="b">
        <v>0</v>
      </c>
      <c r="AK88" s="412"/>
      <c r="AL88" s="412"/>
      <c r="AM88" s="412" t="b">
        <v>1</v>
      </c>
      <c r="AN88" s="412"/>
      <c r="AO88" s="417" t="s">
        <v>83</v>
      </c>
      <c r="AP88" s="407" t="s">
        <v>94</v>
      </c>
      <c r="AQ88" s="513" t="s">
        <v>95</v>
      </c>
      <c r="AR88" s="420">
        <f t="shared" si="4"/>
        <v>45739</v>
      </c>
      <c r="AS88" s="417"/>
      <c r="AT88" s="421"/>
      <c r="AU88" s="421"/>
      <c r="AV88" s="417"/>
      <c r="AW88" s="422"/>
      <c r="AX88" s="423"/>
      <c r="AY88" s="424"/>
      <c r="AZ88" s="425"/>
    </row>
    <row r="89" ht="15.75" customHeight="1">
      <c r="A89" s="406">
        <v>88.0</v>
      </c>
      <c r="B89" s="407">
        <v>19192.0</v>
      </c>
      <c r="C89" s="408">
        <v>45706.0</v>
      </c>
      <c r="D89" s="409">
        <v>45709.0</v>
      </c>
      <c r="E89" s="410">
        <f t="shared" si="1"/>
        <v>3</v>
      </c>
      <c r="F89" s="411" t="s">
        <v>1801</v>
      </c>
      <c r="G89" s="408">
        <v>27542.0</v>
      </c>
      <c r="H89" s="407">
        <v>49.0</v>
      </c>
      <c r="I89" s="412" t="s">
        <v>62</v>
      </c>
      <c r="J89" s="412"/>
      <c r="K89" s="412" t="s">
        <v>1802</v>
      </c>
      <c r="L89" s="509" t="s">
        <v>228</v>
      </c>
      <c r="M89" s="418" t="s">
        <v>76</v>
      </c>
      <c r="N89" s="412" t="s">
        <v>1803</v>
      </c>
      <c r="O89" s="412" t="s">
        <v>1804</v>
      </c>
      <c r="P89" s="407" t="s">
        <v>1539</v>
      </c>
      <c r="Q89" s="412" t="s">
        <v>1805</v>
      </c>
      <c r="R89" s="407">
        <v>19180.0</v>
      </c>
      <c r="S89" s="412" t="s">
        <v>1683</v>
      </c>
      <c r="T89" s="412" t="s">
        <v>1806</v>
      </c>
      <c r="U89" s="413">
        <v>123338.72</v>
      </c>
      <c r="V89" s="414">
        <v>0.0</v>
      </c>
      <c r="W89" s="414">
        <v>0.0</v>
      </c>
      <c r="X89" s="414">
        <v>0.0</v>
      </c>
      <c r="Y89" s="414">
        <v>80438.72</v>
      </c>
      <c r="Z89" s="414">
        <v>25740.0</v>
      </c>
      <c r="AA89" s="414">
        <v>17160.0</v>
      </c>
      <c r="AB89" s="414">
        <f t="shared" si="5"/>
        <v>42900</v>
      </c>
      <c r="AC89" s="416">
        <f t="shared" si="3"/>
        <v>0</v>
      </c>
      <c r="AD89" s="417" t="s">
        <v>312</v>
      </c>
      <c r="AE89" s="417" t="s">
        <v>65</v>
      </c>
      <c r="AF89" s="418" t="b">
        <v>1</v>
      </c>
      <c r="AG89" s="412"/>
      <c r="AH89" s="412" t="b">
        <v>1</v>
      </c>
      <c r="AI89" s="504"/>
      <c r="AJ89" s="412" t="b">
        <v>1</v>
      </c>
      <c r="AK89" s="412"/>
      <c r="AL89" s="412"/>
      <c r="AM89" s="412" t="b">
        <v>1</v>
      </c>
      <c r="AN89" s="412"/>
      <c r="AO89" s="417" t="s">
        <v>83</v>
      </c>
      <c r="AP89" s="407" t="s">
        <v>94</v>
      </c>
      <c r="AQ89" s="513" t="s">
        <v>70</v>
      </c>
      <c r="AR89" s="420">
        <f t="shared" si="4"/>
        <v>45739</v>
      </c>
      <c r="AS89" s="417"/>
      <c r="AT89" s="421"/>
      <c r="AU89" s="421"/>
      <c r="AV89" s="417"/>
      <c r="AW89" s="422"/>
      <c r="AX89" s="423"/>
      <c r="AY89" s="424"/>
      <c r="AZ89" s="425"/>
    </row>
    <row r="90" ht="15.75" customHeight="1">
      <c r="A90" s="406">
        <v>89.0</v>
      </c>
      <c r="B90" s="407">
        <v>19150.0</v>
      </c>
      <c r="C90" s="408">
        <v>45705.0</v>
      </c>
      <c r="D90" s="409">
        <v>45709.0</v>
      </c>
      <c r="E90" s="410">
        <f t="shared" si="1"/>
        <v>4</v>
      </c>
      <c r="F90" s="411" t="s">
        <v>1807</v>
      </c>
      <c r="G90" s="408">
        <v>35505.0</v>
      </c>
      <c r="H90" s="407">
        <v>27.0</v>
      </c>
      <c r="I90" s="412" t="s">
        <v>62</v>
      </c>
      <c r="J90" s="412"/>
      <c r="K90" s="412" t="s">
        <v>1808</v>
      </c>
      <c r="L90" s="509" t="s">
        <v>57</v>
      </c>
      <c r="M90" s="418" t="s">
        <v>76</v>
      </c>
      <c r="N90" s="412" t="s">
        <v>1413</v>
      </c>
      <c r="O90" s="412" t="s">
        <v>1809</v>
      </c>
      <c r="P90" s="407" t="s">
        <v>691</v>
      </c>
      <c r="Q90" s="412" t="s">
        <v>62</v>
      </c>
      <c r="R90" s="407" t="s">
        <v>62</v>
      </c>
      <c r="S90" s="412" t="s">
        <v>1115</v>
      </c>
      <c r="T90" s="412" t="s">
        <v>62</v>
      </c>
      <c r="U90" s="413">
        <v>44737.22</v>
      </c>
      <c r="V90" s="414">
        <v>0.0</v>
      </c>
      <c r="W90" s="414">
        <v>0.0</v>
      </c>
      <c r="X90" s="414">
        <v>36028.72</v>
      </c>
      <c r="Y90" s="414">
        <v>908.5</v>
      </c>
      <c r="Z90" s="414">
        <v>5460.0</v>
      </c>
      <c r="AA90" s="414">
        <v>2340.0</v>
      </c>
      <c r="AB90" s="414">
        <f t="shared" si="5"/>
        <v>7800</v>
      </c>
      <c r="AC90" s="416">
        <f t="shared" si="3"/>
        <v>0</v>
      </c>
      <c r="AD90" s="417" t="s">
        <v>81</v>
      </c>
      <c r="AE90" s="417" t="s">
        <v>65</v>
      </c>
      <c r="AF90" s="418" t="b">
        <v>1</v>
      </c>
      <c r="AG90" s="412"/>
      <c r="AH90" s="412" t="b">
        <v>0</v>
      </c>
      <c r="AI90" s="462" t="s">
        <v>1810</v>
      </c>
      <c r="AJ90" s="412" t="b">
        <v>0</v>
      </c>
      <c r="AK90" s="462" t="s">
        <v>1810</v>
      </c>
      <c r="AL90" s="412"/>
      <c r="AM90" s="412" t="b">
        <v>1</v>
      </c>
      <c r="AN90" s="412"/>
      <c r="AO90" s="417" t="s">
        <v>83</v>
      </c>
      <c r="AP90" s="407" t="s">
        <v>69</v>
      </c>
      <c r="AQ90" s="513" t="s">
        <v>95</v>
      </c>
      <c r="AR90" s="420">
        <f t="shared" si="4"/>
        <v>45739</v>
      </c>
      <c r="AS90" s="417"/>
      <c r="AT90" s="421"/>
      <c r="AU90" s="421"/>
      <c r="AV90" s="417"/>
      <c r="AW90" s="422"/>
      <c r="AX90" s="423"/>
      <c r="AY90" s="424"/>
      <c r="AZ90" s="425"/>
    </row>
    <row r="91" ht="15.75" customHeight="1">
      <c r="A91" s="406">
        <v>90.0</v>
      </c>
      <c r="B91" s="407">
        <v>19151.0</v>
      </c>
      <c r="C91" s="408">
        <v>45706.0</v>
      </c>
      <c r="D91" s="409">
        <v>45709.0</v>
      </c>
      <c r="E91" s="410">
        <f t="shared" si="1"/>
        <v>3</v>
      </c>
      <c r="F91" s="411" t="s">
        <v>1811</v>
      </c>
      <c r="G91" s="408">
        <v>39338.0</v>
      </c>
      <c r="H91" s="407">
        <v>17.0</v>
      </c>
      <c r="I91" s="412" t="s">
        <v>62</v>
      </c>
      <c r="J91" s="411" t="s">
        <v>1812</v>
      </c>
      <c r="K91" s="412" t="s">
        <v>1813</v>
      </c>
      <c r="L91" s="509" t="s">
        <v>57</v>
      </c>
      <c r="M91" s="418" t="s">
        <v>58</v>
      </c>
      <c r="N91" s="412" t="s">
        <v>578</v>
      </c>
      <c r="O91" s="412" t="s">
        <v>202</v>
      </c>
      <c r="P91" s="407" t="s">
        <v>61</v>
      </c>
      <c r="Q91" s="412" t="s">
        <v>62</v>
      </c>
      <c r="R91" s="407" t="s">
        <v>62</v>
      </c>
      <c r="S91" s="412" t="s">
        <v>982</v>
      </c>
      <c r="T91" s="412" t="s">
        <v>62</v>
      </c>
      <c r="U91" s="413">
        <v>58431.66</v>
      </c>
      <c r="V91" s="414">
        <v>0.0</v>
      </c>
      <c r="W91" s="414">
        <v>0.0</v>
      </c>
      <c r="X91" s="414">
        <v>0.0</v>
      </c>
      <c r="Y91" s="414">
        <v>38931.66</v>
      </c>
      <c r="Z91" s="414">
        <v>13650.0</v>
      </c>
      <c r="AA91" s="414">
        <v>5850.0</v>
      </c>
      <c r="AB91" s="414">
        <f t="shared" si="5"/>
        <v>19500</v>
      </c>
      <c r="AC91" s="416">
        <f t="shared" si="3"/>
        <v>0</v>
      </c>
      <c r="AD91" s="417" t="s">
        <v>170</v>
      </c>
      <c r="AE91" s="417" t="s">
        <v>65</v>
      </c>
      <c r="AF91" s="418" t="b">
        <v>1</v>
      </c>
      <c r="AG91" s="412"/>
      <c r="AH91" s="412" t="b">
        <v>1</v>
      </c>
      <c r="AI91" s="412"/>
      <c r="AJ91" s="412" t="b">
        <v>1</v>
      </c>
      <c r="AK91" s="412"/>
      <c r="AL91" s="412"/>
      <c r="AM91" s="412" t="b">
        <v>1</v>
      </c>
      <c r="AN91" s="412"/>
      <c r="AO91" s="417" t="s">
        <v>83</v>
      </c>
      <c r="AP91" s="407" t="s">
        <v>94</v>
      </c>
      <c r="AQ91" s="513" t="s">
        <v>70</v>
      </c>
      <c r="AR91" s="420">
        <f t="shared" si="4"/>
        <v>45739</v>
      </c>
      <c r="AS91" s="417"/>
      <c r="AT91" s="421"/>
      <c r="AU91" s="421"/>
      <c r="AV91" s="417"/>
      <c r="AW91" s="422"/>
      <c r="AX91" s="423"/>
      <c r="AY91" s="424"/>
      <c r="AZ91" s="425"/>
    </row>
    <row r="92" ht="15.75" customHeight="1">
      <c r="A92" s="406">
        <v>91.0</v>
      </c>
      <c r="B92" s="407">
        <v>19155.0</v>
      </c>
      <c r="C92" s="408">
        <v>45706.0</v>
      </c>
      <c r="D92" s="409">
        <v>45709.0</v>
      </c>
      <c r="E92" s="410">
        <f t="shared" si="1"/>
        <v>3</v>
      </c>
      <c r="F92" s="411" t="s">
        <v>1814</v>
      </c>
      <c r="G92" s="408">
        <v>44950.0</v>
      </c>
      <c r="H92" s="407">
        <v>2.0</v>
      </c>
      <c r="I92" s="412" t="s">
        <v>62</v>
      </c>
      <c r="J92" s="411" t="s">
        <v>1815</v>
      </c>
      <c r="K92" s="412" t="s">
        <v>1816</v>
      </c>
      <c r="L92" s="509" t="s">
        <v>57</v>
      </c>
      <c r="M92" s="418" t="s">
        <v>58</v>
      </c>
      <c r="N92" s="412" t="s">
        <v>824</v>
      </c>
      <c r="O92" s="412" t="s">
        <v>1522</v>
      </c>
      <c r="P92" s="407" t="s">
        <v>91</v>
      </c>
      <c r="Q92" s="412" t="s">
        <v>62</v>
      </c>
      <c r="R92" s="407" t="s">
        <v>62</v>
      </c>
      <c r="S92" s="412" t="s">
        <v>1048</v>
      </c>
      <c r="T92" s="412" t="s">
        <v>62</v>
      </c>
      <c r="U92" s="413">
        <v>56860.07</v>
      </c>
      <c r="V92" s="414">
        <v>0.0</v>
      </c>
      <c r="W92" s="414">
        <v>0.0</v>
      </c>
      <c r="X92" s="414">
        <v>23759.19</v>
      </c>
      <c r="Y92" s="414">
        <v>3850.88</v>
      </c>
      <c r="Z92" s="414">
        <v>20475.0</v>
      </c>
      <c r="AA92" s="414">
        <v>8775.0</v>
      </c>
      <c r="AB92" s="414">
        <f t="shared" si="5"/>
        <v>29250</v>
      </c>
      <c r="AC92" s="416">
        <f t="shared" si="3"/>
        <v>0</v>
      </c>
      <c r="AD92" s="417" t="s">
        <v>170</v>
      </c>
      <c r="AE92" s="417" t="s">
        <v>65</v>
      </c>
      <c r="AF92" s="418" t="b">
        <v>1</v>
      </c>
      <c r="AG92" s="412"/>
      <c r="AH92" s="412" t="b">
        <v>1</v>
      </c>
      <c r="AI92" s="412"/>
      <c r="AJ92" s="412" t="b">
        <v>1</v>
      </c>
      <c r="AK92" s="412"/>
      <c r="AL92" s="412"/>
      <c r="AM92" s="412" t="b">
        <v>1</v>
      </c>
      <c r="AN92" s="412"/>
      <c r="AO92" s="417" t="s">
        <v>68</v>
      </c>
      <c r="AP92" s="407" t="s">
        <v>94</v>
      </c>
      <c r="AQ92" s="513" t="s">
        <v>70</v>
      </c>
      <c r="AR92" s="420">
        <f t="shared" si="4"/>
        <v>45739</v>
      </c>
      <c r="AS92" s="417"/>
      <c r="AT92" s="421"/>
      <c r="AU92" s="421"/>
      <c r="AV92" s="417"/>
      <c r="AW92" s="422"/>
      <c r="AX92" s="423"/>
      <c r="AY92" s="424"/>
      <c r="AZ92" s="425"/>
    </row>
    <row r="93" ht="15.75" customHeight="1">
      <c r="A93" s="428">
        <v>92.0</v>
      </c>
      <c r="B93" s="429">
        <v>19187.0</v>
      </c>
      <c r="C93" s="430">
        <v>45706.0</v>
      </c>
      <c r="D93" s="431">
        <v>45709.0</v>
      </c>
      <c r="E93" s="432">
        <f t="shared" si="1"/>
        <v>3</v>
      </c>
      <c r="F93" s="433" t="s">
        <v>1817</v>
      </c>
      <c r="G93" s="430">
        <v>42254.0</v>
      </c>
      <c r="H93" s="429">
        <v>9.0</v>
      </c>
      <c r="I93" s="434" t="s">
        <v>62</v>
      </c>
      <c r="J93" s="433" t="s">
        <v>1818</v>
      </c>
      <c r="K93" s="434" t="s">
        <v>1819</v>
      </c>
      <c r="L93" s="512" t="s">
        <v>57</v>
      </c>
      <c r="M93" s="440" t="s">
        <v>58</v>
      </c>
      <c r="N93" s="434" t="s">
        <v>1820</v>
      </c>
      <c r="O93" s="434" t="s">
        <v>1821</v>
      </c>
      <c r="P93" s="429" t="s">
        <v>1277</v>
      </c>
      <c r="Q93" s="434" t="s">
        <v>62</v>
      </c>
      <c r="R93" s="429" t="s">
        <v>62</v>
      </c>
      <c r="S93" s="434" t="s">
        <v>1822</v>
      </c>
      <c r="T93" s="434" t="s">
        <v>62</v>
      </c>
      <c r="U93" s="435">
        <v>30153.13</v>
      </c>
      <c r="V93" s="436">
        <v>0.0</v>
      </c>
      <c r="W93" s="436">
        <v>0.0</v>
      </c>
      <c r="X93" s="436">
        <v>21886.08</v>
      </c>
      <c r="Y93" s="436">
        <v>467.05</v>
      </c>
      <c r="Z93" s="436">
        <v>5460.0</v>
      </c>
      <c r="AA93" s="436">
        <v>2340.0</v>
      </c>
      <c r="AB93" s="436">
        <f t="shared" si="5"/>
        <v>7800</v>
      </c>
      <c r="AC93" s="438">
        <f t="shared" si="3"/>
        <v>0</v>
      </c>
      <c r="AD93" s="439" t="s">
        <v>170</v>
      </c>
      <c r="AE93" s="439" t="s">
        <v>65</v>
      </c>
      <c r="AF93" s="440" t="b">
        <v>1</v>
      </c>
      <c r="AG93" s="434"/>
      <c r="AH93" s="434" t="b">
        <v>1</v>
      </c>
      <c r="AI93" s="434"/>
      <c r="AJ93" s="434" t="b">
        <v>1</v>
      </c>
      <c r="AK93" s="434"/>
      <c r="AL93" s="434"/>
      <c r="AM93" s="434" t="b">
        <v>1</v>
      </c>
      <c r="AN93" s="434"/>
      <c r="AO93" s="439" t="s">
        <v>1433</v>
      </c>
      <c r="AP93" s="429" t="s">
        <v>94</v>
      </c>
      <c r="AQ93" s="514" t="s">
        <v>70</v>
      </c>
      <c r="AR93" s="442">
        <f t="shared" si="4"/>
        <v>45739</v>
      </c>
      <c r="AS93" s="439"/>
      <c r="AT93" s="443"/>
      <c r="AU93" s="443"/>
      <c r="AV93" s="439"/>
      <c r="AW93" s="444"/>
      <c r="AX93" s="445"/>
      <c r="AY93" s="446"/>
      <c r="AZ93" s="447"/>
      <c r="BA93" s="464"/>
    </row>
    <row r="94" ht="15.75" customHeight="1">
      <c r="A94" s="406">
        <v>93.0</v>
      </c>
      <c r="B94" s="407">
        <v>19173.0</v>
      </c>
      <c r="C94" s="408">
        <v>45706.0</v>
      </c>
      <c r="D94" s="409">
        <v>45710.0</v>
      </c>
      <c r="E94" s="410">
        <f t="shared" si="1"/>
        <v>4</v>
      </c>
      <c r="F94" s="411" t="s">
        <v>1823</v>
      </c>
      <c r="G94" s="408">
        <v>15947.0</v>
      </c>
      <c r="H94" s="407">
        <v>81.0</v>
      </c>
      <c r="I94" s="412" t="s">
        <v>62</v>
      </c>
      <c r="J94" s="412" t="s">
        <v>62</v>
      </c>
      <c r="K94" s="412" t="s">
        <v>1824</v>
      </c>
      <c r="L94" s="509" t="s">
        <v>98</v>
      </c>
      <c r="M94" s="418" t="s">
        <v>76</v>
      </c>
      <c r="N94" s="412" t="s">
        <v>1825</v>
      </c>
      <c r="O94" s="412" t="s">
        <v>1826</v>
      </c>
      <c r="P94" s="407" t="s">
        <v>1827</v>
      </c>
      <c r="Q94" s="412" t="s">
        <v>62</v>
      </c>
      <c r="R94" s="407" t="s">
        <v>62</v>
      </c>
      <c r="S94" s="412" t="s">
        <v>812</v>
      </c>
      <c r="T94" s="412" t="s">
        <v>1828</v>
      </c>
      <c r="U94" s="413">
        <v>214307.57</v>
      </c>
      <c r="V94" s="414">
        <v>42861.53</v>
      </c>
      <c r="W94" s="414">
        <v>0.0</v>
      </c>
      <c r="X94" s="414">
        <v>0.0</v>
      </c>
      <c r="Y94" s="414">
        <v>146486.04</v>
      </c>
      <c r="Z94" s="414">
        <v>17472.0</v>
      </c>
      <c r="AA94" s="414">
        <v>7488.0</v>
      </c>
      <c r="AB94" s="414">
        <f t="shared" si="5"/>
        <v>24960</v>
      </c>
      <c r="AC94" s="416">
        <f t="shared" si="3"/>
        <v>0</v>
      </c>
      <c r="AD94" s="417" t="s">
        <v>81</v>
      </c>
      <c r="AE94" s="417" t="s">
        <v>65</v>
      </c>
      <c r="AF94" s="418" t="b">
        <v>1</v>
      </c>
      <c r="AG94" s="412"/>
      <c r="AH94" s="412" t="b">
        <v>0</v>
      </c>
      <c r="AI94" s="462" t="s">
        <v>1829</v>
      </c>
      <c r="AJ94" s="412" t="b">
        <v>0</v>
      </c>
      <c r="AK94" s="462" t="s">
        <v>1829</v>
      </c>
      <c r="AL94" s="412"/>
      <c r="AM94" s="412" t="b">
        <v>1</v>
      </c>
      <c r="AN94" s="412"/>
      <c r="AO94" s="417" t="s">
        <v>83</v>
      </c>
      <c r="AP94" s="407" t="s">
        <v>94</v>
      </c>
      <c r="AQ94" s="513" t="s">
        <v>95</v>
      </c>
      <c r="AR94" s="460">
        <f t="shared" si="4"/>
        <v>45740</v>
      </c>
      <c r="AS94" s="417"/>
      <c r="AT94" s="421"/>
      <c r="AU94" s="421"/>
      <c r="AV94" s="417"/>
      <c r="AW94" s="422"/>
      <c r="AX94" s="423"/>
      <c r="AY94" s="424"/>
      <c r="AZ94" s="425"/>
    </row>
    <row r="95" ht="15.75" customHeight="1">
      <c r="A95" s="406">
        <v>94.0</v>
      </c>
      <c r="B95" s="407">
        <v>19272.0</v>
      </c>
      <c r="C95" s="408">
        <v>45708.0</v>
      </c>
      <c r="D95" s="409">
        <v>45710.0</v>
      </c>
      <c r="E95" s="410">
        <f t="shared" si="1"/>
        <v>2</v>
      </c>
      <c r="F95" s="411" t="s">
        <v>1830</v>
      </c>
      <c r="G95" s="408">
        <v>45250.0</v>
      </c>
      <c r="H95" s="407">
        <v>1.0</v>
      </c>
      <c r="I95" s="412" t="s">
        <v>62</v>
      </c>
      <c r="J95" s="412" t="s">
        <v>1831</v>
      </c>
      <c r="K95" s="412" t="s">
        <v>1832</v>
      </c>
      <c r="L95" s="509" t="s">
        <v>57</v>
      </c>
      <c r="M95" s="418" t="s">
        <v>58</v>
      </c>
      <c r="N95" s="412" t="s">
        <v>1833</v>
      </c>
      <c r="O95" s="412" t="s">
        <v>1834</v>
      </c>
      <c r="P95" s="407" t="s">
        <v>1277</v>
      </c>
      <c r="Q95" s="412" t="s">
        <v>62</v>
      </c>
      <c r="R95" s="407" t="s">
        <v>62</v>
      </c>
      <c r="S95" s="412" t="s">
        <v>427</v>
      </c>
      <c r="T95" s="412" t="s">
        <v>62</v>
      </c>
      <c r="U95" s="413">
        <v>30003.1</v>
      </c>
      <c r="V95" s="414">
        <v>0.0</v>
      </c>
      <c r="W95" s="414">
        <v>0.0</v>
      </c>
      <c r="X95" s="414">
        <v>21872.47</v>
      </c>
      <c r="Y95" s="414">
        <v>330.63</v>
      </c>
      <c r="Z95" s="414">
        <v>5460.0</v>
      </c>
      <c r="AA95" s="414">
        <v>2340.0</v>
      </c>
      <c r="AB95" s="414">
        <f t="shared" si="5"/>
        <v>7800</v>
      </c>
      <c r="AC95" s="416">
        <f t="shared" si="3"/>
        <v>0</v>
      </c>
      <c r="AD95" s="417" t="s">
        <v>135</v>
      </c>
      <c r="AE95" s="417" t="s">
        <v>65</v>
      </c>
      <c r="AF95" s="418" t="b">
        <v>0</v>
      </c>
      <c r="AG95" s="412" t="s">
        <v>1835</v>
      </c>
      <c r="AH95" s="412" t="b">
        <v>1</v>
      </c>
      <c r="AI95" s="412"/>
      <c r="AJ95" s="412" t="b">
        <v>1</v>
      </c>
      <c r="AK95" s="412"/>
      <c r="AL95" s="412"/>
      <c r="AM95" s="412" t="b">
        <v>1</v>
      </c>
      <c r="AN95" s="412"/>
      <c r="AO95" s="417" t="s">
        <v>1433</v>
      </c>
      <c r="AP95" s="407" t="s">
        <v>94</v>
      </c>
      <c r="AQ95" s="513" t="s">
        <v>70</v>
      </c>
      <c r="AR95" s="420">
        <f t="shared" si="4"/>
        <v>45740</v>
      </c>
      <c r="AS95" s="417"/>
      <c r="AT95" s="421"/>
      <c r="AU95" s="421"/>
      <c r="AV95" s="417"/>
      <c r="AW95" s="422"/>
      <c r="AX95" s="423"/>
      <c r="AY95" s="424"/>
      <c r="AZ95" s="425"/>
    </row>
    <row r="96" ht="15.75" customHeight="1">
      <c r="A96" s="516">
        <v>95.0</v>
      </c>
      <c r="B96" s="516">
        <v>19188.0</v>
      </c>
      <c r="C96" s="517">
        <v>45706.0</v>
      </c>
      <c r="D96" s="518">
        <v>45710.0</v>
      </c>
      <c r="E96" s="519">
        <f t="shared" si="1"/>
        <v>4</v>
      </c>
      <c r="F96" s="520" t="s">
        <v>1836</v>
      </c>
      <c r="G96" s="517">
        <v>45214.0</v>
      </c>
      <c r="H96" s="516">
        <v>1.0</v>
      </c>
      <c r="I96" s="418" t="s">
        <v>62</v>
      </c>
      <c r="J96" s="418" t="s">
        <v>1837</v>
      </c>
      <c r="K96" s="418" t="s">
        <v>1838</v>
      </c>
      <c r="L96" s="418" t="s">
        <v>57</v>
      </c>
      <c r="M96" s="418" t="s">
        <v>58</v>
      </c>
      <c r="N96" s="418" t="s">
        <v>1839</v>
      </c>
      <c r="O96" s="418" t="s">
        <v>1840</v>
      </c>
      <c r="P96" s="516" t="s">
        <v>367</v>
      </c>
      <c r="Q96" s="418" t="s">
        <v>62</v>
      </c>
      <c r="R96" s="516" t="s">
        <v>62</v>
      </c>
      <c r="S96" s="418" t="s">
        <v>1841</v>
      </c>
      <c r="T96" s="418" t="s">
        <v>62</v>
      </c>
      <c r="U96" s="413">
        <v>50965.4</v>
      </c>
      <c r="V96" s="413">
        <v>0.0</v>
      </c>
      <c r="W96" s="413">
        <v>0.0</v>
      </c>
      <c r="X96" s="413">
        <v>35707.61</v>
      </c>
      <c r="Y96" s="413">
        <v>632.79</v>
      </c>
      <c r="Z96" s="413">
        <v>10237.5</v>
      </c>
      <c r="AA96" s="413">
        <v>4387.5</v>
      </c>
      <c r="AB96" s="413">
        <f t="shared" si="5"/>
        <v>14625</v>
      </c>
      <c r="AC96" s="521">
        <f t="shared" si="3"/>
        <v>0</v>
      </c>
      <c r="AD96" s="417" t="s">
        <v>135</v>
      </c>
      <c r="AE96" s="417" t="s">
        <v>65</v>
      </c>
      <c r="AF96" s="418" t="b">
        <v>0</v>
      </c>
      <c r="AG96" s="412" t="s">
        <v>1835</v>
      </c>
      <c r="AH96" s="418" t="b">
        <v>1</v>
      </c>
      <c r="AI96" s="418"/>
      <c r="AJ96" s="418" t="b">
        <v>1</v>
      </c>
      <c r="AK96" s="418"/>
      <c r="AL96" s="418"/>
      <c r="AM96" s="418" t="b">
        <v>1</v>
      </c>
      <c r="AN96" s="418"/>
      <c r="AO96" s="421" t="s">
        <v>83</v>
      </c>
      <c r="AP96" s="516" t="s">
        <v>94</v>
      </c>
      <c r="AQ96" s="419" t="s">
        <v>70</v>
      </c>
      <c r="AR96" s="420">
        <f t="shared" si="4"/>
        <v>45740</v>
      </c>
      <c r="AS96" s="421"/>
      <c r="AT96" s="421"/>
      <c r="AU96" s="421"/>
      <c r="AV96" s="421"/>
      <c r="AW96" s="422"/>
      <c r="AX96" s="422"/>
      <c r="AY96" s="522"/>
      <c r="AZ96" s="523"/>
      <c r="BA96" s="524"/>
    </row>
    <row r="97" ht="15.75" customHeight="1">
      <c r="A97" s="428">
        <v>96.0</v>
      </c>
      <c r="B97" s="429">
        <v>19206.0</v>
      </c>
      <c r="C97" s="430">
        <v>45707.0</v>
      </c>
      <c r="D97" s="431">
        <v>45710.0</v>
      </c>
      <c r="E97" s="432">
        <f t="shared" si="1"/>
        <v>3</v>
      </c>
      <c r="F97" s="433" t="s">
        <v>1842</v>
      </c>
      <c r="G97" s="430">
        <v>20624.0</v>
      </c>
      <c r="H97" s="429">
        <v>68.0</v>
      </c>
      <c r="I97" s="434" t="s">
        <v>62</v>
      </c>
      <c r="J97" s="434" t="s">
        <v>62</v>
      </c>
      <c r="K97" s="434" t="s">
        <v>1843</v>
      </c>
      <c r="L97" s="434" t="s">
        <v>98</v>
      </c>
      <c r="M97" s="440" t="s">
        <v>76</v>
      </c>
      <c r="N97" s="434" t="s">
        <v>1844</v>
      </c>
      <c r="O97" s="434" t="s">
        <v>1845</v>
      </c>
      <c r="P97" s="429" t="s">
        <v>1846</v>
      </c>
      <c r="Q97" s="434" t="s">
        <v>62</v>
      </c>
      <c r="R97" s="429" t="s">
        <v>62</v>
      </c>
      <c r="S97" s="434" t="s">
        <v>1847</v>
      </c>
      <c r="T97" s="434" t="s">
        <v>62</v>
      </c>
      <c r="U97" s="435">
        <v>201608.88</v>
      </c>
      <c r="V97" s="436">
        <v>40321.84</v>
      </c>
      <c r="W97" s="436">
        <v>0.0</v>
      </c>
      <c r="X97" s="436">
        <v>0.0</v>
      </c>
      <c r="Y97" s="436">
        <v>137497.04</v>
      </c>
      <c r="Z97" s="436">
        <v>16653.0</v>
      </c>
      <c r="AA97" s="436">
        <v>7137.0</v>
      </c>
      <c r="AB97" s="436">
        <f t="shared" si="5"/>
        <v>23790</v>
      </c>
      <c r="AC97" s="438">
        <f t="shared" si="3"/>
        <v>0</v>
      </c>
      <c r="AD97" s="439" t="s">
        <v>81</v>
      </c>
      <c r="AE97" s="439" t="s">
        <v>65</v>
      </c>
      <c r="AF97" s="440" t="b">
        <v>1</v>
      </c>
      <c r="AG97" s="434"/>
      <c r="AH97" s="440" t="b">
        <v>1</v>
      </c>
      <c r="AI97" s="434"/>
      <c r="AJ97" s="434" t="b">
        <v>0</v>
      </c>
      <c r="AK97" s="461" t="s">
        <v>1848</v>
      </c>
      <c r="AL97" s="434"/>
      <c r="AM97" s="434" t="b">
        <v>1</v>
      </c>
      <c r="AN97" s="434"/>
      <c r="AO97" s="439" t="s">
        <v>1301</v>
      </c>
      <c r="AP97" s="429" t="s">
        <v>94</v>
      </c>
      <c r="AQ97" s="514" t="s">
        <v>95</v>
      </c>
      <c r="AR97" s="442">
        <f t="shared" si="4"/>
        <v>45740</v>
      </c>
      <c r="AS97" s="439"/>
      <c r="AT97" s="443"/>
      <c r="AU97" s="443"/>
      <c r="AV97" s="439"/>
      <c r="AW97" s="444"/>
      <c r="AX97" s="445"/>
      <c r="AY97" s="446"/>
      <c r="AZ97" s="447"/>
      <c r="BA97" s="464"/>
    </row>
    <row r="98" ht="15.75" customHeight="1">
      <c r="A98" s="406">
        <v>97.0</v>
      </c>
      <c r="B98" s="407">
        <v>19294.0</v>
      </c>
      <c r="C98" s="408">
        <v>45708.0</v>
      </c>
      <c r="D98" s="409">
        <v>45711.0</v>
      </c>
      <c r="E98" s="410">
        <f t="shared" si="1"/>
        <v>3</v>
      </c>
      <c r="F98" s="411" t="s">
        <v>1849</v>
      </c>
      <c r="G98" s="408">
        <v>18221.0</v>
      </c>
      <c r="H98" s="407">
        <v>75.0</v>
      </c>
      <c r="I98" s="412" t="s">
        <v>62</v>
      </c>
      <c r="J98" s="412" t="s">
        <v>62</v>
      </c>
      <c r="K98" s="412" t="s">
        <v>1850</v>
      </c>
      <c r="L98" s="412" t="s">
        <v>98</v>
      </c>
      <c r="M98" s="418" t="s">
        <v>76</v>
      </c>
      <c r="N98" s="412" t="s">
        <v>1851</v>
      </c>
      <c r="O98" s="412" t="s">
        <v>1852</v>
      </c>
      <c r="P98" s="407" t="s">
        <v>1706</v>
      </c>
      <c r="Q98" s="412" t="s">
        <v>62</v>
      </c>
      <c r="R98" s="407" t="s">
        <v>62</v>
      </c>
      <c r="S98" s="412" t="s">
        <v>452</v>
      </c>
      <c r="T98" s="412" t="s">
        <v>62</v>
      </c>
      <c r="U98" s="413">
        <v>103197.26</v>
      </c>
      <c r="V98" s="414">
        <v>20639.44</v>
      </c>
      <c r="W98" s="414">
        <v>0.0</v>
      </c>
      <c r="X98" s="414">
        <v>0.0</v>
      </c>
      <c r="Y98" s="414">
        <v>65007.82</v>
      </c>
      <c r="Z98" s="414">
        <v>12285.0</v>
      </c>
      <c r="AA98" s="414">
        <v>5265.0</v>
      </c>
      <c r="AB98" s="414">
        <f t="shared" si="5"/>
        <v>17550</v>
      </c>
      <c r="AC98" s="416">
        <f t="shared" si="3"/>
        <v>0</v>
      </c>
      <c r="AD98" s="417" t="s">
        <v>81</v>
      </c>
      <c r="AE98" s="417" t="s">
        <v>65</v>
      </c>
      <c r="AF98" s="418" t="b">
        <v>1</v>
      </c>
      <c r="AG98" s="412"/>
      <c r="AH98" s="412" t="b">
        <v>1</v>
      </c>
      <c r="AI98" s="412"/>
      <c r="AJ98" s="412" t="b">
        <v>1</v>
      </c>
      <c r="AK98" s="412"/>
      <c r="AL98" s="412"/>
      <c r="AM98" s="412" t="b">
        <v>1</v>
      </c>
      <c r="AN98" s="412"/>
      <c r="AO98" s="417" t="s">
        <v>83</v>
      </c>
      <c r="AP98" s="407" t="s">
        <v>94</v>
      </c>
      <c r="AQ98" s="513"/>
      <c r="AR98" s="420">
        <f t="shared" si="4"/>
        <v>45741</v>
      </c>
      <c r="AS98" s="417"/>
      <c r="AT98" s="421"/>
      <c r="AU98" s="421"/>
      <c r="AV98" s="417"/>
      <c r="AW98" s="422"/>
      <c r="AX98" s="423"/>
      <c r="AY98" s="424"/>
      <c r="AZ98" s="425"/>
    </row>
    <row r="99" ht="15.75" customHeight="1">
      <c r="A99" s="406">
        <v>98.0</v>
      </c>
      <c r="B99" s="407">
        <v>19280.0</v>
      </c>
      <c r="C99" s="408">
        <v>45708.0</v>
      </c>
      <c r="D99" s="409">
        <v>45711.0</v>
      </c>
      <c r="E99" s="410">
        <f t="shared" si="1"/>
        <v>3</v>
      </c>
      <c r="F99" s="411" t="s">
        <v>1853</v>
      </c>
      <c r="G99" s="408">
        <v>33243.0</v>
      </c>
      <c r="H99" s="407">
        <v>34.0</v>
      </c>
      <c r="I99" s="412" t="s">
        <v>62</v>
      </c>
      <c r="J99" s="412" t="s">
        <v>62</v>
      </c>
      <c r="K99" s="412" t="s">
        <v>1854</v>
      </c>
      <c r="L99" s="412" t="s">
        <v>57</v>
      </c>
      <c r="M99" s="418" t="s">
        <v>76</v>
      </c>
      <c r="N99" s="412" t="s">
        <v>1855</v>
      </c>
      <c r="O99" s="412" t="s">
        <v>1855</v>
      </c>
      <c r="P99" s="407" t="s">
        <v>276</v>
      </c>
      <c r="Q99" s="412" t="s">
        <v>62</v>
      </c>
      <c r="R99" s="407" t="s">
        <v>62</v>
      </c>
      <c r="S99" s="412" t="s">
        <v>794</v>
      </c>
      <c r="T99" s="412" t="s">
        <v>62</v>
      </c>
      <c r="U99" s="413">
        <v>53082.64</v>
      </c>
      <c r="V99" s="414">
        <v>10616.55</v>
      </c>
      <c r="W99" s="414">
        <v>0.0</v>
      </c>
      <c r="X99" s="414">
        <v>34190.04</v>
      </c>
      <c r="Y99" s="414">
        <v>476.05</v>
      </c>
      <c r="Z99" s="414">
        <v>5460.0</v>
      </c>
      <c r="AA99" s="414">
        <v>2340.0</v>
      </c>
      <c r="AB99" s="414">
        <f t="shared" si="5"/>
        <v>7800</v>
      </c>
      <c r="AC99" s="416">
        <f t="shared" si="3"/>
        <v>0</v>
      </c>
      <c r="AD99" s="417" t="s">
        <v>81</v>
      </c>
      <c r="AE99" s="417" t="s">
        <v>65</v>
      </c>
      <c r="AF99" s="418" t="b">
        <v>1</v>
      </c>
      <c r="AG99" s="412"/>
      <c r="AH99" s="412" t="b">
        <v>0</v>
      </c>
      <c r="AI99" s="461" t="s">
        <v>1856</v>
      </c>
      <c r="AJ99" s="412" t="b">
        <v>0</v>
      </c>
      <c r="AK99" s="461" t="s">
        <v>1856</v>
      </c>
      <c r="AL99" s="412"/>
      <c r="AM99" s="412" t="b">
        <v>1</v>
      </c>
      <c r="AN99" s="412"/>
      <c r="AO99" s="417" t="s">
        <v>270</v>
      </c>
      <c r="AP99" s="407" t="s">
        <v>69</v>
      </c>
      <c r="AQ99" s="513"/>
      <c r="AR99" s="420">
        <f t="shared" si="4"/>
        <v>45741</v>
      </c>
      <c r="AS99" s="417"/>
      <c r="AT99" s="421"/>
      <c r="AU99" s="421"/>
      <c r="AV99" s="417"/>
      <c r="AW99" s="422"/>
      <c r="AX99" s="423"/>
      <c r="AY99" s="424"/>
      <c r="AZ99" s="425"/>
    </row>
    <row r="100" ht="15.75" customHeight="1">
      <c r="A100" s="406">
        <v>99.0</v>
      </c>
      <c r="B100" s="407">
        <v>19307.0</v>
      </c>
      <c r="C100" s="408">
        <v>45709.0</v>
      </c>
      <c r="D100" s="409">
        <v>45711.0</v>
      </c>
      <c r="E100" s="410">
        <f t="shared" si="1"/>
        <v>2</v>
      </c>
      <c r="F100" s="411" t="s">
        <v>1857</v>
      </c>
      <c r="G100" s="408">
        <v>44743.0</v>
      </c>
      <c r="H100" s="407">
        <v>2.0</v>
      </c>
      <c r="I100" s="412" t="s">
        <v>62</v>
      </c>
      <c r="J100" s="412" t="s">
        <v>1858</v>
      </c>
      <c r="K100" s="412" t="s">
        <v>1859</v>
      </c>
      <c r="L100" s="412" t="s">
        <v>75</v>
      </c>
      <c r="M100" s="418" t="s">
        <v>58</v>
      </c>
      <c r="N100" s="412" t="s">
        <v>1860</v>
      </c>
      <c r="O100" s="412" t="s">
        <v>1861</v>
      </c>
      <c r="P100" s="407" t="s">
        <v>1862</v>
      </c>
      <c r="Q100" s="412" t="s">
        <v>62</v>
      </c>
      <c r="R100" s="407" t="s">
        <v>62</v>
      </c>
      <c r="S100" s="412" t="s">
        <v>1517</v>
      </c>
      <c r="T100" s="412" t="s">
        <v>62</v>
      </c>
      <c r="U100" s="413">
        <v>40993.33</v>
      </c>
      <c r="V100" s="414">
        <v>0.0</v>
      </c>
      <c r="W100" s="414">
        <v>0.0</v>
      </c>
      <c r="X100" s="414">
        <v>0.0</v>
      </c>
      <c r="Y100" s="414">
        <v>29293.33</v>
      </c>
      <c r="Z100" s="414">
        <v>8190.0</v>
      </c>
      <c r="AA100" s="414">
        <v>3510.0</v>
      </c>
      <c r="AB100" s="414">
        <f t="shared" si="5"/>
        <v>11700</v>
      </c>
      <c r="AC100" s="416">
        <f t="shared" si="3"/>
        <v>0</v>
      </c>
      <c r="AD100" s="417" t="s">
        <v>135</v>
      </c>
      <c r="AE100" s="417" t="s">
        <v>65</v>
      </c>
      <c r="AF100" s="418" t="b">
        <v>1</v>
      </c>
      <c r="AG100" s="412"/>
      <c r="AH100" s="412" t="b">
        <v>1</v>
      </c>
      <c r="AI100" s="412"/>
      <c r="AJ100" s="412" t="b">
        <v>1</v>
      </c>
      <c r="AK100" s="412"/>
      <c r="AL100" s="412"/>
      <c r="AM100" s="412" t="b">
        <v>0</v>
      </c>
      <c r="AN100" s="412"/>
      <c r="AO100" s="417" t="s">
        <v>83</v>
      </c>
      <c r="AP100" s="407" t="s">
        <v>94</v>
      </c>
      <c r="AQ100" s="513"/>
      <c r="AR100" s="420">
        <f t="shared" si="4"/>
        <v>45741</v>
      </c>
      <c r="AS100" s="417"/>
      <c r="AT100" s="421"/>
      <c r="AU100" s="421"/>
      <c r="AV100" s="417"/>
      <c r="AW100" s="422"/>
      <c r="AX100" s="423"/>
      <c r="AY100" s="424"/>
      <c r="AZ100" s="425"/>
    </row>
    <row r="101" ht="15.75" customHeight="1">
      <c r="A101" s="406">
        <v>100.0</v>
      </c>
      <c r="B101" s="407">
        <v>19040.0</v>
      </c>
      <c r="C101" s="408">
        <v>45702.0</v>
      </c>
      <c r="D101" s="409">
        <v>45711.0</v>
      </c>
      <c r="E101" s="410">
        <f t="shared" si="1"/>
        <v>9</v>
      </c>
      <c r="F101" s="411" t="s">
        <v>1863</v>
      </c>
      <c r="G101" s="408">
        <v>19358.0</v>
      </c>
      <c r="H101" s="407">
        <v>72.0</v>
      </c>
      <c r="I101" s="412" t="s">
        <v>62</v>
      </c>
      <c r="J101" s="412" t="s">
        <v>62</v>
      </c>
      <c r="K101" s="412" t="s">
        <v>1864</v>
      </c>
      <c r="L101" s="412" t="s">
        <v>98</v>
      </c>
      <c r="M101" s="418" t="s">
        <v>76</v>
      </c>
      <c r="N101" s="412" t="s">
        <v>1865</v>
      </c>
      <c r="O101" s="412" t="s">
        <v>1866</v>
      </c>
      <c r="P101" s="407" t="s">
        <v>1328</v>
      </c>
      <c r="Q101" s="412" t="s">
        <v>1867</v>
      </c>
      <c r="R101" s="407" t="s">
        <v>1868</v>
      </c>
      <c r="S101" s="412" t="s">
        <v>246</v>
      </c>
      <c r="T101" s="412" t="s">
        <v>1869</v>
      </c>
      <c r="U101" s="413">
        <v>445353.34</v>
      </c>
      <c r="V101" s="414">
        <v>89070.75</v>
      </c>
      <c r="W101" s="414">
        <v>0.0</v>
      </c>
      <c r="X101" s="414">
        <v>0.0</v>
      </c>
      <c r="Y101" s="414">
        <v>328592.59</v>
      </c>
      <c r="Z101" s="414">
        <v>19383.0</v>
      </c>
      <c r="AA101" s="414">
        <v>8307.0</v>
      </c>
      <c r="AB101" s="414">
        <f t="shared" si="5"/>
        <v>27690</v>
      </c>
      <c r="AC101" s="416">
        <f t="shared" si="3"/>
        <v>0</v>
      </c>
      <c r="AD101" s="417" t="s">
        <v>81</v>
      </c>
      <c r="AE101" s="417" t="s">
        <v>65</v>
      </c>
      <c r="AF101" s="418" t="b">
        <v>1</v>
      </c>
      <c r="AG101" s="412"/>
      <c r="AH101" s="412" t="b">
        <v>1</v>
      </c>
      <c r="AI101" s="462" t="s">
        <v>1870</v>
      </c>
      <c r="AJ101" s="412" t="b">
        <v>1</v>
      </c>
      <c r="AK101" s="462" t="s">
        <v>1870</v>
      </c>
      <c r="AL101" s="412"/>
      <c r="AM101" s="412" t="b">
        <v>1</v>
      </c>
      <c r="AN101" s="412"/>
      <c r="AO101" s="417" t="s">
        <v>83</v>
      </c>
      <c r="AP101" s="407" t="s">
        <v>94</v>
      </c>
      <c r="AQ101" s="513" t="s">
        <v>70</v>
      </c>
      <c r="AR101" s="420">
        <f t="shared" si="4"/>
        <v>45741</v>
      </c>
      <c r="AS101" s="417"/>
      <c r="AT101" s="421"/>
      <c r="AU101" s="421"/>
      <c r="AV101" s="417"/>
      <c r="AW101" s="422"/>
      <c r="AX101" s="423"/>
      <c r="AY101" s="424"/>
      <c r="AZ101" s="425"/>
    </row>
    <row r="102" ht="15.75" customHeight="1">
      <c r="A102" s="428">
        <v>101.0</v>
      </c>
      <c r="B102" s="525">
        <v>19399.0</v>
      </c>
      <c r="C102" s="526">
        <v>45711.0</v>
      </c>
      <c r="D102" s="511">
        <v>45711.0</v>
      </c>
      <c r="E102" s="432">
        <f t="shared" si="1"/>
        <v>0</v>
      </c>
      <c r="F102" s="527" t="s">
        <v>1871</v>
      </c>
      <c r="G102" s="526">
        <v>22811.0</v>
      </c>
      <c r="H102" s="525">
        <v>62.0</v>
      </c>
      <c r="I102" s="440" t="s">
        <v>62</v>
      </c>
      <c r="J102" s="440" t="s">
        <v>62</v>
      </c>
      <c r="K102" s="440" t="s">
        <v>1872</v>
      </c>
      <c r="L102" s="440" t="s">
        <v>164</v>
      </c>
      <c r="M102" s="440" t="s">
        <v>76</v>
      </c>
      <c r="N102" s="440" t="s">
        <v>1873</v>
      </c>
      <c r="O102" s="440" t="s">
        <v>1873</v>
      </c>
      <c r="P102" s="525" t="s">
        <v>1874</v>
      </c>
      <c r="Q102" s="527" t="s">
        <v>1875</v>
      </c>
      <c r="R102" s="525" t="s">
        <v>1876</v>
      </c>
      <c r="S102" s="440" t="s">
        <v>1877</v>
      </c>
      <c r="T102" s="440" t="s">
        <v>62</v>
      </c>
      <c r="U102" s="435">
        <v>35533.17</v>
      </c>
      <c r="V102" s="435">
        <v>6638.63</v>
      </c>
      <c r="W102" s="435">
        <v>0.0</v>
      </c>
      <c r="X102" s="435">
        <v>0.0</v>
      </c>
      <c r="Y102" s="435">
        <v>21094.54</v>
      </c>
      <c r="Z102" s="435">
        <v>5460.0</v>
      </c>
      <c r="AA102" s="435">
        <v>2340.0</v>
      </c>
      <c r="AB102" s="436">
        <f t="shared" si="5"/>
        <v>7800</v>
      </c>
      <c r="AC102" s="438">
        <f t="shared" si="3"/>
        <v>0</v>
      </c>
      <c r="AD102" s="443" t="s">
        <v>81</v>
      </c>
      <c r="AE102" s="443" t="s">
        <v>1878</v>
      </c>
      <c r="AF102" s="440" t="b">
        <v>1</v>
      </c>
      <c r="AG102" s="440"/>
      <c r="AH102" s="440" t="b">
        <v>0</v>
      </c>
      <c r="AI102" s="528" t="s">
        <v>1879</v>
      </c>
      <c r="AJ102" s="440" t="b">
        <v>0</v>
      </c>
      <c r="AK102" s="528" t="s">
        <v>1879</v>
      </c>
      <c r="AL102" s="440"/>
      <c r="AM102" s="440" t="b">
        <v>0</v>
      </c>
      <c r="AN102" s="440"/>
      <c r="AO102" s="443" t="s">
        <v>270</v>
      </c>
      <c r="AP102" s="525" t="s">
        <v>1880</v>
      </c>
      <c r="AQ102" s="441" t="s">
        <v>95</v>
      </c>
      <c r="AR102" s="442">
        <f t="shared" si="4"/>
        <v>45741</v>
      </c>
      <c r="AS102" s="443"/>
      <c r="AT102" s="443"/>
      <c r="AU102" s="443"/>
      <c r="AV102" s="443"/>
      <c r="AW102" s="444"/>
      <c r="AX102" s="444"/>
      <c r="AY102" s="506"/>
      <c r="AZ102" s="507"/>
      <c r="BA102" s="529"/>
    </row>
    <row r="103" ht="15.75" customHeight="1">
      <c r="A103" s="406">
        <v>102.0</v>
      </c>
      <c r="B103" s="407">
        <v>19295.0</v>
      </c>
      <c r="C103" s="408">
        <v>45708.0</v>
      </c>
      <c r="D103" s="409">
        <v>45712.0</v>
      </c>
      <c r="E103" s="410">
        <f t="shared" si="1"/>
        <v>4</v>
      </c>
      <c r="F103" s="411" t="s">
        <v>1881</v>
      </c>
      <c r="G103" s="408">
        <v>44415.0</v>
      </c>
      <c r="H103" s="407">
        <v>3.0</v>
      </c>
      <c r="I103" s="412" t="s">
        <v>62</v>
      </c>
      <c r="J103" s="412" t="s">
        <v>1882</v>
      </c>
      <c r="K103" s="412" t="s">
        <v>1883</v>
      </c>
      <c r="L103" s="412" t="s">
        <v>75</v>
      </c>
      <c r="M103" s="418" t="s">
        <v>58</v>
      </c>
      <c r="N103" s="412" t="s">
        <v>1884</v>
      </c>
      <c r="O103" s="412" t="s">
        <v>1885</v>
      </c>
      <c r="P103" s="407" t="s">
        <v>793</v>
      </c>
      <c r="Q103" s="412" t="s">
        <v>62</v>
      </c>
      <c r="R103" s="407" t="s">
        <v>62</v>
      </c>
      <c r="S103" s="412" t="s">
        <v>1655</v>
      </c>
      <c r="T103" s="412" t="s">
        <v>62</v>
      </c>
      <c r="U103" s="413">
        <v>103752.57</v>
      </c>
      <c r="V103" s="414">
        <v>19360.99</v>
      </c>
      <c r="W103" s="414">
        <v>0.0</v>
      </c>
      <c r="X103" s="414">
        <v>0.0</v>
      </c>
      <c r="Y103" s="414">
        <v>65671.58</v>
      </c>
      <c r="Z103" s="414">
        <v>13104.0</v>
      </c>
      <c r="AA103" s="414">
        <v>5616.0</v>
      </c>
      <c r="AB103" s="414">
        <f t="shared" si="5"/>
        <v>18720</v>
      </c>
      <c r="AC103" s="416">
        <f t="shared" si="3"/>
        <v>0</v>
      </c>
      <c r="AD103" s="417" t="s">
        <v>170</v>
      </c>
      <c r="AE103" s="417" t="s">
        <v>65</v>
      </c>
      <c r="AF103" s="418" t="b">
        <v>1</v>
      </c>
      <c r="AG103" s="412"/>
      <c r="AH103" s="412" t="b">
        <v>1</v>
      </c>
      <c r="AI103" s="412"/>
      <c r="AJ103" s="412" t="b">
        <v>0</v>
      </c>
      <c r="AK103" s="462" t="s">
        <v>1886</v>
      </c>
      <c r="AL103" s="412"/>
      <c r="AM103" s="412" t="b">
        <v>1</v>
      </c>
      <c r="AN103" s="412"/>
      <c r="AO103" s="417" t="s">
        <v>83</v>
      </c>
      <c r="AP103" s="407" t="s">
        <v>94</v>
      </c>
      <c r="AQ103" s="419" t="s">
        <v>70</v>
      </c>
      <c r="AR103" s="420">
        <f t="shared" si="4"/>
        <v>45742</v>
      </c>
      <c r="AS103" s="417"/>
      <c r="AT103" s="421"/>
      <c r="AU103" s="421"/>
      <c r="AV103" s="417"/>
      <c r="AW103" s="422"/>
      <c r="AX103" s="423"/>
      <c r="AY103" s="424"/>
      <c r="AZ103" s="425"/>
    </row>
    <row r="104" ht="15.75" customHeight="1">
      <c r="A104" s="406">
        <v>103.0</v>
      </c>
      <c r="B104" s="407">
        <v>19268.0</v>
      </c>
      <c r="C104" s="408">
        <v>45708.0</v>
      </c>
      <c r="D104" s="409">
        <v>45712.0</v>
      </c>
      <c r="E104" s="410">
        <f t="shared" si="1"/>
        <v>4</v>
      </c>
      <c r="F104" s="411" t="s">
        <v>1887</v>
      </c>
      <c r="G104" s="408">
        <v>41813.0</v>
      </c>
      <c r="H104" s="407">
        <v>10.0</v>
      </c>
      <c r="I104" s="412" t="s">
        <v>62</v>
      </c>
      <c r="J104" s="412" t="s">
        <v>1888</v>
      </c>
      <c r="K104" s="412" t="s">
        <v>1889</v>
      </c>
      <c r="L104" s="412" t="s">
        <v>57</v>
      </c>
      <c r="M104" s="418" t="s">
        <v>58</v>
      </c>
      <c r="N104" s="412" t="s">
        <v>1890</v>
      </c>
      <c r="O104" s="412" t="s">
        <v>1891</v>
      </c>
      <c r="P104" s="407" t="s">
        <v>1892</v>
      </c>
      <c r="Q104" s="412" t="s">
        <v>62</v>
      </c>
      <c r="R104" s="407" t="s">
        <v>62</v>
      </c>
      <c r="S104" s="412" t="s">
        <v>1655</v>
      </c>
      <c r="T104" s="412" t="s">
        <v>62</v>
      </c>
      <c r="U104" s="413">
        <v>77031.41</v>
      </c>
      <c r="V104" s="414">
        <v>0.0</v>
      </c>
      <c r="W104" s="414">
        <v>0.0</v>
      </c>
      <c r="X104" s="414">
        <v>0.0</v>
      </c>
      <c r="Y104" s="414">
        <v>57531.41</v>
      </c>
      <c r="Z104" s="414">
        <v>13650.0</v>
      </c>
      <c r="AA104" s="414">
        <v>5850.0</v>
      </c>
      <c r="AB104" s="414">
        <f t="shared" si="5"/>
        <v>19500</v>
      </c>
      <c r="AC104" s="416">
        <f t="shared" si="3"/>
        <v>0</v>
      </c>
      <c r="AD104" s="417" t="s">
        <v>170</v>
      </c>
      <c r="AE104" s="417" t="s">
        <v>65</v>
      </c>
      <c r="AF104" s="418" t="b">
        <v>1</v>
      </c>
      <c r="AG104" s="412"/>
      <c r="AH104" s="412" t="b">
        <v>1</v>
      </c>
      <c r="AI104" s="412"/>
      <c r="AJ104" s="412" t="b">
        <v>1</v>
      </c>
      <c r="AK104" s="412"/>
      <c r="AL104" s="412"/>
      <c r="AM104" s="412" t="b">
        <v>1</v>
      </c>
      <c r="AN104" s="412"/>
      <c r="AO104" s="417" t="s">
        <v>83</v>
      </c>
      <c r="AP104" s="407" t="s">
        <v>94</v>
      </c>
      <c r="AQ104" s="419" t="s">
        <v>70</v>
      </c>
      <c r="AR104" s="420">
        <f t="shared" si="4"/>
        <v>45742</v>
      </c>
      <c r="AS104" s="417"/>
      <c r="AT104" s="421"/>
      <c r="AU104" s="421"/>
      <c r="AV104" s="417"/>
      <c r="AW104" s="422"/>
      <c r="AX104" s="423"/>
      <c r="AY104" s="424"/>
      <c r="AZ104" s="425"/>
    </row>
    <row r="105" ht="15.75" customHeight="1">
      <c r="A105" s="406">
        <v>104.0</v>
      </c>
      <c r="B105" s="407">
        <v>19338.0</v>
      </c>
      <c r="C105" s="408">
        <v>45710.0</v>
      </c>
      <c r="D105" s="409">
        <v>45712.0</v>
      </c>
      <c r="E105" s="410">
        <f t="shared" si="1"/>
        <v>2</v>
      </c>
      <c r="F105" s="411" t="s">
        <v>1893</v>
      </c>
      <c r="G105" s="408">
        <v>45710.0</v>
      </c>
      <c r="H105" s="407">
        <v>7.0</v>
      </c>
      <c r="I105" s="412" t="s">
        <v>62</v>
      </c>
      <c r="J105" s="412" t="s">
        <v>1894</v>
      </c>
      <c r="K105" s="412" t="s">
        <v>1895</v>
      </c>
      <c r="L105" s="412" t="s">
        <v>57</v>
      </c>
      <c r="M105" s="418" t="s">
        <v>58</v>
      </c>
      <c r="N105" s="412" t="s">
        <v>1896</v>
      </c>
      <c r="O105" s="411" t="s">
        <v>1897</v>
      </c>
      <c r="P105" s="407" t="s">
        <v>435</v>
      </c>
      <c r="Q105" s="412" t="s">
        <v>62</v>
      </c>
      <c r="R105" s="407" t="s">
        <v>62</v>
      </c>
      <c r="S105" s="412" t="s">
        <v>728</v>
      </c>
      <c r="T105" s="412" t="s">
        <v>62</v>
      </c>
      <c r="U105" s="413">
        <v>69354.18</v>
      </c>
      <c r="V105" s="414">
        <v>0.0</v>
      </c>
      <c r="W105" s="414">
        <v>0.0</v>
      </c>
      <c r="X105" s="414">
        <v>45522.68</v>
      </c>
      <c r="Y105" s="414">
        <v>1343.5</v>
      </c>
      <c r="Z105" s="414">
        <v>15741.6</v>
      </c>
      <c r="AA105" s="414">
        <v>6746.4</v>
      </c>
      <c r="AB105" s="414">
        <f t="shared" si="5"/>
        <v>22488</v>
      </c>
      <c r="AC105" s="416">
        <f t="shared" si="3"/>
        <v>0</v>
      </c>
      <c r="AD105" s="417" t="s">
        <v>170</v>
      </c>
      <c r="AE105" s="417" t="s">
        <v>65</v>
      </c>
      <c r="AF105" s="418" t="b">
        <v>1</v>
      </c>
      <c r="AG105" s="412"/>
      <c r="AH105" s="412" t="b">
        <v>0</v>
      </c>
      <c r="AI105" s="462" t="s">
        <v>1898</v>
      </c>
      <c r="AJ105" s="412" t="b">
        <v>0</v>
      </c>
      <c r="AK105" s="462" t="s">
        <v>1898</v>
      </c>
      <c r="AL105" s="412"/>
      <c r="AM105" s="412" t="b">
        <v>1</v>
      </c>
      <c r="AN105" s="412"/>
      <c r="AO105" s="417" t="s">
        <v>68</v>
      </c>
      <c r="AP105" s="407" t="s">
        <v>94</v>
      </c>
      <c r="AQ105" s="419" t="s">
        <v>95</v>
      </c>
      <c r="AR105" s="420">
        <f t="shared" si="4"/>
        <v>45742</v>
      </c>
      <c r="AS105" s="417"/>
      <c r="AT105" s="421"/>
      <c r="AU105" s="421"/>
      <c r="AV105" s="417"/>
      <c r="AW105" s="422"/>
      <c r="AX105" s="423"/>
      <c r="AY105" s="424"/>
      <c r="AZ105" s="425"/>
    </row>
    <row r="106" ht="15.75" customHeight="1">
      <c r="A106" s="428">
        <v>105.0</v>
      </c>
      <c r="B106" s="429">
        <v>19141.0</v>
      </c>
      <c r="C106" s="430">
        <v>45705.0</v>
      </c>
      <c r="D106" s="431">
        <v>45712.0</v>
      </c>
      <c r="E106" s="432">
        <f t="shared" si="1"/>
        <v>7</v>
      </c>
      <c r="F106" s="433" t="s">
        <v>1899</v>
      </c>
      <c r="G106" s="430">
        <v>20562.0</v>
      </c>
      <c r="H106" s="429">
        <v>66.0</v>
      </c>
      <c r="I106" s="434"/>
      <c r="J106" s="434" t="s">
        <v>62</v>
      </c>
      <c r="K106" s="434" t="s">
        <v>1900</v>
      </c>
      <c r="L106" s="434" t="s">
        <v>98</v>
      </c>
      <c r="M106" s="440" t="s">
        <v>76</v>
      </c>
      <c r="N106" s="434" t="s">
        <v>1901</v>
      </c>
      <c r="O106" s="434" t="s">
        <v>1902</v>
      </c>
      <c r="P106" s="429" t="s">
        <v>793</v>
      </c>
      <c r="Q106" s="434" t="s">
        <v>1903</v>
      </c>
      <c r="R106" s="429">
        <v>28008.0</v>
      </c>
      <c r="S106" s="434" t="s">
        <v>873</v>
      </c>
      <c r="T106" s="434" t="s">
        <v>1904</v>
      </c>
      <c r="U106" s="435">
        <v>284038.74</v>
      </c>
      <c r="V106" s="436">
        <v>56807.78</v>
      </c>
      <c r="W106" s="436">
        <v>0.0</v>
      </c>
      <c r="X106" s="436">
        <v>108482.48</v>
      </c>
      <c r="Y106" s="436">
        <v>95114.48</v>
      </c>
      <c r="Z106" s="436">
        <v>10530.0</v>
      </c>
      <c r="AA106" s="436">
        <v>13104.0</v>
      </c>
      <c r="AB106" s="436">
        <f t="shared" si="5"/>
        <v>23634</v>
      </c>
      <c r="AC106" s="438">
        <f t="shared" si="3"/>
        <v>0</v>
      </c>
      <c r="AD106" s="439" t="s">
        <v>312</v>
      </c>
      <c r="AE106" s="439" t="s">
        <v>65</v>
      </c>
      <c r="AF106" s="440" t="b">
        <v>1</v>
      </c>
      <c r="AG106" s="434"/>
      <c r="AH106" s="434" t="b">
        <v>0</v>
      </c>
      <c r="AI106" s="461" t="s">
        <v>1905</v>
      </c>
      <c r="AJ106" s="434" t="b">
        <v>0</v>
      </c>
      <c r="AK106" s="461" t="s">
        <v>1905</v>
      </c>
      <c r="AL106" s="434"/>
      <c r="AM106" s="434" t="b">
        <v>1</v>
      </c>
      <c r="AN106" s="434"/>
      <c r="AO106" s="439" t="s">
        <v>83</v>
      </c>
      <c r="AP106" s="429" t="s">
        <v>1906</v>
      </c>
      <c r="AQ106" s="441" t="s">
        <v>95</v>
      </c>
      <c r="AR106" s="442">
        <f t="shared" si="4"/>
        <v>45742</v>
      </c>
      <c r="AS106" s="439"/>
      <c r="AT106" s="443"/>
      <c r="AU106" s="443"/>
      <c r="AV106" s="439"/>
      <c r="AW106" s="444"/>
      <c r="AX106" s="445"/>
      <c r="AY106" s="446"/>
      <c r="AZ106" s="447"/>
      <c r="BA106" s="464"/>
    </row>
    <row r="107" ht="15.75" customHeight="1">
      <c r="A107" s="406">
        <v>106.0</v>
      </c>
      <c r="B107" s="407">
        <v>19422.0</v>
      </c>
      <c r="C107" s="408">
        <v>45713.0</v>
      </c>
      <c r="D107" s="409">
        <v>45713.0</v>
      </c>
      <c r="E107" s="410">
        <f t="shared" si="1"/>
        <v>0</v>
      </c>
      <c r="F107" s="411" t="s">
        <v>1907</v>
      </c>
      <c r="G107" s="408">
        <v>22265.0</v>
      </c>
      <c r="H107" s="407">
        <v>64.0</v>
      </c>
      <c r="I107" s="412" t="s">
        <v>62</v>
      </c>
      <c r="J107" s="412" t="s">
        <v>62</v>
      </c>
      <c r="K107" s="412" t="s">
        <v>1908</v>
      </c>
      <c r="L107" s="412" t="s">
        <v>98</v>
      </c>
      <c r="M107" s="418" t="s">
        <v>76</v>
      </c>
      <c r="N107" s="412" t="s">
        <v>1909</v>
      </c>
      <c r="O107" s="412" t="s">
        <v>1909</v>
      </c>
      <c r="P107" s="407"/>
      <c r="Q107" s="412" t="s">
        <v>1910</v>
      </c>
      <c r="R107" s="407">
        <v>58120.0</v>
      </c>
      <c r="S107" s="412" t="s">
        <v>1911</v>
      </c>
      <c r="T107" s="412" t="s">
        <v>460</v>
      </c>
      <c r="U107" s="413">
        <v>45710.5</v>
      </c>
      <c r="V107" s="414">
        <v>9142.11</v>
      </c>
      <c r="W107" s="414">
        <v>0.0</v>
      </c>
      <c r="X107" s="414">
        <v>15118.39</v>
      </c>
      <c r="Y107" s="414">
        <v>0.0</v>
      </c>
      <c r="Z107" s="414">
        <v>12870.0</v>
      </c>
      <c r="AA107" s="414">
        <v>8580.0</v>
      </c>
      <c r="AB107" s="414">
        <f t="shared" si="5"/>
        <v>21450</v>
      </c>
      <c r="AC107" s="416">
        <f t="shared" si="3"/>
        <v>0</v>
      </c>
      <c r="AD107" s="417" t="s">
        <v>312</v>
      </c>
      <c r="AE107" s="417" t="s">
        <v>313</v>
      </c>
      <c r="AF107" s="418" t="b">
        <v>1</v>
      </c>
      <c r="AG107" s="412"/>
      <c r="AH107" s="412" t="b">
        <v>0</v>
      </c>
      <c r="AI107" s="412" t="s">
        <v>1912</v>
      </c>
      <c r="AJ107" s="412" t="b">
        <v>1</v>
      </c>
      <c r="AK107" s="412"/>
      <c r="AL107" s="412"/>
      <c r="AM107" s="412" t="b">
        <v>1</v>
      </c>
      <c r="AN107" s="412"/>
      <c r="AO107" s="417" t="s">
        <v>83</v>
      </c>
      <c r="AP107" s="407" t="s">
        <v>94</v>
      </c>
      <c r="AQ107" s="419" t="s">
        <v>95</v>
      </c>
      <c r="AR107" s="420">
        <f t="shared" si="4"/>
        <v>45743</v>
      </c>
      <c r="AS107" s="417"/>
      <c r="AT107" s="421"/>
      <c r="AU107" s="421"/>
      <c r="AV107" s="417"/>
      <c r="AW107" s="422"/>
      <c r="AX107" s="423"/>
      <c r="AY107" s="424"/>
      <c r="AZ107" s="425"/>
    </row>
    <row r="108" ht="15.75" customHeight="1">
      <c r="A108" s="406">
        <v>107.0</v>
      </c>
      <c r="B108" s="407">
        <v>19193.0</v>
      </c>
      <c r="C108" s="408">
        <v>45706.0</v>
      </c>
      <c r="D108" s="409">
        <v>45713.0</v>
      </c>
      <c r="E108" s="410">
        <f t="shared" si="1"/>
        <v>7</v>
      </c>
      <c r="F108" s="411" t="s">
        <v>1913</v>
      </c>
      <c r="G108" s="408">
        <v>45833.0</v>
      </c>
      <c r="H108" s="407">
        <v>0.0</v>
      </c>
      <c r="I108" s="412" t="s">
        <v>62</v>
      </c>
      <c r="J108" s="412" t="s">
        <v>1914</v>
      </c>
      <c r="K108" s="412" t="s">
        <v>1915</v>
      </c>
      <c r="L108" s="412" t="s">
        <v>164</v>
      </c>
      <c r="M108" s="418" t="s">
        <v>58</v>
      </c>
      <c r="N108" s="412" t="s">
        <v>1916</v>
      </c>
      <c r="O108" s="412" t="s">
        <v>1917</v>
      </c>
      <c r="P108" s="407" t="s">
        <v>91</v>
      </c>
      <c r="Q108" s="412" t="s">
        <v>62</v>
      </c>
      <c r="R108" s="407" t="s">
        <v>62</v>
      </c>
      <c r="S108" s="412" t="s">
        <v>537</v>
      </c>
      <c r="T108" s="412" t="s">
        <v>62</v>
      </c>
      <c r="U108" s="413">
        <v>88871.59</v>
      </c>
      <c r="V108" s="414">
        <v>0.0</v>
      </c>
      <c r="W108" s="414">
        <v>0.0</v>
      </c>
      <c r="X108" s="414">
        <v>49149.06</v>
      </c>
      <c r="Y108" s="414">
        <v>10472.53</v>
      </c>
      <c r="Z108" s="414">
        <v>20475.0</v>
      </c>
      <c r="AA108" s="414">
        <v>8775.0</v>
      </c>
      <c r="AB108" s="414">
        <f t="shared" si="5"/>
        <v>29250</v>
      </c>
      <c r="AC108" s="416">
        <f t="shared" si="3"/>
        <v>0</v>
      </c>
      <c r="AD108" s="417" t="s">
        <v>81</v>
      </c>
      <c r="AE108" s="417" t="s">
        <v>65</v>
      </c>
      <c r="AF108" s="418" t="b">
        <v>1</v>
      </c>
      <c r="AG108" s="412"/>
      <c r="AH108" s="412" t="b">
        <v>1</v>
      </c>
      <c r="AI108" s="412"/>
      <c r="AJ108" s="412" t="b">
        <v>0</v>
      </c>
      <c r="AK108" s="412" t="s">
        <v>1918</v>
      </c>
      <c r="AL108" s="412"/>
      <c r="AM108" s="412" t="b">
        <v>1</v>
      </c>
      <c r="AN108" s="412"/>
      <c r="AO108" s="417" t="s">
        <v>1433</v>
      </c>
      <c r="AP108" s="407" t="s">
        <v>94</v>
      </c>
      <c r="AQ108" s="419" t="s">
        <v>95</v>
      </c>
      <c r="AR108" s="420">
        <f t="shared" si="4"/>
        <v>45743</v>
      </c>
      <c r="AS108" s="417"/>
      <c r="AT108" s="421"/>
      <c r="AU108" s="421"/>
      <c r="AV108" s="417"/>
      <c r="AW108" s="422"/>
      <c r="AX108" s="423"/>
      <c r="AY108" s="424"/>
      <c r="AZ108" s="425"/>
    </row>
    <row r="109" ht="15.75" customHeight="1">
      <c r="A109" s="406">
        <v>108.0</v>
      </c>
      <c r="B109" s="407">
        <v>19379.0</v>
      </c>
      <c r="C109" s="408">
        <v>45712.0</v>
      </c>
      <c r="D109" s="409">
        <v>45713.0</v>
      </c>
      <c r="E109" s="410">
        <f t="shared" si="1"/>
        <v>1</v>
      </c>
      <c r="F109" s="411" t="s">
        <v>1376</v>
      </c>
      <c r="G109" s="408">
        <v>31311.0</v>
      </c>
      <c r="H109" s="407">
        <v>39.0</v>
      </c>
      <c r="I109" s="412" t="s">
        <v>62</v>
      </c>
      <c r="J109" s="412" t="s">
        <v>62</v>
      </c>
      <c r="K109" s="412" t="s">
        <v>1919</v>
      </c>
      <c r="L109" s="412" t="s">
        <v>570</v>
      </c>
      <c r="M109" s="418" t="s">
        <v>76</v>
      </c>
      <c r="N109" s="412" t="s">
        <v>1920</v>
      </c>
      <c r="O109" s="412" t="s">
        <v>1921</v>
      </c>
      <c r="P109" s="407" t="s">
        <v>780</v>
      </c>
      <c r="Q109" s="412" t="s">
        <v>62</v>
      </c>
      <c r="R109" s="407"/>
      <c r="S109" s="412" t="s">
        <v>1922</v>
      </c>
      <c r="T109" s="412" t="s">
        <v>1923</v>
      </c>
      <c r="U109" s="413">
        <v>254808.69</v>
      </c>
      <c r="V109" s="414">
        <v>37675.92</v>
      </c>
      <c r="W109" s="414">
        <v>0.0</v>
      </c>
      <c r="X109" s="414">
        <v>0.0</v>
      </c>
      <c r="Y109" s="414">
        <v>137132.77</v>
      </c>
      <c r="Z109" s="414">
        <v>56000.0</v>
      </c>
      <c r="AA109" s="414">
        <v>24000.0</v>
      </c>
      <c r="AB109" s="414">
        <f t="shared" si="5"/>
        <v>80000</v>
      </c>
      <c r="AC109" s="416">
        <f t="shared" si="3"/>
        <v>0</v>
      </c>
      <c r="AD109" s="417" t="s">
        <v>81</v>
      </c>
      <c r="AE109" s="417" t="s">
        <v>65</v>
      </c>
      <c r="AF109" s="418" t="b">
        <v>1</v>
      </c>
      <c r="AG109" s="412"/>
      <c r="AH109" s="412" t="b">
        <v>1</v>
      </c>
      <c r="AI109" s="412"/>
      <c r="AJ109" s="412" t="b">
        <v>1</v>
      </c>
      <c r="AK109" s="412"/>
      <c r="AL109" s="412"/>
      <c r="AM109" s="412" t="b">
        <v>0</v>
      </c>
      <c r="AN109" s="412"/>
      <c r="AO109" s="417" t="s">
        <v>1433</v>
      </c>
      <c r="AP109" s="407" t="s">
        <v>1880</v>
      </c>
      <c r="AQ109" s="419" t="s">
        <v>95</v>
      </c>
      <c r="AR109" s="420">
        <f t="shared" si="4"/>
        <v>45743</v>
      </c>
      <c r="AS109" s="417"/>
      <c r="AT109" s="421"/>
      <c r="AU109" s="421"/>
      <c r="AV109" s="417"/>
      <c r="AW109" s="422"/>
      <c r="AX109" s="423"/>
      <c r="AY109" s="424"/>
      <c r="AZ109" s="425"/>
    </row>
    <row r="110" ht="15.75" customHeight="1">
      <c r="A110" s="406">
        <v>109.0</v>
      </c>
      <c r="B110" s="407">
        <v>19485.0</v>
      </c>
      <c r="C110" s="408">
        <v>45713.0</v>
      </c>
      <c r="D110" s="409">
        <v>45713.0</v>
      </c>
      <c r="E110" s="410">
        <f t="shared" si="1"/>
        <v>0</v>
      </c>
      <c r="F110" s="411" t="s">
        <v>1924</v>
      </c>
      <c r="G110" s="408">
        <v>25001.0</v>
      </c>
      <c r="H110" s="407">
        <v>56.0</v>
      </c>
      <c r="I110" s="412" t="s">
        <v>62</v>
      </c>
      <c r="J110" s="412" t="s">
        <v>62</v>
      </c>
      <c r="K110" s="412" t="s">
        <v>1925</v>
      </c>
      <c r="L110" s="412" t="s">
        <v>570</v>
      </c>
      <c r="M110" s="418" t="s">
        <v>76</v>
      </c>
      <c r="N110" s="412" t="s">
        <v>1926</v>
      </c>
      <c r="O110" s="412" t="s">
        <v>1927</v>
      </c>
      <c r="P110" s="407" t="s">
        <v>1928</v>
      </c>
      <c r="Q110" s="412" t="s">
        <v>1929</v>
      </c>
      <c r="R110" s="407">
        <v>36821.0</v>
      </c>
      <c r="S110" s="412" t="s">
        <v>1930</v>
      </c>
      <c r="T110" s="412" t="s">
        <v>62</v>
      </c>
      <c r="U110" s="413">
        <v>52130.0</v>
      </c>
      <c r="V110" s="414">
        <v>10425.99</v>
      </c>
      <c r="W110" s="414">
        <v>0.0</v>
      </c>
      <c r="X110" s="414">
        <v>0.0</v>
      </c>
      <c r="Y110" s="414">
        <v>22789.01</v>
      </c>
      <c r="Z110" s="414">
        <v>10725.0</v>
      </c>
      <c r="AA110" s="414">
        <v>8190.0</v>
      </c>
      <c r="AB110" s="414">
        <f t="shared" si="5"/>
        <v>18915</v>
      </c>
      <c r="AC110" s="416">
        <f t="shared" si="3"/>
        <v>0</v>
      </c>
      <c r="AD110" s="417" t="s">
        <v>312</v>
      </c>
      <c r="AE110" s="417" t="s">
        <v>313</v>
      </c>
      <c r="AF110" s="418" t="b">
        <v>1</v>
      </c>
      <c r="AG110" s="412"/>
      <c r="AH110" s="412" t="b">
        <v>1</v>
      </c>
      <c r="AI110" s="412"/>
      <c r="AJ110" s="412" t="b">
        <v>0</v>
      </c>
      <c r="AK110" s="412" t="s">
        <v>1931</v>
      </c>
      <c r="AL110" s="412"/>
      <c r="AM110" s="412" t="b">
        <v>1</v>
      </c>
      <c r="AN110" s="412"/>
      <c r="AO110" s="417" t="s">
        <v>83</v>
      </c>
      <c r="AP110" s="407" t="s">
        <v>94</v>
      </c>
      <c r="AQ110" s="419" t="s">
        <v>95</v>
      </c>
      <c r="AR110" s="420">
        <f t="shared" si="4"/>
        <v>45743</v>
      </c>
      <c r="AS110" s="417"/>
      <c r="AT110" s="421"/>
      <c r="AU110" s="421"/>
      <c r="AV110" s="417"/>
      <c r="AW110" s="422"/>
      <c r="AX110" s="423"/>
      <c r="AY110" s="424"/>
      <c r="AZ110" s="425"/>
    </row>
    <row r="111" ht="15.75" customHeight="1">
      <c r="A111" s="406">
        <v>110.0</v>
      </c>
      <c r="B111" s="407">
        <v>19474.0</v>
      </c>
      <c r="C111" s="408">
        <v>45713.0</v>
      </c>
      <c r="D111" s="409">
        <v>45713.0</v>
      </c>
      <c r="E111" s="410">
        <f t="shared" si="1"/>
        <v>0</v>
      </c>
      <c r="F111" s="411" t="s">
        <v>1932</v>
      </c>
      <c r="G111" s="408">
        <v>21114.0</v>
      </c>
      <c r="H111" s="407">
        <v>67.0</v>
      </c>
      <c r="I111" s="412" t="s">
        <v>62</v>
      </c>
      <c r="J111" s="412" t="s">
        <v>62</v>
      </c>
      <c r="K111" s="412" t="s">
        <v>1933</v>
      </c>
      <c r="L111" s="412" t="s">
        <v>98</v>
      </c>
      <c r="M111" s="418" t="s">
        <v>76</v>
      </c>
      <c r="N111" s="412" t="s">
        <v>1934</v>
      </c>
      <c r="O111" s="412" t="s">
        <v>1935</v>
      </c>
      <c r="P111" s="407"/>
      <c r="Q111" s="412" t="s">
        <v>1936</v>
      </c>
      <c r="R111" s="407">
        <v>65426.0</v>
      </c>
      <c r="S111" s="412" t="s">
        <v>622</v>
      </c>
      <c r="T111" s="412" t="s">
        <v>62</v>
      </c>
      <c r="U111" s="413">
        <v>34401.38</v>
      </c>
      <c r="V111" s="414">
        <v>6880.29</v>
      </c>
      <c r="W111" s="414">
        <v>0.0</v>
      </c>
      <c r="X111" s="414">
        <v>0.0</v>
      </c>
      <c r="Y111" s="414">
        <v>8606.09</v>
      </c>
      <c r="Z111" s="414">
        <v>10725.0</v>
      </c>
      <c r="AA111" s="414">
        <v>8190.0</v>
      </c>
      <c r="AB111" s="414">
        <f t="shared" si="5"/>
        <v>18915</v>
      </c>
      <c r="AC111" s="416">
        <f t="shared" si="3"/>
        <v>0</v>
      </c>
      <c r="AD111" s="417" t="s">
        <v>312</v>
      </c>
      <c r="AE111" s="417" t="s">
        <v>313</v>
      </c>
      <c r="AF111" s="418" t="b">
        <v>1</v>
      </c>
      <c r="AG111" s="412"/>
      <c r="AH111" s="412" t="b">
        <v>1</v>
      </c>
      <c r="AI111" s="412"/>
      <c r="AJ111" s="412" t="b">
        <v>1</v>
      </c>
      <c r="AK111" s="412"/>
      <c r="AL111" s="412"/>
      <c r="AM111" s="412" t="b">
        <v>1</v>
      </c>
      <c r="AN111" s="412"/>
      <c r="AO111" s="417" t="s">
        <v>83</v>
      </c>
      <c r="AP111" s="407" t="s">
        <v>94</v>
      </c>
      <c r="AQ111" s="419" t="s">
        <v>70</v>
      </c>
      <c r="AR111" s="420">
        <f t="shared" si="4"/>
        <v>45743</v>
      </c>
      <c r="AS111" s="417"/>
      <c r="AT111" s="421"/>
      <c r="AU111" s="421"/>
      <c r="AV111" s="417"/>
      <c r="AW111" s="422"/>
      <c r="AX111" s="423"/>
      <c r="AY111" s="424"/>
      <c r="AZ111" s="425"/>
    </row>
    <row r="112" ht="15.75" customHeight="1">
      <c r="A112" s="406">
        <v>111.0</v>
      </c>
      <c r="B112" s="407">
        <v>19378.0</v>
      </c>
      <c r="C112" s="408">
        <v>45710.0</v>
      </c>
      <c r="D112" s="409">
        <v>45713.0</v>
      </c>
      <c r="E112" s="410">
        <f t="shared" si="1"/>
        <v>3</v>
      </c>
      <c r="F112" s="411" t="s">
        <v>1937</v>
      </c>
      <c r="G112" s="408">
        <v>37225.0</v>
      </c>
      <c r="H112" s="407">
        <v>23.0</v>
      </c>
      <c r="I112" s="412" t="s">
        <v>62</v>
      </c>
      <c r="J112" s="412" t="s">
        <v>62</v>
      </c>
      <c r="K112" s="412" t="s">
        <v>1938</v>
      </c>
      <c r="L112" s="412" t="s">
        <v>57</v>
      </c>
      <c r="M112" s="418" t="s">
        <v>76</v>
      </c>
      <c r="N112" s="412" t="s">
        <v>219</v>
      </c>
      <c r="O112" s="412" t="s">
        <v>1783</v>
      </c>
      <c r="P112" s="407" t="s">
        <v>1939</v>
      </c>
      <c r="Q112" s="412" t="s">
        <v>62</v>
      </c>
      <c r="R112" s="407"/>
      <c r="S112" s="412" t="s">
        <v>692</v>
      </c>
      <c r="T112" s="412" t="s">
        <v>62</v>
      </c>
      <c r="U112" s="413">
        <v>46469.24</v>
      </c>
      <c r="V112" s="414">
        <v>0.0</v>
      </c>
      <c r="W112" s="414">
        <v>0.0</v>
      </c>
      <c r="X112" s="414">
        <v>26648.66</v>
      </c>
      <c r="Y112" s="414">
        <v>320.58</v>
      </c>
      <c r="Z112" s="414">
        <v>13650.0</v>
      </c>
      <c r="AA112" s="414">
        <v>5850.0</v>
      </c>
      <c r="AB112" s="414">
        <f t="shared" si="5"/>
        <v>19500</v>
      </c>
      <c r="AC112" s="416">
        <f t="shared" si="3"/>
        <v>0</v>
      </c>
      <c r="AD112" s="417" t="s">
        <v>81</v>
      </c>
      <c r="AE112" s="417" t="s">
        <v>65</v>
      </c>
      <c r="AF112" s="418" t="b">
        <v>1</v>
      </c>
      <c r="AG112" s="412"/>
      <c r="AH112" s="412" t="b">
        <v>1</v>
      </c>
      <c r="AI112" s="412"/>
      <c r="AJ112" s="412" t="b">
        <v>1</v>
      </c>
      <c r="AK112" s="412"/>
      <c r="AL112" s="412"/>
      <c r="AM112" s="412" t="b">
        <v>1</v>
      </c>
      <c r="AN112" s="412"/>
      <c r="AO112" s="417" t="s">
        <v>83</v>
      </c>
      <c r="AP112" s="407" t="s">
        <v>94</v>
      </c>
      <c r="AQ112" s="419" t="s">
        <v>70</v>
      </c>
      <c r="AR112" s="420">
        <f t="shared" si="4"/>
        <v>45743</v>
      </c>
      <c r="AS112" s="417"/>
      <c r="AT112" s="421"/>
      <c r="AU112" s="421"/>
      <c r="AV112" s="417"/>
      <c r="AW112" s="422"/>
      <c r="AX112" s="423"/>
      <c r="AY112" s="424"/>
      <c r="AZ112" s="425"/>
    </row>
    <row r="113" ht="15.75" customHeight="1">
      <c r="A113" s="406">
        <v>112.0</v>
      </c>
      <c r="B113" s="407">
        <v>19377.0</v>
      </c>
      <c r="C113" s="408">
        <v>45710.0</v>
      </c>
      <c r="D113" s="409">
        <v>45713.0</v>
      </c>
      <c r="E113" s="410">
        <f t="shared" si="1"/>
        <v>3</v>
      </c>
      <c r="F113" s="411" t="s">
        <v>1940</v>
      </c>
      <c r="G113" s="408">
        <v>24965.0</v>
      </c>
      <c r="H113" s="407">
        <v>57.0</v>
      </c>
      <c r="I113" s="412" t="s">
        <v>62</v>
      </c>
      <c r="J113" s="412" t="s">
        <v>62</v>
      </c>
      <c r="K113" s="412" t="s">
        <v>1941</v>
      </c>
      <c r="L113" s="412" t="s">
        <v>75</v>
      </c>
      <c r="M113" s="418" t="s">
        <v>76</v>
      </c>
      <c r="N113" s="412" t="s">
        <v>1942</v>
      </c>
      <c r="O113" s="412" t="s">
        <v>1943</v>
      </c>
      <c r="P113" s="407" t="s">
        <v>1944</v>
      </c>
      <c r="Q113" s="412" t="s">
        <v>62</v>
      </c>
      <c r="R113" s="407"/>
      <c r="S113" s="412" t="s">
        <v>420</v>
      </c>
      <c r="T113" s="412" t="s">
        <v>1945</v>
      </c>
      <c r="U113" s="413">
        <v>102031.81</v>
      </c>
      <c r="V113" s="414">
        <v>20406.4</v>
      </c>
      <c r="W113" s="414">
        <v>0.0</v>
      </c>
      <c r="X113" s="414">
        <v>0.0</v>
      </c>
      <c r="Y113" s="414">
        <v>56665.41</v>
      </c>
      <c r="Z113" s="414">
        <v>17472.0</v>
      </c>
      <c r="AA113" s="414">
        <v>7488.0</v>
      </c>
      <c r="AB113" s="414">
        <f t="shared" si="5"/>
        <v>24960</v>
      </c>
      <c r="AC113" s="416">
        <f t="shared" si="3"/>
        <v>0</v>
      </c>
      <c r="AD113" s="417" t="s">
        <v>81</v>
      </c>
      <c r="AE113" s="417" t="s">
        <v>65</v>
      </c>
      <c r="AF113" s="418" t="b">
        <v>1</v>
      </c>
      <c r="AG113" s="412"/>
      <c r="AH113" s="412" t="b">
        <v>1</v>
      </c>
      <c r="AI113" s="412"/>
      <c r="AJ113" s="412" t="b">
        <v>1</v>
      </c>
      <c r="AK113" s="412"/>
      <c r="AL113" s="412"/>
      <c r="AM113" s="412" t="b">
        <v>1</v>
      </c>
      <c r="AN113" s="412"/>
      <c r="AO113" s="417" t="s">
        <v>83</v>
      </c>
      <c r="AP113" s="407" t="s">
        <v>94</v>
      </c>
      <c r="AQ113" s="419" t="s">
        <v>70</v>
      </c>
      <c r="AR113" s="420">
        <f t="shared" si="4"/>
        <v>45743</v>
      </c>
      <c r="AS113" s="417"/>
      <c r="AT113" s="421"/>
      <c r="AU113" s="421"/>
      <c r="AV113" s="417"/>
      <c r="AW113" s="422"/>
      <c r="AX113" s="423"/>
      <c r="AY113" s="424"/>
      <c r="AZ113" s="425"/>
    </row>
    <row r="114" ht="15.75" customHeight="1">
      <c r="A114" s="406">
        <v>113.0</v>
      </c>
      <c r="B114" s="407">
        <v>19260.0</v>
      </c>
      <c r="C114" s="408">
        <v>45708.0</v>
      </c>
      <c r="D114" s="409">
        <v>45713.0</v>
      </c>
      <c r="E114" s="410">
        <f t="shared" si="1"/>
        <v>5</v>
      </c>
      <c r="F114" s="411" t="s">
        <v>1946</v>
      </c>
      <c r="G114" s="408">
        <v>22381.0</v>
      </c>
      <c r="H114" s="407">
        <v>63.0</v>
      </c>
      <c r="I114" s="412" t="s">
        <v>62</v>
      </c>
      <c r="J114" s="412" t="s">
        <v>62</v>
      </c>
      <c r="K114" s="412" t="s">
        <v>1947</v>
      </c>
      <c r="L114" s="412" t="s">
        <v>98</v>
      </c>
      <c r="M114" s="418" t="s">
        <v>76</v>
      </c>
      <c r="N114" s="412" t="s">
        <v>1948</v>
      </c>
      <c r="O114" s="412" t="s">
        <v>1949</v>
      </c>
      <c r="P114" s="407" t="s">
        <v>1950</v>
      </c>
      <c r="Q114" s="412" t="s">
        <v>1951</v>
      </c>
      <c r="R114" s="407"/>
      <c r="S114" s="412" t="s">
        <v>669</v>
      </c>
      <c r="T114" s="412" t="s">
        <v>1922</v>
      </c>
      <c r="U114" s="413">
        <v>375589.03</v>
      </c>
      <c r="V114" s="414">
        <v>72566.34</v>
      </c>
      <c r="W114" s="414">
        <v>0.0</v>
      </c>
      <c r="X114" s="414">
        <v>130000.0</v>
      </c>
      <c r="Y114" s="414">
        <v>148452.69</v>
      </c>
      <c r="Z114" s="414">
        <v>17199.0</v>
      </c>
      <c r="AA114" s="414">
        <v>7371.0</v>
      </c>
      <c r="AB114" s="414">
        <f t="shared" si="5"/>
        <v>24570</v>
      </c>
      <c r="AC114" s="416">
        <f t="shared" si="3"/>
        <v>0</v>
      </c>
      <c r="AD114" s="417" t="s">
        <v>150</v>
      </c>
      <c r="AE114" s="417" t="s">
        <v>65</v>
      </c>
      <c r="AF114" s="418" t="b">
        <v>1</v>
      </c>
      <c r="AG114" s="412"/>
      <c r="AH114" s="412" t="b">
        <v>1</v>
      </c>
      <c r="AI114" s="412"/>
      <c r="AJ114" s="412" t="b">
        <v>1</v>
      </c>
      <c r="AK114" s="412"/>
      <c r="AL114" s="412"/>
      <c r="AM114" s="412" t="b">
        <v>1</v>
      </c>
      <c r="AN114" s="412"/>
      <c r="AO114" s="417" t="s">
        <v>83</v>
      </c>
      <c r="AP114" s="407" t="s">
        <v>127</v>
      </c>
      <c r="AQ114" s="419" t="s">
        <v>70</v>
      </c>
      <c r="AR114" s="420">
        <f t="shared" si="4"/>
        <v>45743</v>
      </c>
      <c r="AS114" s="417"/>
      <c r="AT114" s="421"/>
      <c r="AU114" s="421"/>
      <c r="AV114" s="417"/>
      <c r="AW114" s="422"/>
      <c r="AX114" s="423"/>
      <c r="AY114" s="424"/>
      <c r="AZ114" s="425"/>
    </row>
    <row r="115" ht="15.75" customHeight="1">
      <c r="A115" s="406">
        <v>114.0</v>
      </c>
      <c r="B115" s="407">
        <v>19193.0</v>
      </c>
      <c r="C115" s="408">
        <v>45709.0</v>
      </c>
      <c r="D115" s="409">
        <v>45713.0</v>
      </c>
      <c r="E115" s="410">
        <f t="shared" si="1"/>
        <v>4</v>
      </c>
      <c r="F115" s="411" t="s">
        <v>1952</v>
      </c>
      <c r="G115" s="408">
        <v>43648.0</v>
      </c>
      <c r="H115" s="407">
        <v>5.0</v>
      </c>
      <c r="I115" s="412" t="s">
        <v>62</v>
      </c>
      <c r="J115" s="412" t="s">
        <v>1953</v>
      </c>
      <c r="K115" s="412" t="s">
        <v>1954</v>
      </c>
      <c r="L115" s="412" t="s">
        <v>1142</v>
      </c>
      <c r="M115" s="418" t="s">
        <v>58</v>
      </c>
      <c r="N115" s="412" t="s">
        <v>1955</v>
      </c>
      <c r="O115" s="412" t="s">
        <v>1956</v>
      </c>
      <c r="P115" s="407" t="s">
        <v>91</v>
      </c>
      <c r="Q115" s="412" t="s">
        <v>62</v>
      </c>
      <c r="R115" s="407" t="s">
        <v>62</v>
      </c>
      <c r="S115" s="412" t="s">
        <v>1269</v>
      </c>
      <c r="T115" s="412" t="s">
        <v>62</v>
      </c>
      <c r="U115" s="413">
        <v>54200.56</v>
      </c>
      <c r="V115" s="414">
        <v>0.0</v>
      </c>
      <c r="W115" s="414">
        <v>0.0</v>
      </c>
      <c r="X115" s="414">
        <v>24564.48</v>
      </c>
      <c r="Y115" s="414">
        <v>386.08</v>
      </c>
      <c r="Z115" s="414">
        <v>20475.0</v>
      </c>
      <c r="AA115" s="414">
        <v>8775.0</v>
      </c>
      <c r="AB115" s="414">
        <f t="shared" si="5"/>
        <v>29250</v>
      </c>
      <c r="AC115" s="416">
        <f t="shared" si="3"/>
        <v>0</v>
      </c>
      <c r="AD115" s="417" t="s">
        <v>81</v>
      </c>
      <c r="AE115" s="417" t="s">
        <v>65</v>
      </c>
      <c r="AF115" s="418" t="b">
        <v>1</v>
      </c>
      <c r="AG115" s="412"/>
      <c r="AH115" s="412" t="b">
        <v>1</v>
      </c>
      <c r="AI115" s="412"/>
      <c r="AJ115" s="412" t="b">
        <v>1</v>
      </c>
      <c r="AK115" s="412"/>
      <c r="AL115" s="412"/>
      <c r="AM115" s="412" t="b">
        <v>1</v>
      </c>
      <c r="AN115" s="412"/>
      <c r="AO115" s="417" t="s">
        <v>1433</v>
      </c>
      <c r="AP115" s="407" t="s">
        <v>94</v>
      </c>
      <c r="AQ115" s="419" t="s">
        <v>95</v>
      </c>
      <c r="AR115" s="420">
        <f t="shared" si="4"/>
        <v>45743</v>
      </c>
      <c r="AS115" s="417"/>
      <c r="AT115" s="421"/>
      <c r="AU115" s="421"/>
      <c r="AV115" s="417"/>
      <c r="AW115" s="422"/>
      <c r="AX115" s="423"/>
      <c r="AY115" s="424"/>
      <c r="AZ115" s="425"/>
    </row>
    <row r="116" ht="15.75" customHeight="1">
      <c r="A116" s="406">
        <v>115.0</v>
      </c>
      <c r="B116" s="407">
        <v>19337.0</v>
      </c>
      <c r="C116" s="408">
        <v>45709.0</v>
      </c>
      <c r="D116" s="409">
        <v>45713.0</v>
      </c>
      <c r="E116" s="410">
        <f t="shared" si="1"/>
        <v>4</v>
      </c>
      <c r="F116" s="411" t="s">
        <v>1957</v>
      </c>
      <c r="G116" s="408">
        <v>41904.0</v>
      </c>
      <c r="H116" s="407">
        <v>10.0</v>
      </c>
      <c r="I116" s="412"/>
      <c r="J116" s="412" t="s">
        <v>1953</v>
      </c>
      <c r="K116" s="412" t="s">
        <v>1954</v>
      </c>
      <c r="L116" s="412" t="s">
        <v>1142</v>
      </c>
      <c r="M116" s="418" t="s">
        <v>58</v>
      </c>
      <c r="N116" s="412" t="s">
        <v>1958</v>
      </c>
      <c r="O116" s="412" t="s">
        <v>1956</v>
      </c>
      <c r="P116" s="407" t="s">
        <v>91</v>
      </c>
      <c r="Q116" s="412" t="s">
        <v>62</v>
      </c>
      <c r="R116" s="407" t="s">
        <v>62</v>
      </c>
      <c r="S116" s="412" t="s">
        <v>1269</v>
      </c>
      <c r="T116" s="412" t="s">
        <v>62</v>
      </c>
      <c r="U116" s="413">
        <v>55745.79</v>
      </c>
      <c r="V116" s="414">
        <v>0.0</v>
      </c>
      <c r="W116" s="414">
        <v>0.0</v>
      </c>
      <c r="X116" s="414">
        <v>26245.79</v>
      </c>
      <c r="Y116" s="414">
        <v>250.0</v>
      </c>
      <c r="Z116" s="414">
        <v>20475.0</v>
      </c>
      <c r="AA116" s="414">
        <v>8775.0</v>
      </c>
      <c r="AB116" s="414">
        <f t="shared" si="5"/>
        <v>29250</v>
      </c>
      <c r="AC116" s="416">
        <f t="shared" si="3"/>
        <v>0</v>
      </c>
      <c r="AD116" s="417" t="s">
        <v>81</v>
      </c>
      <c r="AE116" s="417" t="s">
        <v>65</v>
      </c>
      <c r="AF116" s="418" t="b">
        <v>1</v>
      </c>
      <c r="AG116" s="412"/>
      <c r="AH116" s="412" t="b">
        <v>1</v>
      </c>
      <c r="AI116" s="412"/>
      <c r="AJ116" s="412" t="b">
        <v>1</v>
      </c>
      <c r="AK116" s="412"/>
      <c r="AL116" s="412"/>
      <c r="AM116" s="412" t="b">
        <v>1</v>
      </c>
      <c r="AN116" s="412"/>
      <c r="AO116" s="417" t="s">
        <v>1433</v>
      </c>
      <c r="AP116" s="407" t="s">
        <v>94</v>
      </c>
      <c r="AQ116" s="419" t="s">
        <v>95</v>
      </c>
      <c r="AR116" s="420">
        <f t="shared" si="4"/>
        <v>45743</v>
      </c>
      <c r="AS116" s="417"/>
      <c r="AT116" s="421"/>
      <c r="AU116" s="421"/>
      <c r="AV116" s="417"/>
      <c r="AW116" s="422"/>
      <c r="AX116" s="423"/>
      <c r="AY116" s="424"/>
      <c r="AZ116" s="425"/>
    </row>
    <row r="117" ht="15.75" customHeight="1">
      <c r="A117" s="428">
        <v>116.0</v>
      </c>
      <c r="B117" s="429">
        <v>19458.0</v>
      </c>
      <c r="C117" s="430">
        <v>45712.0</v>
      </c>
      <c r="D117" s="431">
        <v>45713.0</v>
      </c>
      <c r="E117" s="432">
        <f t="shared" si="1"/>
        <v>1</v>
      </c>
      <c r="F117" s="433" t="s">
        <v>1959</v>
      </c>
      <c r="G117" s="430">
        <v>19382.0</v>
      </c>
      <c r="H117" s="429">
        <v>72.0</v>
      </c>
      <c r="I117" s="434" t="s">
        <v>62</v>
      </c>
      <c r="J117" s="434" t="s">
        <v>62</v>
      </c>
      <c r="K117" s="434" t="s">
        <v>1960</v>
      </c>
      <c r="L117" s="434" t="s">
        <v>98</v>
      </c>
      <c r="M117" s="440" t="s">
        <v>76</v>
      </c>
      <c r="N117" s="434" t="s">
        <v>1961</v>
      </c>
      <c r="O117" s="434" t="s">
        <v>1962</v>
      </c>
      <c r="P117" s="429" t="s">
        <v>1928</v>
      </c>
      <c r="Q117" s="434" t="s">
        <v>62</v>
      </c>
      <c r="R117" s="429" t="s">
        <v>62</v>
      </c>
      <c r="S117" s="434" t="s">
        <v>812</v>
      </c>
      <c r="T117" s="434" t="s">
        <v>1930</v>
      </c>
      <c r="U117" s="435">
        <v>50696.41</v>
      </c>
      <c r="V117" s="436">
        <v>9507.5</v>
      </c>
      <c r="W117" s="436">
        <v>0.0</v>
      </c>
      <c r="X117" s="436">
        <v>0.0</v>
      </c>
      <c r="Y117" s="436">
        <v>23638.91</v>
      </c>
      <c r="Z117" s="436">
        <v>12285.0</v>
      </c>
      <c r="AA117" s="436">
        <v>5265.0</v>
      </c>
      <c r="AB117" s="436">
        <f t="shared" si="5"/>
        <v>17550</v>
      </c>
      <c r="AC117" s="438">
        <f t="shared" si="3"/>
        <v>0</v>
      </c>
      <c r="AD117" s="439" t="s">
        <v>81</v>
      </c>
      <c r="AE117" s="439" t="s">
        <v>65</v>
      </c>
      <c r="AF117" s="440" t="b">
        <v>1</v>
      </c>
      <c r="AG117" s="434"/>
      <c r="AH117" s="434" t="b">
        <v>0</v>
      </c>
      <c r="AI117" s="434" t="s">
        <v>1963</v>
      </c>
      <c r="AJ117" s="434" t="b">
        <v>0</v>
      </c>
      <c r="AK117" s="434" t="s">
        <v>1964</v>
      </c>
      <c r="AL117" s="434"/>
      <c r="AM117" s="434" t="b">
        <v>1</v>
      </c>
      <c r="AN117" s="434"/>
      <c r="AO117" s="439" t="s">
        <v>83</v>
      </c>
      <c r="AP117" s="429" t="s">
        <v>94</v>
      </c>
      <c r="AQ117" s="441" t="s">
        <v>95</v>
      </c>
      <c r="AR117" s="442">
        <f t="shared" si="4"/>
        <v>45743</v>
      </c>
      <c r="AS117" s="439"/>
      <c r="AT117" s="443"/>
      <c r="AU117" s="443"/>
      <c r="AV117" s="439"/>
      <c r="AW117" s="444"/>
      <c r="AX117" s="445"/>
      <c r="AY117" s="446"/>
      <c r="AZ117" s="447"/>
      <c r="BA117" s="464"/>
    </row>
    <row r="118" ht="15.75" customHeight="1">
      <c r="A118" s="406">
        <v>117.0</v>
      </c>
      <c r="B118" s="407">
        <v>1935.0</v>
      </c>
      <c r="C118" s="408">
        <v>45711.0</v>
      </c>
      <c r="D118" s="409">
        <v>45714.0</v>
      </c>
      <c r="E118" s="410">
        <f t="shared" si="1"/>
        <v>3</v>
      </c>
      <c r="F118" s="411" t="s">
        <v>1965</v>
      </c>
      <c r="G118" s="408">
        <v>13519.0</v>
      </c>
      <c r="H118" s="407">
        <v>88.0</v>
      </c>
      <c r="I118" s="412" t="s">
        <v>62</v>
      </c>
      <c r="J118" s="412" t="s">
        <v>62</v>
      </c>
      <c r="K118" s="412" t="s">
        <v>1966</v>
      </c>
      <c r="L118" s="412" t="s">
        <v>98</v>
      </c>
      <c r="M118" s="418" t="s">
        <v>76</v>
      </c>
      <c r="N118" s="412" t="s">
        <v>1967</v>
      </c>
      <c r="O118" s="412" t="s">
        <v>1968</v>
      </c>
      <c r="P118" s="407" t="s">
        <v>157</v>
      </c>
      <c r="Q118" s="412" t="s">
        <v>62</v>
      </c>
      <c r="R118" s="407" t="s">
        <v>62</v>
      </c>
      <c r="S118" s="412" t="s">
        <v>1969</v>
      </c>
      <c r="T118" s="412" t="s">
        <v>62</v>
      </c>
      <c r="U118" s="413">
        <v>58084.42</v>
      </c>
      <c r="V118" s="414">
        <v>11616.88</v>
      </c>
      <c r="W118" s="414">
        <v>0.0</v>
      </c>
      <c r="X118" s="414">
        <v>0.0</v>
      </c>
      <c r="Y118" s="414">
        <v>28917.54</v>
      </c>
      <c r="Z118" s="414">
        <v>12285.0</v>
      </c>
      <c r="AA118" s="414">
        <v>5265.0</v>
      </c>
      <c r="AB118" s="414">
        <f t="shared" si="5"/>
        <v>17550</v>
      </c>
      <c r="AC118" s="416">
        <f t="shared" si="3"/>
        <v>0</v>
      </c>
      <c r="AD118" s="417" t="s">
        <v>81</v>
      </c>
      <c r="AE118" s="417" t="s">
        <v>65</v>
      </c>
      <c r="AF118" s="418" t="b">
        <v>1</v>
      </c>
      <c r="AG118" s="412"/>
      <c r="AH118" s="412" t="b">
        <v>0</v>
      </c>
      <c r="AI118" s="461" t="s">
        <v>1970</v>
      </c>
      <c r="AJ118" s="412" t="b">
        <v>0</v>
      </c>
      <c r="AK118" s="461" t="s">
        <v>1970</v>
      </c>
      <c r="AL118" s="412"/>
      <c r="AM118" s="412" t="b">
        <v>1</v>
      </c>
      <c r="AN118" s="412"/>
      <c r="AO118" s="417" t="s">
        <v>83</v>
      </c>
      <c r="AP118" s="407" t="s">
        <v>94</v>
      </c>
      <c r="AQ118" s="419"/>
      <c r="AR118" s="420">
        <f t="shared" si="4"/>
        <v>45744</v>
      </c>
      <c r="AS118" s="417"/>
      <c r="AT118" s="421"/>
      <c r="AU118" s="421"/>
      <c r="AV118" s="417"/>
      <c r="AW118" s="422"/>
      <c r="AX118" s="423"/>
      <c r="AY118" s="424"/>
      <c r="AZ118" s="425"/>
    </row>
    <row r="119" ht="15.75" customHeight="1">
      <c r="A119" s="406">
        <v>118.0</v>
      </c>
      <c r="B119" s="407">
        <v>19343.0</v>
      </c>
      <c r="C119" s="408">
        <v>45710.0</v>
      </c>
      <c r="D119" s="409">
        <v>45714.0</v>
      </c>
      <c r="E119" s="410">
        <f t="shared" si="1"/>
        <v>4</v>
      </c>
      <c r="F119" s="411" t="s">
        <v>1971</v>
      </c>
      <c r="G119" s="408">
        <v>26751.0</v>
      </c>
      <c r="H119" s="407">
        <v>51.0</v>
      </c>
      <c r="I119" s="412" t="s">
        <v>62</v>
      </c>
      <c r="J119" s="412" t="s">
        <v>62</v>
      </c>
      <c r="K119" s="412" t="s">
        <v>1972</v>
      </c>
      <c r="L119" s="412" t="s">
        <v>57</v>
      </c>
      <c r="M119" s="418" t="s">
        <v>76</v>
      </c>
      <c r="N119" s="412" t="s">
        <v>1973</v>
      </c>
      <c r="O119" s="412" t="s">
        <v>1974</v>
      </c>
      <c r="P119" s="407" t="s">
        <v>343</v>
      </c>
      <c r="Q119" s="412" t="s">
        <v>1975</v>
      </c>
      <c r="R119" s="407">
        <v>47562.0</v>
      </c>
      <c r="S119" s="412" t="s">
        <v>1976</v>
      </c>
      <c r="T119" s="412" t="s">
        <v>1977</v>
      </c>
      <c r="U119" s="413">
        <v>336447.35</v>
      </c>
      <c r="V119" s="414">
        <v>0.0</v>
      </c>
      <c r="W119" s="414">
        <v>0.0</v>
      </c>
      <c r="X119" s="414">
        <v>209461.7</v>
      </c>
      <c r="Y119" s="414">
        <v>66535.65</v>
      </c>
      <c r="Z119" s="414">
        <v>36270.0</v>
      </c>
      <c r="AA119" s="414">
        <v>24180.0</v>
      </c>
      <c r="AB119" s="414">
        <f t="shared" si="5"/>
        <v>60450</v>
      </c>
      <c r="AC119" s="416">
        <f t="shared" si="3"/>
        <v>0</v>
      </c>
      <c r="AD119" s="417" t="s">
        <v>312</v>
      </c>
      <c r="AE119" s="417" t="s">
        <v>65</v>
      </c>
      <c r="AF119" s="418" t="b">
        <v>1</v>
      </c>
      <c r="AG119" s="412"/>
      <c r="AH119" s="412" t="b">
        <v>1</v>
      </c>
      <c r="AI119" s="412"/>
      <c r="AJ119" s="412" t="b">
        <v>1</v>
      </c>
      <c r="AK119" s="412"/>
      <c r="AL119" s="412"/>
      <c r="AM119" s="412" t="b">
        <v>1</v>
      </c>
      <c r="AN119" s="412"/>
      <c r="AO119" s="417" t="s">
        <v>1433</v>
      </c>
      <c r="AP119" s="407" t="s">
        <v>94</v>
      </c>
      <c r="AQ119" s="419"/>
      <c r="AR119" s="420">
        <f t="shared" si="4"/>
        <v>45744</v>
      </c>
      <c r="AS119" s="417"/>
      <c r="AT119" s="421"/>
      <c r="AU119" s="421"/>
      <c r="AV119" s="417"/>
      <c r="AW119" s="422"/>
      <c r="AX119" s="423"/>
      <c r="AY119" s="424"/>
      <c r="AZ119" s="425"/>
    </row>
    <row r="120" ht="15.75" customHeight="1">
      <c r="A120" s="406">
        <v>119.0</v>
      </c>
      <c r="B120" s="407">
        <v>19517.0</v>
      </c>
      <c r="C120" s="408">
        <v>45714.0</v>
      </c>
      <c r="D120" s="409">
        <v>45714.0</v>
      </c>
      <c r="E120" s="410">
        <f t="shared" si="1"/>
        <v>0</v>
      </c>
      <c r="F120" s="411" t="s">
        <v>1978</v>
      </c>
      <c r="G120" s="408">
        <v>22786.0</v>
      </c>
      <c r="H120" s="407">
        <v>62.0</v>
      </c>
      <c r="I120" s="412" t="s">
        <v>62</v>
      </c>
      <c r="J120" s="412" t="s">
        <v>62</v>
      </c>
      <c r="K120" s="412" t="s">
        <v>1979</v>
      </c>
      <c r="L120" s="412" t="s">
        <v>98</v>
      </c>
      <c r="M120" s="418" t="s">
        <v>76</v>
      </c>
      <c r="N120" s="412" t="s">
        <v>1566</v>
      </c>
      <c r="O120" s="412" t="s">
        <v>1980</v>
      </c>
      <c r="P120" s="407"/>
      <c r="Q120" s="412" t="s">
        <v>1981</v>
      </c>
      <c r="R120" s="407">
        <v>66987.0</v>
      </c>
      <c r="S120" s="412" t="s">
        <v>622</v>
      </c>
      <c r="T120" s="412" t="s">
        <v>62</v>
      </c>
      <c r="U120" s="413">
        <v>61434.65</v>
      </c>
      <c r="V120" s="414">
        <v>12286.93</v>
      </c>
      <c r="W120" s="414">
        <v>0.0</v>
      </c>
      <c r="X120" s="414">
        <v>33147.72</v>
      </c>
      <c r="Y120" s="414">
        <v>0.0</v>
      </c>
      <c r="Z120" s="414">
        <v>9600.0</v>
      </c>
      <c r="AA120" s="414">
        <v>6400.0</v>
      </c>
      <c r="AB120" s="414">
        <f t="shared" si="5"/>
        <v>16000</v>
      </c>
      <c r="AC120" s="416">
        <f t="shared" si="3"/>
        <v>0</v>
      </c>
      <c r="AD120" s="417" t="s">
        <v>312</v>
      </c>
      <c r="AE120" s="417" t="s">
        <v>313</v>
      </c>
      <c r="AF120" s="418" t="b">
        <v>1</v>
      </c>
      <c r="AG120" s="412"/>
      <c r="AH120" s="412" t="b">
        <v>1</v>
      </c>
      <c r="AI120" s="412"/>
      <c r="AJ120" s="412" t="b">
        <v>1</v>
      </c>
      <c r="AK120" s="412"/>
      <c r="AL120" s="412"/>
      <c r="AM120" s="412" t="b">
        <v>1</v>
      </c>
      <c r="AN120" s="412"/>
      <c r="AO120" s="417" t="s">
        <v>83</v>
      </c>
      <c r="AP120" s="407" t="s">
        <v>69</v>
      </c>
      <c r="AQ120" s="419"/>
      <c r="AR120" s="420">
        <f t="shared" si="4"/>
        <v>45744</v>
      </c>
      <c r="AS120" s="417"/>
      <c r="AT120" s="421"/>
      <c r="AU120" s="421"/>
      <c r="AV120" s="417"/>
      <c r="AW120" s="422"/>
      <c r="AX120" s="423"/>
      <c r="AY120" s="424"/>
      <c r="AZ120" s="425"/>
    </row>
    <row r="121" ht="15.75" customHeight="1">
      <c r="A121" s="428">
        <v>120.0</v>
      </c>
      <c r="B121" s="429">
        <v>19331.0</v>
      </c>
      <c r="C121" s="430">
        <v>45709.0</v>
      </c>
      <c r="D121" s="431">
        <v>45714.0</v>
      </c>
      <c r="E121" s="432">
        <f t="shared" si="1"/>
        <v>5</v>
      </c>
      <c r="F121" s="433" t="s">
        <v>1982</v>
      </c>
      <c r="G121" s="430">
        <v>35137.0</v>
      </c>
      <c r="H121" s="429">
        <v>28.0</v>
      </c>
      <c r="I121" s="434" t="s">
        <v>62</v>
      </c>
      <c r="J121" s="434" t="s">
        <v>62</v>
      </c>
      <c r="K121" s="434" t="s">
        <v>1983</v>
      </c>
      <c r="L121" s="434" t="s">
        <v>57</v>
      </c>
      <c r="M121" s="440" t="s">
        <v>76</v>
      </c>
      <c r="N121" s="434" t="s">
        <v>1984</v>
      </c>
      <c r="O121" s="434" t="s">
        <v>1985</v>
      </c>
      <c r="P121" s="429" t="s">
        <v>1986</v>
      </c>
      <c r="Q121" s="434" t="s">
        <v>62</v>
      </c>
      <c r="R121" s="429" t="s">
        <v>62</v>
      </c>
      <c r="S121" s="434" t="s">
        <v>1987</v>
      </c>
      <c r="T121" s="434" t="s">
        <v>62</v>
      </c>
      <c r="U121" s="435">
        <v>72800.0</v>
      </c>
      <c r="V121" s="436">
        <v>0.0</v>
      </c>
      <c r="W121" s="436">
        <v>0.0</v>
      </c>
      <c r="X121" s="436">
        <v>0.0</v>
      </c>
      <c r="Y121" s="436">
        <v>65000.0</v>
      </c>
      <c r="Z121" s="436">
        <v>5460.0</v>
      </c>
      <c r="AA121" s="436">
        <v>2340.0</v>
      </c>
      <c r="AB121" s="436">
        <f t="shared" si="5"/>
        <v>7800</v>
      </c>
      <c r="AC121" s="438">
        <f t="shared" si="3"/>
        <v>0</v>
      </c>
      <c r="AD121" s="439" t="s">
        <v>81</v>
      </c>
      <c r="AE121" s="439" t="s">
        <v>65</v>
      </c>
      <c r="AF121" s="440" t="b">
        <v>1</v>
      </c>
      <c r="AG121" s="434"/>
      <c r="AH121" s="434" t="b">
        <v>1</v>
      </c>
      <c r="AI121" s="434"/>
      <c r="AJ121" s="434" t="b">
        <v>0</v>
      </c>
      <c r="AK121" s="461" t="s">
        <v>1988</v>
      </c>
      <c r="AL121" s="434"/>
      <c r="AM121" s="434" t="b">
        <v>1</v>
      </c>
      <c r="AN121" s="434"/>
      <c r="AO121" s="439" t="s">
        <v>68</v>
      </c>
      <c r="AP121" s="429" t="s">
        <v>69</v>
      </c>
      <c r="AQ121" s="441"/>
      <c r="AR121" s="442">
        <f t="shared" si="4"/>
        <v>45744</v>
      </c>
      <c r="AS121" s="439"/>
      <c r="AT121" s="443"/>
      <c r="AU121" s="443"/>
      <c r="AV121" s="439"/>
      <c r="AW121" s="444"/>
      <c r="AX121" s="445"/>
      <c r="AY121" s="446"/>
      <c r="AZ121" s="447"/>
      <c r="BA121" s="464"/>
    </row>
    <row r="122" ht="15.75" customHeight="1">
      <c r="A122" s="406">
        <v>121.0</v>
      </c>
      <c r="B122" s="407">
        <v>19503.0</v>
      </c>
      <c r="C122" s="408">
        <v>45713.0</v>
      </c>
      <c r="D122" s="409">
        <v>45715.0</v>
      </c>
      <c r="E122" s="410">
        <f t="shared" si="1"/>
        <v>2</v>
      </c>
      <c r="F122" s="411" t="s">
        <v>1989</v>
      </c>
      <c r="G122" s="408">
        <v>34165.0</v>
      </c>
      <c r="H122" s="407">
        <v>31.0</v>
      </c>
      <c r="I122" s="412" t="s">
        <v>62</v>
      </c>
      <c r="J122" s="412"/>
      <c r="K122" s="412" t="s">
        <v>1990</v>
      </c>
      <c r="L122" s="412" t="s">
        <v>57</v>
      </c>
      <c r="M122" s="418" t="s">
        <v>76</v>
      </c>
      <c r="N122" s="412" t="s">
        <v>1991</v>
      </c>
      <c r="O122" s="412" t="s">
        <v>1992</v>
      </c>
      <c r="P122" s="407" t="s">
        <v>1993</v>
      </c>
      <c r="Q122" s="412" t="s">
        <v>1994</v>
      </c>
      <c r="R122" s="530">
        <v>46260.0</v>
      </c>
      <c r="S122" s="412" t="s">
        <v>1976</v>
      </c>
      <c r="T122" s="412" t="s">
        <v>460</v>
      </c>
      <c r="U122" s="413">
        <v>101067.27</v>
      </c>
      <c r="V122" s="414">
        <v>0.0</v>
      </c>
      <c r="W122" s="414">
        <v>0.0</v>
      </c>
      <c r="X122" s="414">
        <v>77162.23</v>
      </c>
      <c r="Y122" s="414">
        <v>271.04</v>
      </c>
      <c r="Z122" s="414">
        <v>10530.0</v>
      </c>
      <c r="AA122" s="414">
        <v>13104.0</v>
      </c>
      <c r="AB122" s="414">
        <f t="shared" si="5"/>
        <v>23634</v>
      </c>
      <c r="AC122" s="416">
        <f t="shared" si="3"/>
        <v>0</v>
      </c>
      <c r="AD122" s="417" t="s">
        <v>312</v>
      </c>
      <c r="AE122" s="417" t="s">
        <v>65</v>
      </c>
      <c r="AF122" s="418" t="b">
        <v>1</v>
      </c>
      <c r="AG122" s="412"/>
      <c r="AH122" s="412" t="b">
        <v>1</v>
      </c>
      <c r="AI122" s="412"/>
      <c r="AJ122" s="412" t="b">
        <v>1</v>
      </c>
      <c r="AK122" s="412"/>
      <c r="AL122" s="412" t="s">
        <v>1465</v>
      </c>
      <c r="AM122" s="412" t="b">
        <v>1</v>
      </c>
      <c r="AN122" s="412"/>
      <c r="AO122" s="417" t="s">
        <v>1433</v>
      </c>
      <c r="AP122" s="407" t="s">
        <v>94</v>
      </c>
      <c r="AQ122" s="419" t="s">
        <v>70</v>
      </c>
      <c r="AR122" s="420">
        <f t="shared" si="4"/>
        <v>45745</v>
      </c>
      <c r="AS122" s="417"/>
      <c r="AT122" s="421"/>
      <c r="AU122" s="421"/>
      <c r="AV122" s="417"/>
      <c r="AW122" s="422"/>
      <c r="AX122" s="423"/>
      <c r="AY122" s="424"/>
      <c r="AZ122" s="425"/>
    </row>
    <row r="123" ht="15.75" customHeight="1">
      <c r="A123" s="406">
        <v>122.0</v>
      </c>
      <c r="B123" s="407">
        <v>19412.0</v>
      </c>
      <c r="C123" s="408">
        <v>45712.0</v>
      </c>
      <c r="D123" s="409">
        <v>45715.0</v>
      </c>
      <c r="E123" s="410">
        <f t="shared" si="1"/>
        <v>3</v>
      </c>
      <c r="F123" s="411" t="s">
        <v>877</v>
      </c>
      <c r="G123" s="408">
        <v>28527.0</v>
      </c>
      <c r="H123" s="407">
        <v>47.0</v>
      </c>
      <c r="I123" s="412" t="s">
        <v>62</v>
      </c>
      <c r="J123" s="412" t="s">
        <v>1995</v>
      </c>
      <c r="K123" s="412" t="s">
        <v>879</v>
      </c>
      <c r="L123" s="412" t="s">
        <v>57</v>
      </c>
      <c r="M123" s="418" t="s">
        <v>341</v>
      </c>
      <c r="N123" s="412" t="s">
        <v>1996</v>
      </c>
      <c r="O123" s="412" t="s">
        <v>1997</v>
      </c>
      <c r="P123" s="530" t="s">
        <v>266</v>
      </c>
      <c r="Q123" s="412" t="s">
        <v>62</v>
      </c>
      <c r="R123" s="407" t="s">
        <v>62</v>
      </c>
      <c r="S123" s="412" t="s">
        <v>393</v>
      </c>
      <c r="T123" s="412" t="s">
        <v>1998</v>
      </c>
      <c r="U123" s="413">
        <v>84599.15</v>
      </c>
      <c r="V123" s="414">
        <v>0.0</v>
      </c>
      <c r="W123" s="414">
        <v>0.0</v>
      </c>
      <c r="X123" s="414">
        <v>70076.65</v>
      </c>
      <c r="Y123" s="414">
        <v>287.5</v>
      </c>
      <c r="Z123" s="414">
        <v>9964.5</v>
      </c>
      <c r="AA123" s="414">
        <v>4270.5</v>
      </c>
      <c r="AB123" s="414">
        <f t="shared" si="5"/>
        <v>14235</v>
      </c>
      <c r="AC123" s="416">
        <f t="shared" si="3"/>
        <v>0</v>
      </c>
      <c r="AD123" s="417" t="s">
        <v>81</v>
      </c>
      <c r="AE123" s="417" t="s">
        <v>65</v>
      </c>
      <c r="AF123" s="418" t="b">
        <v>1</v>
      </c>
      <c r="AG123" s="412"/>
      <c r="AH123" s="412" t="b">
        <v>1</v>
      </c>
      <c r="AI123" s="531" t="s">
        <v>1999</v>
      </c>
      <c r="AJ123" s="412" t="b">
        <v>1</v>
      </c>
      <c r="AK123" s="531" t="s">
        <v>1999</v>
      </c>
      <c r="AL123" s="412"/>
      <c r="AM123" s="412" t="b">
        <v>1</v>
      </c>
      <c r="AN123" s="412"/>
      <c r="AO123" s="417" t="s">
        <v>83</v>
      </c>
      <c r="AP123" s="407" t="s">
        <v>69</v>
      </c>
      <c r="AQ123" s="419" t="s">
        <v>70</v>
      </c>
      <c r="AR123" s="420">
        <f t="shared" si="4"/>
        <v>45745</v>
      </c>
      <c r="AS123" s="417"/>
      <c r="AT123" s="421"/>
      <c r="AU123" s="421"/>
      <c r="AV123" s="417"/>
      <c r="AW123" s="422"/>
      <c r="AX123" s="423"/>
      <c r="AY123" s="424"/>
      <c r="AZ123" s="425"/>
    </row>
    <row r="124" ht="15.75" customHeight="1">
      <c r="A124" s="406">
        <v>123.0</v>
      </c>
      <c r="B124" s="407">
        <v>19579.0</v>
      </c>
      <c r="C124" s="408">
        <v>45715.0</v>
      </c>
      <c r="D124" s="409">
        <v>45715.0</v>
      </c>
      <c r="E124" s="410">
        <f t="shared" si="1"/>
        <v>0</v>
      </c>
      <c r="F124" s="411" t="s">
        <v>2000</v>
      </c>
      <c r="G124" s="408">
        <v>23012.0</v>
      </c>
      <c r="H124" s="407">
        <v>62.0</v>
      </c>
      <c r="I124" s="412" t="s">
        <v>62</v>
      </c>
      <c r="J124" s="412" t="s">
        <v>62</v>
      </c>
      <c r="K124" s="412" t="s">
        <v>2001</v>
      </c>
      <c r="L124" s="412" t="s">
        <v>98</v>
      </c>
      <c r="M124" s="418" t="s">
        <v>76</v>
      </c>
      <c r="N124" s="412" t="s">
        <v>1219</v>
      </c>
      <c r="O124" s="412" t="s">
        <v>2002</v>
      </c>
      <c r="P124" s="407" t="s">
        <v>1789</v>
      </c>
      <c r="Q124" s="412" t="s">
        <v>2003</v>
      </c>
      <c r="R124" s="530">
        <v>36825.0</v>
      </c>
      <c r="S124" s="412" t="s">
        <v>1214</v>
      </c>
      <c r="T124" s="412" t="s">
        <v>62</v>
      </c>
      <c r="U124" s="413">
        <v>38876.0</v>
      </c>
      <c r="V124" s="414">
        <v>7775.22</v>
      </c>
      <c r="W124" s="414">
        <v>0.0</v>
      </c>
      <c r="X124" s="414">
        <v>0.0</v>
      </c>
      <c r="Y124" s="414">
        <v>5945.78</v>
      </c>
      <c r="Z124" s="414">
        <v>12870.0</v>
      </c>
      <c r="AA124" s="414">
        <v>12285.0</v>
      </c>
      <c r="AB124" s="414">
        <f t="shared" si="5"/>
        <v>25155</v>
      </c>
      <c r="AC124" s="416">
        <f t="shared" si="3"/>
        <v>0</v>
      </c>
      <c r="AD124" s="417" t="s">
        <v>312</v>
      </c>
      <c r="AE124" s="417" t="s">
        <v>313</v>
      </c>
      <c r="AF124" s="418" t="b">
        <v>1</v>
      </c>
      <c r="AG124" s="412"/>
      <c r="AH124" s="412" t="b">
        <v>1</v>
      </c>
      <c r="AI124" s="412"/>
      <c r="AJ124" s="412" t="b">
        <v>1</v>
      </c>
      <c r="AK124" s="412"/>
      <c r="AL124" s="412" t="s">
        <v>2004</v>
      </c>
      <c r="AM124" s="412" t="b">
        <v>0</v>
      </c>
      <c r="AN124" s="412"/>
      <c r="AO124" s="417" t="s">
        <v>83</v>
      </c>
      <c r="AP124" s="407" t="s">
        <v>94</v>
      </c>
      <c r="AQ124" s="419" t="s">
        <v>70</v>
      </c>
      <c r="AR124" s="420">
        <f t="shared" si="4"/>
        <v>45745</v>
      </c>
      <c r="AS124" s="417"/>
      <c r="AT124" s="421"/>
      <c r="AU124" s="421"/>
      <c r="AV124" s="417"/>
      <c r="AW124" s="422"/>
      <c r="AX124" s="423"/>
      <c r="AY124" s="424"/>
      <c r="AZ124" s="425"/>
    </row>
    <row r="125" ht="15.75" customHeight="1">
      <c r="A125" s="406">
        <v>124.0</v>
      </c>
      <c r="B125" s="407">
        <v>19363.0</v>
      </c>
      <c r="C125" s="408">
        <v>45710.0</v>
      </c>
      <c r="D125" s="409">
        <v>45715.0</v>
      </c>
      <c r="E125" s="410">
        <f t="shared" si="1"/>
        <v>5</v>
      </c>
      <c r="F125" s="411" t="s">
        <v>2005</v>
      </c>
      <c r="G125" s="408">
        <v>40732.0</v>
      </c>
      <c r="H125" s="407">
        <v>13.0</v>
      </c>
      <c r="I125" s="412" t="s">
        <v>62</v>
      </c>
      <c r="J125" s="412" t="s">
        <v>2006</v>
      </c>
      <c r="K125" s="412" t="s">
        <v>2007</v>
      </c>
      <c r="L125" s="412" t="s">
        <v>164</v>
      </c>
      <c r="M125" s="418" t="s">
        <v>58</v>
      </c>
      <c r="N125" s="412" t="s">
        <v>202</v>
      </c>
      <c r="O125" s="412" t="s">
        <v>202</v>
      </c>
      <c r="P125" s="407" t="s">
        <v>61</v>
      </c>
      <c r="Q125" s="412" t="s">
        <v>62</v>
      </c>
      <c r="R125" s="407" t="s">
        <v>62</v>
      </c>
      <c r="S125" s="412" t="s">
        <v>134</v>
      </c>
      <c r="T125" s="412" t="s">
        <v>62</v>
      </c>
      <c r="U125" s="413">
        <v>68435.09</v>
      </c>
      <c r="V125" s="414">
        <v>0.0</v>
      </c>
      <c r="W125" s="414">
        <v>0.0</v>
      </c>
      <c r="X125" s="414">
        <v>21189.22</v>
      </c>
      <c r="Y125" s="414">
        <v>27745.87</v>
      </c>
      <c r="Z125" s="414">
        <v>13650.0</v>
      </c>
      <c r="AA125" s="414">
        <v>5850.0</v>
      </c>
      <c r="AB125" s="414">
        <f t="shared" si="5"/>
        <v>19500</v>
      </c>
      <c r="AC125" s="416">
        <f t="shared" si="3"/>
        <v>0</v>
      </c>
      <c r="AD125" s="417" t="s">
        <v>170</v>
      </c>
      <c r="AE125" s="417" t="s">
        <v>65</v>
      </c>
      <c r="AF125" s="418" t="b">
        <v>1</v>
      </c>
      <c r="AG125" s="412"/>
      <c r="AH125" s="412" t="b">
        <v>1</v>
      </c>
      <c r="AI125" s="412"/>
      <c r="AJ125" s="412" t="b">
        <v>1</v>
      </c>
      <c r="AK125" s="412"/>
      <c r="AL125" s="412" t="s">
        <v>2008</v>
      </c>
      <c r="AM125" s="412" t="b">
        <v>1</v>
      </c>
      <c r="AN125" s="412"/>
      <c r="AO125" s="417" t="s">
        <v>83</v>
      </c>
      <c r="AP125" s="407" t="s">
        <v>69</v>
      </c>
      <c r="AQ125" s="419" t="s">
        <v>70</v>
      </c>
      <c r="AR125" s="420">
        <f t="shared" si="4"/>
        <v>45745</v>
      </c>
      <c r="AS125" s="417"/>
      <c r="AT125" s="421"/>
      <c r="AU125" s="421"/>
      <c r="AV125" s="417"/>
      <c r="AW125" s="422"/>
      <c r="AX125" s="423"/>
      <c r="AY125" s="424"/>
      <c r="AZ125" s="425"/>
    </row>
    <row r="126" ht="15.75" customHeight="1">
      <c r="A126" s="406">
        <v>125.0</v>
      </c>
      <c r="B126" s="407">
        <v>19558.0</v>
      </c>
      <c r="C126" s="408">
        <v>45715.0</v>
      </c>
      <c r="D126" s="409">
        <v>45715.0</v>
      </c>
      <c r="E126" s="410">
        <f t="shared" si="1"/>
        <v>0</v>
      </c>
      <c r="F126" s="411" t="s">
        <v>2009</v>
      </c>
      <c r="G126" s="408">
        <v>21051.0</v>
      </c>
      <c r="H126" s="407">
        <v>67.0</v>
      </c>
      <c r="I126" s="412" t="s">
        <v>62</v>
      </c>
      <c r="J126" s="412" t="s">
        <v>62</v>
      </c>
      <c r="K126" s="412" t="s">
        <v>2010</v>
      </c>
      <c r="L126" s="412" t="s">
        <v>98</v>
      </c>
      <c r="M126" s="418" t="s">
        <v>76</v>
      </c>
      <c r="N126" s="412" t="s">
        <v>2011</v>
      </c>
      <c r="O126" s="412" t="s">
        <v>2011</v>
      </c>
      <c r="P126" s="407" t="s">
        <v>1151</v>
      </c>
      <c r="Q126" s="412" t="s">
        <v>1152</v>
      </c>
      <c r="R126" s="407" t="s">
        <v>2012</v>
      </c>
      <c r="S126" s="412" t="s">
        <v>622</v>
      </c>
      <c r="T126" s="412" t="s">
        <v>62</v>
      </c>
      <c r="U126" s="413">
        <v>50752.89</v>
      </c>
      <c r="V126" s="414">
        <v>10150.58</v>
      </c>
      <c r="W126" s="414">
        <v>0.0</v>
      </c>
      <c r="X126" s="414">
        <v>0.0</v>
      </c>
      <c r="Y126" s="414">
        <v>12302.31</v>
      </c>
      <c r="Z126" s="414">
        <v>16980.0</v>
      </c>
      <c r="AA126" s="414">
        <v>11320.0</v>
      </c>
      <c r="AB126" s="414">
        <f t="shared" si="5"/>
        <v>28300</v>
      </c>
      <c r="AC126" s="416">
        <f t="shared" si="3"/>
        <v>0</v>
      </c>
      <c r="AD126" s="417" t="s">
        <v>2013</v>
      </c>
      <c r="AE126" s="417" t="s">
        <v>313</v>
      </c>
      <c r="AF126" s="418" t="b">
        <v>1</v>
      </c>
      <c r="AG126" s="412"/>
      <c r="AH126" s="412" t="b">
        <v>1</v>
      </c>
      <c r="AI126" s="412"/>
      <c r="AJ126" s="412" t="b">
        <v>1</v>
      </c>
      <c r="AK126" s="412"/>
      <c r="AL126" s="412" t="s">
        <v>2014</v>
      </c>
      <c r="AM126" s="412" t="b">
        <v>1</v>
      </c>
      <c r="AN126" s="412"/>
      <c r="AO126" s="417" t="s">
        <v>83</v>
      </c>
      <c r="AP126" s="407" t="s">
        <v>94</v>
      </c>
      <c r="AQ126" s="419" t="s">
        <v>95</v>
      </c>
      <c r="AR126" s="420">
        <f t="shared" si="4"/>
        <v>45745</v>
      </c>
      <c r="AS126" s="417"/>
      <c r="AT126" s="421"/>
      <c r="AU126" s="421"/>
      <c r="AV126" s="417"/>
      <c r="AW126" s="422"/>
      <c r="AX126" s="423"/>
      <c r="AY126" s="424"/>
      <c r="AZ126" s="425"/>
    </row>
    <row r="127" ht="15.75" customHeight="1">
      <c r="A127" s="406">
        <v>126.0</v>
      </c>
      <c r="B127" s="407">
        <v>19580.0</v>
      </c>
      <c r="C127" s="408">
        <v>45715.0</v>
      </c>
      <c r="D127" s="409">
        <v>45715.0</v>
      </c>
      <c r="E127" s="410">
        <f t="shared" si="1"/>
        <v>0</v>
      </c>
      <c r="F127" s="411" t="s">
        <v>2015</v>
      </c>
      <c r="G127" s="408">
        <v>20307.0</v>
      </c>
      <c r="H127" s="407">
        <v>69.0</v>
      </c>
      <c r="I127" s="412" t="s">
        <v>62</v>
      </c>
      <c r="J127" s="412" t="s">
        <v>62</v>
      </c>
      <c r="K127" s="412" t="s">
        <v>2016</v>
      </c>
      <c r="L127" s="412" t="s">
        <v>98</v>
      </c>
      <c r="M127" s="418" t="s">
        <v>76</v>
      </c>
      <c r="N127" s="412" t="s">
        <v>1219</v>
      </c>
      <c r="O127" s="412" t="s">
        <v>2002</v>
      </c>
      <c r="P127" s="407" t="s">
        <v>1789</v>
      </c>
      <c r="Q127" s="412" t="s">
        <v>2017</v>
      </c>
      <c r="R127" s="530">
        <v>36825.0</v>
      </c>
      <c r="S127" s="412" t="s">
        <v>1214</v>
      </c>
      <c r="T127" s="412" t="s">
        <v>62</v>
      </c>
      <c r="U127" s="413">
        <v>28028.0</v>
      </c>
      <c r="V127" s="414">
        <v>5605.62</v>
      </c>
      <c r="W127" s="414">
        <v>0.0</v>
      </c>
      <c r="X127" s="414">
        <v>0.0</v>
      </c>
      <c r="Y127" s="414">
        <v>115.0</v>
      </c>
      <c r="Z127" s="414">
        <v>12870.0</v>
      </c>
      <c r="AA127" s="414">
        <v>12285.0</v>
      </c>
      <c r="AB127" s="414">
        <f t="shared" si="5"/>
        <v>25155</v>
      </c>
      <c r="AC127" s="416">
        <f t="shared" si="3"/>
        <v>-2847.62</v>
      </c>
      <c r="AD127" s="417" t="s">
        <v>312</v>
      </c>
      <c r="AE127" s="417" t="s">
        <v>313</v>
      </c>
      <c r="AF127" s="418" t="b">
        <v>1</v>
      </c>
      <c r="AG127" s="412"/>
      <c r="AH127" s="412" t="b">
        <v>1</v>
      </c>
      <c r="AI127" s="412"/>
      <c r="AJ127" s="412" t="b">
        <v>1</v>
      </c>
      <c r="AK127" s="412"/>
      <c r="AL127" s="412" t="s">
        <v>2004</v>
      </c>
      <c r="AM127" s="412" t="b">
        <v>1</v>
      </c>
      <c r="AN127" s="412"/>
      <c r="AO127" s="417" t="s">
        <v>83</v>
      </c>
      <c r="AP127" s="407" t="s">
        <v>94</v>
      </c>
      <c r="AQ127" s="419" t="s">
        <v>70</v>
      </c>
      <c r="AR127" s="420">
        <f t="shared" si="4"/>
        <v>45745</v>
      </c>
      <c r="AS127" s="417"/>
      <c r="AT127" s="421"/>
      <c r="AU127" s="421"/>
      <c r="AV127" s="417"/>
      <c r="AW127" s="422"/>
      <c r="AX127" s="423"/>
      <c r="AY127" s="424"/>
      <c r="AZ127" s="425"/>
    </row>
    <row r="128" ht="15.75" customHeight="1">
      <c r="A128" s="406">
        <v>127.0</v>
      </c>
      <c r="B128" s="407">
        <v>19448.0</v>
      </c>
      <c r="C128" s="408">
        <v>45712.0</v>
      </c>
      <c r="D128" s="409">
        <v>45715.0</v>
      </c>
      <c r="E128" s="410">
        <f t="shared" si="1"/>
        <v>3</v>
      </c>
      <c r="F128" s="411" t="s">
        <v>2018</v>
      </c>
      <c r="G128" s="408">
        <v>35841.0</v>
      </c>
      <c r="H128" s="407">
        <v>37.0</v>
      </c>
      <c r="I128" s="412" t="s">
        <v>62</v>
      </c>
      <c r="J128" s="412" t="s">
        <v>2019</v>
      </c>
      <c r="K128" s="412" t="s">
        <v>2020</v>
      </c>
      <c r="L128" s="412" t="s">
        <v>57</v>
      </c>
      <c r="M128" s="418" t="s">
        <v>341</v>
      </c>
      <c r="N128" s="412" t="s">
        <v>2021</v>
      </c>
      <c r="O128" s="412" t="s">
        <v>2022</v>
      </c>
      <c r="P128" s="407" t="s">
        <v>2023</v>
      </c>
      <c r="Q128" s="412" t="s">
        <v>2024</v>
      </c>
      <c r="R128" s="530">
        <v>59514.0</v>
      </c>
      <c r="S128" s="412" t="s">
        <v>1351</v>
      </c>
      <c r="T128" s="412" t="s">
        <v>2025</v>
      </c>
      <c r="U128" s="413">
        <v>361012.29</v>
      </c>
      <c r="V128" s="414">
        <v>0.0</v>
      </c>
      <c r="W128" s="414">
        <v>0.0</v>
      </c>
      <c r="X128" s="414">
        <v>0.0</v>
      </c>
      <c r="Y128" s="414">
        <v>323962.29</v>
      </c>
      <c r="Z128" s="414">
        <v>22230.0</v>
      </c>
      <c r="AA128" s="414">
        <v>14820.0</v>
      </c>
      <c r="AB128" s="414">
        <f t="shared" si="5"/>
        <v>37050</v>
      </c>
      <c r="AC128" s="416">
        <f t="shared" si="3"/>
        <v>0</v>
      </c>
      <c r="AD128" s="417" t="s">
        <v>938</v>
      </c>
      <c r="AE128" s="417" t="s">
        <v>65</v>
      </c>
      <c r="AF128" s="418" t="b">
        <v>1</v>
      </c>
      <c r="AG128" s="412"/>
      <c r="AH128" s="412" t="b">
        <v>0</v>
      </c>
      <c r="AI128" s="462" t="s">
        <v>2026</v>
      </c>
      <c r="AJ128" s="412" t="b">
        <v>0</v>
      </c>
      <c r="AK128" s="462" t="s">
        <v>2026</v>
      </c>
      <c r="AL128" s="412" t="s">
        <v>1465</v>
      </c>
      <c r="AM128" s="412" t="b">
        <v>1</v>
      </c>
      <c r="AN128" s="412" t="s">
        <v>2027</v>
      </c>
      <c r="AO128" s="417" t="s">
        <v>238</v>
      </c>
      <c r="AP128" s="407" t="s">
        <v>69</v>
      </c>
      <c r="AQ128" s="419" t="s">
        <v>95</v>
      </c>
      <c r="AR128" s="420">
        <f t="shared" si="4"/>
        <v>45745</v>
      </c>
      <c r="AS128" s="417"/>
      <c r="AT128" s="421"/>
      <c r="AU128" s="421"/>
      <c r="AV128" s="417"/>
      <c r="AW128" s="422"/>
      <c r="AX128" s="423"/>
      <c r="AY128" s="424"/>
      <c r="AZ128" s="425"/>
    </row>
    <row r="129" ht="15.75" customHeight="1">
      <c r="A129" s="406">
        <v>128.0</v>
      </c>
      <c r="B129" s="407">
        <v>19476.0</v>
      </c>
      <c r="C129" s="408">
        <v>45713.0</v>
      </c>
      <c r="D129" s="409">
        <v>45715.0</v>
      </c>
      <c r="E129" s="410">
        <f t="shared" si="1"/>
        <v>2</v>
      </c>
      <c r="F129" s="411" t="s">
        <v>2028</v>
      </c>
      <c r="G129" s="408">
        <v>45713.0</v>
      </c>
      <c r="H129" s="407">
        <v>0.0</v>
      </c>
      <c r="I129" s="412" t="s">
        <v>62</v>
      </c>
      <c r="J129" s="412" t="s">
        <v>2019</v>
      </c>
      <c r="K129" s="412" t="s">
        <v>2020</v>
      </c>
      <c r="L129" s="412" t="s">
        <v>57</v>
      </c>
      <c r="M129" s="418" t="s">
        <v>58</v>
      </c>
      <c r="N129" s="412" t="s">
        <v>62</v>
      </c>
      <c r="O129" s="412" t="s">
        <v>2029</v>
      </c>
      <c r="P129" s="407" t="s">
        <v>605</v>
      </c>
      <c r="Q129" s="412" t="s">
        <v>2030</v>
      </c>
      <c r="R129" s="407">
        <v>99460.0</v>
      </c>
      <c r="S129" s="412" t="s">
        <v>2031</v>
      </c>
      <c r="T129" s="412" t="s">
        <v>62</v>
      </c>
      <c r="U129" s="413">
        <v>42440.74</v>
      </c>
      <c r="V129" s="414">
        <v>0.0</v>
      </c>
      <c r="W129" s="414">
        <v>0.0</v>
      </c>
      <c r="X129" s="414">
        <v>0.0</v>
      </c>
      <c r="Y129" s="414">
        <v>36688.24</v>
      </c>
      <c r="Z129" s="414">
        <v>4774.5</v>
      </c>
      <c r="AA129" s="414">
        <v>978.0</v>
      </c>
      <c r="AB129" s="414">
        <f t="shared" si="5"/>
        <v>5752.5</v>
      </c>
      <c r="AC129" s="416">
        <f t="shared" si="3"/>
        <v>0</v>
      </c>
      <c r="AD129" s="417" t="s">
        <v>258</v>
      </c>
      <c r="AE129" s="417" t="s">
        <v>65</v>
      </c>
      <c r="AF129" s="418" t="b">
        <v>0</v>
      </c>
      <c r="AG129" s="412" t="s">
        <v>1442</v>
      </c>
      <c r="AH129" s="412" t="b">
        <v>0</v>
      </c>
      <c r="AI129" s="462" t="s">
        <v>2032</v>
      </c>
      <c r="AJ129" s="412" t="b">
        <v>0</v>
      </c>
      <c r="AK129" s="462" t="s">
        <v>2032</v>
      </c>
      <c r="AL129" s="412" t="s">
        <v>2033</v>
      </c>
      <c r="AM129" s="412" t="b">
        <v>1</v>
      </c>
      <c r="AN129" s="412"/>
      <c r="AO129" s="417" t="s">
        <v>949</v>
      </c>
      <c r="AP129" s="407" t="s">
        <v>94</v>
      </c>
      <c r="AQ129" s="419" t="s">
        <v>95</v>
      </c>
      <c r="AR129" s="420">
        <f t="shared" si="4"/>
        <v>45745</v>
      </c>
      <c r="AS129" s="417"/>
      <c r="AT129" s="421"/>
      <c r="AU129" s="421"/>
      <c r="AV129" s="417"/>
      <c r="AW129" s="422"/>
      <c r="AX129" s="423"/>
      <c r="AY129" s="424"/>
      <c r="AZ129" s="425"/>
    </row>
    <row r="130" ht="15.75" customHeight="1">
      <c r="A130" s="406">
        <v>129.0</v>
      </c>
      <c r="B130" s="407">
        <v>19504.0</v>
      </c>
      <c r="C130" s="408">
        <v>45713.0</v>
      </c>
      <c r="D130" s="409">
        <v>45715.0</v>
      </c>
      <c r="E130" s="410">
        <f t="shared" si="1"/>
        <v>2</v>
      </c>
      <c r="F130" s="411" t="s">
        <v>2034</v>
      </c>
      <c r="G130" s="408">
        <v>39260.0</v>
      </c>
      <c r="H130" s="407">
        <v>17.0</v>
      </c>
      <c r="I130" s="412" t="s">
        <v>62</v>
      </c>
      <c r="J130" s="412" t="s">
        <v>2035</v>
      </c>
      <c r="K130" s="412" t="s">
        <v>2036</v>
      </c>
      <c r="L130" s="412" t="s">
        <v>57</v>
      </c>
      <c r="M130" s="418" t="s">
        <v>58</v>
      </c>
      <c r="N130" s="412" t="s">
        <v>987</v>
      </c>
      <c r="O130" s="412" t="s">
        <v>987</v>
      </c>
      <c r="P130" s="407" t="s">
        <v>2037</v>
      </c>
      <c r="Q130" s="412" t="s">
        <v>62</v>
      </c>
      <c r="R130" s="407" t="s">
        <v>62</v>
      </c>
      <c r="S130" s="412" t="s">
        <v>334</v>
      </c>
      <c r="T130" s="412" t="s">
        <v>62</v>
      </c>
      <c r="U130" s="413">
        <v>40980.13</v>
      </c>
      <c r="V130" s="414">
        <v>0.0</v>
      </c>
      <c r="W130" s="414">
        <v>9280.13</v>
      </c>
      <c r="X130" s="414">
        <v>0.0</v>
      </c>
      <c r="Y130" s="414">
        <v>20000.0</v>
      </c>
      <c r="Z130" s="414">
        <v>8190.0</v>
      </c>
      <c r="AA130" s="414">
        <v>3510.0</v>
      </c>
      <c r="AB130" s="414">
        <f t="shared" si="5"/>
        <v>11700</v>
      </c>
      <c r="AC130" s="416">
        <f t="shared" si="3"/>
        <v>0</v>
      </c>
      <c r="AD130" s="417" t="s">
        <v>170</v>
      </c>
      <c r="AE130" s="417" t="s">
        <v>65</v>
      </c>
      <c r="AF130" s="418" t="b">
        <v>1</v>
      </c>
      <c r="AG130" s="412"/>
      <c r="AH130" s="412" t="b">
        <v>1</v>
      </c>
      <c r="AI130" s="412"/>
      <c r="AJ130" s="412" t="b">
        <v>1</v>
      </c>
      <c r="AK130" s="412"/>
      <c r="AL130" s="412" t="s">
        <v>2038</v>
      </c>
      <c r="AM130" s="412" t="b">
        <v>1</v>
      </c>
      <c r="AN130" s="412"/>
      <c r="AO130" s="417" t="s">
        <v>83</v>
      </c>
      <c r="AP130" s="407" t="s">
        <v>69</v>
      </c>
      <c r="AQ130" s="419" t="s">
        <v>70</v>
      </c>
      <c r="AR130" s="420">
        <f t="shared" si="4"/>
        <v>45745</v>
      </c>
      <c r="AS130" s="417"/>
      <c r="AT130" s="421"/>
      <c r="AU130" s="421"/>
      <c r="AV130" s="417"/>
      <c r="AW130" s="422"/>
      <c r="AX130" s="423"/>
      <c r="AY130" s="424"/>
      <c r="AZ130" s="425"/>
    </row>
    <row r="131" ht="15.75" customHeight="1">
      <c r="A131" s="406">
        <v>130.0</v>
      </c>
      <c r="B131" s="407">
        <v>19403.0</v>
      </c>
      <c r="C131" s="408">
        <v>45711.0</v>
      </c>
      <c r="D131" s="409">
        <v>45715.0</v>
      </c>
      <c r="E131" s="410">
        <f t="shared" si="1"/>
        <v>4</v>
      </c>
      <c r="F131" s="411" t="s">
        <v>2039</v>
      </c>
      <c r="G131" s="408">
        <v>43188.0</v>
      </c>
      <c r="H131" s="407">
        <v>6.0</v>
      </c>
      <c r="I131" s="412" t="s">
        <v>2040</v>
      </c>
      <c r="J131" s="412" t="s">
        <v>2041</v>
      </c>
      <c r="K131" s="412" t="s">
        <v>2042</v>
      </c>
      <c r="L131" s="412" t="s">
        <v>57</v>
      </c>
      <c r="M131" s="418" t="s">
        <v>58</v>
      </c>
      <c r="N131" s="412" t="s">
        <v>824</v>
      </c>
      <c r="O131" s="412" t="s">
        <v>2043</v>
      </c>
      <c r="P131" s="407" t="s">
        <v>91</v>
      </c>
      <c r="Q131" s="412" t="s">
        <v>62</v>
      </c>
      <c r="R131" s="407" t="s">
        <v>62</v>
      </c>
      <c r="S131" s="412" t="s">
        <v>1420</v>
      </c>
      <c r="T131" s="412" t="s">
        <v>62</v>
      </c>
      <c r="U131" s="413">
        <v>92381.32</v>
      </c>
      <c r="V131" s="414">
        <v>0.0</v>
      </c>
      <c r="W131" s="414">
        <v>0.0</v>
      </c>
      <c r="X131" s="414">
        <v>61808.82</v>
      </c>
      <c r="Y131" s="414">
        <v>1322.5</v>
      </c>
      <c r="Z131" s="414">
        <v>20475.0</v>
      </c>
      <c r="AA131" s="414">
        <v>8775.0</v>
      </c>
      <c r="AB131" s="414">
        <f t="shared" si="5"/>
        <v>29250</v>
      </c>
      <c r="AC131" s="416">
        <f t="shared" si="3"/>
        <v>0</v>
      </c>
      <c r="AD131" s="417" t="s">
        <v>170</v>
      </c>
      <c r="AE131" s="417" t="s">
        <v>65</v>
      </c>
      <c r="AF131" s="418" t="b">
        <v>1</v>
      </c>
      <c r="AG131" s="412"/>
      <c r="AH131" s="412" t="b">
        <v>1</v>
      </c>
      <c r="AI131" s="412"/>
      <c r="AJ131" s="412" t="b">
        <v>1</v>
      </c>
      <c r="AK131" s="412"/>
      <c r="AL131" s="412" t="s">
        <v>2044</v>
      </c>
      <c r="AM131" s="412" t="b">
        <v>1</v>
      </c>
      <c r="AN131" s="412"/>
      <c r="AO131" s="417" t="s">
        <v>1433</v>
      </c>
      <c r="AP131" s="407" t="s">
        <v>94</v>
      </c>
      <c r="AQ131" s="419" t="s">
        <v>70</v>
      </c>
      <c r="AR131" s="420">
        <f t="shared" si="4"/>
        <v>45745</v>
      </c>
      <c r="AS131" s="417"/>
      <c r="AT131" s="421"/>
      <c r="AU131" s="421"/>
      <c r="AV131" s="417"/>
      <c r="AW131" s="422"/>
      <c r="AX131" s="423"/>
      <c r="AY131" s="424"/>
      <c r="AZ131" s="425"/>
    </row>
    <row r="132" ht="52.5" customHeight="1">
      <c r="A132" s="406">
        <v>131.0</v>
      </c>
      <c r="B132" s="407">
        <v>19475.0</v>
      </c>
      <c r="C132" s="408">
        <v>45713.0</v>
      </c>
      <c r="D132" s="409">
        <v>45715.0</v>
      </c>
      <c r="E132" s="410">
        <f t="shared" si="1"/>
        <v>2</v>
      </c>
      <c r="F132" s="411" t="s">
        <v>2045</v>
      </c>
      <c r="G132" s="408">
        <v>44825.0</v>
      </c>
      <c r="H132" s="407">
        <v>2.0</v>
      </c>
      <c r="I132" s="412" t="s">
        <v>62</v>
      </c>
      <c r="J132" s="412" t="s">
        <v>2046</v>
      </c>
      <c r="K132" s="412" t="s">
        <v>2047</v>
      </c>
      <c r="L132" s="412" t="s">
        <v>57</v>
      </c>
      <c r="M132" s="418" t="s">
        <v>58</v>
      </c>
      <c r="N132" s="412" t="s">
        <v>59</v>
      </c>
      <c r="O132" s="412" t="s">
        <v>202</v>
      </c>
      <c r="P132" s="407" t="s">
        <v>61</v>
      </c>
      <c r="Q132" s="412" t="s">
        <v>62</v>
      </c>
      <c r="R132" s="407" t="s">
        <v>62</v>
      </c>
      <c r="S132" s="412" t="s">
        <v>2048</v>
      </c>
      <c r="T132" s="412" t="s">
        <v>62</v>
      </c>
      <c r="U132" s="413">
        <v>32927.37</v>
      </c>
      <c r="V132" s="414">
        <v>0.0</v>
      </c>
      <c r="W132" s="414">
        <v>0.0</v>
      </c>
      <c r="X132" s="414">
        <v>12279.94</v>
      </c>
      <c r="Y132" s="414">
        <v>1147.43</v>
      </c>
      <c r="Z132" s="414">
        <v>13650.0</v>
      </c>
      <c r="AA132" s="414">
        <v>5850.0</v>
      </c>
      <c r="AB132" s="414">
        <f t="shared" si="5"/>
        <v>19500</v>
      </c>
      <c r="AC132" s="416">
        <f t="shared" si="3"/>
        <v>0</v>
      </c>
      <c r="AD132" s="417" t="s">
        <v>170</v>
      </c>
      <c r="AE132" s="417" t="s">
        <v>65</v>
      </c>
      <c r="AF132" s="418" t="b">
        <v>1</v>
      </c>
      <c r="AG132" s="412"/>
      <c r="AH132" s="412" t="b">
        <v>1</v>
      </c>
      <c r="AI132" s="412"/>
      <c r="AJ132" s="412" t="b">
        <v>1</v>
      </c>
      <c r="AK132" s="412"/>
      <c r="AL132" s="412" t="s">
        <v>2049</v>
      </c>
      <c r="AM132" s="412" t="b">
        <v>1</v>
      </c>
      <c r="AN132" s="412"/>
      <c r="AO132" s="417" t="s">
        <v>1433</v>
      </c>
      <c r="AP132" s="407" t="s">
        <v>94</v>
      </c>
      <c r="AQ132" s="419" t="s">
        <v>70</v>
      </c>
      <c r="AR132" s="420">
        <f t="shared" si="4"/>
        <v>45745</v>
      </c>
      <c r="AS132" s="417"/>
      <c r="AT132" s="421"/>
      <c r="AU132" s="421"/>
      <c r="AV132" s="417"/>
      <c r="AW132" s="422"/>
      <c r="AX132" s="423"/>
      <c r="AY132" s="424"/>
      <c r="AZ132" s="425"/>
    </row>
    <row r="133" ht="15.75" customHeight="1">
      <c r="A133" s="406">
        <v>132.0</v>
      </c>
      <c r="B133" s="407">
        <v>19353.0</v>
      </c>
      <c r="C133" s="408">
        <v>45710.0</v>
      </c>
      <c r="D133" s="409">
        <v>45715.0</v>
      </c>
      <c r="E133" s="410">
        <f t="shared" si="1"/>
        <v>5</v>
      </c>
      <c r="F133" s="411" t="s">
        <v>2050</v>
      </c>
      <c r="G133" s="408">
        <v>35477.0</v>
      </c>
      <c r="H133" s="407">
        <v>28.0</v>
      </c>
      <c r="I133" s="412" t="s">
        <v>62</v>
      </c>
      <c r="J133" s="412" t="s">
        <v>62</v>
      </c>
      <c r="K133" s="412" t="s">
        <v>2051</v>
      </c>
      <c r="L133" s="412" t="s">
        <v>478</v>
      </c>
      <c r="M133" s="418" t="s">
        <v>76</v>
      </c>
      <c r="N133" s="412" t="s">
        <v>2052</v>
      </c>
      <c r="O133" s="412" t="s">
        <v>2053</v>
      </c>
      <c r="P133" s="407" t="s">
        <v>1718</v>
      </c>
      <c r="Q133" s="412" t="s">
        <v>62</v>
      </c>
      <c r="R133" s="407" t="s">
        <v>62</v>
      </c>
      <c r="S133" s="412" t="s">
        <v>2054</v>
      </c>
      <c r="T133" s="412" t="s">
        <v>2055</v>
      </c>
      <c r="U133" s="413">
        <v>85162.49</v>
      </c>
      <c r="V133" s="414">
        <v>0.0</v>
      </c>
      <c r="W133" s="414">
        <v>0.0</v>
      </c>
      <c r="X133" s="414">
        <v>41272.56</v>
      </c>
      <c r="Y133" s="414">
        <v>16199.93</v>
      </c>
      <c r="Z133" s="414">
        <v>19383.0</v>
      </c>
      <c r="AA133" s="414">
        <v>8307.0</v>
      </c>
      <c r="AB133" s="414">
        <f t="shared" si="5"/>
        <v>27690</v>
      </c>
      <c r="AC133" s="416">
        <f t="shared" si="3"/>
        <v>0</v>
      </c>
      <c r="AD133" s="417" t="s">
        <v>81</v>
      </c>
      <c r="AE133" s="417" t="s">
        <v>65</v>
      </c>
      <c r="AF133" s="418" t="b">
        <v>1</v>
      </c>
      <c r="AG133" s="412"/>
      <c r="AH133" s="412" t="b">
        <v>1</v>
      </c>
      <c r="AI133" s="531" t="s">
        <v>1931</v>
      </c>
      <c r="AJ133" s="412" t="b">
        <v>1</v>
      </c>
      <c r="AK133" s="531" t="s">
        <v>2056</v>
      </c>
      <c r="AL133" s="412" t="s">
        <v>1414</v>
      </c>
      <c r="AM133" s="412" t="b">
        <v>1</v>
      </c>
      <c r="AN133" s="412"/>
      <c r="AO133" s="417" t="s">
        <v>83</v>
      </c>
      <c r="AP133" s="407" t="s">
        <v>1906</v>
      </c>
      <c r="AQ133" s="419" t="s">
        <v>95</v>
      </c>
      <c r="AR133" s="420">
        <f t="shared" si="4"/>
        <v>45745</v>
      </c>
      <c r="AS133" s="417"/>
      <c r="AT133" s="421"/>
      <c r="AU133" s="421"/>
      <c r="AV133" s="417"/>
      <c r="AW133" s="422"/>
      <c r="AX133" s="423"/>
      <c r="AY133" s="424"/>
      <c r="AZ133" s="425"/>
    </row>
    <row r="134" ht="15.75" customHeight="1">
      <c r="A134" s="406">
        <v>133.0</v>
      </c>
      <c r="B134" s="407">
        <v>19588.0</v>
      </c>
      <c r="C134" s="408">
        <v>45715.0</v>
      </c>
      <c r="D134" s="409">
        <v>45715.0</v>
      </c>
      <c r="E134" s="410">
        <f t="shared" si="1"/>
        <v>0</v>
      </c>
      <c r="F134" s="411" t="s">
        <v>2057</v>
      </c>
      <c r="G134" s="408">
        <v>33673.0</v>
      </c>
      <c r="H134" s="407">
        <v>32.0</v>
      </c>
      <c r="I134" s="412" t="s">
        <v>62</v>
      </c>
      <c r="J134" s="412" t="s">
        <v>62</v>
      </c>
      <c r="K134" s="412" t="s">
        <v>2058</v>
      </c>
      <c r="L134" s="412" t="s">
        <v>57</v>
      </c>
      <c r="M134" s="418" t="s">
        <v>76</v>
      </c>
      <c r="N134" s="412" t="s">
        <v>2059</v>
      </c>
      <c r="O134" s="412" t="s">
        <v>2059</v>
      </c>
      <c r="P134" s="407" t="s">
        <v>793</v>
      </c>
      <c r="Q134" s="412" t="s">
        <v>2060</v>
      </c>
      <c r="R134" s="407">
        <v>11000.0</v>
      </c>
      <c r="S134" s="412" t="s">
        <v>545</v>
      </c>
      <c r="T134" s="412" t="s">
        <v>62</v>
      </c>
      <c r="U134" s="413">
        <v>27388.91</v>
      </c>
      <c r="V134" s="414">
        <v>0.0</v>
      </c>
      <c r="W134" s="414">
        <v>0.0</v>
      </c>
      <c r="X134" s="414">
        <v>6835.91</v>
      </c>
      <c r="Y134" s="414">
        <v>0.0</v>
      </c>
      <c r="Z134" s="414">
        <v>10725.0</v>
      </c>
      <c r="AA134" s="414">
        <v>9828.0</v>
      </c>
      <c r="AB134" s="414">
        <f t="shared" si="5"/>
        <v>20553</v>
      </c>
      <c r="AC134" s="416">
        <f t="shared" si="3"/>
        <v>0</v>
      </c>
      <c r="AD134" s="417" t="s">
        <v>312</v>
      </c>
      <c r="AE134" s="417" t="s">
        <v>313</v>
      </c>
      <c r="AF134" s="418" t="b">
        <v>1</v>
      </c>
      <c r="AG134" s="412"/>
      <c r="AH134" s="412" t="b">
        <v>1</v>
      </c>
      <c r="AI134" s="412"/>
      <c r="AJ134" s="412" t="b">
        <v>1</v>
      </c>
      <c r="AK134" s="412"/>
      <c r="AL134" s="412" t="s">
        <v>2004</v>
      </c>
      <c r="AM134" s="412" t="b">
        <v>1</v>
      </c>
      <c r="AN134" s="412"/>
      <c r="AO134" s="417" t="s">
        <v>83</v>
      </c>
      <c r="AP134" s="407" t="s">
        <v>94</v>
      </c>
      <c r="AQ134" s="419" t="s">
        <v>70</v>
      </c>
      <c r="AR134" s="420">
        <f t="shared" si="4"/>
        <v>45745</v>
      </c>
      <c r="AS134" s="417"/>
      <c r="AT134" s="421"/>
      <c r="AU134" s="421"/>
      <c r="AV134" s="417"/>
      <c r="AW134" s="422"/>
      <c r="AX134" s="423"/>
      <c r="AY134" s="424"/>
      <c r="AZ134" s="425"/>
    </row>
    <row r="135" ht="15.75" customHeight="1">
      <c r="A135" s="406">
        <v>134.0</v>
      </c>
      <c r="B135" s="407">
        <v>19421.0</v>
      </c>
      <c r="C135" s="408">
        <v>45712.0</v>
      </c>
      <c r="D135" s="409">
        <v>45715.0</v>
      </c>
      <c r="E135" s="410">
        <f t="shared" si="1"/>
        <v>3</v>
      </c>
      <c r="F135" s="411" t="s">
        <v>2061</v>
      </c>
      <c r="G135" s="408">
        <v>44400.0</v>
      </c>
      <c r="H135" s="407">
        <v>3.0</v>
      </c>
      <c r="I135" s="412" t="s">
        <v>2062</v>
      </c>
      <c r="J135" s="412" t="s">
        <v>2063</v>
      </c>
      <c r="K135" s="412" t="s">
        <v>2064</v>
      </c>
      <c r="L135" s="412" t="s">
        <v>57</v>
      </c>
      <c r="M135" s="418" t="s">
        <v>58</v>
      </c>
      <c r="N135" s="412" t="s">
        <v>987</v>
      </c>
      <c r="O135" s="412" t="s">
        <v>987</v>
      </c>
      <c r="P135" s="407" t="s">
        <v>2037</v>
      </c>
      <c r="Q135" s="412" t="s">
        <v>62</v>
      </c>
      <c r="R135" s="407" t="s">
        <v>62</v>
      </c>
      <c r="S135" s="412" t="s">
        <v>982</v>
      </c>
      <c r="T135" s="412" t="s">
        <v>62</v>
      </c>
      <c r="U135" s="413">
        <v>53069.29</v>
      </c>
      <c r="V135" s="414">
        <v>0.0</v>
      </c>
      <c r="W135" s="414">
        <v>0.0</v>
      </c>
      <c r="X135" s="414">
        <v>37273.29</v>
      </c>
      <c r="Y135" s="414">
        <v>4096.0</v>
      </c>
      <c r="Z135" s="414">
        <v>8190.0</v>
      </c>
      <c r="AA135" s="414">
        <v>3510.0</v>
      </c>
      <c r="AB135" s="414">
        <f t="shared" si="5"/>
        <v>11700</v>
      </c>
      <c r="AC135" s="416">
        <f t="shared" si="3"/>
        <v>0</v>
      </c>
      <c r="AD135" s="417" t="s">
        <v>135</v>
      </c>
      <c r="AE135" s="417" t="s">
        <v>65</v>
      </c>
      <c r="AF135" s="418" t="b">
        <v>1</v>
      </c>
      <c r="AG135" s="412"/>
      <c r="AH135" s="412" t="b">
        <v>1</v>
      </c>
      <c r="AI135" s="412"/>
      <c r="AJ135" s="412" t="b">
        <v>1</v>
      </c>
      <c r="AK135" s="412"/>
      <c r="AL135" s="412" t="s">
        <v>2038</v>
      </c>
      <c r="AM135" s="412" t="b">
        <v>1</v>
      </c>
      <c r="AN135" s="412"/>
      <c r="AO135" s="417" t="s">
        <v>83</v>
      </c>
      <c r="AP135" s="407" t="s">
        <v>69</v>
      </c>
      <c r="AQ135" s="419" t="s">
        <v>70</v>
      </c>
      <c r="AR135" s="420">
        <f t="shared" si="4"/>
        <v>45745</v>
      </c>
      <c r="AS135" s="417"/>
      <c r="AT135" s="421"/>
      <c r="AU135" s="421"/>
      <c r="AV135" s="417"/>
      <c r="AW135" s="422"/>
      <c r="AX135" s="423"/>
      <c r="AY135" s="424"/>
      <c r="AZ135" s="425"/>
    </row>
    <row r="136" ht="15.75" customHeight="1">
      <c r="A136" s="406">
        <v>135.0</v>
      </c>
      <c r="B136" s="407">
        <v>19059.0</v>
      </c>
      <c r="C136" s="408">
        <v>45703.0</v>
      </c>
      <c r="D136" s="409">
        <v>45715.0</v>
      </c>
      <c r="E136" s="410">
        <f t="shared" si="1"/>
        <v>12</v>
      </c>
      <c r="F136" s="411" t="s">
        <v>2065</v>
      </c>
      <c r="G136" s="408">
        <v>22618.0</v>
      </c>
      <c r="H136" s="407">
        <v>63.0</v>
      </c>
      <c r="I136" s="412" t="s">
        <v>62</v>
      </c>
      <c r="J136" s="412" t="s">
        <v>62</v>
      </c>
      <c r="K136" s="412" t="s">
        <v>2066</v>
      </c>
      <c r="L136" s="412" t="s">
        <v>98</v>
      </c>
      <c r="M136" s="418" t="s">
        <v>76</v>
      </c>
      <c r="N136" s="412" t="s">
        <v>2067</v>
      </c>
      <c r="O136" s="412" t="s">
        <v>2067</v>
      </c>
      <c r="P136" s="407" t="s">
        <v>2068</v>
      </c>
      <c r="Q136" s="412" t="s">
        <v>62</v>
      </c>
      <c r="R136" s="407" t="s">
        <v>62</v>
      </c>
      <c r="S136" s="412" t="s">
        <v>692</v>
      </c>
      <c r="T136" s="412" t="s">
        <v>2069</v>
      </c>
      <c r="U136" s="413">
        <v>334726.03</v>
      </c>
      <c r="V136" s="414">
        <v>66945.29</v>
      </c>
      <c r="W136" s="414">
        <v>0.0</v>
      </c>
      <c r="X136" s="414">
        <v>145000.0</v>
      </c>
      <c r="Y136" s="414">
        <v>99770.74</v>
      </c>
      <c r="Z136" s="414">
        <v>16107.0</v>
      </c>
      <c r="AA136" s="414">
        <v>6903.0</v>
      </c>
      <c r="AB136" s="414">
        <f t="shared" si="5"/>
        <v>23010</v>
      </c>
      <c r="AC136" s="416">
        <f t="shared" si="3"/>
        <v>0</v>
      </c>
      <c r="AD136" s="417" t="s">
        <v>81</v>
      </c>
      <c r="AE136" s="417" t="s">
        <v>65</v>
      </c>
      <c r="AF136" s="418" t="b">
        <v>1</v>
      </c>
      <c r="AG136" s="412"/>
      <c r="AH136" s="412" t="b">
        <v>1</v>
      </c>
      <c r="AI136" s="412"/>
      <c r="AJ136" s="412" t="b">
        <v>1</v>
      </c>
      <c r="AK136" s="412"/>
      <c r="AL136" s="412" t="s">
        <v>2070</v>
      </c>
      <c r="AM136" s="412" t="b">
        <v>1</v>
      </c>
      <c r="AN136" s="412"/>
      <c r="AO136" s="417" t="s">
        <v>270</v>
      </c>
      <c r="AP136" s="407" t="s">
        <v>69</v>
      </c>
      <c r="AQ136" s="419" t="s">
        <v>95</v>
      </c>
      <c r="AR136" s="420">
        <f t="shared" si="4"/>
        <v>45745</v>
      </c>
      <c r="AS136" s="417"/>
      <c r="AT136" s="421"/>
      <c r="AU136" s="421"/>
      <c r="AV136" s="417"/>
      <c r="AW136" s="422"/>
      <c r="AX136" s="423"/>
      <c r="AY136" s="424"/>
      <c r="AZ136" s="425"/>
    </row>
    <row r="137" ht="15.75" customHeight="1">
      <c r="A137" s="428">
        <v>136.0</v>
      </c>
      <c r="B137" s="429"/>
      <c r="C137" s="430">
        <v>45711.0</v>
      </c>
      <c r="D137" s="431">
        <v>45715.0</v>
      </c>
      <c r="E137" s="432">
        <f t="shared" si="1"/>
        <v>4</v>
      </c>
      <c r="F137" s="433" t="s">
        <v>2071</v>
      </c>
      <c r="G137" s="430">
        <v>17890.0</v>
      </c>
      <c r="H137" s="429">
        <v>76.0</v>
      </c>
      <c r="I137" s="434" t="s">
        <v>62</v>
      </c>
      <c r="J137" s="434" t="s">
        <v>62</v>
      </c>
      <c r="K137" s="434" t="s">
        <v>2072</v>
      </c>
      <c r="L137" s="434" t="s">
        <v>98</v>
      </c>
      <c r="M137" s="440" t="s">
        <v>76</v>
      </c>
      <c r="N137" s="434" t="s">
        <v>2067</v>
      </c>
      <c r="O137" s="434" t="s">
        <v>2067</v>
      </c>
      <c r="P137" s="429" t="s">
        <v>2073</v>
      </c>
      <c r="Q137" s="434" t="s">
        <v>62</v>
      </c>
      <c r="R137" s="429" t="s">
        <v>62</v>
      </c>
      <c r="S137" s="434" t="s">
        <v>1115</v>
      </c>
      <c r="T137" s="434" t="s">
        <v>2074</v>
      </c>
      <c r="U137" s="435">
        <v>457736.57</v>
      </c>
      <c r="V137" s="436">
        <v>91547.35</v>
      </c>
      <c r="W137" s="436">
        <v>0.0</v>
      </c>
      <c r="X137" s="436">
        <v>0.0</v>
      </c>
      <c r="Y137" s="436">
        <v>286189.22</v>
      </c>
      <c r="Z137" s="436">
        <v>56000.0</v>
      </c>
      <c r="AA137" s="436">
        <v>24000.0</v>
      </c>
      <c r="AB137" s="436">
        <f t="shared" si="5"/>
        <v>80000</v>
      </c>
      <c r="AC137" s="438">
        <f t="shared" si="3"/>
        <v>0</v>
      </c>
      <c r="AD137" s="439" t="s">
        <v>81</v>
      </c>
      <c r="AE137" s="439" t="s">
        <v>65</v>
      </c>
      <c r="AF137" s="440" t="b">
        <v>0</v>
      </c>
      <c r="AG137" s="434"/>
      <c r="AH137" s="434" t="b">
        <v>0</v>
      </c>
      <c r="AI137" s="461" t="s">
        <v>1810</v>
      </c>
      <c r="AJ137" s="434" t="b">
        <v>0</v>
      </c>
      <c r="AK137" s="461" t="s">
        <v>1810</v>
      </c>
      <c r="AL137" s="434" t="s">
        <v>2075</v>
      </c>
      <c r="AM137" s="434" t="b">
        <v>0</v>
      </c>
      <c r="AN137" s="434"/>
      <c r="AO137" s="439" t="s">
        <v>270</v>
      </c>
      <c r="AP137" s="429" t="s">
        <v>1880</v>
      </c>
      <c r="AQ137" s="441" t="s">
        <v>95</v>
      </c>
      <c r="AR137" s="442">
        <f t="shared" si="4"/>
        <v>45745</v>
      </c>
      <c r="AS137" s="439"/>
      <c r="AT137" s="443"/>
      <c r="AU137" s="443"/>
      <c r="AV137" s="439"/>
      <c r="AW137" s="444"/>
      <c r="AX137" s="445"/>
      <c r="AY137" s="446"/>
      <c r="AZ137" s="447"/>
      <c r="BA137" s="464"/>
    </row>
    <row r="138" ht="15.75" customHeight="1">
      <c r="A138" s="406">
        <v>137.0</v>
      </c>
      <c r="B138" s="407">
        <v>18959.0</v>
      </c>
      <c r="C138" s="408">
        <v>45700.0</v>
      </c>
      <c r="D138" s="409">
        <v>45716.0</v>
      </c>
      <c r="E138" s="410">
        <f t="shared" si="1"/>
        <v>16</v>
      </c>
      <c r="F138" s="411" t="s">
        <v>1324</v>
      </c>
      <c r="G138" s="408">
        <v>38898.0</v>
      </c>
      <c r="H138" s="407">
        <v>18.0</v>
      </c>
      <c r="I138" s="412" t="s">
        <v>62</v>
      </c>
      <c r="J138" s="412" t="s">
        <v>1325</v>
      </c>
      <c r="K138" s="412" t="s">
        <v>2076</v>
      </c>
      <c r="L138" s="412" t="s">
        <v>75</v>
      </c>
      <c r="M138" s="418" t="s">
        <v>58</v>
      </c>
      <c r="N138" s="412" t="s">
        <v>2077</v>
      </c>
      <c r="O138" s="412" t="s">
        <v>2078</v>
      </c>
      <c r="P138" s="407" t="s">
        <v>2079</v>
      </c>
      <c r="Q138" s="412" t="s">
        <v>62</v>
      </c>
      <c r="R138" s="407" t="s">
        <v>62</v>
      </c>
      <c r="S138" s="412" t="s">
        <v>2080</v>
      </c>
      <c r="T138" s="412" t="s">
        <v>2081</v>
      </c>
      <c r="U138" s="413">
        <v>576265.79</v>
      </c>
      <c r="V138" s="414">
        <v>115253.43</v>
      </c>
      <c r="W138" s="414">
        <v>0.0</v>
      </c>
      <c r="X138" s="414">
        <v>0.0</v>
      </c>
      <c r="Y138" s="414">
        <v>437807.36</v>
      </c>
      <c r="Z138" s="414">
        <v>16243.5</v>
      </c>
      <c r="AA138" s="414">
        <v>6961.5</v>
      </c>
      <c r="AB138" s="414">
        <f t="shared" si="5"/>
        <v>23205</v>
      </c>
      <c r="AC138" s="416">
        <f t="shared" si="3"/>
        <v>0</v>
      </c>
      <c r="AD138" s="417" t="s">
        <v>81</v>
      </c>
      <c r="AE138" s="417" t="s">
        <v>65</v>
      </c>
      <c r="AF138" s="418" t="b">
        <v>1</v>
      </c>
      <c r="AG138" s="412"/>
      <c r="AH138" s="412" t="b">
        <v>1</v>
      </c>
      <c r="AI138" s="412"/>
      <c r="AJ138" s="412" t="b">
        <v>1</v>
      </c>
      <c r="AK138" s="412"/>
      <c r="AL138" s="412"/>
      <c r="AM138" s="412" t="b">
        <v>1</v>
      </c>
      <c r="AN138" s="412"/>
      <c r="AO138" s="417" t="s">
        <v>83</v>
      </c>
      <c r="AP138" s="407" t="s">
        <v>94</v>
      </c>
      <c r="AQ138" s="419" t="s">
        <v>70</v>
      </c>
      <c r="AR138" s="420">
        <f t="shared" si="4"/>
        <v>45746</v>
      </c>
      <c r="AS138" s="417"/>
      <c r="AT138" s="421"/>
      <c r="AU138" s="421"/>
      <c r="AV138" s="417"/>
      <c r="AW138" s="422"/>
      <c r="AX138" s="423"/>
      <c r="AY138" s="424"/>
      <c r="AZ138" s="425"/>
    </row>
    <row r="139" ht="15.75" customHeight="1">
      <c r="A139" s="406">
        <v>138.0</v>
      </c>
      <c r="B139" s="407">
        <v>19454.0</v>
      </c>
      <c r="C139" s="408">
        <v>45712.0</v>
      </c>
      <c r="D139" s="409">
        <v>45716.0</v>
      </c>
      <c r="E139" s="410">
        <f t="shared" si="1"/>
        <v>4</v>
      </c>
      <c r="F139" s="411" t="s">
        <v>2082</v>
      </c>
      <c r="G139" s="408">
        <v>45063.0</v>
      </c>
      <c r="H139" s="407">
        <v>1.0</v>
      </c>
      <c r="I139" s="412" t="s">
        <v>62</v>
      </c>
      <c r="J139" s="412" t="s">
        <v>2083</v>
      </c>
      <c r="K139" s="412" t="s">
        <v>2084</v>
      </c>
      <c r="L139" s="412" t="s">
        <v>228</v>
      </c>
      <c r="M139" s="418" t="s">
        <v>58</v>
      </c>
      <c r="N139" s="412" t="s">
        <v>2085</v>
      </c>
      <c r="O139" s="412" t="s">
        <v>2086</v>
      </c>
      <c r="P139" s="407" t="s">
        <v>91</v>
      </c>
      <c r="Q139" s="412" t="s">
        <v>62</v>
      </c>
      <c r="R139" s="407" t="s">
        <v>62</v>
      </c>
      <c r="S139" s="412" t="s">
        <v>2087</v>
      </c>
      <c r="T139" s="412" t="s">
        <v>62</v>
      </c>
      <c r="U139" s="413">
        <v>86403.25</v>
      </c>
      <c r="V139" s="414">
        <v>0.0</v>
      </c>
      <c r="W139" s="414">
        <v>0.0</v>
      </c>
      <c r="X139" s="414">
        <v>0.0</v>
      </c>
      <c r="Y139" s="414">
        <v>57153.25</v>
      </c>
      <c r="Z139" s="414">
        <v>20475.0</v>
      </c>
      <c r="AA139" s="414">
        <v>8775.0</v>
      </c>
      <c r="AB139" s="414">
        <f t="shared" si="5"/>
        <v>29250</v>
      </c>
      <c r="AC139" s="416">
        <f t="shared" si="3"/>
        <v>0</v>
      </c>
      <c r="AD139" s="417" t="s">
        <v>81</v>
      </c>
      <c r="AE139" s="417" t="s">
        <v>65</v>
      </c>
      <c r="AF139" s="418" t="b">
        <v>1</v>
      </c>
      <c r="AG139" s="412"/>
      <c r="AH139" s="412" t="b">
        <v>1</v>
      </c>
      <c r="AI139" s="412"/>
      <c r="AJ139" s="412" t="b">
        <v>1</v>
      </c>
      <c r="AK139" s="412"/>
      <c r="AL139" s="412"/>
      <c r="AM139" s="412" t="b">
        <v>1</v>
      </c>
      <c r="AN139" s="412"/>
      <c r="AO139" s="417" t="s">
        <v>83</v>
      </c>
      <c r="AP139" s="407" t="s">
        <v>94</v>
      </c>
      <c r="AQ139" s="419" t="s">
        <v>70</v>
      </c>
      <c r="AR139" s="420">
        <f t="shared" si="4"/>
        <v>45746</v>
      </c>
      <c r="AS139" s="417"/>
      <c r="AT139" s="421"/>
      <c r="AU139" s="421"/>
      <c r="AV139" s="417"/>
      <c r="AW139" s="422"/>
      <c r="AX139" s="423"/>
      <c r="AY139" s="424"/>
      <c r="AZ139" s="425"/>
    </row>
    <row r="140" ht="15.75" customHeight="1">
      <c r="A140" s="406">
        <v>139.0</v>
      </c>
      <c r="B140" s="407">
        <v>19531.0</v>
      </c>
      <c r="C140" s="408">
        <v>45714.0</v>
      </c>
      <c r="D140" s="409">
        <v>45716.0</v>
      </c>
      <c r="E140" s="410">
        <f t="shared" si="1"/>
        <v>2</v>
      </c>
      <c r="F140" s="411" t="s">
        <v>2088</v>
      </c>
      <c r="G140" s="408">
        <v>41078.0</v>
      </c>
      <c r="H140" s="407">
        <v>12.0</v>
      </c>
      <c r="I140" s="412" t="s">
        <v>62</v>
      </c>
      <c r="J140" s="412" t="s">
        <v>2089</v>
      </c>
      <c r="K140" s="412" t="s">
        <v>2090</v>
      </c>
      <c r="L140" s="412" t="s">
        <v>57</v>
      </c>
      <c r="M140" s="418" t="s">
        <v>58</v>
      </c>
      <c r="N140" s="412" t="s">
        <v>2091</v>
      </c>
      <c r="O140" s="412" t="s">
        <v>2092</v>
      </c>
      <c r="P140" s="407" t="s">
        <v>2093</v>
      </c>
      <c r="Q140" s="412" t="s">
        <v>2094</v>
      </c>
      <c r="R140" s="407">
        <v>54152.0</v>
      </c>
      <c r="S140" s="412" t="s">
        <v>2095</v>
      </c>
      <c r="T140" s="412" t="s">
        <v>2096</v>
      </c>
      <c r="U140" s="413">
        <v>96882.73</v>
      </c>
      <c r="V140" s="414">
        <v>0.0</v>
      </c>
      <c r="W140" s="414">
        <v>0.0</v>
      </c>
      <c r="X140" s="414">
        <v>0.0</v>
      </c>
      <c r="Y140" s="414">
        <v>94425.73</v>
      </c>
      <c r="Z140" s="414">
        <v>819.0</v>
      </c>
      <c r="AA140" s="414">
        <v>1638.0</v>
      </c>
      <c r="AB140" s="414">
        <f t="shared" si="5"/>
        <v>2457</v>
      </c>
      <c r="AC140" s="416">
        <f t="shared" si="3"/>
        <v>0</v>
      </c>
      <c r="AD140" s="417" t="s">
        <v>312</v>
      </c>
      <c r="AE140" s="417" t="s">
        <v>65</v>
      </c>
      <c r="AF140" s="418" t="b">
        <v>1</v>
      </c>
      <c r="AG140" s="412"/>
      <c r="AH140" s="412" t="b">
        <v>1</v>
      </c>
      <c r="AI140" s="531" t="s">
        <v>2097</v>
      </c>
      <c r="AJ140" s="412" t="b">
        <v>1</v>
      </c>
      <c r="AK140" s="531" t="s">
        <v>2097</v>
      </c>
      <c r="AL140" s="412" t="s">
        <v>1465</v>
      </c>
      <c r="AM140" s="412" t="b">
        <v>1</v>
      </c>
      <c r="AN140" s="412" t="s">
        <v>2098</v>
      </c>
      <c r="AO140" s="417" t="s">
        <v>83</v>
      </c>
      <c r="AP140" s="407" t="s">
        <v>94</v>
      </c>
      <c r="AQ140" s="419" t="s">
        <v>70</v>
      </c>
      <c r="AR140" s="420">
        <f t="shared" si="4"/>
        <v>45746</v>
      </c>
      <c r="AS140" s="417"/>
      <c r="AT140" s="421"/>
      <c r="AU140" s="421"/>
      <c r="AV140" s="417"/>
      <c r="AW140" s="422"/>
      <c r="AX140" s="423"/>
      <c r="AY140" s="424"/>
      <c r="AZ140" s="425"/>
    </row>
    <row r="141" ht="15.75" customHeight="1">
      <c r="A141" s="406">
        <v>140.0</v>
      </c>
      <c r="B141" s="407">
        <v>19459.0</v>
      </c>
      <c r="C141" s="408">
        <v>45714.0</v>
      </c>
      <c r="D141" s="409">
        <v>45716.0</v>
      </c>
      <c r="E141" s="410">
        <f t="shared" si="1"/>
        <v>2</v>
      </c>
      <c r="F141" s="411" t="s">
        <v>2099</v>
      </c>
      <c r="G141" s="408">
        <v>28127.0</v>
      </c>
      <c r="H141" s="407">
        <v>48.0</v>
      </c>
      <c r="I141" s="412" t="s">
        <v>62</v>
      </c>
      <c r="J141" s="412" t="s">
        <v>2100</v>
      </c>
      <c r="K141" s="412" t="s">
        <v>2101</v>
      </c>
      <c r="L141" s="412" t="s">
        <v>228</v>
      </c>
      <c r="M141" s="418" t="s">
        <v>341</v>
      </c>
      <c r="N141" s="412" t="s">
        <v>2102</v>
      </c>
      <c r="O141" s="412" t="s">
        <v>2103</v>
      </c>
      <c r="P141" s="407" t="s">
        <v>2104</v>
      </c>
      <c r="Q141" s="412" t="s">
        <v>62</v>
      </c>
      <c r="R141" s="407" t="s">
        <v>62</v>
      </c>
      <c r="S141" s="412" t="s">
        <v>1115</v>
      </c>
      <c r="T141" s="412" t="s">
        <v>62</v>
      </c>
      <c r="U141" s="413">
        <v>129170.28</v>
      </c>
      <c r="V141" s="414">
        <v>0.0</v>
      </c>
      <c r="W141" s="414">
        <v>0.0</v>
      </c>
      <c r="X141" s="414">
        <v>0.0</v>
      </c>
      <c r="Y141" s="414">
        <v>53170.28</v>
      </c>
      <c r="Z141" s="414">
        <v>53200.0</v>
      </c>
      <c r="AA141" s="414">
        <v>22800.0</v>
      </c>
      <c r="AB141" s="414">
        <f t="shared" si="5"/>
        <v>76000</v>
      </c>
      <c r="AC141" s="416">
        <f t="shared" si="3"/>
        <v>0</v>
      </c>
      <c r="AD141" s="417" t="s">
        <v>81</v>
      </c>
      <c r="AE141" s="417" t="s">
        <v>65</v>
      </c>
      <c r="AF141" s="418" t="b">
        <v>1</v>
      </c>
      <c r="AG141" s="412"/>
      <c r="AH141" s="412" t="b">
        <v>1</v>
      </c>
      <c r="AI141" s="412"/>
      <c r="AJ141" s="412" t="b">
        <v>1</v>
      </c>
      <c r="AK141" s="412"/>
      <c r="AL141" s="412" t="s">
        <v>2105</v>
      </c>
      <c r="AM141" s="412" t="b">
        <v>1</v>
      </c>
      <c r="AN141" s="412"/>
      <c r="AO141" s="417" t="s">
        <v>83</v>
      </c>
      <c r="AP141" s="407" t="s">
        <v>94</v>
      </c>
      <c r="AQ141" s="419" t="s">
        <v>70</v>
      </c>
      <c r="AR141" s="420">
        <f t="shared" si="4"/>
        <v>45746</v>
      </c>
      <c r="AS141" s="417"/>
      <c r="AT141" s="421"/>
      <c r="AU141" s="421"/>
      <c r="AV141" s="417"/>
      <c r="AW141" s="422"/>
      <c r="AX141" s="423"/>
      <c r="AY141" s="424"/>
      <c r="AZ141" s="425"/>
    </row>
    <row r="142" ht="15.75" customHeight="1">
      <c r="A142" s="406">
        <v>141.0</v>
      </c>
      <c r="B142" s="407">
        <v>19460.0</v>
      </c>
      <c r="C142" s="408">
        <v>45712.0</v>
      </c>
      <c r="D142" s="409">
        <v>45716.0</v>
      </c>
      <c r="E142" s="410">
        <f t="shared" si="1"/>
        <v>4</v>
      </c>
      <c r="F142" s="411" t="s">
        <v>2106</v>
      </c>
      <c r="G142" s="408">
        <v>24085.0</v>
      </c>
      <c r="H142" s="407">
        <v>59.0</v>
      </c>
      <c r="I142" s="412" t="s">
        <v>62</v>
      </c>
      <c r="J142" s="412" t="s">
        <v>62</v>
      </c>
      <c r="K142" s="412" t="s">
        <v>2107</v>
      </c>
      <c r="L142" s="412" t="s">
        <v>228</v>
      </c>
      <c r="M142" s="418" t="s">
        <v>76</v>
      </c>
      <c r="N142" s="412" t="s">
        <v>2108</v>
      </c>
      <c r="O142" s="412" t="s">
        <v>2109</v>
      </c>
      <c r="P142" s="407" t="s">
        <v>1060</v>
      </c>
      <c r="Q142" s="412" t="s">
        <v>62</v>
      </c>
      <c r="R142" s="407" t="s">
        <v>62</v>
      </c>
      <c r="S142" s="412" t="s">
        <v>1115</v>
      </c>
      <c r="T142" s="412" t="s">
        <v>62</v>
      </c>
      <c r="U142" s="413">
        <v>73204.75</v>
      </c>
      <c r="V142" s="414">
        <v>0.0</v>
      </c>
      <c r="W142" s="414">
        <v>0.0</v>
      </c>
      <c r="X142" s="414">
        <v>0.0</v>
      </c>
      <c r="Y142" s="414">
        <v>65404.75</v>
      </c>
      <c r="Z142" s="414">
        <v>5460.0</v>
      </c>
      <c r="AA142" s="414">
        <v>2340.0</v>
      </c>
      <c r="AB142" s="414">
        <f t="shared" si="5"/>
        <v>7800</v>
      </c>
      <c r="AC142" s="416">
        <f t="shared" si="3"/>
        <v>0</v>
      </c>
      <c r="AD142" s="417" t="s">
        <v>81</v>
      </c>
      <c r="AE142" s="417" t="s">
        <v>65</v>
      </c>
      <c r="AF142" s="418" t="b">
        <v>1</v>
      </c>
      <c r="AG142" s="412"/>
      <c r="AH142" s="412" t="b">
        <v>1</v>
      </c>
      <c r="AI142" s="412"/>
      <c r="AJ142" s="412" t="b">
        <v>1</v>
      </c>
      <c r="AK142" s="412"/>
      <c r="AL142" s="412"/>
      <c r="AM142" s="412" t="b">
        <v>1</v>
      </c>
      <c r="AN142" s="412"/>
      <c r="AO142" s="417" t="s">
        <v>83</v>
      </c>
      <c r="AP142" s="407" t="s">
        <v>94</v>
      </c>
      <c r="AQ142" s="419"/>
      <c r="AR142" s="420">
        <f t="shared" si="4"/>
        <v>45746</v>
      </c>
      <c r="AS142" s="417"/>
      <c r="AT142" s="421"/>
      <c r="AU142" s="421"/>
      <c r="AV142" s="417"/>
      <c r="AW142" s="422"/>
      <c r="AX142" s="423"/>
      <c r="AY142" s="424"/>
      <c r="AZ142" s="425"/>
    </row>
    <row r="143" ht="15.75" customHeight="1">
      <c r="A143" s="406">
        <v>142.0</v>
      </c>
      <c r="B143" s="407">
        <v>19545.0</v>
      </c>
      <c r="C143" s="408">
        <v>45714.0</v>
      </c>
      <c r="D143" s="409">
        <v>45716.0</v>
      </c>
      <c r="E143" s="410">
        <f t="shared" si="1"/>
        <v>2</v>
      </c>
      <c r="F143" s="411" t="s">
        <v>2110</v>
      </c>
      <c r="G143" s="408">
        <v>45522.0</v>
      </c>
      <c r="H143" s="407">
        <v>0.0</v>
      </c>
      <c r="I143" s="412" t="s">
        <v>62</v>
      </c>
      <c r="J143" s="412" t="s">
        <v>2111</v>
      </c>
      <c r="K143" s="412" t="s">
        <v>2112</v>
      </c>
      <c r="L143" s="412" t="s">
        <v>57</v>
      </c>
      <c r="M143" s="418" t="s">
        <v>58</v>
      </c>
      <c r="N143" s="412" t="s">
        <v>2113</v>
      </c>
      <c r="O143" s="412" t="s">
        <v>2113</v>
      </c>
      <c r="P143" s="407" t="s">
        <v>2114</v>
      </c>
      <c r="Q143" s="412" t="s">
        <v>62</v>
      </c>
      <c r="R143" s="407" t="s">
        <v>62</v>
      </c>
      <c r="S143" s="412" t="s">
        <v>728</v>
      </c>
      <c r="T143" s="412" t="s">
        <v>62</v>
      </c>
      <c r="U143" s="413">
        <v>40214.99</v>
      </c>
      <c r="V143" s="414">
        <v>0.0</v>
      </c>
      <c r="W143" s="414">
        <v>0.0</v>
      </c>
      <c r="X143" s="414">
        <v>0.0</v>
      </c>
      <c r="Y143" s="414">
        <v>28514.989</v>
      </c>
      <c r="Z143" s="414">
        <v>8190.0</v>
      </c>
      <c r="AA143" s="414">
        <v>3510.0</v>
      </c>
      <c r="AB143" s="414">
        <f t="shared" si="5"/>
        <v>11700</v>
      </c>
      <c r="AC143" s="416">
        <f t="shared" si="3"/>
        <v>0.0009999999966</v>
      </c>
      <c r="AD143" s="417" t="s">
        <v>81</v>
      </c>
      <c r="AE143" s="417" t="s">
        <v>65</v>
      </c>
      <c r="AF143" s="418" t="b">
        <v>1</v>
      </c>
      <c r="AG143" s="412"/>
      <c r="AH143" s="412" t="b">
        <v>1</v>
      </c>
      <c r="AI143" s="412"/>
      <c r="AJ143" s="412" t="b">
        <v>1</v>
      </c>
      <c r="AK143" s="412"/>
      <c r="AL143" s="412"/>
      <c r="AM143" s="412" t="b">
        <v>1</v>
      </c>
      <c r="AN143" s="412"/>
      <c r="AO143" s="417" t="s">
        <v>68</v>
      </c>
      <c r="AP143" s="407" t="s">
        <v>94</v>
      </c>
      <c r="AQ143" s="419"/>
      <c r="AR143" s="420">
        <f t="shared" si="4"/>
        <v>45746</v>
      </c>
      <c r="AS143" s="417"/>
      <c r="AT143" s="421"/>
      <c r="AU143" s="421"/>
      <c r="AV143" s="417"/>
      <c r="AW143" s="422"/>
      <c r="AX143" s="423"/>
      <c r="AY143" s="424"/>
      <c r="AZ143" s="425"/>
    </row>
    <row r="144" ht="15.75" customHeight="1">
      <c r="A144" s="428">
        <v>143.0</v>
      </c>
      <c r="B144" s="429">
        <v>19639.0</v>
      </c>
      <c r="C144" s="430">
        <v>45716.0</v>
      </c>
      <c r="D144" s="431">
        <v>45716.0</v>
      </c>
      <c r="E144" s="432">
        <f t="shared" si="1"/>
        <v>0</v>
      </c>
      <c r="F144" s="433" t="s">
        <v>2115</v>
      </c>
      <c r="G144" s="430">
        <v>28552.0</v>
      </c>
      <c r="H144" s="429">
        <v>46.0</v>
      </c>
      <c r="I144" s="434" t="s">
        <v>62</v>
      </c>
      <c r="J144" s="434" t="s">
        <v>62</v>
      </c>
      <c r="K144" s="434" t="s">
        <v>2116</v>
      </c>
      <c r="L144" s="434" t="s">
        <v>164</v>
      </c>
      <c r="M144" s="440" t="s">
        <v>76</v>
      </c>
      <c r="N144" s="434" t="s">
        <v>62</v>
      </c>
      <c r="O144" s="434"/>
      <c r="P144" s="429" t="s">
        <v>62</v>
      </c>
      <c r="Q144" s="434" t="s">
        <v>2117</v>
      </c>
      <c r="R144" s="429">
        <v>31575.0</v>
      </c>
      <c r="S144" s="434" t="s">
        <v>2118</v>
      </c>
      <c r="T144" s="434" t="s">
        <v>62</v>
      </c>
      <c r="U144" s="435">
        <v>23512.59</v>
      </c>
      <c r="V144" s="436">
        <v>0.0</v>
      </c>
      <c r="W144" s="436">
        <v>0.0</v>
      </c>
      <c r="X144" s="436">
        <v>0.0</v>
      </c>
      <c r="Y144" s="436">
        <v>0.0</v>
      </c>
      <c r="Z144" s="436">
        <v>10530.0</v>
      </c>
      <c r="AA144" s="436">
        <v>13104.0</v>
      </c>
      <c r="AB144" s="436">
        <f t="shared" si="5"/>
        <v>23634</v>
      </c>
      <c r="AC144" s="438">
        <f t="shared" si="3"/>
        <v>-121.41</v>
      </c>
      <c r="AD144" s="439" t="s">
        <v>312</v>
      </c>
      <c r="AE144" s="439" t="s">
        <v>313</v>
      </c>
      <c r="AF144" s="440" t="b">
        <v>1</v>
      </c>
      <c r="AG144" s="434"/>
      <c r="AH144" s="434" t="b">
        <v>1</v>
      </c>
      <c r="AI144" s="434"/>
      <c r="AJ144" s="434" t="b">
        <v>1</v>
      </c>
      <c r="AK144" s="434"/>
      <c r="AL144" s="434"/>
      <c r="AM144" s="434" t="b">
        <v>1</v>
      </c>
      <c r="AN144" s="434"/>
      <c r="AO144" s="439" t="s">
        <v>1433</v>
      </c>
      <c r="AP144" s="429" t="s">
        <v>94</v>
      </c>
      <c r="AQ144" s="441"/>
      <c r="AR144" s="442">
        <f t="shared" si="4"/>
        <v>45746</v>
      </c>
      <c r="AS144" s="439"/>
      <c r="AT144" s="443"/>
      <c r="AU144" s="443"/>
      <c r="AV144" s="439"/>
      <c r="AW144" s="444"/>
      <c r="AX144" s="445"/>
      <c r="AY144" s="446"/>
      <c r="AZ144" s="447"/>
      <c r="BA144" s="464"/>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Y1"/>
    <mergeCell ref="AW1:AY1"/>
    <mergeCell ref="AZ1:AZ2"/>
    <mergeCell ref="BA1:BA2"/>
    <mergeCell ref="Z1:AB1"/>
    <mergeCell ref="AC1:AC2"/>
    <mergeCell ref="AD1:AD2"/>
    <mergeCell ref="AE1:AE2"/>
    <mergeCell ref="AF1:AP1"/>
    <mergeCell ref="AQ1:AQ2"/>
    <mergeCell ref="AR1:AV1"/>
  </mergeCells>
  <dataValidations>
    <dataValidation type="list" allowBlank="1" showErrorMessage="1" sqref="AD3:AD144">
      <formula1>"MEDICINE,PEDIA,SURGERY,OB-GYN,NEWBORN,OPHTHA"</formula1>
    </dataValidation>
    <dataValidation type="list" allowBlank="1" showErrorMessage="1" sqref="AE3:AE144">
      <formula1>"OUTPATIENT,INPATIENT,EMERGENCY"</formula1>
    </dataValidation>
    <dataValidation type="list" allowBlank="1" showErrorMessage="1" sqref="AZ3:AZ67 AZ69:AZ144">
      <formula1>"DENIED,RTH,RE-TRANSMITTED"</formula1>
    </dataValidation>
    <dataValidation type="list" allowBlank="1" showErrorMessage="1" sqref="L31:L47 L49:L67 L69:L144">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formula1>
    </dataValidation>
    <dataValidation type="list" allowBlank="1" showErrorMessage="1" sqref="L3:L30 L48 L68">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UNIT,INDIRECT CONTRIBUTOR"</formula1>
    </dataValidation>
    <dataValidation type="list" allowBlank="1" showErrorMessage="1" sqref="M3:M144">
      <formula1>"MEMBER,CHILD,SPOUSE"</formula1>
    </dataValidation>
    <dataValidation type="list" allowBlank="1" showErrorMessage="1" sqref="AQ3:AQ144">
      <formula1>"READY FOR TRANSMITTAL,PENDING"</formula1>
    </dataValidation>
    <dataValidation type="list" allowBlank="1" showErrorMessage="1" sqref="AU3:AU67 AY3:AY67 AU69:AU144 AY69:AY144">
      <formula1>"SHAYNE,APRIL,ALYZZA"</formula1>
    </dataValidation>
    <dataValidation type="list" allowBlank="1" showErrorMessage="1" sqref="AO3:AO144">
      <formula1>"SYSTEM,DIGITAL,MANUAL,SYSTEM - INC,NO CF4,CF3 MANUAL,WELL BABY"</formula1>
    </dataValidation>
    <dataValidation type="list" allowBlank="1" showErrorMessage="1" sqref="AP3:AP144">
      <formula1>"IMPROVED,RECOVERED,DAMA w/ waiver,DAMA,EXPIRED,THOC"</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4.0"/>
    <col customWidth="1" min="2" max="3" width="12.63"/>
    <col customWidth="1" min="4" max="4" width="33.0"/>
    <col customWidth="1" min="5" max="6" width="12.63"/>
    <col customWidth="1" min="9" max="9" width="46.5"/>
    <col customWidth="1" min="10" max="10" width="33.88"/>
    <col customWidth="1" min="11" max="11" width="30.88"/>
  </cols>
  <sheetData>
    <row r="1" ht="15.75" customHeight="1">
      <c r="A1" s="532"/>
      <c r="B1" s="532"/>
      <c r="C1" s="532"/>
      <c r="D1" s="532"/>
      <c r="E1" s="532"/>
      <c r="F1" s="532"/>
      <c r="G1" s="532"/>
      <c r="H1" s="532"/>
      <c r="I1" s="532"/>
      <c r="J1" s="532"/>
    </row>
    <row r="2" ht="15.75" customHeight="1">
      <c r="A2" s="533" t="s">
        <v>2119</v>
      </c>
      <c r="F2" s="532"/>
      <c r="G2" s="532"/>
      <c r="H2" s="532"/>
      <c r="I2" s="534" t="s">
        <v>2120</v>
      </c>
      <c r="J2" s="534" t="s">
        <v>2121</v>
      </c>
    </row>
    <row r="3" ht="15.75" customHeight="1">
      <c r="A3" s="535" t="s">
        <v>2122</v>
      </c>
      <c r="F3" s="532"/>
      <c r="G3" s="532"/>
      <c r="H3" s="532"/>
      <c r="I3" s="534" t="s">
        <v>2123</v>
      </c>
      <c r="J3" s="536">
        <v>45727.0</v>
      </c>
    </row>
    <row r="4" ht="15.75" customHeight="1">
      <c r="F4" s="532"/>
      <c r="G4" s="532"/>
      <c r="H4" s="532"/>
    </row>
    <row r="5" ht="15.75" customHeight="1">
      <c r="A5" s="532"/>
      <c r="B5" s="532"/>
      <c r="C5" s="532"/>
      <c r="D5" s="532"/>
      <c r="E5" s="532"/>
      <c r="F5" s="532"/>
      <c r="G5" s="532"/>
      <c r="H5" s="532"/>
      <c r="I5" s="537" t="s">
        <v>2124</v>
      </c>
      <c r="J5" s="532"/>
    </row>
    <row r="6" ht="15.75" customHeight="1">
      <c r="A6" s="538" t="s">
        <v>2125</v>
      </c>
      <c r="F6" s="532"/>
      <c r="G6" s="532"/>
      <c r="H6" s="532"/>
      <c r="I6" s="539" t="s">
        <v>2126</v>
      </c>
      <c r="J6" s="532"/>
    </row>
    <row r="7" ht="15.75" customHeight="1">
      <c r="A7" s="540" t="s">
        <v>2127</v>
      </c>
      <c r="E7" s="532"/>
      <c r="F7" s="532"/>
      <c r="G7" s="532"/>
      <c r="H7" s="532"/>
      <c r="I7" s="541" t="s">
        <v>2128</v>
      </c>
      <c r="J7" s="532"/>
    </row>
    <row r="8" ht="15.75" customHeight="1">
      <c r="A8" s="532"/>
      <c r="B8" s="532"/>
      <c r="C8" s="532"/>
      <c r="D8" s="532"/>
      <c r="E8" s="532"/>
      <c r="F8" s="532"/>
      <c r="G8" s="532"/>
      <c r="H8" s="532"/>
      <c r="I8" s="532"/>
      <c r="J8" s="532"/>
    </row>
    <row r="9" ht="15.75" customHeight="1">
      <c r="A9" s="532"/>
      <c r="B9" s="532"/>
      <c r="C9" s="532"/>
      <c r="D9" s="532"/>
      <c r="E9" s="532"/>
      <c r="F9" s="532"/>
      <c r="G9" s="532"/>
      <c r="H9" s="532"/>
      <c r="I9" s="532"/>
      <c r="J9" s="532"/>
    </row>
    <row r="10" ht="15.75" customHeight="1">
      <c r="A10" s="542" t="s">
        <v>2129</v>
      </c>
      <c r="B10" s="542" t="s">
        <v>2130</v>
      </c>
      <c r="C10" s="542" t="s">
        <v>2131</v>
      </c>
      <c r="D10" s="542" t="s">
        <v>2132</v>
      </c>
      <c r="E10" s="542" t="s">
        <v>2133</v>
      </c>
      <c r="F10" s="542" t="s">
        <v>2134</v>
      </c>
      <c r="G10" s="542" t="s">
        <v>2135</v>
      </c>
      <c r="H10" s="542" t="s">
        <v>2136</v>
      </c>
      <c r="I10" s="542" t="s">
        <v>2137</v>
      </c>
      <c r="J10" s="542" t="s">
        <v>2138</v>
      </c>
      <c r="K10" s="543" t="s">
        <v>2139</v>
      </c>
    </row>
    <row r="11" ht="15.75" customHeight="1">
      <c r="A11" s="544">
        <v>1.0</v>
      </c>
      <c r="B11" s="544">
        <v>11864.0</v>
      </c>
      <c r="C11" s="544">
        <v>1882.0</v>
      </c>
      <c r="D11" s="544" t="s">
        <v>2140</v>
      </c>
      <c r="E11" s="544" t="s">
        <v>2141</v>
      </c>
      <c r="F11" s="544" t="s">
        <v>2142</v>
      </c>
      <c r="G11" s="544">
        <v>46.0</v>
      </c>
      <c r="H11" s="545">
        <v>45689.0</v>
      </c>
      <c r="I11" s="544" t="s">
        <v>2143</v>
      </c>
      <c r="J11" s="544" t="s">
        <v>2144</v>
      </c>
      <c r="K11" s="546" t="str">
        <f t="array" ref="K11">xlookup(D11,FEBRUARY!F:F, FEBRUARY!L:L)</f>
        <v>#N/A</v>
      </c>
      <c r="L11" s="546"/>
      <c r="M11" s="546"/>
    </row>
    <row r="12" ht="15.75" customHeight="1">
      <c r="A12" s="540">
        <v>2.0</v>
      </c>
      <c r="B12" s="540">
        <v>11862.0</v>
      </c>
      <c r="C12" s="540">
        <v>1883.0</v>
      </c>
      <c r="D12" s="540" t="s">
        <v>1308</v>
      </c>
      <c r="E12" s="540" t="s">
        <v>2141</v>
      </c>
      <c r="F12" s="540" t="s">
        <v>2142</v>
      </c>
      <c r="G12" s="540">
        <v>63.0</v>
      </c>
      <c r="H12" s="547">
        <v>45689.0</v>
      </c>
      <c r="I12" s="540" t="s">
        <v>2145</v>
      </c>
      <c r="J12" s="540" t="s">
        <v>2146</v>
      </c>
      <c r="K12" s="548" t="str">
        <f t="array" ref="K12">xlookup(D12,FEBRUARY!F:F, FEBRUARY!L:L)</f>
        <v>SENIOR CITIZEN</v>
      </c>
    </row>
    <row r="13" ht="15.75" customHeight="1">
      <c r="A13" s="540">
        <v>3.0</v>
      </c>
      <c r="B13" s="540">
        <v>11868.0</v>
      </c>
      <c r="C13" s="540">
        <v>1884.0</v>
      </c>
      <c r="D13" s="540" t="s">
        <v>1589</v>
      </c>
      <c r="E13" s="540" t="s">
        <v>2147</v>
      </c>
      <c r="F13" s="540" t="s">
        <v>2142</v>
      </c>
      <c r="G13" s="540">
        <v>27.0</v>
      </c>
      <c r="H13" s="547">
        <v>45689.0</v>
      </c>
      <c r="I13" s="540" t="s">
        <v>2148</v>
      </c>
      <c r="J13" s="540" t="s">
        <v>2149</v>
      </c>
      <c r="K13" s="548" t="str">
        <f t="array" ref="K13">xlookup(D13,FEBRUARY!F:F, FEBRUARY!L:L)</f>
        <v>FORMAL-PRIVATE</v>
      </c>
    </row>
    <row r="14" ht="15.75" customHeight="1">
      <c r="A14" s="540">
        <v>4.0</v>
      </c>
      <c r="B14" s="540">
        <v>11050.0</v>
      </c>
      <c r="C14" s="540">
        <v>1885.0</v>
      </c>
      <c r="D14" s="540" t="s">
        <v>1329</v>
      </c>
      <c r="E14" s="540" t="s">
        <v>2147</v>
      </c>
      <c r="F14" s="540" t="s">
        <v>2150</v>
      </c>
      <c r="G14" s="540">
        <v>48.0</v>
      </c>
      <c r="H14" s="547">
        <v>45689.0</v>
      </c>
      <c r="I14" s="540" t="s">
        <v>2151</v>
      </c>
      <c r="J14" s="540" t="s">
        <v>2152</v>
      </c>
      <c r="K14" s="548" t="str">
        <f t="array" ref="K14">xlookup(D14,FEBRUARY!F:F, FEBRUARY!L:L)</f>
        <v>FORMAL-PRIVATE</v>
      </c>
    </row>
    <row r="15" ht="15.75" customHeight="1">
      <c r="A15" s="540">
        <v>5.0</v>
      </c>
      <c r="B15" s="540">
        <v>11886.0</v>
      </c>
      <c r="C15" s="540">
        <v>1886.0</v>
      </c>
      <c r="D15" s="540" t="s">
        <v>1342</v>
      </c>
      <c r="E15" s="540" t="s">
        <v>2141</v>
      </c>
      <c r="F15" s="540" t="s">
        <v>2142</v>
      </c>
      <c r="G15" s="540">
        <v>67.0</v>
      </c>
      <c r="H15" s="547">
        <v>45689.0</v>
      </c>
      <c r="I15" s="540" t="s">
        <v>2153</v>
      </c>
      <c r="J15" s="540" t="s">
        <v>2154</v>
      </c>
      <c r="K15" s="548" t="str">
        <f t="array" ref="K15">xlookup(D15,FEBRUARY!F:F, FEBRUARY!L:L)</f>
        <v>SENIOR CITIZEN</v>
      </c>
    </row>
    <row r="16" ht="15.75" customHeight="1">
      <c r="A16" s="540">
        <v>7.0</v>
      </c>
      <c r="B16" s="540">
        <v>11890.0</v>
      </c>
      <c r="C16" s="540">
        <v>1888.0</v>
      </c>
      <c r="D16" s="540" t="s">
        <v>1346</v>
      </c>
      <c r="E16" s="540" t="s">
        <v>2147</v>
      </c>
      <c r="F16" s="540" t="s">
        <v>2142</v>
      </c>
      <c r="G16" s="540">
        <v>34.0</v>
      </c>
      <c r="H16" s="547">
        <v>45689.0</v>
      </c>
      <c r="I16" s="540" t="s">
        <v>2155</v>
      </c>
      <c r="J16" s="540" t="s">
        <v>2156</v>
      </c>
      <c r="K16" s="548" t="str">
        <f t="array" ref="K16">xlookup(D16,FEBRUARY!F:F, FEBRUARY!L:L)</f>
        <v>FORMAL-PRIVATE</v>
      </c>
    </row>
    <row r="17" ht="15.75" customHeight="1">
      <c r="A17" s="540">
        <v>8.0</v>
      </c>
      <c r="B17" s="540">
        <v>11892.0</v>
      </c>
      <c r="C17" s="540">
        <v>1889.0</v>
      </c>
      <c r="D17" s="540" t="s">
        <v>1353</v>
      </c>
      <c r="E17" s="540" t="s">
        <v>2141</v>
      </c>
      <c r="F17" s="540" t="s">
        <v>2150</v>
      </c>
      <c r="G17" s="540">
        <v>3.0</v>
      </c>
      <c r="H17" s="547">
        <v>45690.0</v>
      </c>
      <c r="I17" s="540" t="s">
        <v>2157</v>
      </c>
      <c r="J17" s="540" t="s">
        <v>2158</v>
      </c>
      <c r="K17" s="548" t="str">
        <f t="array" ref="K17">xlookup(D17,FEBRUARY!F:F, FEBRUARY!L:L)</f>
        <v>FORMAL-PRIVATE</v>
      </c>
    </row>
    <row r="18" ht="15.75" customHeight="1">
      <c r="A18" s="544">
        <v>9.0</v>
      </c>
      <c r="B18" s="544">
        <v>11894.0</v>
      </c>
      <c r="C18" s="544">
        <v>1890.0</v>
      </c>
      <c r="D18" s="544" t="s">
        <v>2159</v>
      </c>
      <c r="E18" s="544" t="s">
        <v>2147</v>
      </c>
      <c r="F18" s="544" t="s">
        <v>2150</v>
      </c>
      <c r="G18" s="544">
        <v>0.0</v>
      </c>
      <c r="H18" s="545">
        <v>45690.0</v>
      </c>
      <c r="I18" s="544" t="s">
        <v>2160</v>
      </c>
      <c r="J18" s="544" t="s">
        <v>2161</v>
      </c>
      <c r="K18" s="546" t="str">
        <f t="array" ref="K18">xlookup(D18,FEBRUARY!F:F, FEBRUARY!L:L)</f>
        <v>#N/A</v>
      </c>
      <c r="L18" s="546"/>
      <c r="M18" s="546"/>
    </row>
    <row r="19" ht="15.75" customHeight="1">
      <c r="A19" s="540">
        <v>10.0</v>
      </c>
      <c r="B19" s="540">
        <v>11902.0</v>
      </c>
      <c r="C19" s="540">
        <v>1891.0</v>
      </c>
      <c r="D19" s="540" t="s">
        <v>1385</v>
      </c>
      <c r="E19" s="540" t="s">
        <v>2147</v>
      </c>
      <c r="F19" s="540" t="s">
        <v>2142</v>
      </c>
      <c r="G19" s="540">
        <v>49.0</v>
      </c>
      <c r="H19" s="547">
        <v>45690.0</v>
      </c>
      <c r="I19" s="540" t="s">
        <v>2162</v>
      </c>
      <c r="J19" s="540" t="s">
        <v>2163</v>
      </c>
      <c r="K19" s="548" t="str">
        <f t="array" ref="K19">xlookup(D19,FEBRUARY!F:F, FEBRUARY!L:L)</f>
        <v>FORMAL-PRIVATE</v>
      </c>
    </row>
    <row r="20" ht="15.75" customHeight="1">
      <c r="A20" s="540">
        <v>11.0</v>
      </c>
      <c r="B20" s="540">
        <v>7715.0</v>
      </c>
      <c r="C20" s="540">
        <v>1892.0</v>
      </c>
      <c r="D20" s="540" t="s">
        <v>1376</v>
      </c>
      <c r="E20" s="540" t="s">
        <v>2147</v>
      </c>
      <c r="F20" s="540" t="s">
        <v>2142</v>
      </c>
      <c r="G20" s="540">
        <v>39.0</v>
      </c>
      <c r="H20" s="547">
        <v>45690.0</v>
      </c>
      <c r="I20" s="540" t="s">
        <v>2164</v>
      </c>
      <c r="J20" s="540" t="s">
        <v>2165</v>
      </c>
      <c r="K20" s="548" t="str">
        <f t="array" ref="K20">xlookup(D20,FEBRUARY!F:F, FEBRUARY!L:L)</f>
        <v>PWD</v>
      </c>
    </row>
    <row r="21" ht="15.75" customHeight="1">
      <c r="A21" s="540">
        <v>12.0</v>
      </c>
      <c r="B21" s="540">
        <v>11903.0</v>
      </c>
      <c r="C21" s="540">
        <v>1893.0</v>
      </c>
      <c r="D21" s="540" t="s">
        <v>1318</v>
      </c>
      <c r="E21" s="540" t="s">
        <v>2141</v>
      </c>
      <c r="F21" s="540" t="s">
        <v>2142</v>
      </c>
      <c r="G21" s="540">
        <v>3.0</v>
      </c>
      <c r="H21" s="547">
        <v>45690.0</v>
      </c>
      <c r="I21" s="540" t="s">
        <v>2166</v>
      </c>
      <c r="J21" s="540" t="s">
        <v>2167</v>
      </c>
      <c r="K21" s="548" t="str">
        <f t="array" ref="K21">xlookup(D21,FEBRUARY!F:F, FEBRUARY!L:L)</f>
        <v>FORMAL-PRIVATE</v>
      </c>
    </row>
    <row r="22" ht="15.75" customHeight="1">
      <c r="A22" s="540">
        <v>13.0</v>
      </c>
      <c r="B22" s="540">
        <v>11907.0</v>
      </c>
      <c r="C22" s="540">
        <v>1894.0</v>
      </c>
      <c r="D22" s="540" t="s">
        <v>1363</v>
      </c>
      <c r="E22" s="540" t="s">
        <v>2147</v>
      </c>
      <c r="F22" s="540" t="s">
        <v>2142</v>
      </c>
      <c r="G22" s="540">
        <v>10.0</v>
      </c>
      <c r="H22" s="547">
        <v>45690.0</v>
      </c>
      <c r="I22" s="540" t="s">
        <v>2168</v>
      </c>
      <c r="J22" s="540" t="s">
        <v>2169</v>
      </c>
      <c r="K22" s="548" t="str">
        <f t="array" ref="K22">xlookup(D22,FEBRUARY!F:F, FEBRUARY!L:L)</f>
        <v>FORMAL-GOVERNMENT</v>
      </c>
    </row>
    <row r="23" ht="15.75" customHeight="1">
      <c r="A23" s="540">
        <v>14.0</v>
      </c>
      <c r="B23" s="540">
        <v>11908.0</v>
      </c>
      <c r="C23" s="540">
        <v>1895.0</v>
      </c>
      <c r="D23" s="540" t="s">
        <v>1390</v>
      </c>
      <c r="E23" s="540" t="s">
        <v>2141</v>
      </c>
      <c r="F23" s="540" t="s">
        <v>2150</v>
      </c>
      <c r="G23" s="540">
        <v>28.0</v>
      </c>
      <c r="H23" s="547">
        <v>45690.0</v>
      </c>
      <c r="I23" s="540" t="s">
        <v>2170</v>
      </c>
      <c r="J23" s="540" t="s">
        <v>2171</v>
      </c>
      <c r="K23" s="548" t="str">
        <f t="array" ref="K23">xlookup(D23,FEBRUARY!F:F, FEBRUARY!L:L)</f>
        <v>FORMAL-PRIVATE</v>
      </c>
    </row>
    <row r="24" ht="15.75" customHeight="1">
      <c r="A24" s="540">
        <v>15.0</v>
      </c>
      <c r="B24" s="540">
        <v>11909.0</v>
      </c>
      <c r="C24" s="540">
        <v>1896.0</v>
      </c>
      <c r="D24" s="540" t="s">
        <v>1500</v>
      </c>
      <c r="E24" s="540" t="s">
        <v>2147</v>
      </c>
      <c r="F24" s="540" t="s">
        <v>2150</v>
      </c>
      <c r="G24" s="540">
        <v>82.0</v>
      </c>
      <c r="H24" s="547">
        <v>45690.0</v>
      </c>
      <c r="I24" s="540" t="s">
        <v>2172</v>
      </c>
      <c r="J24" s="540" t="s">
        <v>2173</v>
      </c>
      <c r="K24" s="548" t="str">
        <f t="array" ref="K24">xlookup(D24,FEBRUARY!F:F, FEBRUARY!L:L)</f>
        <v>SENIOR CITIZEN</v>
      </c>
    </row>
    <row r="25" ht="15.75" customHeight="1">
      <c r="A25" s="544">
        <v>16.0</v>
      </c>
      <c r="B25" s="544">
        <v>11922.0</v>
      </c>
      <c r="C25" s="544">
        <v>1897.0</v>
      </c>
      <c r="D25" s="544" t="s">
        <v>2174</v>
      </c>
      <c r="E25" s="544" t="s">
        <v>2147</v>
      </c>
      <c r="F25" s="544" t="s">
        <v>2150</v>
      </c>
      <c r="G25" s="544">
        <v>56.0</v>
      </c>
      <c r="H25" s="545">
        <v>45691.0</v>
      </c>
      <c r="I25" s="544" t="s">
        <v>2175</v>
      </c>
      <c r="J25" s="544" t="s">
        <v>2154</v>
      </c>
      <c r="K25" s="546" t="str">
        <f t="array" ref="K25">xlookup(D25,FEBRUARY!F:F, FEBRUARY!L:L)</f>
        <v>#N/A</v>
      </c>
      <c r="L25" s="546"/>
      <c r="M25" s="546"/>
    </row>
    <row r="26" ht="15.75" customHeight="1">
      <c r="A26" s="540">
        <v>17.0</v>
      </c>
      <c r="B26" s="540">
        <v>8496.0</v>
      </c>
      <c r="C26" s="540">
        <v>1898.0</v>
      </c>
      <c r="D26" s="540" t="s">
        <v>1542</v>
      </c>
      <c r="E26" s="540" t="s">
        <v>2147</v>
      </c>
      <c r="F26" s="540" t="s">
        <v>2142</v>
      </c>
      <c r="G26" s="540">
        <v>1.0</v>
      </c>
      <c r="H26" s="547">
        <v>45691.0</v>
      </c>
      <c r="I26" s="540" t="s">
        <v>2176</v>
      </c>
      <c r="J26" s="540" t="s">
        <v>2177</v>
      </c>
      <c r="K26" s="548" t="str">
        <f t="array" ref="K26">xlookup(D26,FEBRUARY!F:F, FEBRUARY!L:L)</f>
        <v>FORMAL-PRIVATE</v>
      </c>
    </row>
    <row r="27" ht="15.75" customHeight="1">
      <c r="A27" s="540">
        <v>18.0</v>
      </c>
      <c r="B27" s="540">
        <v>11930.0</v>
      </c>
      <c r="C27" s="540">
        <v>1899.0</v>
      </c>
      <c r="D27" s="540" t="s">
        <v>1401</v>
      </c>
      <c r="E27" s="540" t="s">
        <v>2147</v>
      </c>
      <c r="F27" s="540" t="s">
        <v>2150</v>
      </c>
      <c r="G27" s="540">
        <v>2.0</v>
      </c>
      <c r="H27" s="547">
        <v>45691.0</v>
      </c>
      <c r="I27" s="540" t="s">
        <v>2178</v>
      </c>
      <c r="J27" s="540" t="s">
        <v>2161</v>
      </c>
      <c r="K27" s="548" t="str">
        <f t="array" ref="K27">xlookup(D27,FEBRUARY!F:F, FEBRUARY!L:L)</f>
        <v>SELF EARNING INDIVIDUAL</v>
      </c>
    </row>
    <row r="28" ht="15.75" customHeight="1">
      <c r="A28" s="540">
        <v>19.0</v>
      </c>
      <c r="B28" s="540">
        <v>11931.0</v>
      </c>
      <c r="C28" s="540">
        <v>1900.0</v>
      </c>
      <c r="D28" s="540" t="s">
        <v>1552</v>
      </c>
      <c r="E28" s="540" t="s">
        <v>2141</v>
      </c>
      <c r="F28" s="540" t="s">
        <v>2150</v>
      </c>
      <c r="G28" s="540">
        <v>75.0</v>
      </c>
      <c r="H28" s="547">
        <v>45691.0</v>
      </c>
      <c r="I28" s="540" t="s">
        <v>2179</v>
      </c>
      <c r="J28" s="540" t="s">
        <v>2180</v>
      </c>
      <c r="K28" s="548" t="str">
        <f t="array" ref="K28">xlookup(D28,FEBRUARY!F:F, FEBRUARY!L:L)</f>
        <v>SENIOR CITIZEN</v>
      </c>
    </row>
    <row r="29" ht="15.75" customHeight="1">
      <c r="A29" s="540">
        <v>20.0</v>
      </c>
      <c r="B29" s="540">
        <v>11949.0</v>
      </c>
      <c r="C29" s="540">
        <v>1901.0</v>
      </c>
      <c r="D29" s="540" t="s">
        <v>1411</v>
      </c>
      <c r="E29" s="540" t="s">
        <v>2141</v>
      </c>
      <c r="F29" s="540" t="s">
        <v>2142</v>
      </c>
      <c r="G29" s="540">
        <v>82.0</v>
      </c>
      <c r="H29" s="547">
        <v>45692.0</v>
      </c>
      <c r="I29" s="540" t="s">
        <v>2181</v>
      </c>
      <c r="J29" s="540" t="s">
        <v>2182</v>
      </c>
      <c r="K29" s="548" t="str">
        <f t="array" ref="K29">xlookup(D29,FEBRUARY!F:F, FEBRUARY!L:L)</f>
        <v>SENIOR CITIZEN</v>
      </c>
    </row>
    <row r="30" ht="15.75" customHeight="1">
      <c r="A30" s="540">
        <v>21.0</v>
      </c>
      <c r="B30" s="540">
        <v>11966.0</v>
      </c>
      <c r="C30" s="540">
        <v>1902.0</v>
      </c>
      <c r="D30" s="540" t="s">
        <v>1427</v>
      </c>
      <c r="E30" s="540" t="s">
        <v>2147</v>
      </c>
      <c r="F30" s="540" t="s">
        <v>2150</v>
      </c>
      <c r="G30" s="540">
        <v>1.0</v>
      </c>
      <c r="H30" s="547">
        <v>45692.0</v>
      </c>
      <c r="I30" s="540" t="s">
        <v>2183</v>
      </c>
      <c r="J30" s="540" t="s">
        <v>2184</v>
      </c>
      <c r="K30" s="548" t="str">
        <f t="array" ref="K30">xlookup(D30,FEBRUARY!F:F, FEBRUARY!L:L)</f>
        <v>FORMAL-PRIVATE</v>
      </c>
    </row>
    <row r="31" ht="15.75" customHeight="1">
      <c r="A31" s="540">
        <v>22.0</v>
      </c>
      <c r="B31" s="540">
        <v>7841.0</v>
      </c>
      <c r="C31" s="540">
        <v>1903.0</v>
      </c>
      <c r="D31" s="540" t="s">
        <v>1416</v>
      </c>
      <c r="E31" s="540" t="s">
        <v>2147</v>
      </c>
      <c r="F31" s="540" t="s">
        <v>2150</v>
      </c>
      <c r="G31" s="540">
        <v>5.0</v>
      </c>
      <c r="H31" s="547">
        <v>45692.0</v>
      </c>
      <c r="I31" s="540" t="s">
        <v>2185</v>
      </c>
      <c r="J31" s="540" t="s">
        <v>2186</v>
      </c>
      <c r="K31" s="548" t="str">
        <f t="array" ref="K31">xlookup(D31,FEBRUARY!F:F, FEBRUARY!L:L)</f>
        <v>INDIRECT CONTRIBUTOR</v>
      </c>
    </row>
    <row r="32" ht="15.75" customHeight="1">
      <c r="A32" s="540">
        <v>23.0</v>
      </c>
      <c r="B32" s="540">
        <v>11546.0</v>
      </c>
      <c r="C32" s="540">
        <v>1904.0</v>
      </c>
      <c r="D32" s="540" t="s">
        <v>1466</v>
      </c>
      <c r="E32" s="540" t="s">
        <v>2141</v>
      </c>
      <c r="F32" s="540" t="s">
        <v>2150</v>
      </c>
      <c r="G32" s="540">
        <v>56.0</v>
      </c>
      <c r="H32" s="547">
        <v>45693.0</v>
      </c>
      <c r="I32" s="540" t="s">
        <v>2187</v>
      </c>
      <c r="J32" s="540" t="s">
        <v>2188</v>
      </c>
      <c r="K32" s="548" t="str">
        <f t="array" ref="K32">xlookup(D32,FEBRUARY!F:F, FEBRUARY!L:L)</f>
        <v>FORMAL-PRIVATE</v>
      </c>
    </row>
    <row r="33" ht="15.75" customHeight="1">
      <c r="A33" s="540">
        <v>24.0</v>
      </c>
      <c r="B33" s="540">
        <v>11972.0</v>
      </c>
      <c r="C33" s="540">
        <v>1905.0</v>
      </c>
      <c r="D33" s="540" t="s">
        <v>1421</v>
      </c>
      <c r="E33" s="540" t="s">
        <v>2141</v>
      </c>
      <c r="F33" s="540" t="s">
        <v>2142</v>
      </c>
      <c r="G33" s="540">
        <v>13.0</v>
      </c>
      <c r="H33" s="547">
        <v>45693.0</v>
      </c>
      <c r="I33" s="540" t="s">
        <v>2189</v>
      </c>
      <c r="J33" s="540" t="s">
        <v>2190</v>
      </c>
      <c r="K33" s="548" t="str">
        <f t="array" ref="K33">xlookup(D33,FEBRUARY!F:F, FEBRUARY!L:L)</f>
        <v>FORMAL-PRIVATE</v>
      </c>
    </row>
    <row r="34" ht="15.75" customHeight="1">
      <c r="A34" s="540">
        <v>25.0</v>
      </c>
      <c r="B34" s="540">
        <v>5656.0</v>
      </c>
      <c r="C34" s="540">
        <v>1906.0</v>
      </c>
      <c r="D34" s="540" t="s">
        <v>1455</v>
      </c>
      <c r="E34" s="540" t="s">
        <v>2147</v>
      </c>
      <c r="F34" s="540" t="s">
        <v>2142</v>
      </c>
      <c r="G34" s="540">
        <v>36.0</v>
      </c>
      <c r="H34" s="547">
        <v>45693.0</v>
      </c>
      <c r="I34" s="540" t="s">
        <v>2191</v>
      </c>
      <c r="J34" s="540" t="s">
        <v>2192</v>
      </c>
      <c r="K34" s="548" t="str">
        <f t="array" ref="K34">xlookup(D34,FEBRUARY!F:F, FEBRUARY!L:L)</f>
        <v>INFORMAL ECONOMY- INFORMAL SECTOR</v>
      </c>
    </row>
    <row r="35" ht="15.75" customHeight="1">
      <c r="A35" s="540">
        <v>26.0</v>
      </c>
      <c r="B35" s="540">
        <v>11967.0</v>
      </c>
      <c r="C35" s="540">
        <v>1907.0</v>
      </c>
      <c r="D35" s="540" t="s">
        <v>1494</v>
      </c>
      <c r="E35" s="540" t="s">
        <v>2141</v>
      </c>
      <c r="F35" s="540" t="s">
        <v>2150</v>
      </c>
      <c r="G35" s="540">
        <v>67.0</v>
      </c>
      <c r="H35" s="547">
        <v>45693.0</v>
      </c>
      <c r="I35" s="540" t="s">
        <v>2193</v>
      </c>
      <c r="J35" s="540" t="s">
        <v>2194</v>
      </c>
      <c r="K35" s="548" t="str">
        <f t="array" ref="K35">xlookup(D35,FEBRUARY!F:F, FEBRUARY!L:L)</f>
        <v>SENIOR CITIZEN</v>
      </c>
    </row>
    <row r="36" ht="15.75" customHeight="1">
      <c r="A36" s="540">
        <v>27.0</v>
      </c>
      <c r="B36" s="540">
        <v>11988.0</v>
      </c>
      <c r="C36" s="540">
        <v>1908.0</v>
      </c>
      <c r="D36" s="540" t="s">
        <v>1604</v>
      </c>
      <c r="E36" s="540" t="s">
        <v>2141</v>
      </c>
      <c r="F36" s="540" t="s">
        <v>2142</v>
      </c>
      <c r="G36" s="540">
        <v>8.0</v>
      </c>
      <c r="H36" s="547">
        <v>45693.0</v>
      </c>
      <c r="I36" s="540" t="s">
        <v>2195</v>
      </c>
      <c r="J36" s="540" t="s">
        <v>2196</v>
      </c>
      <c r="K36" s="548" t="str">
        <f t="array" ref="K36">xlookup(D36,FEBRUARY!F:F, FEBRUARY!L:L)</f>
        <v>FORMAL-GOVERNMENT</v>
      </c>
    </row>
    <row r="37" ht="15.75" customHeight="1">
      <c r="A37" s="540">
        <v>28.0</v>
      </c>
      <c r="B37" s="540">
        <v>11846.0</v>
      </c>
      <c r="C37" s="540">
        <v>1909.0</v>
      </c>
      <c r="D37" s="540" t="s">
        <v>1405</v>
      </c>
      <c r="E37" s="540" t="s">
        <v>2147</v>
      </c>
      <c r="F37" s="540" t="s">
        <v>2142</v>
      </c>
      <c r="G37" s="540">
        <v>36.0</v>
      </c>
      <c r="H37" s="547">
        <v>45693.0</v>
      </c>
      <c r="I37" s="540" t="s">
        <v>2197</v>
      </c>
      <c r="J37" s="540" t="s">
        <v>2198</v>
      </c>
      <c r="K37" s="548" t="str">
        <f t="array" ref="K37">xlookup(D37,FEBRUARY!F:F, FEBRUARY!L:L)</f>
        <v>FORMAL-PRIVATE</v>
      </c>
    </row>
    <row r="38" ht="15.75" customHeight="1">
      <c r="A38" s="540">
        <v>29.0</v>
      </c>
      <c r="B38" s="540">
        <v>11999.0</v>
      </c>
      <c r="C38" s="540">
        <v>1910.0</v>
      </c>
      <c r="D38" s="540" t="s">
        <v>1434</v>
      </c>
      <c r="E38" s="540" t="s">
        <v>2147</v>
      </c>
      <c r="F38" s="540" t="s">
        <v>2142</v>
      </c>
      <c r="G38" s="540">
        <v>0.0</v>
      </c>
      <c r="H38" s="547">
        <v>45693.0</v>
      </c>
      <c r="I38" s="540" t="s">
        <v>2199</v>
      </c>
      <c r="J38" s="540" t="s">
        <v>2200</v>
      </c>
      <c r="K38" s="548" t="str">
        <f t="array" ref="K38">xlookup(D38,FEBRUARY!F:F, FEBRUARY!L:L)</f>
        <v>FORMAL-PRIVATE</v>
      </c>
    </row>
    <row r="39" ht="15.75" customHeight="1">
      <c r="A39" s="540">
        <v>30.0</v>
      </c>
      <c r="B39" s="540">
        <v>7348.0</v>
      </c>
      <c r="C39" s="540">
        <v>1911.0</v>
      </c>
      <c r="D39" s="540" t="s">
        <v>1617</v>
      </c>
      <c r="E39" s="540" t="s">
        <v>2147</v>
      </c>
      <c r="F39" s="540" t="s">
        <v>2142</v>
      </c>
      <c r="G39" s="540">
        <v>0.0</v>
      </c>
      <c r="H39" s="547">
        <v>45693.0</v>
      </c>
      <c r="I39" s="540" t="s">
        <v>2201</v>
      </c>
      <c r="J39" s="540" t="s">
        <v>2177</v>
      </c>
      <c r="K39" s="548" t="str">
        <f t="array" ref="K39">xlookup(D39,FEBRUARY!F:F, FEBRUARY!L:L)</f>
        <v>FORMAL-PRIVATE</v>
      </c>
    </row>
    <row r="40" ht="15.75" customHeight="1">
      <c r="A40" s="540">
        <v>31.0</v>
      </c>
      <c r="B40" s="540">
        <v>12009.0</v>
      </c>
      <c r="C40" s="540">
        <v>1912.0</v>
      </c>
      <c r="D40" s="540" t="s">
        <v>1578</v>
      </c>
      <c r="E40" s="540" t="s">
        <v>2147</v>
      </c>
      <c r="F40" s="540" t="s">
        <v>2150</v>
      </c>
      <c r="G40" s="540">
        <v>8.0</v>
      </c>
      <c r="H40" s="547">
        <v>45693.0</v>
      </c>
      <c r="I40" s="540" t="s">
        <v>2202</v>
      </c>
      <c r="J40" s="540" t="s">
        <v>2203</v>
      </c>
      <c r="K40" s="548" t="str">
        <f t="array" ref="K40">xlookup(D40,FEBRUARY!F:F, FEBRUARY!L:L)</f>
        <v>DIRECT CONTRIBUTOR - FILIPINOS WITH DUAL CITIZENSHIP/ LIVING ABROAD</v>
      </c>
    </row>
    <row r="41" ht="15.75" customHeight="1">
      <c r="A41" s="540">
        <v>32.0</v>
      </c>
      <c r="B41" s="540">
        <v>5709.0</v>
      </c>
      <c r="C41" s="540">
        <v>1913.0</v>
      </c>
      <c r="D41" s="540" t="s">
        <v>1547</v>
      </c>
      <c r="E41" s="540" t="s">
        <v>2147</v>
      </c>
      <c r="F41" s="540" t="s">
        <v>2142</v>
      </c>
      <c r="G41" s="540">
        <v>40.0</v>
      </c>
      <c r="H41" s="547">
        <v>45693.0</v>
      </c>
      <c r="I41" s="540" t="s">
        <v>2204</v>
      </c>
      <c r="J41" s="540" t="s">
        <v>2205</v>
      </c>
      <c r="K41" s="548" t="str">
        <f t="array" ref="K41">xlookup(D41,FEBRUARY!F:F, FEBRUARY!L:L)</f>
        <v>FORMAL-PRIVATE</v>
      </c>
    </row>
    <row r="42" ht="15.75" customHeight="1">
      <c r="A42" s="540">
        <v>33.0</v>
      </c>
      <c r="B42" s="540">
        <v>12040.0</v>
      </c>
      <c r="C42" s="540">
        <v>1914.0</v>
      </c>
      <c r="D42" s="540" t="s">
        <v>1444</v>
      </c>
      <c r="E42" s="540" t="s">
        <v>2147</v>
      </c>
      <c r="F42" s="540" t="s">
        <v>2142</v>
      </c>
      <c r="G42" s="540">
        <v>33.0</v>
      </c>
      <c r="H42" s="547">
        <v>45694.0</v>
      </c>
      <c r="I42" s="540" t="s">
        <v>2206</v>
      </c>
      <c r="J42" s="540" t="s">
        <v>2163</v>
      </c>
      <c r="K42" s="548" t="str">
        <f t="array" ref="K42">xlookup(D42,FEBRUARY!F:F, FEBRUARY!L:L)</f>
        <v>FORMAL-PRIVATE</v>
      </c>
    </row>
    <row r="43" ht="15.75" customHeight="1">
      <c r="A43" s="540">
        <v>34.0</v>
      </c>
      <c r="B43" s="540">
        <v>12019.0</v>
      </c>
      <c r="C43" s="540">
        <v>1915.0</v>
      </c>
      <c r="D43" s="540" t="s">
        <v>1473</v>
      </c>
      <c r="E43" s="540" t="s">
        <v>2141</v>
      </c>
      <c r="F43" s="540" t="s">
        <v>2142</v>
      </c>
      <c r="G43" s="540">
        <v>28.0</v>
      </c>
      <c r="H43" s="547">
        <v>45694.0</v>
      </c>
      <c r="I43" s="540" t="s">
        <v>2207</v>
      </c>
      <c r="J43" s="540" t="s">
        <v>2208</v>
      </c>
      <c r="K43" s="548" t="str">
        <f t="array" ref="K43">xlookup(D43,FEBRUARY!F:F, FEBRUARY!L:L)</f>
        <v>FORMAL-PRIVATE</v>
      </c>
    </row>
    <row r="44" ht="15.75" customHeight="1">
      <c r="A44" s="540">
        <v>35.0</v>
      </c>
      <c r="B44" s="540">
        <v>1707.0</v>
      </c>
      <c r="C44" s="540">
        <v>1916.0</v>
      </c>
      <c r="D44" s="540" t="s">
        <v>1530</v>
      </c>
      <c r="E44" s="540" t="s">
        <v>2147</v>
      </c>
      <c r="F44" s="540" t="s">
        <v>2150</v>
      </c>
      <c r="G44" s="540">
        <v>70.0</v>
      </c>
      <c r="H44" s="547">
        <v>45694.0</v>
      </c>
      <c r="I44" s="540" t="s">
        <v>2209</v>
      </c>
      <c r="J44" s="540" t="s">
        <v>2205</v>
      </c>
      <c r="K44" s="548" t="str">
        <f t="array" ref="K44">xlookup(D44,FEBRUARY!F:F, FEBRUARY!L:L)</f>
        <v>LIFETIME MEMBER</v>
      </c>
    </row>
    <row r="45" ht="15.75" customHeight="1">
      <c r="A45" s="540">
        <v>36.0</v>
      </c>
      <c r="B45" s="540">
        <v>12053.0</v>
      </c>
      <c r="C45" s="540">
        <v>1917.0</v>
      </c>
      <c r="D45" s="540" t="s">
        <v>1481</v>
      </c>
      <c r="E45" s="540" t="s">
        <v>2147</v>
      </c>
      <c r="F45" s="540" t="s">
        <v>2142</v>
      </c>
      <c r="G45" s="540">
        <v>2.0</v>
      </c>
      <c r="H45" s="547">
        <v>45694.0</v>
      </c>
      <c r="I45" s="540" t="s">
        <v>2210</v>
      </c>
      <c r="J45" s="540" t="s">
        <v>2184</v>
      </c>
      <c r="K45" s="548" t="str">
        <f t="array" ref="K45">xlookup(D45,FEBRUARY!F:F, FEBRUARY!L:L)</f>
        <v>FORMAL-PRIVATE</v>
      </c>
    </row>
    <row r="46" ht="15.75" customHeight="1">
      <c r="A46" s="540">
        <v>37.0</v>
      </c>
      <c r="B46" s="540">
        <v>12054.0</v>
      </c>
      <c r="C46" s="540">
        <v>1919.0</v>
      </c>
      <c r="D46" s="540" t="s">
        <v>1486</v>
      </c>
      <c r="E46" s="540" t="s">
        <v>2147</v>
      </c>
      <c r="F46" s="540" t="s">
        <v>2142</v>
      </c>
      <c r="G46" s="540">
        <v>32.0</v>
      </c>
      <c r="H46" s="547">
        <v>45694.0</v>
      </c>
      <c r="I46" s="540" t="s">
        <v>2211</v>
      </c>
      <c r="J46" s="540" t="s">
        <v>2205</v>
      </c>
      <c r="K46" s="548" t="str">
        <f t="array" ref="K46">xlookup(D46,FEBRUARY!F:F, FEBRUARY!L:L)</f>
        <v>FORMAL-PRIVATE</v>
      </c>
    </row>
    <row r="47" ht="15.75" customHeight="1">
      <c r="A47" s="540">
        <v>38.0</v>
      </c>
      <c r="B47" s="540">
        <v>10459.0</v>
      </c>
      <c r="C47" s="540">
        <v>1920.0</v>
      </c>
      <c r="D47" s="540" t="s">
        <v>1450</v>
      </c>
      <c r="E47" s="540" t="s">
        <v>2141</v>
      </c>
      <c r="F47" s="540" t="s">
        <v>2142</v>
      </c>
      <c r="G47" s="540">
        <v>4.0</v>
      </c>
      <c r="H47" s="547">
        <v>45695.0</v>
      </c>
      <c r="I47" s="540" t="s">
        <v>2212</v>
      </c>
      <c r="J47" s="540" t="s">
        <v>2213</v>
      </c>
      <c r="K47" s="548" t="str">
        <f t="array" ref="K47">xlookup(D47,FEBRUARY!F:F, FEBRUARY!L:L)</f>
        <v>FORMAL-PRIVATE</v>
      </c>
    </row>
    <row r="48" ht="15.75" customHeight="1">
      <c r="A48" s="540">
        <v>39.0</v>
      </c>
      <c r="B48" s="540">
        <v>12063.0</v>
      </c>
      <c r="C48" s="540">
        <v>1921.0</v>
      </c>
      <c r="D48" s="540" t="s">
        <v>1505</v>
      </c>
      <c r="E48" s="540" t="s">
        <v>2141</v>
      </c>
      <c r="F48" s="540" t="s">
        <v>2150</v>
      </c>
      <c r="G48" s="540">
        <v>66.0</v>
      </c>
      <c r="H48" s="547">
        <v>45695.0</v>
      </c>
      <c r="I48" s="540" t="s">
        <v>2214</v>
      </c>
      <c r="J48" s="540" t="s">
        <v>2215</v>
      </c>
      <c r="K48" s="548" t="str">
        <f t="array" ref="K48">xlookup(D48,FEBRUARY!F:F, FEBRUARY!L:L)</f>
        <v>LIFETIME MEMBER</v>
      </c>
    </row>
    <row r="49" ht="15.75" customHeight="1">
      <c r="A49" s="540">
        <v>40.0</v>
      </c>
      <c r="B49" s="540">
        <v>9223.0</v>
      </c>
      <c r="C49" s="540">
        <v>1923.0</v>
      </c>
      <c r="D49" s="540" t="s">
        <v>1513</v>
      </c>
      <c r="E49" s="540" t="s">
        <v>2147</v>
      </c>
      <c r="F49" s="540" t="s">
        <v>2142</v>
      </c>
      <c r="G49" s="540">
        <v>6.0</v>
      </c>
      <c r="H49" s="547">
        <v>45695.0</v>
      </c>
      <c r="I49" s="540" t="s">
        <v>2216</v>
      </c>
      <c r="J49" s="540" t="s">
        <v>2217</v>
      </c>
      <c r="K49" s="548" t="str">
        <f t="array" ref="K49">xlookup(D49,FEBRUARY!F:F, FEBRUARY!L:L)</f>
        <v>FORMAL-PRIVATE</v>
      </c>
    </row>
    <row r="50" ht="15.75" customHeight="1">
      <c r="A50" s="540">
        <v>41.0</v>
      </c>
      <c r="B50" s="540">
        <v>12077.0</v>
      </c>
      <c r="C50" s="540">
        <v>1924.0</v>
      </c>
      <c r="D50" s="540" t="s">
        <v>1663</v>
      </c>
      <c r="E50" s="540" t="s">
        <v>2141</v>
      </c>
      <c r="F50" s="540" t="s">
        <v>2150</v>
      </c>
      <c r="G50" s="540">
        <v>55.0</v>
      </c>
      <c r="H50" s="547">
        <v>45695.0</v>
      </c>
      <c r="I50" s="540" t="s">
        <v>2218</v>
      </c>
      <c r="J50" s="540" t="s">
        <v>2219</v>
      </c>
      <c r="K50" s="548" t="str">
        <f t="array" ref="K50">xlookup(D50,FEBRUARY!F:F, FEBRUARY!L:L)</f>
        <v>SELF EARNING INDIVIDUAL</v>
      </c>
    </row>
    <row r="51" ht="15.75" customHeight="1">
      <c r="A51" s="549">
        <v>42.0</v>
      </c>
      <c r="B51" s="549">
        <v>12095.0</v>
      </c>
      <c r="C51" s="549">
        <v>1925.0</v>
      </c>
      <c r="D51" s="549" t="s">
        <v>2220</v>
      </c>
      <c r="E51" s="549" t="s">
        <v>2141</v>
      </c>
      <c r="F51" s="549" t="s">
        <v>2150</v>
      </c>
      <c r="G51" s="549">
        <v>67.0</v>
      </c>
      <c r="H51" s="550">
        <v>45695.0</v>
      </c>
      <c r="I51" s="549" t="s">
        <v>2221</v>
      </c>
      <c r="J51" s="549" t="s">
        <v>2222</v>
      </c>
      <c r="K51" s="551" t="str">
        <f t="array" ref="K51">xlookup(D51, MARCH!F:F, MARCH!L:L)</f>
        <v>SENIOR CITIZEN</v>
      </c>
      <c r="L51" s="551"/>
      <c r="M51" s="551"/>
    </row>
    <row r="52" ht="15.75" customHeight="1">
      <c r="A52" s="540">
        <v>43.0</v>
      </c>
      <c r="B52" s="540">
        <v>9331.0</v>
      </c>
      <c r="C52" s="540">
        <v>1926.0</v>
      </c>
      <c r="D52" s="540" t="s">
        <v>1523</v>
      </c>
      <c r="E52" s="540" t="s">
        <v>2147</v>
      </c>
      <c r="F52" s="540" t="s">
        <v>2150</v>
      </c>
      <c r="G52" s="540">
        <v>75.0</v>
      </c>
      <c r="H52" s="547">
        <v>45695.0</v>
      </c>
      <c r="I52" s="540" t="s">
        <v>2223</v>
      </c>
      <c r="J52" s="540" t="s">
        <v>2224</v>
      </c>
      <c r="K52" s="548" t="str">
        <f t="array" ref="K52">xlookup(D52,FEBRUARY!F:F, FEBRUARY!L:L)</f>
        <v>SENIOR CITIZEN</v>
      </c>
    </row>
    <row r="53" ht="15.75" customHeight="1">
      <c r="A53" s="540">
        <v>44.0</v>
      </c>
      <c r="B53" s="540">
        <v>12097.0</v>
      </c>
      <c r="C53" s="540">
        <v>1927.0</v>
      </c>
      <c r="D53" s="540" t="s">
        <v>1518</v>
      </c>
      <c r="E53" s="540" t="s">
        <v>2147</v>
      </c>
      <c r="F53" s="540" t="s">
        <v>2142</v>
      </c>
      <c r="G53" s="540">
        <v>7.0</v>
      </c>
      <c r="H53" s="547">
        <v>45696.0</v>
      </c>
      <c r="I53" s="540" t="s">
        <v>2225</v>
      </c>
      <c r="J53" s="540" t="s">
        <v>2177</v>
      </c>
      <c r="K53" s="548" t="str">
        <f t="array" ref="K53">xlookup(D53,FEBRUARY!F:F, FEBRUARY!L:L)</f>
        <v>FORMAL-PRIVATE</v>
      </c>
    </row>
    <row r="54" ht="15.75" customHeight="1">
      <c r="A54" s="540">
        <v>45.0</v>
      </c>
      <c r="B54" s="540">
        <v>3371.0</v>
      </c>
      <c r="C54" s="540">
        <v>1928.0</v>
      </c>
      <c r="D54" s="540" t="s">
        <v>1557</v>
      </c>
      <c r="E54" s="540" t="s">
        <v>2147</v>
      </c>
      <c r="F54" s="540" t="s">
        <v>2142</v>
      </c>
      <c r="G54" s="540">
        <v>74.0</v>
      </c>
      <c r="H54" s="547">
        <v>45697.0</v>
      </c>
      <c r="I54" s="540" t="s">
        <v>2226</v>
      </c>
      <c r="J54" s="540" t="s">
        <v>2173</v>
      </c>
      <c r="K54" s="548" t="str">
        <f t="array" ref="K54">xlookup(D54,FEBRUARY!F:F, FEBRUARY!L:L)</f>
        <v>SENIOR CITIZEN</v>
      </c>
    </row>
    <row r="55" ht="15.75" customHeight="1">
      <c r="A55" s="540">
        <v>46.0</v>
      </c>
      <c r="B55" s="540">
        <v>12138.0</v>
      </c>
      <c r="C55" s="540">
        <v>1929.0</v>
      </c>
      <c r="D55" s="540" t="s">
        <v>1623</v>
      </c>
      <c r="E55" s="540" t="s">
        <v>2141</v>
      </c>
      <c r="F55" s="540" t="s">
        <v>2150</v>
      </c>
      <c r="G55" s="540">
        <v>59.0</v>
      </c>
      <c r="H55" s="547">
        <v>45697.0</v>
      </c>
      <c r="I55" s="540" t="s">
        <v>2227</v>
      </c>
      <c r="J55" s="540" t="s">
        <v>2228</v>
      </c>
      <c r="K55" s="548" t="str">
        <f t="array" ref="K55">xlookup(D55,FEBRUARY!F:F, FEBRUARY!L:L)</f>
        <v>SENIOR CITIZEN</v>
      </c>
    </row>
    <row r="56" ht="15.75" customHeight="1">
      <c r="A56" s="540">
        <v>47.0</v>
      </c>
      <c r="B56" s="540">
        <v>12144.0</v>
      </c>
      <c r="C56" s="540">
        <v>1930.0</v>
      </c>
      <c r="D56" s="540" t="s">
        <v>1568</v>
      </c>
      <c r="E56" s="540" t="s">
        <v>2141</v>
      </c>
      <c r="F56" s="540" t="s">
        <v>2150</v>
      </c>
      <c r="G56" s="540">
        <v>13.0</v>
      </c>
      <c r="H56" s="547">
        <v>45697.0</v>
      </c>
      <c r="I56" s="540" t="s">
        <v>2229</v>
      </c>
      <c r="J56" s="540" t="s">
        <v>2213</v>
      </c>
      <c r="K56" s="548" t="str">
        <f t="array" ref="K56">xlookup(D56,FEBRUARY!F:F, FEBRUARY!L:L)</f>
        <v>DIRECT CONTRIBUTOR - FILIPINOS WITH DUAL CITIZENSHIP/ LIVING ABROAD</v>
      </c>
    </row>
    <row r="57" ht="15.75" customHeight="1">
      <c r="A57" s="540">
        <v>48.0</v>
      </c>
      <c r="B57" s="540">
        <v>12146.0</v>
      </c>
      <c r="C57" s="540">
        <v>1931.0</v>
      </c>
      <c r="D57" s="540" t="s">
        <v>1584</v>
      </c>
      <c r="E57" s="540" t="s">
        <v>2141</v>
      </c>
      <c r="F57" s="540" t="s">
        <v>2142</v>
      </c>
      <c r="G57" s="540">
        <v>29.0</v>
      </c>
      <c r="H57" s="547">
        <v>45698.0</v>
      </c>
      <c r="I57" s="540" t="s">
        <v>2230</v>
      </c>
      <c r="J57" s="540" t="s">
        <v>2231</v>
      </c>
      <c r="K57" s="548" t="str">
        <f t="array" ref="K57">xlookup(D57,FEBRUARY!F:F, FEBRUARY!L:L)</f>
        <v>FORMAL-PRIVATE</v>
      </c>
    </row>
    <row r="58" ht="15.75" customHeight="1">
      <c r="A58" s="540">
        <v>49.0</v>
      </c>
      <c r="B58" s="540">
        <v>12154.0</v>
      </c>
      <c r="C58" s="540">
        <v>1932.0</v>
      </c>
      <c r="D58" s="540" t="s">
        <v>1677</v>
      </c>
      <c r="E58" s="540" t="s">
        <v>2147</v>
      </c>
      <c r="F58" s="540" t="s">
        <v>2150</v>
      </c>
      <c r="G58" s="540">
        <v>67.0</v>
      </c>
      <c r="H58" s="547">
        <v>45698.0</v>
      </c>
      <c r="I58" s="540" t="s">
        <v>2232</v>
      </c>
      <c r="J58" s="540" t="s">
        <v>2233</v>
      </c>
      <c r="K58" s="548" t="str">
        <f t="array" ref="K58">xlookup(D58,FEBRUARY!F:F, FEBRUARY!L:L)</f>
        <v>SENIOR CITIZEN</v>
      </c>
    </row>
    <row r="59" ht="15.75" customHeight="1">
      <c r="A59" s="540">
        <v>50.0</v>
      </c>
      <c r="B59" s="540">
        <v>4033.0</v>
      </c>
      <c r="C59" s="540">
        <v>1933.0</v>
      </c>
      <c r="D59" s="540" t="s">
        <v>1573</v>
      </c>
      <c r="E59" s="540" t="s">
        <v>2147</v>
      </c>
      <c r="F59" s="540" t="s">
        <v>2142</v>
      </c>
      <c r="G59" s="540">
        <v>59.0</v>
      </c>
      <c r="H59" s="547">
        <v>45698.0</v>
      </c>
      <c r="I59" s="540" t="s">
        <v>2234</v>
      </c>
      <c r="J59" s="540" t="s">
        <v>2154</v>
      </c>
      <c r="K59" s="548" t="str">
        <f t="array" ref="K59">xlookup(D59,FEBRUARY!F:F, FEBRUARY!L:L)</f>
        <v>INFORMAL ECONOMY- INFORMAL SECTOR</v>
      </c>
    </row>
    <row r="60" ht="15.75" customHeight="1">
      <c r="A60" s="540">
        <v>51.0</v>
      </c>
      <c r="B60" s="540">
        <v>12173.0</v>
      </c>
      <c r="C60" s="540">
        <v>1934.0</v>
      </c>
      <c r="D60" s="540" t="s">
        <v>1629</v>
      </c>
      <c r="E60" s="540" t="s">
        <v>2141</v>
      </c>
      <c r="F60" s="540" t="s">
        <v>2150</v>
      </c>
      <c r="G60" s="540">
        <v>9.0</v>
      </c>
      <c r="H60" s="547">
        <v>45698.0</v>
      </c>
      <c r="I60" s="540" t="s">
        <v>2235</v>
      </c>
      <c r="J60" s="540" t="s">
        <v>2236</v>
      </c>
      <c r="K60" s="548" t="str">
        <f t="array" ref="K60">xlookup(D60,FEBRUARY!F:F, FEBRUARY!L:L)</f>
        <v>FORMAL-PRIVATE</v>
      </c>
    </row>
    <row r="61" ht="15.75" customHeight="1">
      <c r="A61" s="540">
        <v>52.0</v>
      </c>
      <c r="B61" s="540">
        <v>12172.0</v>
      </c>
      <c r="C61" s="540">
        <v>1935.0</v>
      </c>
      <c r="D61" s="540" t="s">
        <v>1650</v>
      </c>
      <c r="E61" s="540" t="s">
        <v>2147</v>
      </c>
      <c r="F61" s="540" t="s">
        <v>2142</v>
      </c>
      <c r="G61" s="540">
        <v>5.0</v>
      </c>
      <c r="H61" s="547">
        <v>45698.0</v>
      </c>
      <c r="I61" s="540" t="s">
        <v>2237</v>
      </c>
      <c r="J61" s="540" t="s">
        <v>2238</v>
      </c>
      <c r="K61" s="548" t="str">
        <f t="array" ref="K61">xlookup(D61,FEBRUARY!F:F, FEBRUARY!L:L)</f>
        <v>FORMAL-PRIVATE</v>
      </c>
    </row>
    <row r="62" ht="15.75" customHeight="1">
      <c r="A62" s="540">
        <v>53.0</v>
      </c>
      <c r="B62" s="540">
        <v>12181.0</v>
      </c>
      <c r="C62" s="540">
        <v>1936.0</v>
      </c>
      <c r="D62" s="540" t="s">
        <v>1642</v>
      </c>
      <c r="E62" s="540" t="s">
        <v>2147</v>
      </c>
      <c r="F62" s="540" t="s">
        <v>2142</v>
      </c>
      <c r="G62" s="540">
        <v>11.0</v>
      </c>
      <c r="H62" s="547">
        <v>45698.0</v>
      </c>
      <c r="I62" s="540" t="s">
        <v>2239</v>
      </c>
      <c r="J62" s="540" t="s">
        <v>2177</v>
      </c>
      <c r="K62" s="548" t="str">
        <f t="array" ref="K62">xlookup(D62,FEBRUARY!F:F, FEBRUARY!L:L)</f>
        <v>SELF EARNING INDIVIDUAL</v>
      </c>
    </row>
    <row r="63" ht="15.75" customHeight="1">
      <c r="A63" s="540">
        <v>54.0</v>
      </c>
      <c r="B63" s="540">
        <v>12184.0</v>
      </c>
      <c r="C63" s="540">
        <v>1937.0</v>
      </c>
      <c r="D63" s="540" t="s">
        <v>1698</v>
      </c>
      <c r="E63" s="540" t="s">
        <v>2147</v>
      </c>
      <c r="F63" s="540" t="s">
        <v>2150</v>
      </c>
      <c r="G63" s="540">
        <v>23.0</v>
      </c>
      <c r="H63" s="547">
        <v>45698.0</v>
      </c>
      <c r="I63" s="540" t="s">
        <v>2240</v>
      </c>
      <c r="J63" s="540" t="s">
        <v>2205</v>
      </c>
      <c r="K63" s="548" t="str">
        <f t="array" ref="K63">xlookup(D63,FEBRUARY!F:F, FEBRUARY!L:L)</f>
        <v>FORMAL-PRIVATE</v>
      </c>
    </row>
    <row r="64" ht="15.75" customHeight="1">
      <c r="A64" s="540">
        <v>55.0</v>
      </c>
      <c r="B64" s="540">
        <v>12183.0</v>
      </c>
      <c r="C64" s="540">
        <v>1938.0</v>
      </c>
      <c r="D64" s="540" t="s">
        <v>1725</v>
      </c>
      <c r="E64" s="540" t="s">
        <v>2141</v>
      </c>
      <c r="F64" s="540" t="s">
        <v>2150</v>
      </c>
      <c r="G64" s="540">
        <v>30.0</v>
      </c>
      <c r="H64" s="547">
        <v>45699.0</v>
      </c>
      <c r="I64" s="540" t="s">
        <v>2241</v>
      </c>
      <c r="J64" s="540" t="s">
        <v>2222</v>
      </c>
      <c r="K64" s="548" t="str">
        <f t="array" ref="K64">xlookup(D64,FEBRUARY!F:F, FEBRUARY!L:L)</f>
        <v>INFORMAL ECONOMY- INFORMAL SECTOR</v>
      </c>
    </row>
    <row r="65" ht="15.75" customHeight="1">
      <c r="A65" s="540">
        <v>56.0</v>
      </c>
      <c r="B65" s="540">
        <v>12187.0</v>
      </c>
      <c r="C65" s="540">
        <v>1939.0</v>
      </c>
      <c r="D65" s="540" t="s">
        <v>1754</v>
      </c>
      <c r="E65" s="540" t="s">
        <v>2141</v>
      </c>
      <c r="F65" s="540" t="s">
        <v>2142</v>
      </c>
      <c r="G65" s="540">
        <v>33.0</v>
      </c>
      <c r="H65" s="547">
        <v>45699.0</v>
      </c>
      <c r="I65" s="540" t="s">
        <v>2242</v>
      </c>
      <c r="J65" s="540" t="s">
        <v>2243</v>
      </c>
      <c r="K65" s="548" t="str">
        <f t="array" ref="K65">xlookup(D65,FEBRUARY!F:F, FEBRUARY!L:L)</f>
        <v>FORMAL-PRIVATE</v>
      </c>
    </row>
    <row r="66" ht="15.75" customHeight="1">
      <c r="A66" s="540">
        <v>57.0</v>
      </c>
      <c r="B66" s="540">
        <v>1898.0</v>
      </c>
      <c r="C66" s="540">
        <v>1940.0</v>
      </c>
      <c r="D66" s="540" t="s">
        <v>1610</v>
      </c>
      <c r="E66" s="540" t="s">
        <v>2147</v>
      </c>
      <c r="F66" s="540" t="s">
        <v>2150</v>
      </c>
      <c r="G66" s="540">
        <v>6.0</v>
      </c>
      <c r="H66" s="547">
        <v>45699.0</v>
      </c>
      <c r="I66" s="540" t="s">
        <v>2244</v>
      </c>
      <c r="J66" s="540" t="s">
        <v>2245</v>
      </c>
      <c r="K66" s="548" t="str">
        <f t="array" ref="K66">xlookup(D66,FEBRUARY!F:F, FEBRUARY!L:L)</f>
        <v>FORMAL-PRIVATE</v>
      </c>
    </row>
    <row r="67" ht="15.75" customHeight="1">
      <c r="A67" s="540">
        <v>58.0</v>
      </c>
      <c r="B67" s="540">
        <v>12196.0</v>
      </c>
      <c r="C67" s="540">
        <v>1941.0</v>
      </c>
      <c r="D67" s="540" t="s">
        <v>1657</v>
      </c>
      <c r="E67" s="540" t="s">
        <v>2147</v>
      </c>
      <c r="F67" s="540" t="s">
        <v>2150</v>
      </c>
      <c r="G67" s="540">
        <v>16.0</v>
      </c>
      <c r="H67" s="547">
        <v>45699.0</v>
      </c>
      <c r="I67" s="540" t="s">
        <v>2246</v>
      </c>
      <c r="J67" s="540" t="s">
        <v>2236</v>
      </c>
      <c r="K67" s="548" t="str">
        <f t="array" ref="K67">xlookup(D67,FEBRUARY!F:F, FEBRUARY!L:L)</f>
        <v>FORMAL-PRIVATE</v>
      </c>
    </row>
    <row r="68" ht="15.75" customHeight="1">
      <c r="A68" s="540">
        <v>59.0</v>
      </c>
      <c r="B68" s="540">
        <v>3153.0</v>
      </c>
      <c r="C68" s="540">
        <v>1942.0</v>
      </c>
      <c r="D68" s="540" t="s">
        <v>1635</v>
      </c>
      <c r="E68" s="540" t="s">
        <v>2147</v>
      </c>
      <c r="F68" s="540" t="s">
        <v>2142</v>
      </c>
      <c r="G68" s="540">
        <v>3.0</v>
      </c>
      <c r="H68" s="547">
        <v>45699.0</v>
      </c>
      <c r="I68" s="540" t="s">
        <v>2247</v>
      </c>
      <c r="J68" s="540" t="s">
        <v>2248</v>
      </c>
      <c r="K68" s="548" t="str">
        <f t="array" ref="K68">xlookup(D68,FEBRUARY!F:F, FEBRUARY!L:L)</f>
        <v>FORMAL-PRIVATE</v>
      </c>
    </row>
    <row r="69" ht="15.75" customHeight="1">
      <c r="A69" s="540">
        <v>60.0</v>
      </c>
      <c r="B69" s="540">
        <v>12126.0</v>
      </c>
      <c r="C69" s="540">
        <v>1943.0</v>
      </c>
      <c r="D69" s="540" t="s">
        <v>1722</v>
      </c>
      <c r="E69" s="540" t="s">
        <v>2147</v>
      </c>
      <c r="F69" s="540" t="s">
        <v>2142</v>
      </c>
      <c r="G69" s="540">
        <v>0.0</v>
      </c>
      <c r="H69" s="547">
        <v>45699.0</v>
      </c>
      <c r="I69" s="540" t="s">
        <v>2249</v>
      </c>
      <c r="J69" s="540" t="s">
        <v>2161</v>
      </c>
      <c r="K69" s="548" t="str">
        <f t="array" ref="K69">xlookup(D69,FEBRUARY!F:F, FEBRUARY!L:L)</f>
        <v>FORMAL-PRIVATE</v>
      </c>
    </row>
    <row r="70" ht="15.75" customHeight="1">
      <c r="A70" s="540">
        <v>61.0</v>
      </c>
      <c r="B70" s="540">
        <v>12236.0</v>
      </c>
      <c r="C70" s="540">
        <v>1944.0</v>
      </c>
      <c r="D70" s="540" t="s">
        <v>1671</v>
      </c>
      <c r="E70" s="540" t="s">
        <v>2141</v>
      </c>
      <c r="F70" s="540" t="s">
        <v>2142</v>
      </c>
      <c r="G70" s="540">
        <v>6.0</v>
      </c>
      <c r="H70" s="547">
        <v>45700.0</v>
      </c>
      <c r="I70" s="540" t="s">
        <v>2250</v>
      </c>
      <c r="J70" s="540" t="s">
        <v>2251</v>
      </c>
      <c r="K70" s="548" t="str">
        <f t="array" ref="K70">xlookup(D70,FEBRUARY!F:F, FEBRUARY!L:L)</f>
        <v>FORMAL-PRIVATE</v>
      </c>
    </row>
    <row r="71" ht="15.75" customHeight="1">
      <c r="A71" s="544">
        <v>62.0</v>
      </c>
      <c r="B71" s="544">
        <v>12231.0</v>
      </c>
      <c r="C71" s="544">
        <v>1945.0</v>
      </c>
      <c r="D71" s="544" t="s">
        <v>2252</v>
      </c>
      <c r="E71" s="544" t="s">
        <v>2141</v>
      </c>
      <c r="F71" s="544" t="s">
        <v>2150</v>
      </c>
      <c r="G71" s="544">
        <v>1.0</v>
      </c>
      <c r="H71" s="545">
        <v>45700.0</v>
      </c>
      <c r="I71" s="544" t="s">
        <v>2253</v>
      </c>
      <c r="J71" s="544" t="s">
        <v>2254</v>
      </c>
      <c r="K71" s="546" t="str">
        <f t="array" ref="K71">xlookup(D71,FEBRUARY!F:F, FEBRUARY!L:L)</f>
        <v>#N/A</v>
      </c>
      <c r="L71" s="546"/>
      <c r="M71" s="546"/>
    </row>
    <row r="72" ht="15.75" customHeight="1">
      <c r="A72" s="540">
        <v>63.0</v>
      </c>
      <c r="B72" s="540">
        <v>12245.0</v>
      </c>
      <c r="C72" s="540">
        <v>1946.0</v>
      </c>
      <c r="D72" s="540" t="s">
        <v>1714</v>
      </c>
      <c r="E72" s="540" t="s">
        <v>2141</v>
      </c>
      <c r="F72" s="540" t="s">
        <v>2142</v>
      </c>
      <c r="G72" s="540">
        <v>24.0</v>
      </c>
      <c r="H72" s="547">
        <v>45700.0</v>
      </c>
      <c r="I72" s="540" t="s">
        <v>2255</v>
      </c>
      <c r="J72" s="540" t="s">
        <v>2256</v>
      </c>
      <c r="K72" s="548" t="str">
        <f t="array" ref="K72">xlookup(D72,FEBRUARY!F:F, FEBRUARY!L:L)</f>
        <v>FORMAL-PRIVATE</v>
      </c>
    </row>
    <row r="73" ht="15.75" customHeight="1">
      <c r="A73" s="540">
        <v>64.0</v>
      </c>
      <c r="B73" s="540">
        <v>12254.0</v>
      </c>
      <c r="C73" s="540">
        <v>1947.0</v>
      </c>
      <c r="D73" s="540" t="s">
        <v>1669</v>
      </c>
      <c r="E73" s="540" t="s">
        <v>2147</v>
      </c>
      <c r="F73" s="540" t="s">
        <v>2142</v>
      </c>
      <c r="G73" s="540">
        <v>27.0</v>
      </c>
      <c r="H73" s="547">
        <v>45700.0</v>
      </c>
      <c r="I73" s="540" t="s">
        <v>2257</v>
      </c>
      <c r="J73" s="540" t="s">
        <v>2154</v>
      </c>
      <c r="K73" s="548" t="str">
        <f t="array" ref="K73">xlookup(D73,FEBRUARY!F:F, FEBRUARY!L:L)</f>
        <v>FORMAL-PRIVATE</v>
      </c>
    </row>
    <row r="74" ht="15.75" customHeight="1">
      <c r="A74" s="540">
        <v>65.0</v>
      </c>
      <c r="B74" s="540">
        <v>6099.0</v>
      </c>
      <c r="C74" s="540">
        <v>1948.0</v>
      </c>
      <c r="D74" s="540" t="s">
        <v>1760</v>
      </c>
      <c r="E74" s="540" t="s">
        <v>2147</v>
      </c>
      <c r="F74" s="540" t="s">
        <v>2142</v>
      </c>
      <c r="G74" s="540">
        <v>80.0</v>
      </c>
      <c r="H74" s="547">
        <v>45700.0</v>
      </c>
      <c r="I74" s="540" t="s">
        <v>2258</v>
      </c>
      <c r="J74" s="540" t="s">
        <v>2180</v>
      </c>
      <c r="K74" s="548" t="str">
        <f t="array" ref="K74">xlookup(D74,FEBRUARY!F:F, FEBRUARY!L:L)</f>
        <v>SENIOR CITIZEN</v>
      </c>
    </row>
    <row r="75" ht="15.75" customHeight="1">
      <c r="A75" s="540">
        <v>66.0</v>
      </c>
      <c r="B75" s="540">
        <v>11481.0</v>
      </c>
      <c r="C75" s="540">
        <v>1949.0</v>
      </c>
      <c r="D75" s="540" t="s">
        <v>1324</v>
      </c>
      <c r="E75" s="540" t="s">
        <v>2147</v>
      </c>
      <c r="F75" s="540" t="s">
        <v>2142</v>
      </c>
      <c r="G75" s="540">
        <v>18.0</v>
      </c>
      <c r="H75" s="547">
        <v>45700.0</v>
      </c>
      <c r="I75" s="540" t="s">
        <v>2259</v>
      </c>
      <c r="J75" s="540" t="s">
        <v>2171</v>
      </c>
      <c r="K75" s="548" t="str">
        <f t="array" ref="K75">xlookup(D75,FEBRUARY!F:F, FEBRUARY!L:L)</f>
        <v>INFORMAL ECONOMY- INFORMAL SECTOR</v>
      </c>
    </row>
    <row r="76" ht="15.75" customHeight="1">
      <c r="A76" s="540">
        <v>67.0</v>
      </c>
      <c r="B76" s="540">
        <v>12287.0</v>
      </c>
      <c r="C76" s="540">
        <v>1950.0</v>
      </c>
      <c r="D76" s="540" t="s">
        <v>1707</v>
      </c>
      <c r="E76" s="540" t="s">
        <v>2147</v>
      </c>
      <c r="F76" s="540" t="s">
        <v>2142</v>
      </c>
      <c r="G76" s="540">
        <v>68.0</v>
      </c>
      <c r="H76" s="547">
        <v>45701.0</v>
      </c>
      <c r="I76" s="540" t="s">
        <v>2260</v>
      </c>
      <c r="J76" s="540" t="s">
        <v>2261</v>
      </c>
      <c r="K76" s="548" t="str">
        <f t="array" ref="K76">xlookup(D76,FEBRUARY!F:F, FEBRUARY!L:L)</f>
        <v>SENIOR CITIZEN</v>
      </c>
    </row>
    <row r="77" ht="15.75" customHeight="1">
      <c r="A77" s="544">
        <v>68.0</v>
      </c>
      <c r="B77" s="544">
        <v>12281.0</v>
      </c>
      <c r="C77" s="544">
        <v>1951.0</v>
      </c>
      <c r="D77" s="544" t="s">
        <v>2262</v>
      </c>
      <c r="E77" s="544" t="s">
        <v>2141</v>
      </c>
      <c r="F77" s="544" t="s">
        <v>2150</v>
      </c>
      <c r="G77" s="544">
        <v>18.0</v>
      </c>
      <c r="H77" s="545">
        <v>45701.0</v>
      </c>
      <c r="I77" s="544" t="s">
        <v>2263</v>
      </c>
      <c r="J77" s="544" t="s">
        <v>2264</v>
      </c>
      <c r="K77" s="546" t="str">
        <f t="array" ref="K77">xlookup(D77,FEBRUARY!F:F, FEBRUARY!L:L)</f>
        <v>#N/A</v>
      </c>
      <c r="L77" s="546"/>
      <c r="M77" s="546"/>
    </row>
    <row r="78" ht="15.75" customHeight="1">
      <c r="A78" s="544">
        <v>69.0</v>
      </c>
      <c r="B78" s="544">
        <v>12283.0</v>
      </c>
      <c r="C78" s="544">
        <v>1952.0</v>
      </c>
      <c r="D78" s="544" t="s">
        <v>2265</v>
      </c>
      <c r="E78" s="544" t="s">
        <v>2141</v>
      </c>
      <c r="F78" s="544" t="s">
        <v>2150</v>
      </c>
      <c r="G78" s="544">
        <v>16.0</v>
      </c>
      <c r="H78" s="545">
        <v>45701.0</v>
      </c>
      <c r="I78" s="544" t="s">
        <v>2266</v>
      </c>
      <c r="J78" s="544" t="s">
        <v>2267</v>
      </c>
      <c r="K78" s="546" t="str">
        <f t="array" ref="K78">xlookup(D78,FEBRUARY!F:F, FEBRUARY!L:L)</f>
        <v>#N/A</v>
      </c>
      <c r="L78" s="546"/>
      <c r="M78" s="546"/>
    </row>
    <row r="79" ht="15.75" customHeight="1">
      <c r="A79" s="540">
        <v>70.0</v>
      </c>
      <c r="B79" s="540">
        <v>12289.0</v>
      </c>
      <c r="C79" s="540">
        <v>1953.0</v>
      </c>
      <c r="D79" s="540" t="s">
        <v>1685</v>
      </c>
      <c r="E79" s="540" t="s">
        <v>2147</v>
      </c>
      <c r="F79" s="540" t="s">
        <v>2142</v>
      </c>
      <c r="G79" s="540">
        <v>46.0</v>
      </c>
      <c r="H79" s="547">
        <v>45701.0</v>
      </c>
      <c r="I79" s="540" t="s">
        <v>2268</v>
      </c>
      <c r="J79" s="540" t="s">
        <v>2269</v>
      </c>
      <c r="K79" s="548" t="str">
        <f t="array" ref="K79">xlookup(D79,FEBRUARY!F:F, FEBRUARY!L:L)</f>
        <v>FORMAL-PRIVATE</v>
      </c>
    </row>
    <row r="80" ht="15.75" customHeight="1">
      <c r="A80" s="540">
        <v>71.0</v>
      </c>
      <c r="B80" s="540">
        <v>12304.0</v>
      </c>
      <c r="C80" s="540">
        <v>1954.0</v>
      </c>
      <c r="D80" s="540" t="s">
        <v>1733</v>
      </c>
      <c r="E80" s="540" t="s">
        <v>2147</v>
      </c>
      <c r="F80" s="540" t="s">
        <v>2142</v>
      </c>
      <c r="G80" s="540">
        <v>27.0</v>
      </c>
      <c r="H80" s="547">
        <v>45702.0</v>
      </c>
      <c r="I80" s="540" t="s">
        <v>2270</v>
      </c>
      <c r="J80" s="540" t="s">
        <v>2271</v>
      </c>
      <c r="K80" s="548" t="str">
        <f t="array" ref="K80">xlookup(D80,FEBRUARY!F:F, FEBRUARY!L:L)</f>
        <v>FORMAL-PRIVATE</v>
      </c>
    </row>
    <row r="81" ht="15.75" customHeight="1">
      <c r="A81" s="540">
        <v>72.0</v>
      </c>
      <c r="B81" s="540">
        <v>12299.0</v>
      </c>
      <c r="C81" s="540">
        <v>1955.0</v>
      </c>
      <c r="D81" s="540" t="s">
        <v>1702</v>
      </c>
      <c r="E81" s="540" t="s">
        <v>2141</v>
      </c>
      <c r="F81" s="540" t="s">
        <v>2142</v>
      </c>
      <c r="G81" s="540">
        <v>76.0</v>
      </c>
      <c r="H81" s="547">
        <v>45702.0</v>
      </c>
      <c r="I81" s="540" t="s">
        <v>2272</v>
      </c>
      <c r="J81" s="540" t="s">
        <v>2219</v>
      </c>
      <c r="K81" s="548" t="str">
        <f t="array" ref="K81">xlookup(D81,FEBRUARY!F:F, FEBRUARY!L:L)</f>
        <v>SENIOR CITIZEN</v>
      </c>
    </row>
    <row r="82" ht="15.75" customHeight="1">
      <c r="A82" s="540">
        <v>73.0</v>
      </c>
      <c r="B82" s="540">
        <v>10574.0</v>
      </c>
      <c r="C82" s="540">
        <v>1956.0</v>
      </c>
      <c r="D82" s="540" t="s">
        <v>1863</v>
      </c>
      <c r="E82" s="540" t="s">
        <v>2147</v>
      </c>
      <c r="F82" s="540" t="s">
        <v>2142</v>
      </c>
      <c r="G82" s="540">
        <v>72.0</v>
      </c>
      <c r="H82" s="547">
        <v>45702.0</v>
      </c>
      <c r="I82" s="540" t="s">
        <v>2273</v>
      </c>
      <c r="J82" s="540" t="s">
        <v>2274</v>
      </c>
      <c r="K82" s="548" t="str">
        <f t="array" ref="K82">xlookup(D82,FEBRUARY!F:F, FEBRUARY!L:L)</f>
        <v>SENIOR CITIZEN</v>
      </c>
    </row>
    <row r="83" ht="15.75" customHeight="1">
      <c r="A83" s="540">
        <v>74.0</v>
      </c>
      <c r="B83" s="540">
        <v>12312.0</v>
      </c>
      <c r="C83" s="540">
        <v>1957.0</v>
      </c>
      <c r="D83" s="540" t="s">
        <v>1744</v>
      </c>
      <c r="E83" s="540" t="s">
        <v>2141</v>
      </c>
      <c r="F83" s="540" t="s">
        <v>2150</v>
      </c>
      <c r="G83" s="540">
        <v>1.0</v>
      </c>
      <c r="H83" s="547">
        <v>45702.0</v>
      </c>
      <c r="I83" s="540" t="s">
        <v>2275</v>
      </c>
      <c r="J83" s="540" t="s">
        <v>2213</v>
      </c>
      <c r="K83" s="548" t="str">
        <f t="array" ref="K83">xlookup(D83,FEBRUARY!F:F, FEBRUARY!L:L)</f>
        <v>FORMAL-PRIVATE</v>
      </c>
    </row>
    <row r="84" ht="15.75" customHeight="1">
      <c r="A84" s="540">
        <v>75.0</v>
      </c>
      <c r="B84" s="540">
        <v>12315.0</v>
      </c>
      <c r="C84" s="540">
        <v>1958.0</v>
      </c>
      <c r="D84" s="540" t="s">
        <v>1740</v>
      </c>
      <c r="E84" s="540" t="s">
        <v>2147</v>
      </c>
      <c r="F84" s="540" t="s">
        <v>2142</v>
      </c>
      <c r="G84" s="540">
        <v>0.0</v>
      </c>
      <c r="H84" s="547">
        <v>45702.0</v>
      </c>
      <c r="I84" s="540" t="s">
        <v>2276</v>
      </c>
      <c r="J84" s="540" t="s">
        <v>2161</v>
      </c>
      <c r="K84" s="548" t="str">
        <f t="array" ref="K84">xlookup(D84,FEBRUARY!F:F, FEBRUARY!L:L)</f>
        <v>FORMAL-PRIVATE</v>
      </c>
    </row>
    <row r="85" ht="15.75" customHeight="1">
      <c r="A85" s="540">
        <v>76.0</v>
      </c>
      <c r="B85" s="540">
        <v>5192.0</v>
      </c>
      <c r="C85" s="540">
        <v>1959.0</v>
      </c>
      <c r="D85" s="540" t="s">
        <v>1797</v>
      </c>
      <c r="E85" s="540" t="s">
        <v>2147</v>
      </c>
      <c r="F85" s="540" t="s">
        <v>2142</v>
      </c>
      <c r="G85" s="540">
        <v>77.0</v>
      </c>
      <c r="H85" s="547">
        <v>45703.0</v>
      </c>
      <c r="I85" s="540" t="s">
        <v>2277</v>
      </c>
      <c r="J85" s="540" t="s">
        <v>2256</v>
      </c>
      <c r="K85" s="548" t="str">
        <f t="array" ref="K85">xlookup(D85,FEBRUARY!F:F, FEBRUARY!L:L)</f>
        <v>SENIOR CITIZEN</v>
      </c>
    </row>
    <row r="86" ht="15.75" customHeight="1">
      <c r="A86" s="540">
        <v>77.0</v>
      </c>
      <c r="B86" s="540">
        <v>12324.0</v>
      </c>
      <c r="C86" s="540">
        <v>1960.0</v>
      </c>
      <c r="D86" s="540" t="s">
        <v>2065</v>
      </c>
      <c r="E86" s="540" t="s">
        <v>2147</v>
      </c>
      <c r="F86" s="540" t="s">
        <v>2142</v>
      </c>
      <c r="G86" s="540">
        <v>63.0</v>
      </c>
      <c r="H86" s="547">
        <v>45703.0</v>
      </c>
      <c r="I86" s="540" t="s">
        <v>2278</v>
      </c>
      <c r="J86" s="540" t="s">
        <v>2279</v>
      </c>
      <c r="K86" s="548" t="str">
        <f t="array" ref="K86">xlookup(D86,FEBRUARY!F:F, FEBRUARY!L:L)</f>
        <v>SENIOR CITIZEN</v>
      </c>
    </row>
    <row r="87" ht="15.75" customHeight="1">
      <c r="A87" s="540">
        <v>78.0</v>
      </c>
      <c r="B87" s="540">
        <v>12343.0</v>
      </c>
      <c r="C87" s="540">
        <v>1961.0</v>
      </c>
      <c r="D87" s="540" t="s">
        <v>1765</v>
      </c>
      <c r="E87" s="540" t="s">
        <v>2141</v>
      </c>
      <c r="F87" s="540" t="s">
        <v>2150</v>
      </c>
      <c r="G87" s="540">
        <v>17.0</v>
      </c>
      <c r="H87" s="547">
        <v>45704.0</v>
      </c>
      <c r="I87" s="540" t="s">
        <v>2280</v>
      </c>
      <c r="J87" s="540" t="s">
        <v>2267</v>
      </c>
      <c r="K87" s="548" t="str">
        <f t="array" ref="K87">xlookup(D87,FEBRUARY!F:F, FEBRUARY!L:L)</f>
        <v>FORMAL-GOVERNMENT</v>
      </c>
    </row>
    <row r="88" ht="15.75" customHeight="1">
      <c r="A88" s="540">
        <v>79.0</v>
      </c>
      <c r="B88" s="540">
        <v>12292.0</v>
      </c>
      <c r="C88" s="540">
        <v>1962.0</v>
      </c>
      <c r="D88" s="540" t="s">
        <v>1780</v>
      </c>
      <c r="E88" s="540" t="s">
        <v>2141</v>
      </c>
      <c r="F88" s="540" t="s">
        <v>2150</v>
      </c>
      <c r="G88" s="540">
        <v>9.0</v>
      </c>
      <c r="H88" s="547">
        <v>45704.0</v>
      </c>
      <c r="I88" s="540" t="s">
        <v>2281</v>
      </c>
      <c r="J88" s="540" t="s">
        <v>2282</v>
      </c>
      <c r="K88" s="548" t="str">
        <f t="array" ref="K88">xlookup(D88,FEBRUARY!F:F, FEBRUARY!L:L)</f>
        <v>FORMAL-PRIVATE</v>
      </c>
    </row>
    <row r="89" ht="15.75" customHeight="1">
      <c r="A89" s="540">
        <v>80.0</v>
      </c>
      <c r="B89" s="540">
        <v>5860.0</v>
      </c>
      <c r="C89" s="540">
        <v>1963.0</v>
      </c>
      <c r="D89" s="540" t="s">
        <v>1792</v>
      </c>
      <c r="E89" s="540" t="s">
        <v>2147</v>
      </c>
      <c r="F89" s="540" t="s">
        <v>2142</v>
      </c>
      <c r="G89" s="540">
        <v>75.0</v>
      </c>
      <c r="H89" s="547">
        <v>45704.0</v>
      </c>
      <c r="I89" s="540" t="s">
        <v>2283</v>
      </c>
      <c r="J89" s="540" t="s">
        <v>2256</v>
      </c>
      <c r="K89" s="548" t="str">
        <f t="array" ref="K89">xlookup(D89,FEBRUARY!F:F, FEBRUARY!L:L)</f>
        <v>SENIOR CITIZEN</v>
      </c>
    </row>
    <row r="90" ht="15.75" customHeight="1">
      <c r="A90" s="540">
        <v>81.0</v>
      </c>
      <c r="B90" s="540">
        <v>12354.0</v>
      </c>
      <c r="C90" s="540">
        <v>1964.0</v>
      </c>
      <c r="D90" s="540" t="s">
        <v>1748</v>
      </c>
      <c r="E90" s="540" t="s">
        <v>2141</v>
      </c>
      <c r="F90" s="540" t="s">
        <v>2150</v>
      </c>
      <c r="G90" s="540">
        <v>51.0</v>
      </c>
      <c r="H90" s="547">
        <v>45704.0</v>
      </c>
      <c r="I90" s="540" t="s">
        <v>2284</v>
      </c>
      <c r="J90" s="540" t="s">
        <v>2285</v>
      </c>
      <c r="K90" s="548" t="str">
        <f t="array" ref="K90">xlookup(D90,FEBRUARY!F:F, FEBRUARY!L:L)</f>
        <v>FORMAL-PRIVATE</v>
      </c>
    </row>
    <row r="91" ht="15.75" customHeight="1">
      <c r="A91" s="540">
        <v>82.0</v>
      </c>
      <c r="B91" s="540">
        <v>12384.0</v>
      </c>
      <c r="C91" s="540">
        <v>1965.0</v>
      </c>
      <c r="D91" s="540" t="s">
        <v>1899</v>
      </c>
      <c r="E91" s="540" t="s">
        <v>2141</v>
      </c>
      <c r="F91" s="540" t="s">
        <v>2150</v>
      </c>
      <c r="G91" s="540">
        <v>68.0</v>
      </c>
      <c r="H91" s="547">
        <v>45705.0</v>
      </c>
      <c r="I91" s="540" t="s">
        <v>2286</v>
      </c>
      <c r="J91" s="540" t="s">
        <v>2144</v>
      </c>
      <c r="K91" s="548" t="str">
        <f t="array" ref="K91">xlookup(D91,FEBRUARY!F:F, FEBRUARY!L:L)</f>
        <v>SENIOR CITIZEN</v>
      </c>
    </row>
    <row r="92" ht="15.75" customHeight="1">
      <c r="A92" s="540">
        <v>83.0</v>
      </c>
      <c r="B92" s="540">
        <v>12391.0</v>
      </c>
      <c r="C92" s="540">
        <v>1966.0</v>
      </c>
      <c r="D92" s="540" t="s">
        <v>1807</v>
      </c>
      <c r="E92" s="540" t="s">
        <v>2147</v>
      </c>
      <c r="F92" s="540" t="s">
        <v>2150</v>
      </c>
      <c r="G92" s="540">
        <v>27.0</v>
      </c>
      <c r="H92" s="547">
        <v>45705.0</v>
      </c>
      <c r="I92" s="540" t="s">
        <v>2287</v>
      </c>
      <c r="J92" s="540" t="s">
        <v>2180</v>
      </c>
      <c r="K92" s="548" t="str">
        <f t="array" ref="K92">xlookup(D92,FEBRUARY!F:F, FEBRUARY!L:L)</f>
        <v>FORMAL-PRIVATE</v>
      </c>
    </row>
    <row r="93" ht="15.75" customHeight="1">
      <c r="A93" s="540">
        <v>84.0</v>
      </c>
      <c r="B93" s="540">
        <v>12392.0</v>
      </c>
      <c r="C93" s="540">
        <v>1967.0</v>
      </c>
      <c r="D93" s="540" t="s">
        <v>1811</v>
      </c>
      <c r="E93" s="540" t="s">
        <v>2141</v>
      </c>
      <c r="F93" s="540" t="s">
        <v>2142</v>
      </c>
      <c r="G93" s="540">
        <v>17.0</v>
      </c>
      <c r="H93" s="547">
        <v>45706.0</v>
      </c>
      <c r="I93" s="540" t="s">
        <v>2288</v>
      </c>
      <c r="J93" s="540" t="s">
        <v>2248</v>
      </c>
      <c r="K93" s="548" t="str">
        <f t="array" ref="K93">xlookup(D93,FEBRUARY!F:F, FEBRUARY!L:L)</f>
        <v>FORMAL-PRIVATE</v>
      </c>
    </row>
    <row r="94" ht="15.75" customHeight="1">
      <c r="A94" s="540">
        <v>85.0</v>
      </c>
      <c r="B94" s="540">
        <v>9363.0</v>
      </c>
      <c r="C94" s="540">
        <v>1968.0</v>
      </c>
      <c r="D94" s="540" t="s">
        <v>1814</v>
      </c>
      <c r="E94" s="540" t="s">
        <v>2147</v>
      </c>
      <c r="F94" s="540" t="s">
        <v>2142</v>
      </c>
      <c r="G94" s="540">
        <v>2.0</v>
      </c>
      <c r="H94" s="547">
        <v>45706.0</v>
      </c>
      <c r="I94" s="540" t="s">
        <v>2289</v>
      </c>
      <c r="J94" s="540" t="s">
        <v>2177</v>
      </c>
      <c r="K94" s="548" t="str">
        <f t="array" ref="K94">xlookup(D94,FEBRUARY!F:F, FEBRUARY!L:L)</f>
        <v>FORMAL-PRIVATE</v>
      </c>
    </row>
    <row r="95" ht="15.75" customHeight="1">
      <c r="A95" s="540">
        <v>86.0</v>
      </c>
      <c r="B95" s="540">
        <v>12388.0</v>
      </c>
      <c r="C95" s="540">
        <v>1969.0</v>
      </c>
      <c r="D95" s="540" t="s">
        <v>1774</v>
      </c>
      <c r="E95" s="540" t="s">
        <v>2141</v>
      </c>
      <c r="F95" s="540" t="s">
        <v>2142</v>
      </c>
      <c r="G95" s="540">
        <v>31.0</v>
      </c>
      <c r="H95" s="547">
        <v>45706.0</v>
      </c>
      <c r="I95" s="540" t="s">
        <v>2290</v>
      </c>
      <c r="J95" s="540" t="s">
        <v>2261</v>
      </c>
      <c r="K95" s="548" t="str">
        <f t="array" ref="K95">xlookup(D95,FEBRUARY!F:F, FEBRUARY!L:L)</f>
        <v>FORMAL-PRIVATE</v>
      </c>
    </row>
    <row r="96" ht="15.75" customHeight="1">
      <c r="A96" s="540">
        <v>87.0</v>
      </c>
      <c r="B96" s="540">
        <v>12408.0</v>
      </c>
      <c r="C96" s="540">
        <v>1970.0</v>
      </c>
      <c r="D96" s="540" t="s">
        <v>1823</v>
      </c>
      <c r="E96" s="540" t="s">
        <v>2147</v>
      </c>
      <c r="F96" s="540" t="s">
        <v>2142</v>
      </c>
      <c r="G96" s="540">
        <v>81.0</v>
      </c>
      <c r="H96" s="547">
        <v>45706.0</v>
      </c>
      <c r="I96" s="540" t="s">
        <v>2291</v>
      </c>
      <c r="J96" s="540" t="s">
        <v>2215</v>
      </c>
      <c r="K96" s="548" t="str">
        <f t="array" ref="K96">xlookup(D96,FEBRUARY!F:F, FEBRUARY!L:L)</f>
        <v>SENIOR CITIZEN</v>
      </c>
    </row>
    <row r="97" ht="15.75" customHeight="1">
      <c r="A97" s="540">
        <v>88.0</v>
      </c>
      <c r="B97" s="540">
        <v>12385.0</v>
      </c>
      <c r="C97" s="540">
        <v>1971.0</v>
      </c>
      <c r="D97" s="540" t="s">
        <v>1817</v>
      </c>
      <c r="E97" s="540" t="s">
        <v>2147</v>
      </c>
      <c r="F97" s="540" t="s">
        <v>2142</v>
      </c>
      <c r="G97" s="540">
        <v>9.0</v>
      </c>
      <c r="H97" s="547">
        <v>45706.0</v>
      </c>
      <c r="I97" s="540" t="s">
        <v>2292</v>
      </c>
      <c r="J97" s="540" t="s">
        <v>2293</v>
      </c>
      <c r="K97" s="548" t="str">
        <f t="array" ref="K97">xlookup(D97,FEBRUARY!F:F, FEBRUARY!L:L)</f>
        <v>FORMAL-PRIVATE</v>
      </c>
    </row>
    <row r="98" ht="15.75" customHeight="1">
      <c r="A98" s="540">
        <v>89.0</v>
      </c>
      <c r="B98" s="540">
        <v>2387.0</v>
      </c>
      <c r="C98" s="540">
        <v>1972.0</v>
      </c>
      <c r="D98" s="540" t="s">
        <v>1836</v>
      </c>
      <c r="E98" s="540" t="s">
        <v>2147</v>
      </c>
      <c r="F98" s="540" t="s">
        <v>2142</v>
      </c>
      <c r="G98" s="540">
        <v>1.0</v>
      </c>
      <c r="H98" s="547">
        <v>45706.0</v>
      </c>
      <c r="I98" s="540" t="s">
        <v>2294</v>
      </c>
      <c r="J98" s="540" t="s">
        <v>2177</v>
      </c>
      <c r="K98" s="548" t="str">
        <f t="array" ref="K98">xlookup(D98,FEBRUARY!F:F, FEBRUARY!L:L)</f>
        <v>FORMAL-PRIVATE</v>
      </c>
    </row>
    <row r="99" ht="15.75" customHeight="1">
      <c r="A99" s="540">
        <v>90.0</v>
      </c>
      <c r="B99" s="540">
        <v>10225.0</v>
      </c>
      <c r="C99" s="540">
        <v>1973.0</v>
      </c>
      <c r="D99" s="540" t="s">
        <v>1801</v>
      </c>
      <c r="E99" s="540" t="s">
        <v>2147</v>
      </c>
      <c r="F99" s="540" t="s">
        <v>2142</v>
      </c>
      <c r="G99" s="540">
        <v>49.0</v>
      </c>
      <c r="H99" s="547">
        <v>45706.0</v>
      </c>
      <c r="I99" s="540" t="s">
        <v>2295</v>
      </c>
      <c r="J99" s="540" t="s">
        <v>2233</v>
      </c>
      <c r="K99" s="548" t="str">
        <f t="array" ref="K99">xlookup(D99,FEBRUARY!F:F, FEBRUARY!L:L)</f>
        <v>SELF EARNING INDIVIDUAL</v>
      </c>
    </row>
    <row r="100" ht="15.75" customHeight="1">
      <c r="A100" s="540">
        <v>91.0</v>
      </c>
      <c r="B100" s="540">
        <v>12421.0</v>
      </c>
      <c r="C100" s="540">
        <v>1974.0</v>
      </c>
      <c r="D100" s="540" t="s">
        <v>1913</v>
      </c>
      <c r="E100" s="540" t="s">
        <v>2147</v>
      </c>
      <c r="F100" s="540" t="s">
        <v>2150</v>
      </c>
      <c r="G100" s="540">
        <v>0.0</v>
      </c>
      <c r="H100" s="547">
        <v>45706.0</v>
      </c>
      <c r="I100" s="540" t="s">
        <v>2296</v>
      </c>
      <c r="J100" s="540" t="s">
        <v>2203</v>
      </c>
      <c r="K100" s="548" t="str">
        <f t="array" ref="K100">xlookup(D100,FEBRUARY!F:F, FEBRUARY!L:L)</f>
        <v>FORMAL-GOVERNMENT</v>
      </c>
    </row>
    <row r="101" ht="15.75" customHeight="1">
      <c r="A101" s="544">
        <v>92.0</v>
      </c>
      <c r="B101" s="544">
        <v>12420.0</v>
      </c>
      <c r="C101" s="544">
        <v>1975.0</v>
      </c>
      <c r="D101" s="544" t="s">
        <v>2297</v>
      </c>
      <c r="E101" s="544" t="s">
        <v>2141</v>
      </c>
      <c r="F101" s="544" t="s">
        <v>2142</v>
      </c>
      <c r="G101" s="544">
        <v>55.0</v>
      </c>
      <c r="H101" s="545">
        <v>45707.0</v>
      </c>
      <c r="I101" s="544" t="s">
        <v>2298</v>
      </c>
      <c r="J101" s="544" t="s">
        <v>2279</v>
      </c>
      <c r="K101" s="546" t="str">
        <f t="array" ref="K101">xlookup(D101,FEBRUARY!F:F, FEBRUARY!L:L)</f>
        <v>#N/A</v>
      </c>
      <c r="L101" s="546"/>
      <c r="M101" s="546"/>
    </row>
    <row r="102" ht="15.75" customHeight="1">
      <c r="A102" s="540">
        <v>93.0</v>
      </c>
      <c r="B102" s="540">
        <v>12425.0</v>
      </c>
      <c r="C102" s="540">
        <v>1976.0</v>
      </c>
      <c r="D102" s="540" t="s">
        <v>1842</v>
      </c>
      <c r="E102" s="540" t="s">
        <v>2141</v>
      </c>
      <c r="F102" s="540" t="s">
        <v>2150</v>
      </c>
      <c r="G102" s="540">
        <v>68.0</v>
      </c>
      <c r="H102" s="547">
        <v>45707.0</v>
      </c>
      <c r="I102" s="540" t="s">
        <v>2299</v>
      </c>
      <c r="J102" s="540" t="s">
        <v>2300</v>
      </c>
      <c r="K102" s="548" t="str">
        <f t="array" ref="K102">xlookup(D102,FEBRUARY!F:F, FEBRUARY!L:L)</f>
        <v>SENIOR CITIZEN</v>
      </c>
    </row>
    <row r="103" ht="15.75" customHeight="1">
      <c r="A103" s="544">
        <v>94.0</v>
      </c>
      <c r="B103" s="544">
        <v>12465.0</v>
      </c>
      <c r="C103" s="544">
        <v>1977.0</v>
      </c>
      <c r="D103" s="544" t="s">
        <v>2301</v>
      </c>
      <c r="E103" s="544" t="s">
        <v>2147</v>
      </c>
      <c r="F103" s="544" t="s">
        <v>2142</v>
      </c>
      <c r="G103" s="544">
        <v>54.0</v>
      </c>
      <c r="H103" s="545">
        <v>45708.0</v>
      </c>
      <c r="I103" s="544" t="s">
        <v>2302</v>
      </c>
      <c r="J103" s="544" t="s">
        <v>2163</v>
      </c>
      <c r="K103" s="546" t="str">
        <f t="array" ref="K103">xlookup(D103,FEBRUARY!F:F, FEBRUARY!L:L)</f>
        <v>#N/A</v>
      </c>
      <c r="L103" s="546"/>
      <c r="M103" s="546"/>
    </row>
    <row r="104" ht="15.75" customHeight="1">
      <c r="A104" s="540">
        <v>95.0</v>
      </c>
      <c r="B104" s="540">
        <v>12469.0</v>
      </c>
      <c r="C104" s="540">
        <v>1978.0</v>
      </c>
      <c r="D104" s="540" t="s">
        <v>1887</v>
      </c>
      <c r="E104" s="540" t="s">
        <v>2147</v>
      </c>
      <c r="F104" s="540" t="s">
        <v>2150</v>
      </c>
      <c r="G104" s="540">
        <v>10.0</v>
      </c>
      <c r="H104" s="547">
        <v>45708.0</v>
      </c>
      <c r="I104" s="540" t="s">
        <v>2303</v>
      </c>
      <c r="J104" s="540" t="s">
        <v>2238</v>
      </c>
      <c r="K104" s="548" t="str">
        <f t="array" ref="K104">xlookup(D104,FEBRUARY!F:F, FEBRUARY!L:L)</f>
        <v>FORMAL-PRIVATE</v>
      </c>
    </row>
    <row r="105" ht="15.75" customHeight="1">
      <c r="A105" s="540">
        <v>96.0</v>
      </c>
      <c r="B105" s="540">
        <v>12479.0</v>
      </c>
      <c r="C105" s="540">
        <v>1979.0</v>
      </c>
      <c r="D105" s="540" t="s">
        <v>1853</v>
      </c>
      <c r="E105" s="540" t="s">
        <v>2147</v>
      </c>
      <c r="F105" s="540" t="s">
        <v>2150</v>
      </c>
      <c r="G105" s="540">
        <v>34.0</v>
      </c>
      <c r="H105" s="547">
        <v>45708.0</v>
      </c>
      <c r="I105" s="540" t="s">
        <v>2304</v>
      </c>
      <c r="J105" s="540" t="s">
        <v>2256</v>
      </c>
      <c r="K105" s="548" t="str">
        <f t="array" ref="K105">xlookup(D105,FEBRUARY!F:F, FEBRUARY!L:L)</f>
        <v>FORMAL-PRIVATE</v>
      </c>
    </row>
    <row r="106" ht="15.75" customHeight="1">
      <c r="A106" s="540">
        <v>97.0</v>
      </c>
      <c r="B106" s="540">
        <v>12461.0</v>
      </c>
      <c r="C106" s="540">
        <v>1980.0</v>
      </c>
      <c r="D106" s="540" t="s">
        <v>1946</v>
      </c>
      <c r="E106" s="540" t="s">
        <v>2141</v>
      </c>
      <c r="F106" s="540" t="s">
        <v>2142</v>
      </c>
      <c r="G106" s="540">
        <v>63.0</v>
      </c>
      <c r="H106" s="547">
        <v>45708.0</v>
      </c>
      <c r="I106" s="540" t="s">
        <v>2305</v>
      </c>
      <c r="J106" s="540" t="s">
        <v>2306</v>
      </c>
      <c r="K106" s="548" t="str">
        <f t="array" ref="K106">xlookup(D106,FEBRUARY!F:F, FEBRUARY!L:L)</f>
        <v>SENIOR CITIZEN</v>
      </c>
    </row>
    <row r="107" ht="15.75" customHeight="1">
      <c r="A107" s="540">
        <v>98.0</v>
      </c>
      <c r="B107" s="540">
        <v>12471.0</v>
      </c>
      <c r="C107" s="540">
        <v>1981.0</v>
      </c>
      <c r="D107" s="540" t="s">
        <v>1830</v>
      </c>
      <c r="E107" s="540" t="s">
        <v>2141</v>
      </c>
      <c r="F107" s="540" t="s">
        <v>2150</v>
      </c>
      <c r="G107" s="540">
        <v>1.0</v>
      </c>
      <c r="H107" s="547">
        <v>45708.0</v>
      </c>
      <c r="I107" s="540" t="s">
        <v>2307</v>
      </c>
      <c r="J107" s="540" t="s">
        <v>2184</v>
      </c>
      <c r="K107" s="548" t="str">
        <f t="array" ref="K107">xlookup(D107,FEBRUARY!F:F, FEBRUARY!L:L)</f>
        <v>FORMAL-PRIVATE</v>
      </c>
    </row>
    <row r="108" ht="15.75" customHeight="1">
      <c r="A108" s="540">
        <v>99.0</v>
      </c>
      <c r="B108" s="540">
        <v>12484.0</v>
      </c>
      <c r="C108" s="540">
        <v>1982.0</v>
      </c>
      <c r="D108" s="540" t="s">
        <v>1881</v>
      </c>
      <c r="E108" s="540" t="s">
        <v>2147</v>
      </c>
      <c r="F108" s="540" t="s">
        <v>2150</v>
      </c>
      <c r="G108" s="540">
        <v>3.0</v>
      </c>
      <c r="H108" s="547">
        <v>45708.0</v>
      </c>
      <c r="I108" s="540" t="s">
        <v>2308</v>
      </c>
      <c r="J108" s="540" t="s">
        <v>2238</v>
      </c>
      <c r="K108" s="548" t="str">
        <f t="array" ref="K108">xlookup(D108,FEBRUARY!F:F, FEBRUARY!L:L)</f>
        <v>INFORMAL ECONOMY- INFORMAL SECTOR</v>
      </c>
    </row>
    <row r="109" ht="15.75" customHeight="1">
      <c r="A109" s="540">
        <v>100.0</v>
      </c>
      <c r="B109" s="540">
        <v>12486.0</v>
      </c>
      <c r="C109" s="540">
        <v>1983.0</v>
      </c>
      <c r="D109" s="540" t="s">
        <v>1849</v>
      </c>
      <c r="E109" s="540" t="s">
        <v>2141</v>
      </c>
      <c r="F109" s="540" t="s">
        <v>2142</v>
      </c>
      <c r="G109" s="540">
        <v>75.0</v>
      </c>
      <c r="H109" s="547">
        <v>45708.0</v>
      </c>
      <c r="I109" s="540" t="s">
        <v>2309</v>
      </c>
      <c r="J109" s="540" t="s">
        <v>2219</v>
      </c>
      <c r="K109" s="548" t="str">
        <f t="array" ref="K109">xlookup(D109,FEBRUARY!F:F, FEBRUARY!L:L)</f>
        <v>SENIOR CITIZEN</v>
      </c>
    </row>
    <row r="110" ht="15.75" customHeight="1">
      <c r="A110" s="540">
        <v>101.0</v>
      </c>
      <c r="B110" s="540">
        <v>12493.0</v>
      </c>
      <c r="C110" s="540">
        <v>1984.0</v>
      </c>
      <c r="D110" s="540" t="s">
        <v>1857</v>
      </c>
      <c r="E110" s="540" t="s">
        <v>2141</v>
      </c>
      <c r="F110" s="540" t="s">
        <v>2150</v>
      </c>
      <c r="G110" s="540">
        <v>2.0</v>
      </c>
      <c r="H110" s="547">
        <v>45709.0</v>
      </c>
      <c r="I110" s="540" t="s">
        <v>2310</v>
      </c>
      <c r="J110" s="540" t="s">
        <v>2217</v>
      </c>
      <c r="K110" s="548" t="str">
        <f t="array" ref="K110">xlookup(D110,FEBRUARY!F:F, FEBRUARY!L:L)</f>
        <v>INFORMAL ECONOMY- INFORMAL SECTOR</v>
      </c>
    </row>
    <row r="111" ht="15.75" customHeight="1">
      <c r="A111" s="544">
        <v>102.0</v>
      </c>
      <c r="B111" s="544">
        <v>12501.0</v>
      </c>
      <c r="C111" s="544">
        <v>1985.0</v>
      </c>
      <c r="D111" s="544" t="s">
        <v>2311</v>
      </c>
      <c r="E111" s="544" t="s">
        <v>2141</v>
      </c>
      <c r="F111" s="544" t="s">
        <v>2142</v>
      </c>
      <c r="G111" s="544">
        <v>42.0</v>
      </c>
      <c r="H111" s="545">
        <v>45709.0</v>
      </c>
      <c r="I111" s="544" t="s">
        <v>2312</v>
      </c>
      <c r="J111" s="544" t="s">
        <v>2224</v>
      </c>
      <c r="K111" s="546" t="str">
        <f t="array" ref="K111">xlookup(D111,FEBRUARY!F:F, FEBRUARY!L:L)</f>
        <v>#N/A</v>
      </c>
      <c r="L111" s="546"/>
      <c r="M111" s="546"/>
    </row>
    <row r="112" ht="15.75" customHeight="1">
      <c r="A112" s="540">
        <v>103.0</v>
      </c>
      <c r="B112" s="540">
        <v>12509.0</v>
      </c>
      <c r="C112" s="540">
        <v>1986.0</v>
      </c>
      <c r="D112" s="540" t="s">
        <v>1982</v>
      </c>
      <c r="E112" s="540" t="s">
        <v>2147</v>
      </c>
      <c r="F112" s="540" t="s">
        <v>2150</v>
      </c>
      <c r="G112" s="540">
        <v>28.0</v>
      </c>
      <c r="H112" s="547">
        <v>45709.0</v>
      </c>
      <c r="I112" s="540" t="s">
        <v>2313</v>
      </c>
      <c r="J112" s="540" t="s">
        <v>2222</v>
      </c>
      <c r="K112" s="548" t="str">
        <f t="array" ref="K112">xlookup(D112,FEBRUARY!F:F, FEBRUARY!L:L)</f>
        <v>FORMAL-PRIVATE</v>
      </c>
    </row>
    <row r="113" ht="15.75" customHeight="1">
      <c r="A113" s="540">
        <v>104.0</v>
      </c>
      <c r="B113" s="540">
        <v>12514.0</v>
      </c>
      <c r="C113" s="540">
        <v>1987.0</v>
      </c>
      <c r="D113" s="540" t="s">
        <v>1952</v>
      </c>
      <c r="E113" s="540" t="s">
        <v>2147</v>
      </c>
      <c r="F113" s="540" t="s">
        <v>2142</v>
      </c>
      <c r="G113" s="540">
        <v>5.0</v>
      </c>
      <c r="H113" s="547">
        <v>45709.0</v>
      </c>
      <c r="I113" s="540" t="s">
        <v>2314</v>
      </c>
      <c r="J113" s="540" t="s">
        <v>2254</v>
      </c>
      <c r="K113" s="548" t="str">
        <f t="array" ref="K113">xlookup(D113,FEBRUARY!F:F, FEBRUARY!L:L)</f>
        <v>INDIRECT CONTRIBUTOR</v>
      </c>
    </row>
    <row r="114" ht="15.75" customHeight="1">
      <c r="A114" s="540">
        <v>105.0</v>
      </c>
      <c r="B114" s="540">
        <v>12515.0</v>
      </c>
      <c r="C114" s="540">
        <v>1988.0</v>
      </c>
      <c r="D114" s="540" t="s">
        <v>1957</v>
      </c>
      <c r="E114" s="540" t="s">
        <v>2147</v>
      </c>
      <c r="F114" s="540" t="s">
        <v>2142</v>
      </c>
      <c r="G114" s="540">
        <v>10.0</v>
      </c>
      <c r="H114" s="547">
        <v>45709.0</v>
      </c>
      <c r="I114" s="540" t="s">
        <v>2314</v>
      </c>
      <c r="J114" s="540" t="s">
        <v>2254</v>
      </c>
      <c r="K114" s="548" t="str">
        <f t="array" ref="K114">xlookup(D114,FEBRUARY!F:F, FEBRUARY!L:L)</f>
        <v>INDIRECT CONTRIBUTOR</v>
      </c>
    </row>
    <row r="115" ht="15.75" customHeight="1">
      <c r="A115" s="540">
        <v>106.0</v>
      </c>
      <c r="B115" s="540">
        <v>12516.0</v>
      </c>
      <c r="C115" s="540">
        <v>1989.0</v>
      </c>
      <c r="D115" s="540" t="s">
        <v>1893</v>
      </c>
      <c r="E115" s="540" t="s">
        <v>2141</v>
      </c>
      <c r="F115" s="540" t="s">
        <v>2150</v>
      </c>
      <c r="G115" s="540">
        <v>7.0</v>
      </c>
      <c r="H115" s="547">
        <v>45710.0</v>
      </c>
      <c r="I115" s="540" t="s">
        <v>2315</v>
      </c>
      <c r="J115" s="540" t="s">
        <v>2177</v>
      </c>
      <c r="K115" s="548" t="str">
        <f t="array" ref="K115">xlookup(D115,FEBRUARY!F:F, FEBRUARY!L:L)</f>
        <v>FORMAL-PRIVATE</v>
      </c>
    </row>
    <row r="116" ht="15.75" customHeight="1">
      <c r="A116" s="540">
        <v>107.0</v>
      </c>
      <c r="B116" s="540">
        <v>9516.0</v>
      </c>
      <c r="C116" s="540">
        <v>1990.0</v>
      </c>
      <c r="D116" s="540" t="s">
        <v>1971</v>
      </c>
      <c r="E116" s="540" t="s">
        <v>2141</v>
      </c>
      <c r="F116" s="540" t="s">
        <v>2150</v>
      </c>
      <c r="G116" s="540">
        <v>51.0</v>
      </c>
      <c r="H116" s="547">
        <v>45710.0</v>
      </c>
      <c r="I116" s="540" t="s">
        <v>2316</v>
      </c>
      <c r="J116" s="540" t="s">
        <v>2163</v>
      </c>
      <c r="K116" s="548" t="str">
        <f t="array" ref="K116">xlookup(D116,FEBRUARY!F:F, FEBRUARY!L:L)</f>
        <v>FORMAL-PRIVATE</v>
      </c>
    </row>
    <row r="117" ht="15.75" customHeight="1">
      <c r="A117" s="540">
        <v>108.0</v>
      </c>
      <c r="B117" s="540">
        <v>12527.0</v>
      </c>
      <c r="C117" s="540">
        <v>1991.0</v>
      </c>
      <c r="D117" s="540" t="s">
        <v>2050</v>
      </c>
      <c r="E117" s="540" t="s">
        <v>2141</v>
      </c>
      <c r="F117" s="540" t="s">
        <v>2150</v>
      </c>
      <c r="G117" s="540">
        <v>28.0</v>
      </c>
      <c r="H117" s="547">
        <v>45710.0</v>
      </c>
      <c r="I117" s="540" t="s">
        <v>2317</v>
      </c>
      <c r="J117" s="540" t="s">
        <v>2318</v>
      </c>
      <c r="K117" s="548" t="str">
        <f t="array" ref="K117">xlookup(D117,FEBRUARY!F:F, FEBRUARY!L:L)</f>
        <v>MIGRANT WORKER</v>
      </c>
    </row>
    <row r="118" ht="15.75" customHeight="1">
      <c r="A118" s="540">
        <v>109.0</v>
      </c>
      <c r="B118" s="540">
        <v>12533.0</v>
      </c>
      <c r="C118" s="540">
        <v>1992.0</v>
      </c>
      <c r="D118" s="540" t="s">
        <v>2005</v>
      </c>
      <c r="E118" s="540" t="s">
        <v>2147</v>
      </c>
      <c r="F118" s="540" t="s">
        <v>2142</v>
      </c>
      <c r="G118" s="540">
        <v>13.0</v>
      </c>
      <c r="H118" s="547">
        <v>45710.0</v>
      </c>
      <c r="I118" s="540" t="s">
        <v>2319</v>
      </c>
      <c r="J118" s="540" t="s">
        <v>2251</v>
      </c>
      <c r="K118" s="548" t="str">
        <f t="array" ref="K118">xlookup(D118,FEBRUARY!F:F, FEBRUARY!L:L)</f>
        <v>FORMAL-GOVERNMENT</v>
      </c>
    </row>
    <row r="119" ht="15.75" customHeight="1">
      <c r="A119" s="540">
        <v>110.0</v>
      </c>
      <c r="B119" s="540">
        <v>12347.0</v>
      </c>
      <c r="C119" s="540">
        <v>1993.0</v>
      </c>
      <c r="D119" s="540" t="s">
        <v>1940</v>
      </c>
      <c r="E119" s="540" t="s">
        <v>2147</v>
      </c>
      <c r="F119" s="540" t="s">
        <v>2150</v>
      </c>
      <c r="G119" s="540">
        <v>57.0</v>
      </c>
      <c r="H119" s="547">
        <v>45710.0</v>
      </c>
      <c r="I119" s="540" t="s">
        <v>2320</v>
      </c>
      <c r="J119" s="540" t="s">
        <v>2224</v>
      </c>
      <c r="K119" s="548" t="str">
        <f t="array" ref="K119">xlookup(D119,FEBRUARY!F:F, FEBRUARY!L:L)</f>
        <v>INFORMAL ECONOMY- INFORMAL SECTOR</v>
      </c>
    </row>
    <row r="120" ht="15.75" customHeight="1">
      <c r="A120" s="540">
        <v>111.0</v>
      </c>
      <c r="B120" s="540">
        <v>12200.0</v>
      </c>
      <c r="C120" s="540">
        <v>1994.0</v>
      </c>
      <c r="D120" s="540" t="s">
        <v>1937</v>
      </c>
      <c r="E120" s="540" t="s">
        <v>2147</v>
      </c>
      <c r="F120" s="540" t="s">
        <v>2142</v>
      </c>
      <c r="G120" s="540">
        <v>23.0</v>
      </c>
      <c r="H120" s="547">
        <v>45710.0</v>
      </c>
      <c r="I120" s="540" t="s">
        <v>2321</v>
      </c>
      <c r="J120" s="540" t="s">
        <v>2279</v>
      </c>
      <c r="K120" s="548" t="str">
        <f t="array" ref="K120">xlookup(D120,FEBRUARY!F:F, FEBRUARY!L:L)</f>
        <v>FORMAL-PRIVATE</v>
      </c>
    </row>
    <row r="121" ht="15.75" customHeight="1">
      <c r="A121" s="544">
        <v>112.0</v>
      </c>
      <c r="B121" s="544">
        <v>12542.0</v>
      </c>
      <c r="C121" s="544">
        <v>1995.0</v>
      </c>
      <c r="D121" s="544" t="s">
        <v>2322</v>
      </c>
      <c r="E121" s="544" t="s">
        <v>2141</v>
      </c>
      <c r="F121" s="544" t="s">
        <v>2150</v>
      </c>
      <c r="G121" s="544">
        <v>45.0</v>
      </c>
      <c r="H121" s="545">
        <v>45711.0</v>
      </c>
      <c r="I121" s="544" t="s">
        <v>2323</v>
      </c>
      <c r="J121" s="544" t="s">
        <v>2165</v>
      </c>
      <c r="K121" s="546" t="str">
        <f t="array" ref="K121">xlookup(D121,FEBRUARY!F:F, FEBRUARY!L:L)</f>
        <v>#N/A</v>
      </c>
      <c r="L121" s="546"/>
      <c r="M121" s="546"/>
    </row>
    <row r="122" ht="16.5" customHeight="1">
      <c r="A122" s="540">
        <v>113.0</v>
      </c>
      <c r="B122" s="540">
        <v>12543.0</v>
      </c>
      <c r="C122" s="540">
        <v>1996.0</v>
      </c>
      <c r="D122" s="540" t="s">
        <v>1965</v>
      </c>
      <c r="E122" s="540" t="s">
        <v>2147</v>
      </c>
      <c r="F122" s="540" t="s">
        <v>2142</v>
      </c>
      <c r="G122" s="540">
        <v>88.0</v>
      </c>
      <c r="H122" s="547">
        <v>45711.0</v>
      </c>
      <c r="I122" s="540" t="s">
        <v>2324</v>
      </c>
      <c r="J122" s="540" t="s">
        <v>2180</v>
      </c>
      <c r="K122" s="548" t="str">
        <f t="array" ref="K122">xlookup(D122,FEBRUARY!F:F, FEBRUARY!L:L)</f>
        <v>SENIOR CITIZEN</v>
      </c>
    </row>
    <row r="123" ht="15.75" customHeight="1">
      <c r="A123" s="544">
        <v>114.0</v>
      </c>
      <c r="B123" s="544">
        <v>12549.0</v>
      </c>
      <c r="C123" s="544">
        <v>1997.0</v>
      </c>
      <c r="D123" s="544" t="s">
        <v>2071</v>
      </c>
      <c r="E123" s="544" t="s">
        <v>2147</v>
      </c>
      <c r="F123" s="544" t="s">
        <v>2142</v>
      </c>
      <c r="G123" s="544">
        <v>76.0</v>
      </c>
      <c r="H123" s="545">
        <v>45711.0</v>
      </c>
      <c r="I123" s="544" t="s">
        <v>2325</v>
      </c>
      <c r="J123" s="544" t="s">
        <v>2180</v>
      </c>
      <c r="K123" s="546" t="str">
        <f t="array" ref="K123">xlookup(D123,FEBRUARY!F:F, FEBRUARY!L:L)</f>
        <v>SENIOR CITIZEN</v>
      </c>
      <c r="L123" s="546"/>
      <c r="M123" s="546"/>
    </row>
    <row r="124" ht="15.75" customHeight="1">
      <c r="A124" s="540">
        <v>115.0</v>
      </c>
      <c r="B124" s="540">
        <v>12556.0</v>
      </c>
      <c r="C124" s="540">
        <v>1998.0</v>
      </c>
      <c r="D124" s="540" t="s">
        <v>2039</v>
      </c>
      <c r="E124" s="540" t="s">
        <v>2141</v>
      </c>
      <c r="F124" s="540" t="s">
        <v>2150</v>
      </c>
      <c r="G124" s="540">
        <v>6.0</v>
      </c>
      <c r="H124" s="547">
        <v>45711.0</v>
      </c>
      <c r="I124" s="540" t="s">
        <v>2326</v>
      </c>
      <c r="J124" s="540" t="s">
        <v>2186</v>
      </c>
      <c r="K124" s="548" t="str">
        <f t="array" ref="K124">xlookup(D124,FEBRUARY!F:F, FEBRUARY!L:L)</f>
        <v>FORMAL-PRIVATE</v>
      </c>
    </row>
    <row r="125" ht="15.75" customHeight="1">
      <c r="A125" s="540">
        <v>116.0</v>
      </c>
      <c r="B125" s="540">
        <v>7715.0</v>
      </c>
      <c r="C125" s="540">
        <v>1999.0</v>
      </c>
      <c r="D125" s="540" t="s">
        <v>1376</v>
      </c>
      <c r="E125" s="540" t="s">
        <v>2147</v>
      </c>
      <c r="F125" s="540" t="s">
        <v>2142</v>
      </c>
      <c r="G125" s="540">
        <v>39.0</v>
      </c>
      <c r="H125" s="547">
        <v>45712.0</v>
      </c>
      <c r="I125" s="540" t="s">
        <v>2164</v>
      </c>
      <c r="J125" s="540" t="s">
        <v>2165</v>
      </c>
      <c r="K125" s="548" t="str">
        <f t="array" ref="K125">xlookup(D125,FEBRUARY!F:F, FEBRUARY!L:L)</f>
        <v>PWD</v>
      </c>
    </row>
    <row r="126" ht="15.75" customHeight="1">
      <c r="A126" s="540">
        <v>117.0</v>
      </c>
      <c r="B126" s="540">
        <v>11392.0</v>
      </c>
      <c r="C126" s="540">
        <v>2000.0</v>
      </c>
      <c r="D126" s="540" t="s">
        <v>877</v>
      </c>
      <c r="E126" s="540" t="s">
        <v>2147</v>
      </c>
      <c r="F126" s="540" t="s">
        <v>2142</v>
      </c>
      <c r="G126" s="540">
        <v>47.0</v>
      </c>
      <c r="H126" s="547">
        <v>45712.0</v>
      </c>
      <c r="I126" s="540" t="s">
        <v>2327</v>
      </c>
      <c r="J126" s="540" t="s">
        <v>2328</v>
      </c>
      <c r="K126" s="548" t="str">
        <f t="array" ref="K126">xlookup(D126,FEBRUARY!F:F, FEBRUARY!L:L)</f>
        <v>FORMAL-PRIVATE</v>
      </c>
    </row>
    <row r="127" ht="15.75" customHeight="1">
      <c r="A127" s="544">
        <v>118.0</v>
      </c>
      <c r="B127" s="544">
        <v>12581.0</v>
      </c>
      <c r="C127" s="544">
        <v>2001.0</v>
      </c>
      <c r="D127" s="544" t="s">
        <v>2329</v>
      </c>
      <c r="E127" s="544" t="s">
        <v>2147</v>
      </c>
      <c r="F127" s="544" t="s">
        <v>2142</v>
      </c>
      <c r="G127" s="544">
        <v>0.0</v>
      </c>
      <c r="H127" s="545">
        <v>45712.0</v>
      </c>
      <c r="I127" s="544" t="s">
        <v>2330</v>
      </c>
      <c r="J127" s="544" t="s">
        <v>2177</v>
      </c>
      <c r="K127" s="546" t="str">
        <f t="array" ref="K127">xlookup(D127,FEBRUARY!F:F, FEBRUARY!L:L)</f>
        <v>#N/A</v>
      </c>
      <c r="L127" s="546"/>
      <c r="M127" s="546"/>
    </row>
    <row r="128" ht="15.75" customHeight="1">
      <c r="A128" s="540">
        <v>119.0</v>
      </c>
      <c r="B128" s="540">
        <v>12371.0</v>
      </c>
      <c r="C128" s="540">
        <v>2002.0</v>
      </c>
      <c r="D128" s="540" t="s">
        <v>2018</v>
      </c>
      <c r="E128" s="540" t="s">
        <v>2147</v>
      </c>
      <c r="F128" s="540" t="s">
        <v>2142</v>
      </c>
      <c r="G128" s="540">
        <v>37.0</v>
      </c>
      <c r="H128" s="547">
        <v>45712.0</v>
      </c>
      <c r="I128" s="540" t="s">
        <v>2331</v>
      </c>
      <c r="J128" s="540" t="s">
        <v>2156</v>
      </c>
      <c r="K128" s="548" t="str">
        <f t="array" ref="K128">xlookup(D128,FEBRUARY!F:F, FEBRUARY!L:L)</f>
        <v>FORMAL-PRIVATE</v>
      </c>
    </row>
    <row r="129" ht="15.75" customHeight="1">
      <c r="A129" s="540">
        <v>120.0</v>
      </c>
      <c r="B129" s="540">
        <v>12567.0</v>
      </c>
      <c r="C129" s="540">
        <v>2003.0</v>
      </c>
      <c r="D129" s="540" t="s">
        <v>2061</v>
      </c>
      <c r="E129" s="540" t="s">
        <v>2147</v>
      </c>
      <c r="F129" s="540" t="s">
        <v>2150</v>
      </c>
      <c r="G129" s="540">
        <v>3.0</v>
      </c>
      <c r="H129" s="547">
        <v>45712.0</v>
      </c>
      <c r="I129" s="540" t="s">
        <v>2332</v>
      </c>
      <c r="J129" s="540" t="s">
        <v>2248</v>
      </c>
      <c r="K129" s="548" t="str">
        <f t="array" ref="K129">xlookup(D129,FEBRUARY!F:F, FEBRUARY!L:L)</f>
        <v>FORMAL-PRIVATE</v>
      </c>
    </row>
    <row r="130" ht="15.75" customHeight="1">
      <c r="A130" s="540">
        <v>121.0</v>
      </c>
      <c r="B130" s="540">
        <v>5842.0</v>
      </c>
      <c r="C130" s="540">
        <v>2004.0</v>
      </c>
      <c r="D130" s="540" t="s">
        <v>1959</v>
      </c>
      <c r="E130" s="540" t="s">
        <v>2147</v>
      </c>
      <c r="F130" s="540" t="s">
        <v>2142</v>
      </c>
      <c r="G130" s="540">
        <v>72.0</v>
      </c>
      <c r="H130" s="547">
        <v>45712.0</v>
      </c>
      <c r="I130" s="540" t="s">
        <v>2333</v>
      </c>
      <c r="J130" s="540" t="s">
        <v>2215</v>
      </c>
      <c r="K130" s="548" t="str">
        <f t="array" ref="K130">xlookup(D130,FEBRUARY!F:F, FEBRUARY!L:L)</f>
        <v>SENIOR CITIZEN</v>
      </c>
    </row>
    <row r="131" ht="15.75" customHeight="1">
      <c r="A131" s="540">
        <v>122.0</v>
      </c>
      <c r="B131" s="540">
        <v>12596.0</v>
      </c>
      <c r="C131" s="540">
        <v>2005.0</v>
      </c>
      <c r="D131" s="540" t="s">
        <v>2099</v>
      </c>
      <c r="E131" s="540" t="s">
        <v>2147</v>
      </c>
      <c r="F131" s="540" t="s">
        <v>2150</v>
      </c>
      <c r="G131" s="540">
        <v>48.0</v>
      </c>
      <c r="H131" s="547">
        <v>45712.0</v>
      </c>
      <c r="I131" s="540" t="s">
        <v>2334</v>
      </c>
      <c r="J131" s="540" t="s">
        <v>2180</v>
      </c>
      <c r="K131" s="548" t="str">
        <f t="array" ref="K131">xlookup(D131,FEBRUARY!F:F, FEBRUARY!L:L)</f>
        <v>SELF EARNING INDIVIDUAL</v>
      </c>
    </row>
    <row r="132" ht="15.75" customHeight="1">
      <c r="A132" s="540">
        <v>123.0</v>
      </c>
      <c r="B132" s="540">
        <v>12597.0</v>
      </c>
      <c r="C132" s="540">
        <v>2006.0</v>
      </c>
      <c r="D132" s="540" t="s">
        <v>2106</v>
      </c>
      <c r="E132" s="540" t="s">
        <v>2147</v>
      </c>
      <c r="F132" s="540" t="s">
        <v>2150</v>
      </c>
      <c r="G132" s="540">
        <v>59.0</v>
      </c>
      <c r="H132" s="547">
        <v>45712.0</v>
      </c>
      <c r="I132" s="540" t="s">
        <v>2335</v>
      </c>
      <c r="J132" s="540" t="s">
        <v>2180</v>
      </c>
      <c r="K132" s="548" t="str">
        <f t="array" ref="K132">xlookup(D132,FEBRUARY!F:F, FEBRUARY!L:L)</f>
        <v>SELF EARNING INDIVIDUAL</v>
      </c>
    </row>
    <row r="133" ht="15.75" customHeight="1">
      <c r="A133" s="540">
        <v>124.0</v>
      </c>
      <c r="B133" s="540">
        <v>12592.0</v>
      </c>
      <c r="C133" s="540">
        <v>2007.0</v>
      </c>
      <c r="D133" s="540" t="s">
        <v>2082</v>
      </c>
      <c r="E133" s="540" t="s">
        <v>2147</v>
      </c>
      <c r="F133" s="540" t="s">
        <v>2150</v>
      </c>
      <c r="G133" s="540">
        <v>1.0</v>
      </c>
      <c r="H133" s="547">
        <v>45712.0</v>
      </c>
      <c r="I133" s="540" t="s">
        <v>2336</v>
      </c>
      <c r="J133" s="540" t="s">
        <v>2337</v>
      </c>
      <c r="K133" s="548" t="str">
        <f t="array" ref="K133">xlookup(D133,FEBRUARY!F:F, FEBRUARY!L:L)</f>
        <v>SELF EARNING INDIVIDUAL</v>
      </c>
    </row>
    <row r="134" ht="15.75" customHeight="1">
      <c r="A134" s="544">
        <v>125.0</v>
      </c>
      <c r="B134" s="544">
        <v>12598.0</v>
      </c>
      <c r="C134" s="544">
        <v>2008.0</v>
      </c>
      <c r="D134" s="544" t="s">
        <v>2338</v>
      </c>
      <c r="E134" s="544" t="s">
        <v>2141</v>
      </c>
      <c r="F134" s="544" t="s">
        <v>2150</v>
      </c>
      <c r="G134" s="544">
        <v>1.0</v>
      </c>
      <c r="H134" s="545">
        <v>45712.0</v>
      </c>
      <c r="I134" s="544" t="s">
        <v>2339</v>
      </c>
      <c r="J134" s="544" t="s">
        <v>2340</v>
      </c>
      <c r="K134" s="546" t="str">
        <f t="array" ref="K134">xlookup(D134,FEBRUARY!F:F, FEBRUARY!L:L)</f>
        <v>#N/A</v>
      </c>
      <c r="L134" s="546"/>
      <c r="M134" s="546"/>
    </row>
    <row r="135" ht="15.75" customHeight="1">
      <c r="A135" s="544">
        <v>126.0</v>
      </c>
      <c r="B135" s="544">
        <v>5871.0</v>
      </c>
      <c r="C135" s="544">
        <v>2009.0</v>
      </c>
      <c r="D135" s="544" t="s">
        <v>2341</v>
      </c>
      <c r="E135" s="544" t="s">
        <v>2147</v>
      </c>
      <c r="F135" s="544" t="s">
        <v>2142</v>
      </c>
      <c r="G135" s="544">
        <v>5.0</v>
      </c>
      <c r="H135" s="545">
        <v>45712.0</v>
      </c>
      <c r="I135" s="544" t="s">
        <v>2342</v>
      </c>
      <c r="J135" s="544" t="s">
        <v>2161</v>
      </c>
      <c r="K135" s="546" t="str">
        <f t="array" ref="K135">xlookup(D135,FEBRUARY!F:F, FEBRUARY!L:L)</f>
        <v>#N/A</v>
      </c>
      <c r="L135" s="546"/>
      <c r="M135" s="546"/>
    </row>
    <row r="136" ht="15.75" customHeight="1">
      <c r="A136" s="540">
        <v>127.0</v>
      </c>
      <c r="B136" s="540">
        <v>12607.0</v>
      </c>
      <c r="C136" s="540">
        <v>2010.0</v>
      </c>
      <c r="D136" s="540" t="s">
        <v>2028</v>
      </c>
      <c r="E136" s="540" t="s">
        <v>2147</v>
      </c>
      <c r="F136" s="540" t="s">
        <v>2150</v>
      </c>
      <c r="G136" s="540">
        <v>0.0</v>
      </c>
      <c r="H136" s="547">
        <v>45713.0</v>
      </c>
      <c r="I136" s="540" t="s">
        <v>2343</v>
      </c>
      <c r="J136" s="540" t="s">
        <v>2245</v>
      </c>
      <c r="K136" s="548" t="str">
        <f t="array" ref="K136">xlookup(D136,FEBRUARY!F:F, FEBRUARY!L:L)</f>
        <v>FORMAL-PRIVATE</v>
      </c>
    </row>
    <row r="137" ht="15.75" customHeight="1">
      <c r="A137" s="540">
        <v>128.0</v>
      </c>
      <c r="B137" s="540">
        <v>12606.0</v>
      </c>
      <c r="C137" s="540">
        <v>2011.0</v>
      </c>
      <c r="D137" s="540" t="s">
        <v>2045</v>
      </c>
      <c r="E137" s="540" t="s">
        <v>2141</v>
      </c>
      <c r="F137" s="540" t="s">
        <v>2142</v>
      </c>
      <c r="G137" s="540">
        <v>2.0</v>
      </c>
      <c r="H137" s="547">
        <v>45713.0</v>
      </c>
      <c r="I137" s="540" t="s">
        <v>2344</v>
      </c>
      <c r="J137" s="540" t="s">
        <v>2345</v>
      </c>
      <c r="K137" s="548" t="str">
        <f t="array" ref="K137">xlookup(D137,FEBRUARY!F:F, FEBRUARY!L:L)</f>
        <v>FORMAL-PRIVATE</v>
      </c>
    </row>
    <row r="138" ht="15.75" customHeight="1">
      <c r="A138" s="540">
        <v>130.0</v>
      </c>
      <c r="B138" s="540">
        <v>10797.0</v>
      </c>
      <c r="C138" s="540">
        <v>2013.0</v>
      </c>
      <c r="D138" s="540" t="s">
        <v>1989</v>
      </c>
      <c r="E138" s="540" t="s">
        <v>2147</v>
      </c>
      <c r="F138" s="540" t="s">
        <v>2150</v>
      </c>
      <c r="G138" s="540">
        <v>31.0</v>
      </c>
      <c r="H138" s="547">
        <v>45713.0</v>
      </c>
      <c r="I138" s="540" t="s">
        <v>2346</v>
      </c>
      <c r="J138" s="540" t="s">
        <v>2163</v>
      </c>
      <c r="K138" s="548" t="str">
        <f t="array" ref="K138">xlookup(D138,FEBRUARY!F:F, FEBRUARY!L:L)</f>
        <v>FORMAL-PRIVATE</v>
      </c>
    </row>
    <row r="139" ht="15.75" customHeight="1">
      <c r="A139" s="552">
        <v>131.0</v>
      </c>
      <c r="B139" s="552">
        <v>11466.0</v>
      </c>
      <c r="C139" s="552">
        <v>2014.0</v>
      </c>
      <c r="D139" s="552" t="s">
        <v>2347</v>
      </c>
      <c r="E139" s="552" t="s">
        <v>2147</v>
      </c>
      <c r="F139" s="552" t="s">
        <v>2150</v>
      </c>
      <c r="G139" s="552">
        <v>54.0</v>
      </c>
      <c r="H139" s="553">
        <v>45713.0</v>
      </c>
      <c r="I139" s="552" t="s">
        <v>2348</v>
      </c>
      <c r="J139" s="552" t="s">
        <v>2180</v>
      </c>
      <c r="K139" s="554" t="str">
        <f t="array" ref="K139">xlookup(D139,MARCH!F:F, MARCH!L:L)</f>
        <v>PWD</v>
      </c>
      <c r="L139" s="554"/>
      <c r="M139" s="554"/>
    </row>
    <row r="140" ht="15.75" customHeight="1">
      <c r="A140" s="540">
        <v>132.0</v>
      </c>
      <c r="B140" s="540">
        <v>12629.0</v>
      </c>
      <c r="C140" s="540">
        <v>2015.0</v>
      </c>
      <c r="D140" s="540" t="s">
        <v>2034</v>
      </c>
      <c r="E140" s="540" t="s">
        <v>2147</v>
      </c>
      <c r="F140" s="540" t="s">
        <v>2142</v>
      </c>
      <c r="G140" s="540">
        <v>17.0</v>
      </c>
      <c r="H140" s="547">
        <v>45713.0</v>
      </c>
      <c r="I140" s="540" t="s">
        <v>2349</v>
      </c>
      <c r="J140" s="540" t="s">
        <v>2190</v>
      </c>
      <c r="K140" s="548" t="str">
        <f t="array" ref="K140">xlookup(D140,FEBRUARY!F:F, FEBRUARY!L:L)</f>
        <v>FORMAL-PRIVATE</v>
      </c>
    </row>
    <row r="141" ht="15.75" customHeight="1">
      <c r="A141" s="544">
        <v>133.0</v>
      </c>
      <c r="B141" s="544">
        <v>12634.0</v>
      </c>
      <c r="C141" s="544">
        <v>2016.0</v>
      </c>
      <c r="D141" s="544" t="s">
        <v>2350</v>
      </c>
      <c r="E141" s="544" t="s">
        <v>2141</v>
      </c>
      <c r="F141" s="544" t="s">
        <v>2142</v>
      </c>
      <c r="G141" s="544">
        <v>12.0</v>
      </c>
      <c r="H141" s="545">
        <v>45714.0</v>
      </c>
      <c r="I141" s="544" t="s">
        <v>2351</v>
      </c>
      <c r="J141" s="544" t="s">
        <v>2161</v>
      </c>
      <c r="K141" s="546" t="str">
        <f t="array" ref="K141">xlookup(D141,FEBRUARY!F:F, FEBRUARY!L:L)</f>
        <v>#N/A</v>
      </c>
      <c r="L141" s="546"/>
      <c r="M141" s="546"/>
    </row>
    <row r="142" ht="15.75" customHeight="1">
      <c r="A142" s="540">
        <v>134.0</v>
      </c>
      <c r="B142" s="540">
        <v>12665.0</v>
      </c>
      <c r="C142" s="540">
        <v>2017.0</v>
      </c>
      <c r="D142" s="540" t="s">
        <v>2110</v>
      </c>
      <c r="E142" s="540" t="s">
        <v>2147</v>
      </c>
      <c r="F142" s="540" t="s">
        <v>2150</v>
      </c>
      <c r="G142" s="540">
        <v>0.0</v>
      </c>
      <c r="H142" s="547">
        <v>45714.0</v>
      </c>
      <c r="I142" s="540" t="s">
        <v>2352</v>
      </c>
      <c r="J142" s="540" t="s">
        <v>2177</v>
      </c>
      <c r="K142" s="548" t="str">
        <f t="array" ref="K142">xlookup(D142,FEBRUARY!F:F, FEBRUARY!L:L)</f>
        <v>FORMAL-PRIVATE</v>
      </c>
    </row>
    <row r="143" ht="15.75" customHeight="1">
      <c r="A143" s="549">
        <v>135.0</v>
      </c>
      <c r="B143" s="549">
        <v>11198.0</v>
      </c>
      <c r="C143" s="549">
        <v>2018.0</v>
      </c>
      <c r="D143" s="549" t="s">
        <v>2353</v>
      </c>
      <c r="E143" s="549" t="s">
        <v>2147</v>
      </c>
      <c r="F143" s="549" t="s">
        <v>2142</v>
      </c>
      <c r="G143" s="549">
        <v>40.0</v>
      </c>
      <c r="H143" s="550">
        <v>45714.0</v>
      </c>
      <c r="I143" s="549" t="s">
        <v>2354</v>
      </c>
      <c r="J143" s="549" t="s">
        <v>2271</v>
      </c>
      <c r="K143" s="551" t="str">
        <f t="array" ref="K143">xlookup(D143,MARCH!F:F, MARCH!L:L)</f>
        <v>SELF EARNING INDIVIDUAL</v>
      </c>
      <c r="L143" s="551"/>
      <c r="M143" s="551"/>
    </row>
    <row r="144" ht="15.75" customHeight="1">
      <c r="A144" s="549">
        <v>136.0</v>
      </c>
      <c r="B144" s="549">
        <v>12657.0</v>
      </c>
      <c r="C144" s="549">
        <v>2019.0</v>
      </c>
      <c r="D144" s="549" t="s">
        <v>2355</v>
      </c>
      <c r="E144" s="549" t="s">
        <v>2141</v>
      </c>
      <c r="F144" s="549" t="s">
        <v>2142</v>
      </c>
      <c r="G144" s="549">
        <v>86.0</v>
      </c>
      <c r="H144" s="550">
        <v>45714.0</v>
      </c>
      <c r="I144" s="549" t="s">
        <v>2356</v>
      </c>
      <c r="J144" s="549" t="s">
        <v>2256</v>
      </c>
      <c r="K144" s="551" t="str">
        <f t="array" ref="K144">xlookup(D144,MARCH!F:F, MARCH!L:L)</f>
        <v>SENIOR CITIZEN</v>
      </c>
      <c r="L144" s="551"/>
      <c r="M144" s="551"/>
    </row>
    <row r="145" ht="15.75" customHeight="1">
      <c r="A145" s="540">
        <v>137.0</v>
      </c>
      <c r="B145" s="540">
        <v>12653.0</v>
      </c>
      <c r="C145" s="540">
        <v>2020.0</v>
      </c>
      <c r="D145" s="540" t="s">
        <v>2088</v>
      </c>
      <c r="E145" s="540" t="s">
        <v>2147</v>
      </c>
      <c r="F145" s="540" t="s">
        <v>2150</v>
      </c>
      <c r="G145" s="540">
        <v>12.0</v>
      </c>
      <c r="H145" s="547">
        <v>45714.0</v>
      </c>
      <c r="I145" s="540" t="s">
        <v>2357</v>
      </c>
      <c r="J145" s="540" t="s">
        <v>2358</v>
      </c>
      <c r="K145" s="548" t="str">
        <f t="array" ref="K145">xlookup(D145,FEBRUARY!F:F, FEBRUARY!L:L)</f>
        <v>FORMAL-PRIVATE</v>
      </c>
    </row>
    <row r="146" ht="15.75" customHeight="1">
      <c r="A146" s="549">
        <v>138.0</v>
      </c>
      <c r="B146" s="549">
        <v>12671.0</v>
      </c>
      <c r="C146" s="549">
        <v>2021.0</v>
      </c>
      <c r="D146" s="549" t="s">
        <v>2359</v>
      </c>
      <c r="E146" s="549" t="s">
        <v>2147</v>
      </c>
      <c r="F146" s="549" t="s">
        <v>2142</v>
      </c>
      <c r="G146" s="549">
        <v>56.0</v>
      </c>
      <c r="H146" s="550">
        <v>45715.0</v>
      </c>
      <c r="I146" s="549" t="s">
        <v>2360</v>
      </c>
      <c r="J146" s="549" t="s">
        <v>2361</v>
      </c>
      <c r="K146" s="551" t="str">
        <f t="array" ref="K146">xlookup(D146,MARCH!F:F, MARCH!L:L)</f>
        <v>SELF EARNING INDIVIDUAL</v>
      </c>
      <c r="L146" s="551"/>
      <c r="M146" s="551"/>
    </row>
    <row r="147" ht="15.75" customHeight="1">
      <c r="A147" s="549">
        <v>139.0</v>
      </c>
      <c r="B147" s="549">
        <v>12684.0</v>
      </c>
      <c r="C147" s="549">
        <v>2022.0</v>
      </c>
      <c r="D147" s="549" t="s">
        <v>2362</v>
      </c>
      <c r="E147" s="549" t="s">
        <v>2147</v>
      </c>
      <c r="F147" s="549" t="s">
        <v>2150</v>
      </c>
      <c r="G147" s="549">
        <v>80.0</v>
      </c>
      <c r="H147" s="550">
        <v>45715.0</v>
      </c>
      <c r="I147" s="549" t="s">
        <v>2363</v>
      </c>
      <c r="J147" s="549" t="s">
        <v>2256</v>
      </c>
      <c r="K147" s="551" t="str">
        <f t="array" ref="K147">xlookup(D147,MARCH!F:F, MARCH!L:L)</f>
        <v>SENIOR CITIZEN</v>
      </c>
      <c r="L147" s="551"/>
      <c r="M147" s="551"/>
    </row>
    <row r="148" ht="15.75" customHeight="1">
      <c r="A148" s="549">
        <v>140.0</v>
      </c>
      <c r="B148" s="549">
        <v>12697.0</v>
      </c>
      <c r="C148" s="549">
        <v>2023.0</v>
      </c>
      <c r="D148" s="549" t="s">
        <v>2364</v>
      </c>
      <c r="E148" s="549" t="s">
        <v>2147</v>
      </c>
      <c r="F148" s="549" t="s">
        <v>2150</v>
      </c>
      <c r="G148" s="549">
        <v>62.0</v>
      </c>
      <c r="H148" s="550">
        <v>45715.0</v>
      </c>
      <c r="I148" s="549" t="s">
        <v>2365</v>
      </c>
      <c r="J148" s="549" t="s">
        <v>2205</v>
      </c>
      <c r="K148" s="551" t="str">
        <f t="array" ref="K148">xlookup(D148,MARCH!F:F, MARCH!L:L)</f>
        <v>SENIOR CITIZEN</v>
      </c>
      <c r="L148" s="551"/>
      <c r="M148" s="551"/>
    </row>
    <row r="149" ht="15.75" customHeight="1">
      <c r="A149" s="544">
        <v>141.0</v>
      </c>
      <c r="B149" s="544">
        <v>12710.0</v>
      </c>
      <c r="C149" s="544">
        <v>2024.0</v>
      </c>
      <c r="D149" s="544" t="s">
        <v>2366</v>
      </c>
      <c r="E149" s="544" t="s">
        <v>2141</v>
      </c>
      <c r="F149" s="544" t="s">
        <v>2142</v>
      </c>
      <c r="G149" s="544">
        <v>70.0</v>
      </c>
      <c r="H149" s="545">
        <v>45715.0</v>
      </c>
      <c r="I149" s="544" t="s">
        <v>2367</v>
      </c>
      <c r="J149" s="544" t="s">
        <v>2228</v>
      </c>
      <c r="K149" s="546" t="str">
        <f t="array" ref="K149">xlookup(D149,MARCH!F:F, MARCH!L:L)</f>
        <v>#N/A</v>
      </c>
      <c r="L149" s="546"/>
      <c r="M149" s="546"/>
    </row>
    <row r="150" ht="15.75" customHeight="1">
      <c r="A150" s="549">
        <v>142.0</v>
      </c>
      <c r="B150" s="549">
        <v>2447.0</v>
      </c>
      <c r="C150" s="549">
        <v>2025.0</v>
      </c>
      <c r="D150" s="549" t="s">
        <v>2368</v>
      </c>
      <c r="E150" s="549" t="s">
        <v>2147</v>
      </c>
      <c r="F150" s="549" t="s">
        <v>2150</v>
      </c>
      <c r="G150" s="549">
        <v>1.0</v>
      </c>
      <c r="H150" s="550">
        <v>45715.0</v>
      </c>
      <c r="I150" s="549" t="s">
        <v>2369</v>
      </c>
      <c r="J150" s="549" t="s">
        <v>2190</v>
      </c>
      <c r="K150" s="551" t="str">
        <f t="array" ref="K150">xlookup(D150,MARCH!F:F, MARCH!L:L)</f>
        <v>FORMAL-PRIVATE</v>
      </c>
      <c r="L150" s="551"/>
      <c r="M150" s="551"/>
    </row>
    <row r="151" ht="15.75" customHeight="1">
      <c r="A151" s="544">
        <v>143.0</v>
      </c>
      <c r="B151" s="544">
        <v>12715.0</v>
      </c>
      <c r="C151" s="544">
        <v>2026.0</v>
      </c>
      <c r="D151" s="544" t="s">
        <v>2370</v>
      </c>
      <c r="E151" s="544" t="s">
        <v>2141</v>
      </c>
      <c r="F151" s="544" t="s">
        <v>2150</v>
      </c>
      <c r="G151" s="544">
        <v>22.0</v>
      </c>
      <c r="H151" s="545">
        <v>45716.0</v>
      </c>
      <c r="I151" s="544" t="s">
        <v>2371</v>
      </c>
      <c r="J151" s="544" t="s">
        <v>2372</v>
      </c>
      <c r="K151" s="546" t="str">
        <f t="array" ref="K151">xlookup(D151,MARCH!F:F, MARCH!L:L)</f>
        <v>#N/A</v>
      </c>
      <c r="L151" s="546"/>
      <c r="M151" s="546"/>
    </row>
    <row r="152" ht="15.75" customHeight="1">
      <c r="A152" s="549">
        <v>144.0</v>
      </c>
      <c r="B152" s="549">
        <v>12737.0</v>
      </c>
      <c r="C152" s="549">
        <v>2027.0</v>
      </c>
      <c r="D152" s="549" t="s">
        <v>2373</v>
      </c>
      <c r="E152" s="549" t="s">
        <v>2147</v>
      </c>
      <c r="F152" s="549" t="s">
        <v>2150</v>
      </c>
      <c r="G152" s="549">
        <v>26.0</v>
      </c>
      <c r="H152" s="550">
        <v>45716.0</v>
      </c>
      <c r="I152" s="549" t="s">
        <v>2374</v>
      </c>
      <c r="J152" s="549" t="s">
        <v>2180</v>
      </c>
      <c r="K152" s="551" t="str">
        <f t="array" ref="K152">xlookup(D152,MARCH!F:F, MARCH!L:L)</f>
        <v>FORMAL-PRIVATE</v>
      </c>
      <c r="L152" s="551"/>
      <c r="M152" s="551"/>
    </row>
    <row r="153" ht="15.75" customHeight="1">
      <c r="A153" s="549">
        <v>145.0</v>
      </c>
      <c r="B153" s="549">
        <v>12740.0</v>
      </c>
      <c r="C153" s="549">
        <v>2028.0</v>
      </c>
      <c r="D153" s="549" t="s">
        <v>2375</v>
      </c>
      <c r="E153" s="549" t="s">
        <v>2147</v>
      </c>
      <c r="F153" s="549" t="s">
        <v>2142</v>
      </c>
      <c r="G153" s="549">
        <v>29.0</v>
      </c>
      <c r="H153" s="550">
        <v>45716.0</v>
      </c>
      <c r="I153" s="549" t="s">
        <v>2376</v>
      </c>
      <c r="J153" s="549" t="s">
        <v>2163</v>
      </c>
      <c r="K153" s="551" t="str">
        <f t="array" ref="K153">xlookup(D153,MARCH!F:F, MARCH!L:L)</f>
        <v>FORMAL-PRIVATE</v>
      </c>
      <c r="L153" s="551"/>
      <c r="M153" s="551"/>
    </row>
    <row r="154" ht="15.75" customHeight="1">
      <c r="A154" s="549">
        <v>146.0</v>
      </c>
      <c r="B154" s="549">
        <v>12721.0</v>
      </c>
      <c r="C154" s="549">
        <v>2029.0</v>
      </c>
      <c r="D154" s="549" t="s">
        <v>2377</v>
      </c>
      <c r="E154" s="549" t="s">
        <v>2141</v>
      </c>
      <c r="F154" s="549" t="s">
        <v>2150</v>
      </c>
      <c r="G154" s="549">
        <v>54.0</v>
      </c>
      <c r="H154" s="550">
        <v>45716.0</v>
      </c>
      <c r="I154" s="549" t="s">
        <v>2378</v>
      </c>
      <c r="J154" s="549" t="s">
        <v>2182</v>
      </c>
      <c r="K154" s="551" t="str">
        <f t="array" ref="K154">xlookup(D154,MARCH!F:F, MARCH!L:L)</f>
        <v>FORMAL-PRIVATE</v>
      </c>
      <c r="L154" s="551"/>
      <c r="M154" s="551"/>
    </row>
    <row r="155" ht="15.75" customHeight="1">
      <c r="A155" s="549">
        <v>147.0</v>
      </c>
      <c r="B155" s="549">
        <v>12727.0</v>
      </c>
      <c r="C155" s="549">
        <v>2030.0</v>
      </c>
      <c r="D155" s="549" t="s">
        <v>2379</v>
      </c>
      <c r="E155" s="549" t="s">
        <v>2147</v>
      </c>
      <c r="F155" s="549" t="s">
        <v>2150</v>
      </c>
      <c r="G155" s="549">
        <v>28.0</v>
      </c>
      <c r="H155" s="550">
        <v>45716.0</v>
      </c>
      <c r="I155" s="549" t="s">
        <v>2380</v>
      </c>
      <c r="J155" s="549" t="s">
        <v>2180</v>
      </c>
      <c r="K155" s="551" t="str">
        <f t="array" ref="K155">xlookup(D155,MARCH!F:F, MARCH!L:L)</f>
        <v>FORMAL-PRIVATE</v>
      </c>
      <c r="L155" s="551"/>
      <c r="M155" s="551"/>
    </row>
    <row r="156" ht="15.75" customHeight="1">
      <c r="A156" s="549">
        <v>148.0</v>
      </c>
      <c r="B156" s="549">
        <v>12650.0</v>
      </c>
      <c r="C156" s="549">
        <v>2031.0</v>
      </c>
      <c r="D156" s="549" t="s">
        <v>2381</v>
      </c>
      <c r="E156" s="549" t="s">
        <v>2147</v>
      </c>
      <c r="F156" s="549" t="s">
        <v>2150</v>
      </c>
      <c r="G156" s="549">
        <v>8.0</v>
      </c>
      <c r="H156" s="550">
        <v>45716.0</v>
      </c>
      <c r="I156" s="549" t="s">
        <v>2382</v>
      </c>
      <c r="J156" s="549" t="s">
        <v>2177</v>
      </c>
      <c r="K156" s="551" t="str">
        <f t="array" ref="K156">xlookup(D156,MARCH!F:F, MARCH!L:L)</f>
        <v>FORMAL-PRIVATE</v>
      </c>
      <c r="L156" s="551"/>
      <c r="M156" s="551"/>
    </row>
    <row r="157" ht="15.75" customHeight="1">
      <c r="A157" s="544">
        <v>149.0</v>
      </c>
      <c r="B157" s="544">
        <v>12083.0</v>
      </c>
      <c r="C157" s="544">
        <v>4517.0</v>
      </c>
      <c r="D157" s="544" t="s">
        <v>2383</v>
      </c>
      <c r="E157" s="544" t="s">
        <v>2147</v>
      </c>
      <c r="F157" s="544" t="s">
        <v>2150</v>
      </c>
      <c r="G157" s="544">
        <v>38.0</v>
      </c>
      <c r="H157" s="545">
        <v>45695.0</v>
      </c>
      <c r="I157" s="544" t="s">
        <v>2384</v>
      </c>
      <c r="J157" s="544" t="s">
        <v>2300</v>
      </c>
      <c r="K157" s="546" t="str">
        <f t="array" ref="K157">xlookup(D157,MARCH!F:F, MARCH!L:L)</f>
        <v>#N/A</v>
      </c>
      <c r="L157" s="546"/>
      <c r="M157" s="546"/>
    </row>
    <row r="158" ht="15.75" customHeight="1">
      <c r="A158" s="532"/>
      <c r="B158" s="532"/>
      <c r="C158" s="532"/>
      <c r="D158" s="532"/>
      <c r="E158" s="532"/>
      <c r="F158" s="532"/>
      <c r="G158" s="532"/>
      <c r="H158" s="532"/>
      <c r="I158" s="532"/>
      <c r="J158" s="532"/>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2:E2"/>
    <mergeCell ref="A3:E4"/>
    <mergeCell ref="I3:I4"/>
    <mergeCell ref="J3:J4"/>
    <mergeCell ref="A6:E6"/>
    <mergeCell ref="A7:D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hidden="1" min="5" max="6" width="12.63"/>
    <col hidden="1" min="7" max="10" width="12.63"/>
    <col hidden="1" min="15" max="19" width="12.63"/>
    <col customWidth="1" min="20" max="20" width="49.38"/>
  </cols>
  <sheetData>
    <row r="1" ht="15.75" customHeight="1">
      <c r="A1" s="555" t="s">
        <v>65</v>
      </c>
      <c r="B1" s="556"/>
      <c r="C1" s="556"/>
      <c r="D1" s="556"/>
      <c r="E1" s="556"/>
      <c r="F1" s="556"/>
      <c r="G1" s="556"/>
      <c r="H1" s="556"/>
      <c r="I1" s="556"/>
      <c r="J1" s="556"/>
      <c r="K1" s="556"/>
      <c r="L1" s="556"/>
      <c r="M1" s="556"/>
      <c r="N1" s="556"/>
      <c r="O1" s="556"/>
      <c r="P1" s="556"/>
      <c r="Q1" s="556"/>
      <c r="R1" s="556"/>
      <c r="S1" s="556"/>
      <c r="T1" s="557"/>
    </row>
    <row r="2" ht="15.75" customHeight="1">
      <c r="A2" s="558" t="s">
        <v>2385</v>
      </c>
      <c r="B2" s="559" t="s">
        <v>2386</v>
      </c>
      <c r="C2" s="559" t="s">
        <v>2387</v>
      </c>
      <c r="D2" s="559" t="s">
        <v>2388</v>
      </c>
      <c r="E2" s="559" t="s">
        <v>2389</v>
      </c>
      <c r="F2" s="559" t="s">
        <v>2390</v>
      </c>
      <c r="G2" s="559" t="s">
        <v>24</v>
      </c>
      <c r="H2" s="559" t="s">
        <v>2391</v>
      </c>
      <c r="I2" s="559" t="s">
        <v>2392</v>
      </c>
      <c r="J2" s="559" t="s">
        <v>2393</v>
      </c>
      <c r="K2" s="559" t="s">
        <v>2</v>
      </c>
      <c r="L2" s="559" t="s">
        <v>2394</v>
      </c>
      <c r="M2" s="559" t="s">
        <v>2395</v>
      </c>
      <c r="N2" s="559" t="s">
        <v>2396</v>
      </c>
      <c r="O2" s="559" t="s">
        <v>2397</v>
      </c>
      <c r="P2" s="559" t="s">
        <v>2398</v>
      </c>
      <c r="Q2" s="559" t="s">
        <v>2399</v>
      </c>
      <c r="R2" s="559" t="s">
        <v>1283</v>
      </c>
      <c r="S2" s="559" t="s">
        <v>2400</v>
      </c>
      <c r="T2" s="560" t="s">
        <v>2401</v>
      </c>
    </row>
    <row r="3" ht="15.75" customHeight="1">
      <c r="A3" s="561" t="s">
        <v>2402</v>
      </c>
      <c r="B3" s="562">
        <v>406.0</v>
      </c>
      <c r="C3" s="562">
        <v>1870.0</v>
      </c>
      <c r="D3" s="563">
        <v>65380.01</v>
      </c>
      <c r="E3" s="562"/>
      <c r="F3" s="563">
        <v>19500.0</v>
      </c>
      <c r="G3" s="562"/>
      <c r="H3" s="562"/>
      <c r="I3" s="563">
        <v>20000.0</v>
      </c>
      <c r="J3" s="564">
        <v>25880.01</v>
      </c>
      <c r="K3" s="565">
        <v>45684.0</v>
      </c>
      <c r="L3" s="566">
        <v>0.6541666666666667</v>
      </c>
      <c r="M3" s="567">
        <v>45689.0</v>
      </c>
      <c r="N3" s="566">
        <v>0.5902777777777778</v>
      </c>
      <c r="O3" s="568" t="s">
        <v>1293</v>
      </c>
      <c r="P3" s="562">
        <v>11800.0</v>
      </c>
      <c r="Q3" s="562">
        <v>200.0</v>
      </c>
      <c r="R3" s="569"/>
      <c r="S3" s="570" t="s">
        <v>2403</v>
      </c>
      <c r="T3" s="571" t="s">
        <v>2404</v>
      </c>
    </row>
    <row r="4" ht="15.75" customHeight="1">
      <c r="A4" s="572" t="s">
        <v>2405</v>
      </c>
      <c r="B4" s="573">
        <v>422.0</v>
      </c>
      <c r="C4" s="573">
        <v>1872.0</v>
      </c>
      <c r="D4" s="574">
        <v>54721.02</v>
      </c>
      <c r="E4" s="573"/>
      <c r="F4" s="574">
        <v>7800.0</v>
      </c>
      <c r="G4" s="574">
        <v>42554.93</v>
      </c>
      <c r="H4" s="573"/>
      <c r="I4" s="573"/>
      <c r="J4" s="575">
        <v>4366.09</v>
      </c>
      <c r="K4" s="576">
        <v>45685.0</v>
      </c>
      <c r="L4" s="577">
        <v>0.5229166666666667</v>
      </c>
      <c r="M4" s="578">
        <v>45689.0</v>
      </c>
      <c r="N4" s="577">
        <v>0.9979166666666667</v>
      </c>
      <c r="O4" s="579" t="s">
        <v>2406</v>
      </c>
      <c r="P4" s="573">
        <v>6000.0</v>
      </c>
      <c r="Q4" s="573">
        <v>200.0</v>
      </c>
      <c r="R4" s="580"/>
      <c r="S4" s="581" t="s">
        <v>2407</v>
      </c>
      <c r="T4" s="571" t="s">
        <v>2408</v>
      </c>
    </row>
    <row r="5" ht="15.75" customHeight="1">
      <c r="A5" s="572" t="s">
        <v>2409</v>
      </c>
      <c r="B5" s="573">
        <v>402.0</v>
      </c>
      <c r="C5" s="573">
        <v>1880.0</v>
      </c>
      <c r="D5" s="574">
        <v>17370.33</v>
      </c>
      <c r="E5" s="573"/>
      <c r="F5" s="573"/>
      <c r="G5" s="573"/>
      <c r="H5" s="573"/>
      <c r="I5" s="574">
        <v>50000.0</v>
      </c>
      <c r="J5" s="575">
        <v>-32629.67</v>
      </c>
      <c r="K5" s="576">
        <v>45688.0</v>
      </c>
      <c r="L5" s="577">
        <v>0.5965277777777778</v>
      </c>
      <c r="M5" s="578">
        <v>45689.0</v>
      </c>
      <c r="N5" s="577">
        <v>0.5</v>
      </c>
      <c r="O5" s="579" t="s">
        <v>2410</v>
      </c>
      <c r="P5" s="573">
        <v>1000.0</v>
      </c>
      <c r="Q5" s="573">
        <v>200.0</v>
      </c>
      <c r="R5" s="580"/>
      <c r="S5" s="581" t="s">
        <v>2407</v>
      </c>
      <c r="T5" s="582" t="s">
        <v>62</v>
      </c>
    </row>
    <row r="6" ht="15.75" customHeight="1">
      <c r="A6" s="572" t="s">
        <v>2411</v>
      </c>
      <c r="B6" s="573">
        <v>418.0</v>
      </c>
      <c r="C6" s="573">
        <v>1832.0</v>
      </c>
      <c r="D6" s="574">
        <v>314344.28</v>
      </c>
      <c r="E6" s="573"/>
      <c r="F6" s="574">
        <v>17550.0</v>
      </c>
      <c r="G6" s="573"/>
      <c r="H6" s="574">
        <v>60000.0</v>
      </c>
      <c r="I6" s="574">
        <v>139572.87</v>
      </c>
      <c r="J6" s="575">
        <v>97221.41</v>
      </c>
      <c r="K6" s="576">
        <v>45677.0</v>
      </c>
      <c r="L6" s="577">
        <v>0.36041666666666666</v>
      </c>
      <c r="M6" s="578">
        <v>45689.0</v>
      </c>
      <c r="N6" s="573"/>
      <c r="O6" s="579" t="s">
        <v>2412</v>
      </c>
      <c r="P6" s="573" t="s">
        <v>2413</v>
      </c>
      <c r="Q6" s="573" t="s">
        <v>2414</v>
      </c>
      <c r="R6" s="580" t="s">
        <v>1906</v>
      </c>
      <c r="S6" s="581" t="s">
        <v>2407</v>
      </c>
      <c r="T6" s="582" t="s">
        <v>2415</v>
      </c>
    </row>
    <row r="7" ht="15.75" customHeight="1">
      <c r="A7" s="572" t="s">
        <v>2416</v>
      </c>
      <c r="B7" s="573">
        <v>412.0</v>
      </c>
      <c r="C7" s="573">
        <v>1846.0</v>
      </c>
      <c r="D7" s="574">
        <v>802703.64</v>
      </c>
      <c r="E7" s="574">
        <v>160540.85</v>
      </c>
      <c r="F7" s="574">
        <v>41145.0</v>
      </c>
      <c r="G7" s="573"/>
      <c r="H7" s="573"/>
      <c r="I7" s="574">
        <v>505326.37</v>
      </c>
      <c r="J7" s="575">
        <v>95691.42</v>
      </c>
      <c r="K7" s="576">
        <v>45679.0</v>
      </c>
      <c r="L7" s="577">
        <v>0.5131944444444444</v>
      </c>
      <c r="M7" s="583">
        <v>45690.0</v>
      </c>
      <c r="N7" s="577">
        <v>0.6861111111111111</v>
      </c>
      <c r="O7" s="579" t="s">
        <v>2417</v>
      </c>
      <c r="P7" s="573" t="s">
        <v>2418</v>
      </c>
      <c r="Q7" s="573" t="s">
        <v>2419</v>
      </c>
      <c r="R7" s="580"/>
      <c r="S7" s="581" t="s">
        <v>2407</v>
      </c>
      <c r="T7" s="582" t="s">
        <v>2415</v>
      </c>
    </row>
    <row r="8" ht="15.75" customHeight="1">
      <c r="A8" s="572" t="s">
        <v>2420</v>
      </c>
      <c r="B8" s="573">
        <v>5.0</v>
      </c>
      <c r="C8" s="573">
        <v>1879.0</v>
      </c>
      <c r="D8" s="574">
        <v>51944.43</v>
      </c>
      <c r="E8" s="573"/>
      <c r="F8" s="574">
        <v>29250.0</v>
      </c>
      <c r="G8" s="574">
        <v>21023.97</v>
      </c>
      <c r="H8" s="573"/>
      <c r="I8" s="574">
        <v>1670.46</v>
      </c>
      <c r="J8" s="584" t="s">
        <v>62</v>
      </c>
      <c r="K8" s="576">
        <v>45687.0</v>
      </c>
      <c r="L8" s="577">
        <v>0.6368055555555555</v>
      </c>
      <c r="M8" s="583">
        <v>45690.0</v>
      </c>
      <c r="N8" s="577">
        <v>0.5229166666666667</v>
      </c>
      <c r="O8" s="573" t="s">
        <v>2421</v>
      </c>
      <c r="P8" s="573">
        <v>4800.0</v>
      </c>
      <c r="Q8" s="573"/>
      <c r="R8" s="580" t="s">
        <v>2422</v>
      </c>
      <c r="S8" s="581" t="s">
        <v>2407</v>
      </c>
      <c r="T8" s="582" t="s">
        <v>2408</v>
      </c>
    </row>
    <row r="9" ht="15.75" customHeight="1">
      <c r="A9" s="572" t="s">
        <v>2423</v>
      </c>
      <c r="B9" s="573">
        <v>63.0</v>
      </c>
      <c r="C9" s="573">
        <v>1883.0</v>
      </c>
      <c r="D9" s="574">
        <v>80423.2</v>
      </c>
      <c r="E9" s="574">
        <v>16084.61</v>
      </c>
      <c r="F9" s="574">
        <v>19110.0</v>
      </c>
      <c r="G9" s="573"/>
      <c r="H9" s="573"/>
      <c r="I9" s="574">
        <v>30000.0</v>
      </c>
      <c r="J9" s="575">
        <v>15228.59</v>
      </c>
      <c r="K9" s="585">
        <v>45689.0</v>
      </c>
      <c r="L9" s="577">
        <v>0.03888888888888889</v>
      </c>
      <c r="M9" s="583">
        <v>45690.0</v>
      </c>
      <c r="N9" s="577">
        <v>0.6326388888888889</v>
      </c>
      <c r="O9" s="573" t="s">
        <v>2424</v>
      </c>
      <c r="P9" s="573">
        <v>8000.0</v>
      </c>
      <c r="Q9" s="573">
        <v>200.0</v>
      </c>
      <c r="R9" s="580" t="s">
        <v>1906</v>
      </c>
      <c r="S9" s="581" t="s">
        <v>2403</v>
      </c>
      <c r="T9" s="582" t="s">
        <v>2425</v>
      </c>
    </row>
    <row r="10" ht="15.75" customHeight="1">
      <c r="A10" s="572" t="s">
        <v>2426</v>
      </c>
      <c r="B10" s="573">
        <v>7.0</v>
      </c>
      <c r="C10" s="573">
        <v>1881.0</v>
      </c>
      <c r="D10" s="574">
        <v>55829.88</v>
      </c>
      <c r="E10" s="573"/>
      <c r="F10" s="573"/>
      <c r="G10" s="573"/>
      <c r="H10" s="573"/>
      <c r="I10" s="574">
        <v>20000.0</v>
      </c>
      <c r="J10" s="575">
        <v>35829.88</v>
      </c>
      <c r="K10" s="576">
        <v>45688.0</v>
      </c>
      <c r="L10" s="577">
        <v>0.8479166666666667</v>
      </c>
      <c r="M10" s="578">
        <v>45691.0</v>
      </c>
      <c r="N10" s="577">
        <v>0.3333333333333333</v>
      </c>
      <c r="O10" s="586" t="s">
        <v>2427</v>
      </c>
      <c r="P10" s="587">
        <v>7500.0</v>
      </c>
      <c r="Q10" s="588">
        <v>200.0</v>
      </c>
      <c r="R10" s="580"/>
      <c r="S10" s="588" t="s">
        <v>2407</v>
      </c>
      <c r="T10" s="582" t="s">
        <v>62</v>
      </c>
    </row>
    <row r="11" ht="15.75" customHeight="1">
      <c r="A11" s="572" t="s">
        <v>2428</v>
      </c>
      <c r="B11" s="573">
        <v>3.0</v>
      </c>
      <c r="C11" s="573">
        <v>1893.0</v>
      </c>
      <c r="D11" s="574">
        <v>34278.4</v>
      </c>
      <c r="E11" s="573"/>
      <c r="F11" s="574">
        <v>13650.0</v>
      </c>
      <c r="G11" s="573"/>
      <c r="H11" s="573"/>
      <c r="I11" s="574">
        <v>20000.0</v>
      </c>
      <c r="J11" s="584">
        <v>628.4</v>
      </c>
      <c r="K11" s="589">
        <v>45690.0</v>
      </c>
      <c r="L11" s="577">
        <v>0.5763888888888888</v>
      </c>
      <c r="M11" s="578">
        <v>45691.0</v>
      </c>
      <c r="N11" s="577">
        <v>0.73125</v>
      </c>
      <c r="O11" s="586" t="s">
        <v>2429</v>
      </c>
      <c r="P11" s="587">
        <v>4000.0</v>
      </c>
      <c r="Q11" s="588">
        <v>200.0</v>
      </c>
      <c r="R11" s="581"/>
      <c r="S11" s="590" t="s">
        <v>2403</v>
      </c>
      <c r="T11" s="582" t="s">
        <v>2408</v>
      </c>
    </row>
    <row r="12" ht="15.75" customHeight="1">
      <c r="A12" s="572" t="s">
        <v>2430</v>
      </c>
      <c r="B12" s="573">
        <v>56.0</v>
      </c>
      <c r="C12" s="573">
        <v>1897.0</v>
      </c>
      <c r="D12" s="574">
        <v>27789.49</v>
      </c>
      <c r="E12" s="573"/>
      <c r="F12" s="573"/>
      <c r="G12" s="573"/>
      <c r="H12" s="573"/>
      <c r="I12" s="574">
        <v>20000.0</v>
      </c>
      <c r="J12" s="575">
        <v>7789.49</v>
      </c>
      <c r="K12" s="585">
        <v>45691.0</v>
      </c>
      <c r="L12" s="577">
        <v>0.6180555555555556</v>
      </c>
      <c r="M12" s="578">
        <v>45691.0</v>
      </c>
      <c r="N12" s="577">
        <v>0.7743055555555556</v>
      </c>
      <c r="O12" s="586" t="s">
        <v>2431</v>
      </c>
      <c r="P12" s="587">
        <v>5000.0</v>
      </c>
      <c r="Q12" s="588">
        <v>200.0</v>
      </c>
      <c r="R12" s="581"/>
      <c r="S12" s="590" t="s">
        <v>2407</v>
      </c>
      <c r="T12" s="582" t="s">
        <v>2432</v>
      </c>
    </row>
    <row r="13" ht="15.75" customHeight="1">
      <c r="A13" s="572" t="s">
        <v>2433</v>
      </c>
      <c r="B13" s="573">
        <v>18.0</v>
      </c>
      <c r="C13" s="573">
        <v>1824.0</v>
      </c>
      <c r="D13" s="574">
        <v>616172.16</v>
      </c>
      <c r="E13" s="573"/>
      <c r="F13" s="574">
        <v>27690.0</v>
      </c>
      <c r="G13" s="573"/>
      <c r="H13" s="573"/>
      <c r="I13" s="574">
        <v>451371.69</v>
      </c>
      <c r="J13" s="575">
        <v>137110.47</v>
      </c>
      <c r="K13" s="576">
        <v>45676.0</v>
      </c>
      <c r="L13" s="577">
        <v>0.46805555555555556</v>
      </c>
      <c r="M13" s="578">
        <v>45691.0</v>
      </c>
      <c r="N13" s="577">
        <v>0.7743055555555556</v>
      </c>
      <c r="O13" s="586" t="s">
        <v>2434</v>
      </c>
      <c r="P13" s="588" t="s">
        <v>2435</v>
      </c>
      <c r="Q13" s="588" t="s">
        <v>2436</v>
      </c>
      <c r="R13" s="581"/>
      <c r="S13" s="590" t="s">
        <v>2407</v>
      </c>
      <c r="T13" s="582" t="s">
        <v>2437</v>
      </c>
    </row>
    <row r="14" ht="15.75" customHeight="1">
      <c r="A14" s="572" t="s">
        <v>1329</v>
      </c>
      <c r="B14" s="573">
        <v>414.0</v>
      </c>
      <c r="C14" s="573">
        <v>1885.0</v>
      </c>
      <c r="D14" s="574">
        <v>168505.52</v>
      </c>
      <c r="E14" s="573"/>
      <c r="F14" s="574">
        <v>20553.0</v>
      </c>
      <c r="G14" s="573"/>
      <c r="H14" s="573"/>
      <c r="I14" s="574">
        <v>63921.47</v>
      </c>
      <c r="J14" s="575">
        <v>84031.05</v>
      </c>
      <c r="K14" s="585">
        <v>45689.0</v>
      </c>
      <c r="L14" s="577">
        <v>0.69375</v>
      </c>
      <c r="M14" s="578">
        <v>45692.0</v>
      </c>
      <c r="N14" s="577">
        <v>0.69375</v>
      </c>
      <c r="O14" s="586" t="s">
        <v>2438</v>
      </c>
      <c r="P14" s="588" t="s">
        <v>2439</v>
      </c>
      <c r="Q14" s="588" t="s">
        <v>2440</v>
      </c>
      <c r="R14" s="581"/>
      <c r="S14" s="590" t="s">
        <v>2407</v>
      </c>
      <c r="T14" s="582" t="s">
        <v>2408</v>
      </c>
    </row>
    <row r="15" ht="15.75" customHeight="1">
      <c r="A15" s="591" t="s">
        <v>2441</v>
      </c>
      <c r="B15" s="584">
        <v>411.0</v>
      </c>
      <c r="C15" s="584">
        <v>1894.0</v>
      </c>
      <c r="D15" s="575">
        <v>50547.09</v>
      </c>
      <c r="E15" s="584"/>
      <c r="F15" s="575">
        <v>17160.0</v>
      </c>
      <c r="G15" s="584"/>
      <c r="H15" s="575">
        <v>1354.87</v>
      </c>
      <c r="I15" s="575">
        <v>7000.0</v>
      </c>
      <c r="J15" s="575">
        <v>25032.22</v>
      </c>
      <c r="K15" s="592">
        <v>45690.0</v>
      </c>
      <c r="L15" s="593">
        <v>0.8222222222222222</v>
      </c>
      <c r="M15" s="594">
        <v>45692.0</v>
      </c>
      <c r="N15" s="593">
        <v>0.8388888888888889</v>
      </c>
      <c r="O15" s="586" t="s">
        <v>2442</v>
      </c>
      <c r="P15" s="588" t="s">
        <v>2443</v>
      </c>
      <c r="Q15" s="588" t="s">
        <v>2444</v>
      </c>
      <c r="R15" s="595"/>
      <c r="S15" s="596" t="s">
        <v>2407</v>
      </c>
      <c r="T15" s="582" t="s">
        <v>2404</v>
      </c>
    </row>
    <row r="16" ht="15.75" customHeight="1">
      <c r="A16" s="591" t="s">
        <v>2445</v>
      </c>
      <c r="B16" s="584">
        <v>405.0</v>
      </c>
      <c r="C16" s="584">
        <v>1877.0</v>
      </c>
      <c r="D16" s="575">
        <v>136209.03</v>
      </c>
      <c r="E16" s="575">
        <v>27241.83</v>
      </c>
      <c r="F16" s="584"/>
      <c r="G16" s="584"/>
      <c r="H16" s="584"/>
      <c r="I16" s="575">
        <v>38174.23</v>
      </c>
      <c r="J16" s="575">
        <v>70792.97</v>
      </c>
      <c r="K16" s="597">
        <v>45687.0</v>
      </c>
      <c r="L16" s="593">
        <v>0.2902777777777778</v>
      </c>
      <c r="M16" s="594">
        <v>45692.0</v>
      </c>
      <c r="N16" s="593">
        <v>0.29930555555555555</v>
      </c>
      <c r="O16" s="586" t="s">
        <v>2446</v>
      </c>
      <c r="P16" s="588" t="s">
        <v>2447</v>
      </c>
      <c r="Q16" s="588" t="s">
        <v>2444</v>
      </c>
      <c r="R16" s="595"/>
      <c r="S16" s="596"/>
      <c r="T16" s="582" t="s">
        <v>62</v>
      </c>
    </row>
    <row r="17" ht="15.75" customHeight="1">
      <c r="A17" s="591" t="s">
        <v>1353</v>
      </c>
      <c r="B17" s="584">
        <v>402.0</v>
      </c>
      <c r="C17" s="584">
        <v>1889.0</v>
      </c>
      <c r="D17" s="575">
        <v>170213.02</v>
      </c>
      <c r="E17" s="598"/>
      <c r="F17" s="575">
        <v>84875.0</v>
      </c>
      <c r="G17" s="584"/>
      <c r="H17" s="584"/>
      <c r="I17" s="575">
        <v>30000.0</v>
      </c>
      <c r="J17" s="575">
        <v>55338.02</v>
      </c>
      <c r="K17" s="599">
        <v>45690.0</v>
      </c>
      <c r="L17" s="593">
        <v>0.10208333333333333</v>
      </c>
      <c r="M17" s="594">
        <v>45692.0</v>
      </c>
      <c r="N17" s="593">
        <v>0.7652777777777777</v>
      </c>
      <c r="O17" s="586" t="s">
        <v>2448</v>
      </c>
      <c r="P17" s="588" t="s">
        <v>2449</v>
      </c>
      <c r="Q17" s="588" t="s">
        <v>2450</v>
      </c>
      <c r="R17" s="595"/>
      <c r="S17" s="596" t="s">
        <v>2403</v>
      </c>
      <c r="T17" s="582" t="s">
        <v>2408</v>
      </c>
    </row>
    <row r="18" ht="15.75" customHeight="1">
      <c r="A18" s="591" t="s">
        <v>1346</v>
      </c>
      <c r="B18" s="584">
        <v>406.0</v>
      </c>
      <c r="C18" s="584">
        <v>1888.0</v>
      </c>
      <c r="D18" s="575">
        <v>154035.89</v>
      </c>
      <c r="E18" s="598"/>
      <c r="F18" s="575">
        <v>37050.0</v>
      </c>
      <c r="G18" s="584"/>
      <c r="H18" s="584"/>
      <c r="I18" s="575">
        <v>60000.0</v>
      </c>
      <c r="J18" s="575">
        <v>56985.89</v>
      </c>
      <c r="K18" s="592">
        <v>45689.0</v>
      </c>
      <c r="L18" s="593">
        <v>0.8958333333333334</v>
      </c>
      <c r="M18" s="594">
        <v>45692.0</v>
      </c>
      <c r="N18" s="593">
        <v>0.9381944444444444</v>
      </c>
      <c r="O18" s="586" t="s">
        <v>2451</v>
      </c>
      <c r="P18" s="588" t="s">
        <v>2452</v>
      </c>
      <c r="Q18" s="588" t="s">
        <v>2453</v>
      </c>
      <c r="R18" s="595"/>
      <c r="S18" s="596" t="s">
        <v>2407</v>
      </c>
      <c r="T18" s="582" t="s">
        <v>2408</v>
      </c>
    </row>
    <row r="19" ht="15.75" customHeight="1">
      <c r="A19" s="591" t="s">
        <v>676</v>
      </c>
      <c r="B19" s="584">
        <v>419.0</v>
      </c>
      <c r="C19" s="584">
        <v>1886.0</v>
      </c>
      <c r="D19" s="575">
        <v>64506.89</v>
      </c>
      <c r="E19" s="575">
        <v>12901.41</v>
      </c>
      <c r="F19" s="575">
        <v>16575.0</v>
      </c>
      <c r="G19" s="584"/>
      <c r="H19" s="584"/>
      <c r="I19" s="575">
        <v>20000.0</v>
      </c>
      <c r="J19" s="575">
        <v>15030.48</v>
      </c>
      <c r="K19" s="592">
        <v>45689.0</v>
      </c>
      <c r="L19" s="593">
        <v>0.7090277777777778</v>
      </c>
      <c r="M19" s="594">
        <v>45692.0</v>
      </c>
      <c r="N19" s="593">
        <v>0.6208333333333333</v>
      </c>
      <c r="O19" s="586" t="s">
        <v>676</v>
      </c>
      <c r="P19" s="587">
        <v>8800.0</v>
      </c>
      <c r="Q19" s="588">
        <v>200.0</v>
      </c>
      <c r="R19" s="595"/>
      <c r="S19" s="596" t="s">
        <v>2403</v>
      </c>
      <c r="T19" s="582" t="s">
        <v>62</v>
      </c>
    </row>
    <row r="20" ht="15.75" customHeight="1">
      <c r="A20" s="591" t="s">
        <v>2454</v>
      </c>
      <c r="B20" s="584">
        <v>413.0</v>
      </c>
      <c r="C20" s="584">
        <v>1878.0</v>
      </c>
      <c r="D20" s="575">
        <v>68422.57</v>
      </c>
      <c r="E20" s="584"/>
      <c r="F20" s="575">
        <v>19500.0</v>
      </c>
      <c r="G20" s="575">
        <v>48635.07</v>
      </c>
      <c r="H20" s="584"/>
      <c r="I20" s="584"/>
      <c r="J20" s="584">
        <v>287.5</v>
      </c>
      <c r="K20" s="597">
        <v>45687.0</v>
      </c>
      <c r="L20" s="593">
        <v>0.5354166666666667</v>
      </c>
      <c r="M20" s="594">
        <v>45692.0</v>
      </c>
      <c r="N20" s="593">
        <v>0.5354166666666667</v>
      </c>
      <c r="O20" s="586" t="s">
        <v>2455</v>
      </c>
      <c r="P20" s="587">
        <v>5850.0</v>
      </c>
      <c r="Q20" s="588"/>
      <c r="R20" s="595"/>
      <c r="S20" s="596" t="s">
        <v>2407</v>
      </c>
      <c r="T20" s="582" t="s">
        <v>2408</v>
      </c>
    </row>
    <row r="21" ht="15.75" customHeight="1">
      <c r="A21" s="591" t="s">
        <v>2456</v>
      </c>
      <c r="B21" s="584">
        <v>407.0</v>
      </c>
      <c r="C21" s="584">
        <v>1882.0</v>
      </c>
      <c r="D21" s="575">
        <v>116524.51</v>
      </c>
      <c r="E21" s="584"/>
      <c r="F21" s="584"/>
      <c r="G21" s="584"/>
      <c r="H21" s="584"/>
      <c r="I21" s="575">
        <v>74538.53</v>
      </c>
      <c r="J21" s="575">
        <v>41985.98</v>
      </c>
      <c r="K21" s="600">
        <v>45689.0</v>
      </c>
      <c r="L21" s="593">
        <v>0.022916666666666665</v>
      </c>
      <c r="M21" s="594">
        <v>45693.0</v>
      </c>
      <c r="N21" s="593">
        <v>0.6277777777777778</v>
      </c>
      <c r="O21" s="586" t="s">
        <v>2457</v>
      </c>
      <c r="P21" s="588">
        <v>11000.0</v>
      </c>
      <c r="Q21" s="588">
        <v>200.0</v>
      </c>
      <c r="R21" s="595"/>
      <c r="S21" s="596" t="s">
        <v>2403</v>
      </c>
      <c r="T21" s="582" t="s">
        <v>2432</v>
      </c>
    </row>
    <row r="22" ht="15.75" customHeight="1">
      <c r="A22" s="572" t="s">
        <v>2458</v>
      </c>
      <c r="B22" s="573">
        <v>416.0</v>
      </c>
      <c r="C22" s="573">
        <v>1892.0</v>
      </c>
      <c r="D22" s="574">
        <v>83561.26</v>
      </c>
      <c r="E22" s="574">
        <v>16712.24</v>
      </c>
      <c r="F22" s="574">
        <v>22035.0</v>
      </c>
      <c r="G22" s="573"/>
      <c r="H22" s="573"/>
      <c r="I22" s="574">
        <v>28649.24</v>
      </c>
      <c r="J22" s="575">
        <v>16164.78</v>
      </c>
      <c r="K22" s="601">
        <v>45690.0</v>
      </c>
      <c r="L22" s="577">
        <v>0.5708333333333333</v>
      </c>
      <c r="M22" s="578">
        <v>45693.0</v>
      </c>
      <c r="N22" s="577">
        <v>0.5993055555555555</v>
      </c>
      <c r="O22" s="586" t="s">
        <v>2459</v>
      </c>
      <c r="P22" s="588" t="s">
        <v>2460</v>
      </c>
      <c r="Q22" s="588" t="s">
        <v>2461</v>
      </c>
      <c r="R22" s="581"/>
      <c r="S22" s="596" t="s">
        <v>2407</v>
      </c>
      <c r="T22" s="582" t="s">
        <v>570</v>
      </c>
    </row>
    <row r="23" ht="15.75" customHeight="1">
      <c r="A23" s="572" t="s">
        <v>2462</v>
      </c>
      <c r="B23" s="573">
        <v>415.0</v>
      </c>
      <c r="C23" s="573">
        <v>1891.0</v>
      </c>
      <c r="D23" s="574">
        <v>235486.48</v>
      </c>
      <c r="E23" s="573"/>
      <c r="F23" s="574">
        <v>60450.0</v>
      </c>
      <c r="G23" s="574">
        <v>174748.98</v>
      </c>
      <c r="H23" s="573"/>
      <c r="I23" s="573">
        <v>287.5</v>
      </c>
      <c r="J23" s="584" t="s">
        <v>62</v>
      </c>
      <c r="K23" s="601">
        <v>45690.0</v>
      </c>
      <c r="L23" s="577">
        <v>0.5013888888888889</v>
      </c>
      <c r="M23" s="578">
        <v>45693.0</v>
      </c>
      <c r="N23" s="577">
        <v>0.4756944444444444</v>
      </c>
      <c r="O23" s="586" t="s">
        <v>2463</v>
      </c>
      <c r="P23" s="588" t="s">
        <v>2464</v>
      </c>
      <c r="Q23" s="588"/>
      <c r="R23" s="581" t="s">
        <v>2422</v>
      </c>
      <c r="S23" s="590" t="s">
        <v>2407</v>
      </c>
      <c r="T23" s="582" t="s">
        <v>2408</v>
      </c>
    </row>
    <row r="24" ht="15.75" customHeight="1">
      <c r="A24" s="572" t="s">
        <v>2465</v>
      </c>
      <c r="B24" s="573">
        <v>404.0</v>
      </c>
      <c r="C24" s="573">
        <v>1887.0</v>
      </c>
      <c r="D24" s="574">
        <v>264147.77</v>
      </c>
      <c r="E24" s="573"/>
      <c r="F24" s="574">
        <v>80000.0</v>
      </c>
      <c r="G24" s="573"/>
      <c r="H24" s="573"/>
      <c r="I24" s="574">
        <v>112482.84</v>
      </c>
      <c r="J24" s="575">
        <v>71664.93</v>
      </c>
      <c r="K24" s="602">
        <v>45689.0</v>
      </c>
      <c r="L24" s="577">
        <v>0.7416666666666667</v>
      </c>
      <c r="M24" s="578">
        <v>45692.0</v>
      </c>
      <c r="N24" s="577">
        <v>0.5673611111111111</v>
      </c>
      <c r="O24" s="586" t="s">
        <v>2466</v>
      </c>
      <c r="P24" s="588" t="s">
        <v>2467</v>
      </c>
      <c r="Q24" s="603" t="s">
        <v>2468</v>
      </c>
      <c r="R24" s="604"/>
      <c r="S24" s="596" t="s">
        <v>2403</v>
      </c>
      <c r="T24" s="582" t="s">
        <v>2469</v>
      </c>
    </row>
    <row r="25" ht="15.75" customHeight="1">
      <c r="A25" s="572" t="s">
        <v>1390</v>
      </c>
      <c r="B25" s="573">
        <v>409.0</v>
      </c>
      <c r="C25" s="573">
        <v>1895.0</v>
      </c>
      <c r="D25" s="574">
        <v>80172.72</v>
      </c>
      <c r="E25" s="573"/>
      <c r="F25" s="574">
        <v>14625.0</v>
      </c>
      <c r="G25" s="574">
        <v>61433.96</v>
      </c>
      <c r="H25" s="573"/>
      <c r="I25" s="573"/>
      <c r="J25" s="575">
        <v>4113.76</v>
      </c>
      <c r="K25" s="601">
        <v>45690.0</v>
      </c>
      <c r="L25" s="577">
        <v>0.9208333333333333</v>
      </c>
      <c r="M25" s="578">
        <v>45693.0</v>
      </c>
      <c r="N25" s="577">
        <v>0.7569444444444444</v>
      </c>
      <c r="O25" s="586" t="s">
        <v>2470</v>
      </c>
      <c r="P25" s="588" t="s">
        <v>2471</v>
      </c>
      <c r="Q25" s="605"/>
      <c r="R25" s="581" t="s">
        <v>2472</v>
      </c>
      <c r="S25" s="596" t="s">
        <v>2403</v>
      </c>
      <c r="T25" s="582" t="s">
        <v>2408</v>
      </c>
    </row>
    <row r="26" ht="15.75" customHeight="1">
      <c r="A26" s="572" t="s">
        <v>2473</v>
      </c>
      <c r="B26" s="573">
        <v>431.0</v>
      </c>
      <c r="C26" s="573">
        <v>1899.0</v>
      </c>
      <c r="D26" s="574">
        <v>57132.38</v>
      </c>
      <c r="E26" s="573"/>
      <c r="F26" s="574">
        <v>28665.0</v>
      </c>
      <c r="G26" s="573"/>
      <c r="H26" s="573"/>
      <c r="I26" s="574">
        <v>20000.0</v>
      </c>
      <c r="J26" s="575">
        <v>8467.38</v>
      </c>
      <c r="K26" s="602">
        <v>45691.0</v>
      </c>
      <c r="L26" s="577">
        <v>0.6847222222222222</v>
      </c>
      <c r="M26" s="578">
        <v>45695.0</v>
      </c>
      <c r="N26" s="577">
        <v>0.6111111111111112</v>
      </c>
      <c r="O26" s="586" t="s">
        <v>2474</v>
      </c>
      <c r="P26" s="588">
        <v>10500.0</v>
      </c>
      <c r="Q26" s="588">
        <v>200.0</v>
      </c>
      <c r="R26" s="581"/>
      <c r="S26" s="596" t="s">
        <v>2407</v>
      </c>
      <c r="T26" s="582" t="s">
        <v>2469</v>
      </c>
    </row>
    <row r="27" ht="15.75" customHeight="1">
      <c r="A27" s="572" t="s">
        <v>2475</v>
      </c>
      <c r="B27" s="573">
        <v>401.0</v>
      </c>
      <c r="C27" s="573">
        <v>1909.0</v>
      </c>
      <c r="D27" s="574">
        <v>43322.97</v>
      </c>
      <c r="E27" s="573"/>
      <c r="F27" s="574">
        <v>16185.0</v>
      </c>
      <c r="G27" s="573"/>
      <c r="H27" s="573"/>
      <c r="I27" s="574">
        <v>20000.0</v>
      </c>
      <c r="J27" s="575">
        <v>7137.97</v>
      </c>
      <c r="K27" s="602">
        <v>45693.0</v>
      </c>
      <c r="L27" s="577">
        <v>0.5340277777777778</v>
      </c>
      <c r="M27" s="578">
        <v>45695.0</v>
      </c>
      <c r="N27" s="577">
        <v>0.5652777777777778</v>
      </c>
      <c r="O27" s="586" t="s">
        <v>2476</v>
      </c>
      <c r="P27" s="588" t="s">
        <v>2477</v>
      </c>
      <c r="Q27" s="588" t="s">
        <v>2444</v>
      </c>
      <c r="R27" s="581"/>
      <c r="S27" s="596" t="s">
        <v>2407</v>
      </c>
      <c r="T27" s="582" t="s">
        <v>2408</v>
      </c>
    </row>
    <row r="28" ht="15.75" customHeight="1">
      <c r="A28" s="572" t="s">
        <v>2478</v>
      </c>
      <c r="B28" s="573">
        <v>413.0</v>
      </c>
      <c r="C28" s="573">
        <v>1901.0</v>
      </c>
      <c r="D28" s="574">
        <v>91612.79</v>
      </c>
      <c r="E28" s="574">
        <v>18322.5</v>
      </c>
      <c r="F28" s="574">
        <v>29250.0</v>
      </c>
      <c r="G28" s="573"/>
      <c r="H28" s="573"/>
      <c r="I28" s="574">
        <v>20000.0</v>
      </c>
      <c r="J28" s="575">
        <v>24040.29</v>
      </c>
      <c r="K28" s="602">
        <v>45692.0</v>
      </c>
      <c r="L28" s="577">
        <v>0.6736111111111112</v>
      </c>
      <c r="M28" s="578">
        <v>45695.0</v>
      </c>
      <c r="N28" s="577">
        <v>0.6256944444444444</v>
      </c>
      <c r="O28" s="586" t="s">
        <v>436</v>
      </c>
      <c r="P28" s="587">
        <v>8800.0</v>
      </c>
      <c r="Q28" s="588">
        <v>200.0</v>
      </c>
      <c r="R28" s="581"/>
      <c r="S28" s="596" t="s">
        <v>2403</v>
      </c>
      <c r="T28" s="582" t="s">
        <v>2425</v>
      </c>
    </row>
    <row r="29" ht="15.75" customHeight="1">
      <c r="A29" s="572" t="s">
        <v>2479</v>
      </c>
      <c r="B29" s="573">
        <v>411.0</v>
      </c>
      <c r="C29" s="573">
        <v>1905.0</v>
      </c>
      <c r="D29" s="574">
        <v>34520.78</v>
      </c>
      <c r="E29" s="573"/>
      <c r="F29" s="574">
        <v>7800.0</v>
      </c>
      <c r="G29" s="574">
        <v>26297.2</v>
      </c>
      <c r="H29" s="573"/>
      <c r="I29" s="573"/>
      <c r="J29" s="584">
        <v>423.58</v>
      </c>
      <c r="K29" s="602">
        <v>45693.0</v>
      </c>
      <c r="L29" s="577">
        <v>0.8256944444444444</v>
      </c>
      <c r="M29" s="578">
        <v>45695.0</v>
      </c>
      <c r="N29" s="577">
        <v>0.6756944444444445</v>
      </c>
      <c r="O29" s="586" t="s">
        <v>2480</v>
      </c>
      <c r="P29" s="588">
        <v>3600.0</v>
      </c>
      <c r="Q29" s="588"/>
      <c r="R29" s="581" t="s">
        <v>2422</v>
      </c>
      <c r="S29" s="596" t="s">
        <v>2403</v>
      </c>
      <c r="T29" s="582" t="s">
        <v>2408</v>
      </c>
    </row>
    <row r="30" ht="15.75" customHeight="1">
      <c r="A30" s="572" t="s">
        <v>2481</v>
      </c>
      <c r="B30" s="573">
        <v>402.0</v>
      </c>
      <c r="C30" s="573">
        <v>1903.0</v>
      </c>
      <c r="D30" s="574">
        <v>42190.17</v>
      </c>
      <c r="E30" s="574">
        <v>8438.03</v>
      </c>
      <c r="F30" s="574">
        <v>7800.0</v>
      </c>
      <c r="G30" s="574">
        <v>25026.06</v>
      </c>
      <c r="H30" s="573"/>
      <c r="I30" s="573"/>
      <c r="J30" s="584">
        <v>926.08</v>
      </c>
      <c r="K30" s="602">
        <v>45692.0</v>
      </c>
      <c r="L30" s="577">
        <v>0.8916666666666667</v>
      </c>
      <c r="M30" s="578">
        <v>45695.0</v>
      </c>
      <c r="N30" s="577">
        <v>0.8</v>
      </c>
      <c r="O30" s="586" t="s">
        <v>2482</v>
      </c>
      <c r="P30" s="588">
        <v>972.0</v>
      </c>
      <c r="Q30" s="588"/>
      <c r="R30" s="581" t="s">
        <v>2483</v>
      </c>
      <c r="S30" s="596" t="s">
        <v>2407</v>
      </c>
      <c r="T30" s="582" t="s">
        <v>2484</v>
      </c>
    </row>
    <row r="31" ht="15.75" customHeight="1">
      <c r="A31" s="572" t="s">
        <v>2485</v>
      </c>
      <c r="B31" s="573">
        <v>434.0</v>
      </c>
      <c r="C31" s="573">
        <v>1914.0</v>
      </c>
      <c r="D31" s="574">
        <v>105713.69</v>
      </c>
      <c r="E31" s="573"/>
      <c r="F31" s="574">
        <v>42900.0</v>
      </c>
      <c r="G31" s="574">
        <v>62256.06</v>
      </c>
      <c r="H31" s="573"/>
      <c r="I31" s="573"/>
      <c r="J31" s="584">
        <v>557.63</v>
      </c>
      <c r="K31" s="602">
        <v>45694.0</v>
      </c>
      <c r="L31" s="577">
        <v>0.5722222222222222</v>
      </c>
      <c r="M31" s="578">
        <v>45696.0</v>
      </c>
      <c r="N31" s="577">
        <v>0.5881944444444445</v>
      </c>
      <c r="O31" s="586" t="s">
        <v>2486</v>
      </c>
      <c r="P31" s="588" t="s">
        <v>2487</v>
      </c>
      <c r="Q31" s="588"/>
      <c r="R31" s="606" t="s">
        <v>2488</v>
      </c>
      <c r="S31" s="590" t="s">
        <v>2407</v>
      </c>
      <c r="T31" s="582" t="s">
        <v>2408</v>
      </c>
    </row>
    <row r="32" ht="15.75" customHeight="1">
      <c r="A32" s="572" t="s">
        <v>2489</v>
      </c>
      <c r="B32" s="573">
        <v>408.0</v>
      </c>
      <c r="C32" s="573">
        <v>1902.0</v>
      </c>
      <c r="D32" s="574">
        <v>46730.19</v>
      </c>
      <c r="E32" s="574">
        <v>9346.04</v>
      </c>
      <c r="F32" s="574">
        <v>14625.0</v>
      </c>
      <c r="G32" s="574">
        <v>22759.15</v>
      </c>
      <c r="H32" s="573"/>
      <c r="I32" s="573"/>
      <c r="J32" s="584" t="s">
        <v>62</v>
      </c>
      <c r="K32" s="602">
        <v>45692.0</v>
      </c>
      <c r="L32" s="577">
        <v>0.8</v>
      </c>
      <c r="M32" s="578">
        <v>45696.0</v>
      </c>
      <c r="N32" s="577">
        <v>0.6611111111111111</v>
      </c>
      <c r="O32" s="586" t="s">
        <v>2490</v>
      </c>
      <c r="P32" s="587">
        <v>6000.0</v>
      </c>
      <c r="Q32" s="588"/>
      <c r="R32" s="581" t="s">
        <v>2422</v>
      </c>
      <c r="S32" s="596" t="s">
        <v>2407</v>
      </c>
      <c r="T32" s="582" t="s">
        <v>2408</v>
      </c>
    </row>
    <row r="33" ht="15.75" customHeight="1">
      <c r="A33" s="572" t="s">
        <v>2491</v>
      </c>
      <c r="B33" s="573">
        <v>401.0</v>
      </c>
      <c r="C33" s="573">
        <v>1910.0</v>
      </c>
      <c r="D33" s="574">
        <v>56879.17</v>
      </c>
      <c r="E33" s="573"/>
      <c r="F33" s="574">
        <v>31545.5</v>
      </c>
      <c r="G33" s="573"/>
      <c r="H33" s="574">
        <v>5036.84</v>
      </c>
      <c r="I33" s="573"/>
      <c r="J33" s="575">
        <v>20296.83</v>
      </c>
      <c r="K33" s="602">
        <v>45693.0</v>
      </c>
      <c r="L33" s="577">
        <v>0.044444444444444446</v>
      </c>
      <c r="M33" s="578">
        <v>45696.0</v>
      </c>
      <c r="N33" s="573"/>
      <c r="O33" s="586" t="s">
        <v>2492</v>
      </c>
      <c r="P33" s="588">
        <v>11170.0</v>
      </c>
      <c r="Q33" s="588"/>
      <c r="R33" s="581" t="s">
        <v>2493</v>
      </c>
      <c r="S33" s="596" t="s">
        <v>2407</v>
      </c>
      <c r="T33" s="582" t="s">
        <v>2408</v>
      </c>
    </row>
    <row r="34" ht="15.75" customHeight="1">
      <c r="A34" s="572" t="s">
        <v>2494</v>
      </c>
      <c r="B34" s="573">
        <v>401.0</v>
      </c>
      <c r="C34" s="573">
        <v>1906.0</v>
      </c>
      <c r="D34" s="574">
        <v>147715.31</v>
      </c>
      <c r="E34" s="573"/>
      <c r="F34" s="574">
        <v>44850.0</v>
      </c>
      <c r="G34" s="573"/>
      <c r="H34" s="574">
        <v>6958.56</v>
      </c>
      <c r="I34" s="574">
        <v>50000.0</v>
      </c>
      <c r="J34" s="575">
        <v>45906.75</v>
      </c>
      <c r="K34" s="607">
        <v>45693.0</v>
      </c>
      <c r="L34" s="577">
        <v>0.44513888888888886</v>
      </c>
      <c r="M34" s="578">
        <v>45696.0</v>
      </c>
      <c r="N34" s="573"/>
      <c r="O34" s="586" t="s">
        <v>2495</v>
      </c>
      <c r="P34" s="588" t="s">
        <v>2496</v>
      </c>
      <c r="Q34" s="588" t="s">
        <v>2497</v>
      </c>
      <c r="R34" s="581"/>
      <c r="S34" s="590" t="s">
        <v>2407</v>
      </c>
      <c r="T34" s="582" t="s">
        <v>2437</v>
      </c>
    </row>
    <row r="35" ht="15.75" customHeight="1">
      <c r="A35" s="572" t="s">
        <v>2498</v>
      </c>
      <c r="B35" s="573">
        <v>439.0</v>
      </c>
      <c r="C35" s="573">
        <v>1907.0</v>
      </c>
      <c r="D35" s="574">
        <v>271894.28</v>
      </c>
      <c r="E35" s="574">
        <v>54378.86</v>
      </c>
      <c r="F35" s="574">
        <v>22448.0</v>
      </c>
      <c r="G35" s="573"/>
      <c r="H35" s="573"/>
      <c r="I35" s="574">
        <v>148156.5</v>
      </c>
      <c r="J35" s="575">
        <v>46910.92</v>
      </c>
      <c r="K35" s="607">
        <v>45693.0</v>
      </c>
      <c r="L35" s="577">
        <v>0.4965277777777778</v>
      </c>
      <c r="M35" s="578">
        <v>45697.0</v>
      </c>
      <c r="N35" s="577">
        <v>0.6555555555555556</v>
      </c>
      <c r="O35" s="586" t="s">
        <v>2499</v>
      </c>
      <c r="P35" s="587">
        <v>17900.0</v>
      </c>
      <c r="Q35" s="588">
        <v>200.0</v>
      </c>
      <c r="R35" s="581"/>
      <c r="S35" s="590" t="s">
        <v>2500</v>
      </c>
      <c r="T35" s="582" t="s">
        <v>2425</v>
      </c>
    </row>
    <row r="36" ht="15.75" customHeight="1">
      <c r="A36" s="572" t="s">
        <v>2501</v>
      </c>
      <c r="B36" s="573">
        <v>430.0</v>
      </c>
      <c r="C36" s="573">
        <v>1919.0</v>
      </c>
      <c r="D36" s="574">
        <v>186544.49</v>
      </c>
      <c r="E36" s="573"/>
      <c r="F36" s="574">
        <v>46800.0</v>
      </c>
      <c r="G36" s="574">
        <v>136894.38</v>
      </c>
      <c r="H36" s="573"/>
      <c r="I36" s="573"/>
      <c r="J36" s="575">
        <v>2850.11</v>
      </c>
      <c r="K36" s="607">
        <v>45694.0</v>
      </c>
      <c r="L36" s="577">
        <v>0.9708333333333333</v>
      </c>
      <c r="M36" s="578">
        <v>45697.0</v>
      </c>
      <c r="N36" s="577">
        <v>0.6659722222222222</v>
      </c>
      <c r="O36" s="586" t="s">
        <v>2502</v>
      </c>
      <c r="P36" s="608" t="s">
        <v>2503</v>
      </c>
      <c r="Q36" s="588"/>
      <c r="R36" s="581" t="s">
        <v>2483</v>
      </c>
      <c r="S36" s="590" t="s">
        <v>2407</v>
      </c>
      <c r="T36" s="582" t="s">
        <v>2408</v>
      </c>
    </row>
    <row r="37" ht="15.75" customHeight="1">
      <c r="A37" s="572" t="s">
        <v>2504</v>
      </c>
      <c r="B37" s="573">
        <v>403.0</v>
      </c>
      <c r="C37" s="573">
        <v>1896.0</v>
      </c>
      <c r="D37" s="574">
        <v>328350.91</v>
      </c>
      <c r="E37" s="574">
        <v>65670.18</v>
      </c>
      <c r="F37" s="574">
        <v>29250.0</v>
      </c>
      <c r="G37" s="573"/>
      <c r="H37" s="573"/>
      <c r="I37" s="574">
        <v>191502.33</v>
      </c>
      <c r="J37" s="575">
        <v>41928.4</v>
      </c>
      <c r="K37" s="609">
        <v>45690.0</v>
      </c>
      <c r="L37" s="577">
        <v>0.9597222222222223</v>
      </c>
      <c r="M37" s="578">
        <v>45697.0</v>
      </c>
      <c r="N37" s="577">
        <v>0.8006944444444445</v>
      </c>
      <c r="O37" s="586" t="s">
        <v>2505</v>
      </c>
      <c r="P37" s="588" t="s">
        <v>2506</v>
      </c>
      <c r="Q37" s="588" t="s">
        <v>2444</v>
      </c>
      <c r="R37" s="581"/>
      <c r="S37" s="590" t="s">
        <v>2407</v>
      </c>
      <c r="T37" s="582" t="s">
        <v>2425</v>
      </c>
    </row>
    <row r="38" ht="15.75" customHeight="1">
      <c r="A38" s="572" t="s">
        <v>2507</v>
      </c>
      <c r="B38" s="573">
        <v>414.0</v>
      </c>
      <c r="C38" s="573">
        <v>1923.0</v>
      </c>
      <c r="D38" s="574">
        <v>41930.29</v>
      </c>
      <c r="E38" s="573"/>
      <c r="F38" s="574">
        <v>29250.0</v>
      </c>
      <c r="G38" s="574">
        <v>11146.67</v>
      </c>
      <c r="H38" s="573"/>
      <c r="I38" s="573"/>
      <c r="J38" s="575">
        <v>1533.62</v>
      </c>
      <c r="K38" s="607">
        <v>45695.0</v>
      </c>
      <c r="L38" s="577">
        <v>0.8284722222222223</v>
      </c>
      <c r="M38" s="578">
        <v>45697.0</v>
      </c>
      <c r="N38" s="577">
        <v>0.8006944444444445</v>
      </c>
      <c r="O38" s="586" t="s">
        <v>2508</v>
      </c>
      <c r="P38" s="587">
        <v>3600.0</v>
      </c>
      <c r="Q38" s="588"/>
      <c r="R38" s="581" t="s">
        <v>2509</v>
      </c>
      <c r="S38" s="590" t="s">
        <v>2407</v>
      </c>
      <c r="T38" s="582" t="s">
        <v>2408</v>
      </c>
    </row>
    <row r="39" ht="15.75" customHeight="1">
      <c r="A39" s="572" t="s">
        <v>2510</v>
      </c>
      <c r="B39" s="573">
        <v>409.0</v>
      </c>
      <c r="C39" s="573">
        <v>1921.0</v>
      </c>
      <c r="D39" s="574">
        <v>116978.8</v>
      </c>
      <c r="E39" s="574">
        <v>23395.69</v>
      </c>
      <c r="F39" s="574">
        <v>23205.0</v>
      </c>
      <c r="G39" s="574">
        <v>65186.56</v>
      </c>
      <c r="H39" s="573"/>
      <c r="I39" s="573"/>
      <c r="J39" s="575">
        <v>5191.55</v>
      </c>
      <c r="K39" s="607">
        <v>45695.0</v>
      </c>
      <c r="L39" s="577">
        <v>0.5638888888888889</v>
      </c>
      <c r="M39" s="578">
        <v>45697.0</v>
      </c>
      <c r="N39" s="577">
        <v>0.8451388888888889</v>
      </c>
      <c r="O39" s="586" t="s">
        <v>2511</v>
      </c>
      <c r="P39" s="588" t="s">
        <v>2512</v>
      </c>
      <c r="Q39" s="588">
        <v>300.0</v>
      </c>
      <c r="R39" s="581" t="s">
        <v>2422</v>
      </c>
      <c r="S39" s="590" t="s">
        <v>2500</v>
      </c>
      <c r="T39" s="582" t="s">
        <v>2513</v>
      </c>
    </row>
    <row r="40" ht="15.75" customHeight="1">
      <c r="A40" s="572" t="s">
        <v>2514</v>
      </c>
      <c r="B40" s="573">
        <v>402.0</v>
      </c>
      <c r="C40" s="573">
        <v>1904.0</v>
      </c>
      <c r="D40" s="574">
        <v>106025.91</v>
      </c>
      <c r="E40" s="574">
        <v>21205.21</v>
      </c>
      <c r="F40" s="574">
        <v>19695.0</v>
      </c>
      <c r="G40" s="574">
        <v>65125.7</v>
      </c>
      <c r="H40" s="573"/>
      <c r="I40" s="573"/>
      <c r="J40" s="584">
        <v>0.0</v>
      </c>
      <c r="K40" s="607">
        <v>45693.0</v>
      </c>
      <c r="L40" s="577">
        <v>0.16527777777777777</v>
      </c>
      <c r="M40" s="578">
        <v>45697.0</v>
      </c>
      <c r="N40" s="577">
        <v>0.6222222222222222</v>
      </c>
      <c r="O40" s="586" t="s">
        <v>2515</v>
      </c>
      <c r="P40" s="588" t="s">
        <v>2516</v>
      </c>
      <c r="Q40" s="588"/>
      <c r="R40" s="581" t="s">
        <v>2509</v>
      </c>
      <c r="S40" s="590" t="s">
        <v>2500</v>
      </c>
      <c r="T40" s="582" t="s">
        <v>2408</v>
      </c>
    </row>
    <row r="41" ht="15.75" customHeight="1">
      <c r="A41" s="572" t="s">
        <v>2517</v>
      </c>
      <c r="B41" s="573">
        <v>435.0</v>
      </c>
      <c r="C41" s="573">
        <v>1917.0</v>
      </c>
      <c r="D41" s="574">
        <v>55327.74</v>
      </c>
      <c r="E41" s="573"/>
      <c r="F41" s="574">
        <v>29250.0</v>
      </c>
      <c r="G41" s="574">
        <v>25682.24</v>
      </c>
      <c r="H41" s="573"/>
      <c r="I41" s="573"/>
      <c r="J41" s="584">
        <v>395.5</v>
      </c>
      <c r="K41" s="607">
        <v>45694.0</v>
      </c>
      <c r="L41" s="577">
        <v>0.8541666666666666</v>
      </c>
      <c r="M41" s="578">
        <v>45697.0</v>
      </c>
      <c r="N41" s="577">
        <v>0.5833333333333334</v>
      </c>
      <c r="O41" s="586" t="s">
        <v>2490</v>
      </c>
      <c r="P41" s="587">
        <v>4800.0</v>
      </c>
      <c r="Q41" s="588"/>
      <c r="R41" s="581" t="s">
        <v>2422</v>
      </c>
      <c r="S41" s="590" t="s">
        <v>2407</v>
      </c>
      <c r="T41" s="582" t="s">
        <v>2408</v>
      </c>
    </row>
    <row r="42" ht="15.75" customHeight="1">
      <c r="A42" s="572" t="s">
        <v>2518</v>
      </c>
      <c r="B42" s="573">
        <v>441.0</v>
      </c>
      <c r="C42" s="573">
        <v>1915.0</v>
      </c>
      <c r="D42" s="574">
        <v>77714.78</v>
      </c>
      <c r="E42" s="573"/>
      <c r="F42" s="574">
        <v>21450.0</v>
      </c>
      <c r="G42" s="574">
        <v>54010.1</v>
      </c>
      <c r="H42" s="573"/>
      <c r="I42" s="573"/>
      <c r="J42" s="575">
        <v>2254.68</v>
      </c>
      <c r="K42" s="607">
        <v>45694.0</v>
      </c>
      <c r="L42" s="577">
        <v>0.5965277777777778</v>
      </c>
      <c r="M42" s="578">
        <v>45697.0</v>
      </c>
      <c r="N42" s="577">
        <v>0.5298611111111111</v>
      </c>
      <c r="O42" s="586" t="s">
        <v>2519</v>
      </c>
      <c r="P42" s="588" t="s">
        <v>2520</v>
      </c>
      <c r="Q42" s="588"/>
      <c r="R42" s="581" t="s">
        <v>2483</v>
      </c>
      <c r="S42" s="590" t="s">
        <v>2500</v>
      </c>
      <c r="T42" s="582" t="s">
        <v>2408</v>
      </c>
    </row>
    <row r="43" ht="15.75" customHeight="1">
      <c r="A43" s="572" t="s">
        <v>2521</v>
      </c>
      <c r="B43" s="573">
        <v>429.0</v>
      </c>
      <c r="C43" s="573">
        <v>1920.0</v>
      </c>
      <c r="D43" s="574">
        <v>27432.89</v>
      </c>
      <c r="E43" s="573"/>
      <c r="F43" s="574">
        <v>7800.0</v>
      </c>
      <c r="G43" s="574">
        <v>19632.89</v>
      </c>
      <c r="H43" s="573"/>
      <c r="I43" s="573"/>
      <c r="J43" s="584" t="s">
        <v>62</v>
      </c>
      <c r="K43" s="607">
        <v>45695.0</v>
      </c>
      <c r="L43" s="577">
        <v>0.5097222222222222</v>
      </c>
      <c r="M43" s="578">
        <v>45697.0</v>
      </c>
      <c r="N43" s="577">
        <v>0.9979166666666667</v>
      </c>
      <c r="O43" s="586" t="s">
        <v>2522</v>
      </c>
      <c r="P43" s="587">
        <v>3600.0</v>
      </c>
      <c r="Q43" s="588"/>
      <c r="R43" s="581" t="s">
        <v>2422</v>
      </c>
      <c r="S43" s="590" t="s">
        <v>2500</v>
      </c>
      <c r="T43" s="582" t="s">
        <v>2408</v>
      </c>
    </row>
    <row r="44" ht="15.75" customHeight="1">
      <c r="A44" s="572" t="s">
        <v>2523</v>
      </c>
      <c r="B44" s="573" t="s">
        <v>2524</v>
      </c>
      <c r="C44" s="573">
        <v>1890.0</v>
      </c>
      <c r="D44" s="574">
        <v>240726.54</v>
      </c>
      <c r="E44" s="573"/>
      <c r="F44" s="573"/>
      <c r="G44" s="574">
        <v>145701.65</v>
      </c>
      <c r="H44" s="573"/>
      <c r="I44" s="573"/>
      <c r="J44" s="575">
        <v>95024.89</v>
      </c>
      <c r="K44" s="609">
        <v>45690.0</v>
      </c>
      <c r="L44" s="577">
        <v>0.11180555555555556</v>
      </c>
      <c r="M44" s="578">
        <v>45695.0</v>
      </c>
      <c r="N44" s="577">
        <v>0.7020833333333333</v>
      </c>
      <c r="O44" s="586" t="s">
        <v>2525</v>
      </c>
      <c r="P44" s="588" t="s">
        <v>2526</v>
      </c>
      <c r="Q44" s="588" t="s">
        <v>2444</v>
      </c>
      <c r="R44" s="581"/>
      <c r="S44" s="590" t="s">
        <v>2407</v>
      </c>
      <c r="T44" s="582" t="s">
        <v>2432</v>
      </c>
    </row>
    <row r="45" ht="15.75" customHeight="1">
      <c r="A45" s="572" t="s">
        <v>2527</v>
      </c>
      <c r="B45" s="573">
        <v>405.0</v>
      </c>
      <c r="C45" s="573">
        <v>1927.0</v>
      </c>
      <c r="D45" s="574">
        <v>40440.19</v>
      </c>
      <c r="E45" s="573"/>
      <c r="F45" s="574">
        <v>29250.0</v>
      </c>
      <c r="G45" s="574">
        <v>10145.61</v>
      </c>
      <c r="H45" s="573"/>
      <c r="I45" s="574">
        <v>1044.58</v>
      </c>
      <c r="J45" s="584">
        <v>0.0</v>
      </c>
      <c r="K45" s="607">
        <v>45696.0</v>
      </c>
      <c r="L45" s="577">
        <v>0.022222222222222223</v>
      </c>
      <c r="M45" s="578">
        <v>45698.0</v>
      </c>
      <c r="N45" s="577">
        <v>0.5777777777777777</v>
      </c>
      <c r="O45" s="586" t="s">
        <v>2406</v>
      </c>
      <c r="P45" s="588">
        <v>3600.0</v>
      </c>
      <c r="Q45" s="588"/>
      <c r="R45" s="581" t="s">
        <v>2483</v>
      </c>
      <c r="S45" s="590" t="s">
        <v>2407</v>
      </c>
      <c r="T45" s="582" t="s">
        <v>2408</v>
      </c>
    </row>
    <row r="46" ht="15.75" customHeight="1">
      <c r="A46" s="572" t="s">
        <v>2528</v>
      </c>
      <c r="B46" s="573">
        <v>437.0</v>
      </c>
      <c r="C46" s="573">
        <v>1913.0</v>
      </c>
      <c r="D46" s="574">
        <v>90653.07</v>
      </c>
      <c r="E46" s="573"/>
      <c r="F46" s="574">
        <v>14625.0</v>
      </c>
      <c r="G46" s="574">
        <v>75112.32</v>
      </c>
      <c r="H46" s="573"/>
      <c r="I46" s="573">
        <v>915.75</v>
      </c>
      <c r="J46" s="584" t="s">
        <v>62</v>
      </c>
      <c r="K46" s="607">
        <v>45693.0</v>
      </c>
      <c r="L46" s="577">
        <v>0.9305555555555556</v>
      </c>
      <c r="M46" s="578">
        <v>45698.0</v>
      </c>
      <c r="N46" s="577">
        <v>0.7027777777777777</v>
      </c>
      <c r="O46" s="586" t="s">
        <v>2529</v>
      </c>
      <c r="P46" s="588" t="s">
        <v>2530</v>
      </c>
      <c r="Q46" s="588"/>
      <c r="R46" s="581" t="s">
        <v>2483</v>
      </c>
      <c r="S46" s="590" t="s">
        <v>2407</v>
      </c>
      <c r="T46" s="582" t="s">
        <v>2408</v>
      </c>
    </row>
    <row r="47" ht="15.75" customHeight="1">
      <c r="A47" s="572" t="s">
        <v>2531</v>
      </c>
      <c r="B47" s="573">
        <v>412.0</v>
      </c>
      <c r="C47" s="573">
        <v>1898.0</v>
      </c>
      <c r="D47" s="574">
        <v>100596.74</v>
      </c>
      <c r="E47" s="573"/>
      <c r="F47" s="574">
        <v>29250.0</v>
      </c>
      <c r="G47" s="574">
        <v>66174.36</v>
      </c>
      <c r="H47" s="573"/>
      <c r="I47" s="574">
        <v>5172.38</v>
      </c>
      <c r="J47" s="584" t="s">
        <v>62</v>
      </c>
      <c r="K47" s="607">
        <v>45691.0</v>
      </c>
      <c r="L47" s="577">
        <v>0.6319444444444444</v>
      </c>
      <c r="M47" s="578">
        <v>45698.0</v>
      </c>
      <c r="N47" s="577">
        <v>0.6</v>
      </c>
      <c r="O47" s="586" t="s">
        <v>2406</v>
      </c>
      <c r="P47" s="588">
        <v>8800.0</v>
      </c>
      <c r="Q47" s="588"/>
      <c r="R47" s="581" t="s">
        <v>2509</v>
      </c>
      <c r="S47" s="590" t="s">
        <v>2407</v>
      </c>
      <c r="T47" s="582" t="s">
        <v>2408</v>
      </c>
    </row>
    <row r="48" ht="15.75" customHeight="1">
      <c r="A48" s="572" t="s">
        <v>2532</v>
      </c>
      <c r="B48" s="573">
        <v>423.0</v>
      </c>
      <c r="C48" s="573">
        <v>1916.0</v>
      </c>
      <c r="D48" s="574">
        <v>136451.43</v>
      </c>
      <c r="E48" s="574">
        <v>27290.23</v>
      </c>
      <c r="F48" s="574">
        <v>28275.0</v>
      </c>
      <c r="G48" s="573"/>
      <c r="H48" s="573"/>
      <c r="I48" s="574">
        <v>77474.46</v>
      </c>
      <c r="J48" s="575">
        <v>3411.74</v>
      </c>
      <c r="K48" s="607">
        <v>45694.0</v>
      </c>
      <c r="L48" s="577">
        <v>0.6180555555555556</v>
      </c>
      <c r="M48" s="578">
        <v>45698.0</v>
      </c>
      <c r="N48" s="577">
        <v>0.7020833333333333</v>
      </c>
      <c r="O48" s="586" t="s">
        <v>2533</v>
      </c>
      <c r="P48" s="588" t="s">
        <v>2534</v>
      </c>
      <c r="Q48" s="588" t="s">
        <v>2444</v>
      </c>
      <c r="R48" s="581"/>
      <c r="S48" s="590" t="s">
        <v>2407</v>
      </c>
      <c r="T48" s="582" t="s">
        <v>2513</v>
      </c>
    </row>
    <row r="49" ht="15.75" customHeight="1">
      <c r="A49" s="572" t="s">
        <v>2535</v>
      </c>
      <c r="B49" s="573">
        <v>411.0</v>
      </c>
      <c r="C49" s="573">
        <v>1926.0</v>
      </c>
      <c r="D49" s="574">
        <v>56743.58</v>
      </c>
      <c r="E49" s="574">
        <v>11348.72</v>
      </c>
      <c r="F49" s="574">
        <v>14235.0</v>
      </c>
      <c r="G49" s="573"/>
      <c r="H49" s="573"/>
      <c r="I49" s="574">
        <v>20000.0</v>
      </c>
      <c r="J49" s="575">
        <v>11159.86</v>
      </c>
      <c r="K49" s="607">
        <v>45695.0</v>
      </c>
      <c r="L49" s="577">
        <v>0.9944444444444445</v>
      </c>
      <c r="M49" s="578">
        <v>45698.0</v>
      </c>
      <c r="N49" s="577">
        <v>0.6708333333333333</v>
      </c>
      <c r="O49" s="586" t="s">
        <v>2536</v>
      </c>
      <c r="P49" s="588" t="s">
        <v>2537</v>
      </c>
      <c r="Q49" s="588" t="s">
        <v>2414</v>
      </c>
      <c r="R49" s="581"/>
      <c r="S49" s="590" t="s">
        <v>2407</v>
      </c>
      <c r="T49" s="582" t="s">
        <v>2425</v>
      </c>
    </row>
    <row r="50" ht="15.75" customHeight="1">
      <c r="A50" s="572" t="s">
        <v>2538</v>
      </c>
      <c r="B50" s="573">
        <v>433.0</v>
      </c>
      <c r="C50" s="573">
        <v>1900.0</v>
      </c>
      <c r="D50" s="574">
        <v>141608.13</v>
      </c>
      <c r="E50" s="574">
        <v>28321.64</v>
      </c>
      <c r="F50" s="574">
        <v>29250.0</v>
      </c>
      <c r="G50" s="573"/>
      <c r="H50" s="573"/>
      <c r="I50" s="574">
        <v>49423.08</v>
      </c>
      <c r="J50" s="575">
        <v>34613.41</v>
      </c>
      <c r="K50" s="607">
        <v>45691.0</v>
      </c>
      <c r="L50" s="577">
        <v>0.7854166666666667</v>
      </c>
      <c r="M50" s="578">
        <v>45698.0</v>
      </c>
      <c r="N50" s="577">
        <v>0.7020833333333333</v>
      </c>
      <c r="O50" s="586" t="s">
        <v>2539</v>
      </c>
      <c r="P50" s="588">
        <v>16200.0</v>
      </c>
      <c r="Q50" s="588">
        <v>200.0</v>
      </c>
      <c r="R50" s="581"/>
      <c r="S50" s="590" t="s">
        <v>2500</v>
      </c>
      <c r="T50" s="582" t="s">
        <v>2425</v>
      </c>
    </row>
    <row r="51" ht="15.75" customHeight="1">
      <c r="A51" s="572" t="s">
        <v>1557</v>
      </c>
      <c r="B51" s="573">
        <v>407.0</v>
      </c>
      <c r="C51" s="573">
        <v>1928.0</v>
      </c>
      <c r="D51" s="574">
        <v>76954.49</v>
      </c>
      <c r="E51" s="574">
        <v>15390.92</v>
      </c>
      <c r="F51" s="574">
        <v>17550.0</v>
      </c>
      <c r="G51" s="573"/>
      <c r="H51" s="573"/>
      <c r="I51" s="574">
        <v>35000.0</v>
      </c>
      <c r="J51" s="575">
        <v>9013.57</v>
      </c>
      <c r="K51" s="607">
        <v>45697.0</v>
      </c>
      <c r="L51" s="577">
        <v>0.06875</v>
      </c>
      <c r="M51" s="578">
        <v>45699.0</v>
      </c>
      <c r="N51" s="577">
        <v>0.6375</v>
      </c>
      <c r="O51" s="586" t="s">
        <v>2540</v>
      </c>
      <c r="P51" s="588" t="s">
        <v>2541</v>
      </c>
      <c r="Q51" s="588" t="s">
        <v>2444</v>
      </c>
      <c r="R51" s="581"/>
      <c r="S51" s="590" t="s">
        <v>2407</v>
      </c>
      <c r="T51" s="582" t="s">
        <v>2425</v>
      </c>
    </row>
    <row r="52" ht="15.75" customHeight="1">
      <c r="A52" s="572" t="s">
        <v>1578</v>
      </c>
      <c r="B52" s="573">
        <v>432.0</v>
      </c>
      <c r="C52" s="573">
        <v>1912.0</v>
      </c>
      <c r="D52" s="574">
        <v>113470.02</v>
      </c>
      <c r="E52" s="573"/>
      <c r="F52" s="574">
        <v>19500.0</v>
      </c>
      <c r="G52" s="573"/>
      <c r="H52" s="573"/>
      <c r="I52" s="574">
        <v>49630.27</v>
      </c>
      <c r="J52" s="575">
        <v>44339.75</v>
      </c>
      <c r="K52" s="607">
        <v>45693.0</v>
      </c>
      <c r="L52" s="577">
        <v>0.8229166666666666</v>
      </c>
      <c r="M52" s="578">
        <v>45699.0</v>
      </c>
      <c r="N52" s="577">
        <v>0.73125</v>
      </c>
      <c r="O52" s="586" t="s">
        <v>2542</v>
      </c>
      <c r="P52" s="588" t="s">
        <v>2543</v>
      </c>
      <c r="Q52" s="588" t="s">
        <v>2461</v>
      </c>
      <c r="R52" s="581"/>
      <c r="S52" s="590" t="s">
        <v>2407</v>
      </c>
      <c r="T52" s="582" t="s">
        <v>2544</v>
      </c>
    </row>
    <row r="53" ht="15.75" customHeight="1">
      <c r="A53" s="591" t="s">
        <v>2545</v>
      </c>
      <c r="B53" s="584">
        <v>401.0</v>
      </c>
      <c r="C53" s="584">
        <v>1931.0</v>
      </c>
      <c r="D53" s="575">
        <v>29139.23</v>
      </c>
      <c r="E53" s="584"/>
      <c r="F53" s="575">
        <v>13260.0</v>
      </c>
      <c r="G53" s="584"/>
      <c r="H53" s="584"/>
      <c r="I53" s="575">
        <v>100000.0</v>
      </c>
      <c r="J53" s="575">
        <v>-84120.77</v>
      </c>
      <c r="K53" s="610">
        <v>45698.0</v>
      </c>
      <c r="L53" s="593">
        <v>0.18263888888888888</v>
      </c>
      <c r="M53" s="578">
        <v>45699.0</v>
      </c>
      <c r="N53" s="593">
        <v>0.7333333333333333</v>
      </c>
      <c r="O53" s="586" t="s">
        <v>319</v>
      </c>
      <c r="P53" s="588">
        <v>3000.0</v>
      </c>
      <c r="Q53" s="588">
        <v>200.0</v>
      </c>
      <c r="R53" s="595"/>
      <c r="S53" s="590" t="s">
        <v>2403</v>
      </c>
      <c r="T53" s="611" t="s">
        <v>2408</v>
      </c>
    </row>
    <row r="54" ht="15.75" customHeight="1">
      <c r="A54" s="591" t="s">
        <v>2546</v>
      </c>
      <c r="B54" s="584">
        <v>401.0</v>
      </c>
      <c r="C54" s="584">
        <v>1933.0</v>
      </c>
      <c r="D54" s="575">
        <v>38302.12</v>
      </c>
      <c r="E54" s="584"/>
      <c r="F54" s="575">
        <v>17550.0</v>
      </c>
      <c r="G54" s="575">
        <v>14149.07</v>
      </c>
      <c r="H54" s="584"/>
      <c r="I54" s="584"/>
      <c r="J54" s="575">
        <v>6603.05</v>
      </c>
      <c r="K54" s="610">
        <v>45698.0</v>
      </c>
      <c r="L54" s="593">
        <v>0.7027777777777777</v>
      </c>
      <c r="M54" s="578">
        <v>45699.0</v>
      </c>
      <c r="N54" s="593">
        <v>0.7520833333333333</v>
      </c>
      <c r="O54" s="586" t="s">
        <v>2547</v>
      </c>
      <c r="P54" s="588" t="s">
        <v>2548</v>
      </c>
      <c r="Q54" s="588">
        <v>200.0</v>
      </c>
      <c r="R54" s="595"/>
      <c r="S54" s="590" t="s">
        <v>2407</v>
      </c>
      <c r="T54" s="611" t="s">
        <v>2437</v>
      </c>
    </row>
    <row r="55" ht="15.75" customHeight="1">
      <c r="A55" s="612" t="s">
        <v>2549</v>
      </c>
      <c r="B55" s="584">
        <v>434.0</v>
      </c>
      <c r="C55" s="584">
        <v>1929.0</v>
      </c>
      <c r="D55" s="575">
        <v>99917.37</v>
      </c>
      <c r="E55" s="584"/>
      <c r="F55" s="575">
        <v>29250.0</v>
      </c>
      <c r="G55" s="584"/>
      <c r="H55" s="584"/>
      <c r="I55" s="575">
        <v>38421.4</v>
      </c>
      <c r="J55" s="575">
        <v>32245.97</v>
      </c>
      <c r="K55" s="610">
        <v>45697.0</v>
      </c>
      <c r="L55" s="593">
        <v>0.6923611111111111</v>
      </c>
      <c r="M55" s="578">
        <v>45700.0</v>
      </c>
      <c r="N55" s="593">
        <v>0.6784722222222223</v>
      </c>
      <c r="O55" s="586" t="s">
        <v>2550</v>
      </c>
      <c r="P55" s="588" t="s">
        <v>2551</v>
      </c>
      <c r="Q55" s="613" t="s">
        <v>2444</v>
      </c>
      <c r="R55" s="595"/>
      <c r="S55" s="590" t="s">
        <v>2500</v>
      </c>
      <c r="T55" s="611" t="s">
        <v>2425</v>
      </c>
    </row>
    <row r="56" ht="15.75" customHeight="1">
      <c r="A56" s="591" t="s">
        <v>2552</v>
      </c>
      <c r="B56" s="584">
        <v>436.0</v>
      </c>
      <c r="C56" s="584">
        <v>1911.0</v>
      </c>
      <c r="D56" s="575">
        <v>80289.69</v>
      </c>
      <c r="E56" s="584"/>
      <c r="F56" s="575">
        <v>29250.0</v>
      </c>
      <c r="G56" s="575">
        <v>47781.9</v>
      </c>
      <c r="H56" s="614"/>
      <c r="I56" s="614"/>
      <c r="J56" s="615">
        <v>3257.79</v>
      </c>
      <c r="K56" s="610">
        <v>45693.0</v>
      </c>
      <c r="L56" s="593">
        <v>0.6006944444444444</v>
      </c>
      <c r="M56" s="578">
        <v>45700.0</v>
      </c>
      <c r="N56" s="593">
        <v>0.6986111111111111</v>
      </c>
      <c r="O56" s="586" t="s">
        <v>2406</v>
      </c>
      <c r="P56" s="588">
        <v>9600.0</v>
      </c>
      <c r="Q56" s="588"/>
      <c r="R56" s="595" t="s">
        <v>2488</v>
      </c>
      <c r="S56" s="596" t="s">
        <v>2407</v>
      </c>
      <c r="T56" s="611" t="s">
        <v>2408</v>
      </c>
    </row>
    <row r="57" ht="15.75" customHeight="1">
      <c r="A57" s="591" t="s">
        <v>2553</v>
      </c>
      <c r="B57" s="584">
        <v>406.0</v>
      </c>
      <c r="C57" s="584">
        <v>1908.0</v>
      </c>
      <c r="D57" s="575">
        <v>73669.27</v>
      </c>
      <c r="E57" s="584"/>
      <c r="F57" s="575">
        <v>19500.0</v>
      </c>
      <c r="G57" s="584"/>
      <c r="H57" s="616"/>
      <c r="I57" s="564">
        <v>20000.0</v>
      </c>
      <c r="J57" s="575">
        <v>34169.27</v>
      </c>
      <c r="K57" s="610">
        <v>45693.0</v>
      </c>
      <c r="L57" s="593">
        <v>0.5180555555555556</v>
      </c>
      <c r="M57" s="578">
        <v>45700.0</v>
      </c>
      <c r="N57" s="593">
        <v>0.6326388888888889</v>
      </c>
      <c r="O57" s="586" t="s">
        <v>1609</v>
      </c>
      <c r="P57" s="587">
        <v>17000.0</v>
      </c>
      <c r="Q57" s="588">
        <v>200.0</v>
      </c>
      <c r="R57" s="595"/>
      <c r="S57" s="596" t="s">
        <v>2500</v>
      </c>
      <c r="T57" s="611" t="s">
        <v>2404</v>
      </c>
    </row>
    <row r="58" ht="15.75" customHeight="1">
      <c r="A58" s="591" t="s">
        <v>2554</v>
      </c>
      <c r="B58" s="584">
        <v>439.0</v>
      </c>
      <c r="C58" s="584">
        <v>1940.0</v>
      </c>
      <c r="D58" s="575">
        <v>31840.19</v>
      </c>
      <c r="E58" s="584"/>
      <c r="F58" s="575">
        <v>13650.0</v>
      </c>
      <c r="G58" s="584"/>
      <c r="H58" s="584"/>
      <c r="I58" s="575">
        <v>20000.0</v>
      </c>
      <c r="J58" s="575">
        <v>-1809.81</v>
      </c>
      <c r="K58" s="610">
        <v>45699.0</v>
      </c>
      <c r="L58" s="593">
        <v>0.4236111111111111</v>
      </c>
      <c r="M58" s="578">
        <v>45700.0</v>
      </c>
      <c r="N58" s="593">
        <v>0.6006944444444444</v>
      </c>
      <c r="O58" s="586" t="s">
        <v>2555</v>
      </c>
      <c r="P58" s="588" t="s">
        <v>2556</v>
      </c>
      <c r="Q58" s="588" t="s">
        <v>2444</v>
      </c>
      <c r="R58" s="595"/>
      <c r="S58" s="596" t="s">
        <v>2407</v>
      </c>
      <c r="T58" s="611" t="s">
        <v>2408</v>
      </c>
    </row>
    <row r="59" ht="15.75" customHeight="1">
      <c r="A59" s="591" t="s">
        <v>2557</v>
      </c>
      <c r="B59" s="584">
        <v>410.0</v>
      </c>
      <c r="C59" s="584">
        <v>1884.0</v>
      </c>
      <c r="D59" s="575">
        <v>429830.61</v>
      </c>
      <c r="E59" s="575">
        <v>85966.2</v>
      </c>
      <c r="F59" s="575">
        <v>76000.0</v>
      </c>
      <c r="G59" s="584"/>
      <c r="H59" s="584"/>
      <c r="I59" s="575">
        <v>182181.75</v>
      </c>
      <c r="J59" s="575">
        <v>85682.66</v>
      </c>
      <c r="K59" s="610">
        <v>45689.0</v>
      </c>
      <c r="L59" s="593">
        <v>0.4361111111111111</v>
      </c>
      <c r="M59" s="578">
        <v>45701.0</v>
      </c>
      <c r="N59" s="593">
        <v>0.9055555555555556</v>
      </c>
      <c r="O59" s="586" t="s">
        <v>2558</v>
      </c>
      <c r="P59" s="588" t="s">
        <v>2559</v>
      </c>
      <c r="Q59" s="588" t="s">
        <v>2560</v>
      </c>
      <c r="R59" s="595"/>
      <c r="S59" s="596" t="s">
        <v>2407</v>
      </c>
      <c r="T59" s="611" t="s">
        <v>2408</v>
      </c>
    </row>
    <row r="60" ht="15.75" customHeight="1">
      <c r="A60" s="591" t="s">
        <v>2561</v>
      </c>
      <c r="B60" s="584">
        <v>412.0</v>
      </c>
      <c r="C60" s="584">
        <v>1942.0</v>
      </c>
      <c r="D60" s="575">
        <v>40322.01</v>
      </c>
      <c r="E60" s="584"/>
      <c r="F60" s="575">
        <v>14625.0</v>
      </c>
      <c r="G60" s="575">
        <v>21502.92</v>
      </c>
      <c r="H60" s="584"/>
      <c r="I60" s="584"/>
      <c r="J60" s="575">
        <v>4194.09</v>
      </c>
      <c r="K60" s="610">
        <v>45699.0</v>
      </c>
      <c r="L60" s="593">
        <v>0.4791666666666667</v>
      </c>
      <c r="M60" s="578">
        <v>45701.0</v>
      </c>
      <c r="N60" s="593">
        <v>0.5708333333333333</v>
      </c>
      <c r="O60" s="586" t="s">
        <v>2562</v>
      </c>
      <c r="P60" s="587">
        <v>1950.0</v>
      </c>
      <c r="Q60" s="588"/>
      <c r="R60" s="595" t="s">
        <v>2563</v>
      </c>
      <c r="S60" s="596" t="s">
        <v>2407</v>
      </c>
      <c r="T60" s="611" t="s">
        <v>2408</v>
      </c>
    </row>
    <row r="61" ht="15.75" customHeight="1">
      <c r="A61" s="591" t="s">
        <v>2564</v>
      </c>
      <c r="B61" s="584">
        <v>431.0</v>
      </c>
      <c r="C61" s="584">
        <v>1934.0</v>
      </c>
      <c r="D61" s="575">
        <v>55516.71</v>
      </c>
      <c r="E61" s="584"/>
      <c r="F61" s="575">
        <v>7800.0</v>
      </c>
      <c r="G61" s="584"/>
      <c r="H61" s="584"/>
      <c r="I61" s="575">
        <v>20000.0</v>
      </c>
      <c r="J61" s="575">
        <v>27716.71</v>
      </c>
      <c r="K61" s="610">
        <v>45698.0</v>
      </c>
      <c r="L61" s="593">
        <v>0.7111111111111111</v>
      </c>
      <c r="M61" s="578">
        <v>45701.0</v>
      </c>
      <c r="N61" s="593">
        <v>0.6868055555555556</v>
      </c>
      <c r="O61" s="586" t="s">
        <v>2565</v>
      </c>
      <c r="P61" s="588" t="s">
        <v>2566</v>
      </c>
      <c r="Q61" s="588" t="s">
        <v>2444</v>
      </c>
      <c r="R61" s="595"/>
      <c r="S61" s="596" t="s">
        <v>2500</v>
      </c>
      <c r="T61" s="611" t="s">
        <v>2408</v>
      </c>
    </row>
    <row r="62" ht="15.75" customHeight="1">
      <c r="A62" s="591" t="s">
        <v>2567</v>
      </c>
      <c r="B62" s="584">
        <v>430.0</v>
      </c>
      <c r="C62" s="584">
        <v>1935.0</v>
      </c>
      <c r="D62" s="575">
        <v>43442.44</v>
      </c>
      <c r="E62" s="584"/>
      <c r="F62" s="575">
        <v>7800.0</v>
      </c>
      <c r="G62" s="575">
        <v>34418.94</v>
      </c>
      <c r="H62" s="584"/>
      <c r="I62" s="575">
        <v>1223.5</v>
      </c>
      <c r="J62" s="584" t="s">
        <v>62</v>
      </c>
      <c r="K62" s="610">
        <v>45698.0</v>
      </c>
      <c r="L62" s="593">
        <v>0.8243055555555555</v>
      </c>
      <c r="M62" s="578">
        <v>45701.0</v>
      </c>
      <c r="N62" s="593">
        <v>0.6826388888888889</v>
      </c>
      <c r="O62" s="586" t="s">
        <v>2568</v>
      </c>
      <c r="P62" s="588">
        <v>4800.0</v>
      </c>
      <c r="Q62" s="588"/>
      <c r="R62" s="595" t="s">
        <v>2509</v>
      </c>
      <c r="S62" s="596" t="s">
        <v>2407</v>
      </c>
      <c r="T62" s="611" t="s">
        <v>2408</v>
      </c>
    </row>
    <row r="63" ht="15.75" customHeight="1">
      <c r="A63" s="591" t="s">
        <v>2569</v>
      </c>
      <c r="B63" s="584">
        <v>440.0</v>
      </c>
      <c r="C63" s="584">
        <v>1936.0</v>
      </c>
      <c r="D63" s="575">
        <v>58312.73</v>
      </c>
      <c r="E63" s="584"/>
      <c r="F63" s="575">
        <v>19500.0</v>
      </c>
      <c r="G63" s="584"/>
      <c r="H63" s="584"/>
      <c r="I63" s="584">
        <v>20000.0</v>
      </c>
      <c r="J63" s="575">
        <v>18812.73</v>
      </c>
      <c r="K63" s="610">
        <v>45698.0</v>
      </c>
      <c r="L63" s="593">
        <v>0.8277777777777777</v>
      </c>
      <c r="M63" s="578">
        <v>45701.0</v>
      </c>
      <c r="N63" s="593">
        <v>0.6104166666666667</v>
      </c>
      <c r="O63" s="586" t="s">
        <v>2406</v>
      </c>
      <c r="P63" s="588">
        <v>10000.0</v>
      </c>
      <c r="Q63" s="588">
        <v>200.0</v>
      </c>
      <c r="R63" s="595"/>
      <c r="S63" s="596" t="s">
        <v>2407</v>
      </c>
      <c r="T63" s="611" t="s">
        <v>2469</v>
      </c>
    </row>
    <row r="64" ht="15.75" customHeight="1">
      <c r="A64" s="591" t="s">
        <v>2570</v>
      </c>
      <c r="B64" s="584">
        <v>435.0</v>
      </c>
      <c r="C64" s="584">
        <v>1945.0</v>
      </c>
      <c r="D64" s="575">
        <v>29266.06</v>
      </c>
      <c r="E64" s="584"/>
      <c r="F64" s="584"/>
      <c r="G64" s="584"/>
      <c r="H64" s="584"/>
      <c r="I64" s="575">
        <v>20000.0</v>
      </c>
      <c r="J64" s="575">
        <v>9266.06</v>
      </c>
      <c r="K64" s="610">
        <v>45700.0</v>
      </c>
      <c r="L64" s="593">
        <v>0.8277777777777777</v>
      </c>
      <c r="M64" s="578">
        <v>45701.0</v>
      </c>
      <c r="N64" s="584"/>
      <c r="O64" s="586" t="s">
        <v>2427</v>
      </c>
      <c r="P64" s="587">
        <v>4400.0</v>
      </c>
      <c r="Q64" s="588">
        <v>200.0</v>
      </c>
      <c r="R64" s="595" t="s">
        <v>1906</v>
      </c>
      <c r="S64" s="596" t="s">
        <v>2571</v>
      </c>
      <c r="T64" s="611" t="s">
        <v>2432</v>
      </c>
    </row>
    <row r="65" ht="15.75" customHeight="1">
      <c r="A65" s="591" t="s">
        <v>2572</v>
      </c>
      <c r="B65" s="584">
        <v>402.0</v>
      </c>
      <c r="C65" s="584">
        <v>1951.0</v>
      </c>
      <c r="D65" s="575">
        <v>38104.52</v>
      </c>
      <c r="E65" s="584"/>
      <c r="F65" s="584"/>
      <c r="G65" s="584"/>
      <c r="H65" s="584"/>
      <c r="I65" s="575">
        <v>20000.0</v>
      </c>
      <c r="J65" s="575">
        <v>18104.52</v>
      </c>
      <c r="K65" s="610">
        <v>45701.0</v>
      </c>
      <c r="L65" s="593">
        <v>0.7722222222222223</v>
      </c>
      <c r="M65" s="594">
        <v>45702.0</v>
      </c>
      <c r="N65" s="593">
        <v>0.7291666666666666</v>
      </c>
      <c r="O65" s="586" t="s">
        <v>2573</v>
      </c>
      <c r="P65" s="588" t="s">
        <v>2574</v>
      </c>
      <c r="Q65" s="588" t="s">
        <v>2444</v>
      </c>
      <c r="R65" s="595"/>
      <c r="S65" s="596" t="s">
        <v>2500</v>
      </c>
      <c r="T65" s="611" t="s">
        <v>2432</v>
      </c>
    </row>
    <row r="66" ht="15.75" customHeight="1">
      <c r="A66" s="591" t="s">
        <v>2575</v>
      </c>
      <c r="B66" s="584">
        <v>414.0</v>
      </c>
      <c r="C66" s="584">
        <v>1947.0</v>
      </c>
      <c r="D66" s="575">
        <v>38768.74</v>
      </c>
      <c r="E66" s="584"/>
      <c r="F66" s="575">
        <v>12870.0</v>
      </c>
      <c r="G66" s="584"/>
      <c r="H66" s="584"/>
      <c r="I66" s="575">
        <v>20000.0</v>
      </c>
      <c r="J66" s="575">
        <v>5898.74</v>
      </c>
      <c r="K66" s="610">
        <v>45700.0</v>
      </c>
      <c r="L66" s="593">
        <v>0.7388888888888889</v>
      </c>
      <c r="M66" s="594">
        <v>45702.0</v>
      </c>
      <c r="N66" s="593">
        <v>0.7326388888888888</v>
      </c>
      <c r="O66" s="586" t="s">
        <v>2576</v>
      </c>
      <c r="P66" s="588" t="s">
        <v>2577</v>
      </c>
      <c r="Q66" s="588" t="s">
        <v>2444</v>
      </c>
      <c r="R66" s="595"/>
      <c r="S66" s="596" t="s">
        <v>2407</v>
      </c>
      <c r="T66" s="611" t="s">
        <v>2408</v>
      </c>
    </row>
    <row r="67" ht="15.75" customHeight="1">
      <c r="A67" s="591" t="s">
        <v>2578</v>
      </c>
      <c r="B67" s="584">
        <v>402.0</v>
      </c>
      <c r="C67" s="584">
        <v>1952.0</v>
      </c>
      <c r="D67" s="575">
        <v>31973.48</v>
      </c>
      <c r="E67" s="584"/>
      <c r="F67" s="584"/>
      <c r="G67" s="584"/>
      <c r="H67" s="584"/>
      <c r="I67" s="575">
        <v>20000.0</v>
      </c>
      <c r="J67" s="575">
        <v>11973.48</v>
      </c>
      <c r="K67" s="610">
        <v>45701.0</v>
      </c>
      <c r="L67" s="593">
        <v>0.7875</v>
      </c>
      <c r="M67" s="594">
        <v>45702.0</v>
      </c>
      <c r="N67" s="593">
        <v>0.6222222222222222</v>
      </c>
      <c r="O67" s="586" t="s">
        <v>2579</v>
      </c>
      <c r="P67" s="587">
        <v>3000.0</v>
      </c>
      <c r="Q67" s="588">
        <v>200.0</v>
      </c>
      <c r="R67" s="595"/>
      <c r="S67" s="596" t="s">
        <v>2500</v>
      </c>
      <c r="T67" s="611" t="s">
        <v>2432</v>
      </c>
    </row>
    <row r="68" ht="15.75" customHeight="1">
      <c r="A68" s="591" t="s">
        <v>2580</v>
      </c>
      <c r="B68" s="584">
        <v>404.0</v>
      </c>
      <c r="C68" s="584">
        <v>1924.0</v>
      </c>
      <c r="D68" s="575">
        <v>236085.08</v>
      </c>
      <c r="E68" s="575">
        <v>47012.0</v>
      </c>
      <c r="F68" s="575">
        <v>80000.0</v>
      </c>
      <c r="G68" s="584"/>
      <c r="H68" s="584"/>
      <c r="I68" s="575">
        <v>108048.22</v>
      </c>
      <c r="J68" s="575">
        <v>1024.86</v>
      </c>
      <c r="K68" s="610">
        <v>45695.0</v>
      </c>
      <c r="L68" s="593">
        <v>0.8298611111111112</v>
      </c>
      <c r="M68" s="594">
        <v>45702.0</v>
      </c>
      <c r="N68" s="593">
        <v>0.6569444444444444</v>
      </c>
      <c r="O68" s="586" t="s">
        <v>452</v>
      </c>
      <c r="P68" s="588">
        <v>24500.0</v>
      </c>
      <c r="Q68" s="588">
        <v>200.0</v>
      </c>
      <c r="R68" s="595"/>
      <c r="S68" s="596" t="s">
        <v>2500</v>
      </c>
      <c r="T68" s="611" t="s">
        <v>2469</v>
      </c>
    </row>
    <row r="69" ht="15.75" customHeight="1">
      <c r="A69" s="591" t="s">
        <v>2581</v>
      </c>
      <c r="B69" s="584">
        <v>411.0</v>
      </c>
      <c r="C69" s="584">
        <v>1941.0</v>
      </c>
      <c r="D69" s="575">
        <v>61169.13</v>
      </c>
      <c r="E69" s="584"/>
      <c r="F69" s="575">
        <v>7800.0</v>
      </c>
      <c r="G69" s="575">
        <v>52324.55</v>
      </c>
      <c r="H69" s="584"/>
      <c r="I69" s="584"/>
      <c r="J69" s="575">
        <v>1044.58</v>
      </c>
      <c r="K69" s="610">
        <v>45699.0</v>
      </c>
      <c r="L69" s="593">
        <v>0.4736111111111111</v>
      </c>
      <c r="M69" s="594">
        <v>45702.0</v>
      </c>
      <c r="N69" s="593">
        <v>0.51875</v>
      </c>
      <c r="O69" s="586" t="s">
        <v>2582</v>
      </c>
      <c r="P69" s="587">
        <v>4800.0</v>
      </c>
      <c r="Q69" s="588"/>
      <c r="R69" s="595" t="s">
        <v>2483</v>
      </c>
      <c r="S69" s="596" t="s">
        <v>2407</v>
      </c>
      <c r="T69" s="611" t="s">
        <v>2408</v>
      </c>
    </row>
    <row r="70" ht="15.75" customHeight="1">
      <c r="A70" s="591" t="s">
        <v>2583</v>
      </c>
      <c r="B70" s="584">
        <v>408.0</v>
      </c>
      <c r="C70" s="584">
        <v>1932.0</v>
      </c>
      <c r="D70" s="575">
        <v>265919.23</v>
      </c>
      <c r="E70" s="575">
        <v>53183.86</v>
      </c>
      <c r="F70" s="575">
        <v>23439.0</v>
      </c>
      <c r="G70" s="584"/>
      <c r="H70" s="584"/>
      <c r="I70" s="575">
        <v>93694.26</v>
      </c>
      <c r="J70" s="575">
        <v>95602.11</v>
      </c>
      <c r="K70" s="610">
        <v>45698.0</v>
      </c>
      <c r="L70" s="593">
        <v>0.42083333333333334</v>
      </c>
      <c r="M70" s="594">
        <v>45703.0</v>
      </c>
      <c r="N70" s="593">
        <v>0.6666666666666666</v>
      </c>
      <c r="O70" s="586" t="s">
        <v>2584</v>
      </c>
      <c r="P70" s="588" t="s">
        <v>2585</v>
      </c>
      <c r="Q70" s="588" t="s">
        <v>2586</v>
      </c>
      <c r="R70" s="595"/>
      <c r="S70" s="596" t="s">
        <v>2407</v>
      </c>
      <c r="T70" s="611" t="s">
        <v>2425</v>
      </c>
    </row>
    <row r="71" ht="15.75" customHeight="1">
      <c r="A71" s="591" t="s">
        <v>2587</v>
      </c>
      <c r="B71" s="584">
        <v>412.0</v>
      </c>
      <c r="C71" s="584">
        <v>1953.0</v>
      </c>
      <c r="D71" s="575">
        <v>66496.01</v>
      </c>
      <c r="E71" s="575">
        <v>13299.22</v>
      </c>
      <c r="F71" s="575">
        <v>21450.0</v>
      </c>
      <c r="G71" s="575">
        <v>31393.13</v>
      </c>
      <c r="H71" s="584"/>
      <c r="I71" s="584"/>
      <c r="J71" s="584">
        <v>353.66</v>
      </c>
      <c r="K71" s="610">
        <v>45701.0</v>
      </c>
      <c r="L71" s="593">
        <v>0.9243055555555556</v>
      </c>
      <c r="M71" s="594">
        <v>45703.0</v>
      </c>
      <c r="N71" s="593">
        <v>0.5951388888888889</v>
      </c>
      <c r="O71" s="586" t="s">
        <v>2588</v>
      </c>
      <c r="P71" s="588" t="s">
        <v>2589</v>
      </c>
      <c r="Q71" s="588"/>
      <c r="R71" s="595" t="s">
        <v>2422</v>
      </c>
      <c r="S71" s="596" t="s">
        <v>2407</v>
      </c>
      <c r="T71" s="611" t="s">
        <v>2408</v>
      </c>
    </row>
    <row r="72" ht="15.75" customHeight="1">
      <c r="A72" s="591" t="s">
        <v>2590</v>
      </c>
      <c r="B72" s="584">
        <v>409.0</v>
      </c>
      <c r="C72" s="584">
        <v>1944.0</v>
      </c>
      <c r="D72" s="575">
        <v>69978.33</v>
      </c>
      <c r="E72" s="584"/>
      <c r="F72" s="575">
        <v>29250.0</v>
      </c>
      <c r="G72" s="575">
        <v>32918.21</v>
      </c>
      <c r="H72" s="584"/>
      <c r="I72" s="575">
        <v>7810.12</v>
      </c>
      <c r="J72" s="584" t="s">
        <v>62</v>
      </c>
      <c r="K72" s="610">
        <v>45700.0</v>
      </c>
      <c r="L72" s="593">
        <v>0.4965277777777778</v>
      </c>
      <c r="M72" s="594">
        <v>45703.0</v>
      </c>
      <c r="N72" s="593">
        <v>0.5569444444444445</v>
      </c>
      <c r="O72" s="586" t="s">
        <v>2421</v>
      </c>
      <c r="P72" s="587">
        <v>4800.0</v>
      </c>
      <c r="Q72" s="588"/>
      <c r="R72" s="595" t="s">
        <v>2509</v>
      </c>
      <c r="S72" s="596" t="s">
        <v>2500</v>
      </c>
      <c r="T72" s="611" t="s">
        <v>2408</v>
      </c>
    </row>
    <row r="73" ht="15.75" customHeight="1">
      <c r="A73" s="591" t="s">
        <v>2591</v>
      </c>
      <c r="B73" s="584">
        <v>406.0</v>
      </c>
      <c r="C73" s="584">
        <v>1955.0</v>
      </c>
      <c r="D73" s="575">
        <v>61813.67</v>
      </c>
      <c r="E73" s="575">
        <v>12362.69</v>
      </c>
      <c r="F73" s="575">
        <v>17550.0</v>
      </c>
      <c r="G73" s="584"/>
      <c r="H73" s="584"/>
      <c r="I73" s="575">
        <v>20000.0</v>
      </c>
      <c r="J73" s="575">
        <v>11900.98</v>
      </c>
      <c r="K73" s="610">
        <v>45702.0</v>
      </c>
      <c r="L73" s="593">
        <v>0.5909722222222222</v>
      </c>
      <c r="M73" s="594">
        <v>45704.0</v>
      </c>
      <c r="N73" s="593">
        <v>0.6326388888888889</v>
      </c>
      <c r="O73" s="586" t="s">
        <v>452</v>
      </c>
      <c r="P73" s="588">
        <v>6600.0</v>
      </c>
      <c r="Q73" s="588">
        <v>200.0</v>
      </c>
      <c r="R73" s="595"/>
      <c r="S73" s="596" t="s">
        <v>2403</v>
      </c>
      <c r="T73" s="611" t="s">
        <v>2425</v>
      </c>
    </row>
    <row r="74" ht="15.75" customHeight="1">
      <c r="A74" s="591" t="s">
        <v>1714</v>
      </c>
      <c r="B74" s="584">
        <v>422.0</v>
      </c>
      <c r="C74" s="584">
        <v>1946.0</v>
      </c>
      <c r="D74" s="575">
        <v>152988.72</v>
      </c>
      <c r="E74" s="584"/>
      <c r="F74" s="575">
        <v>27690.0</v>
      </c>
      <c r="G74" s="575">
        <v>80000.0</v>
      </c>
      <c r="H74" s="584"/>
      <c r="I74" s="584"/>
      <c r="J74" s="575">
        <v>45298.72</v>
      </c>
      <c r="K74" s="610">
        <v>45700.0</v>
      </c>
      <c r="L74" s="593">
        <v>0.7270833333333333</v>
      </c>
      <c r="M74" s="594">
        <v>45704.0</v>
      </c>
      <c r="N74" s="593">
        <v>0.6333333333333333</v>
      </c>
      <c r="O74" s="586" t="s">
        <v>2592</v>
      </c>
      <c r="P74" s="588" t="s">
        <v>2593</v>
      </c>
      <c r="Q74" s="588">
        <v>200.0</v>
      </c>
      <c r="R74" s="584" t="s">
        <v>2509</v>
      </c>
      <c r="S74" s="596" t="s">
        <v>2403</v>
      </c>
      <c r="T74" s="611" t="s">
        <v>2408</v>
      </c>
    </row>
    <row r="75" ht="15.75" customHeight="1">
      <c r="A75" s="591" t="s">
        <v>2594</v>
      </c>
      <c r="B75" s="584">
        <v>407.0</v>
      </c>
      <c r="C75" s="584">
        <v>1938.0</v>
      </c>
      <c r="D75" s="575">
        <v>274094.24</v>
      </c>
      <c r="E75" s="584"/>
      <c r="F75" s="575">
        <v>90100.0</v>
      </c>
      <c r="G75" s="584"/>
      <c r="H75" s="584"/>
      <c r="I75" s="575">
        <v>153887.9</v>
      </c>
      <c r="J75" s="575">
        <v>30106.34</v>
      </c>
      <c r="K75" s="610">
        <v>45699.0</v>
      </c>
      <c r="L75" s="593">
        <v>0.002777777777777778</v>
      </c>
      <c r="M75" s="594">
        <v>45704.0</v>
      </c>
      <c r="N75" s="593">
        <v>0.5027777777777778</v>
      </c>
      <c r="O75" s="586" t="s">
        <v>2595</v>
      </c>
      <c r="P75" s="617" t="s">
        <v>2596</v>
      </c>
      <c r="Q75" s="618" t="s">
        <v>2414</v>
      </c>
      <c r="R75" s="619"/>
      <c r="S75" s="596" t="s">
        <v>2403</v>
      </c>
      <c r="T75" s="611" t="s">
        <v>2437</v>
      </c>
    </row>
    <row r="76" ht="15.75" customHeight="1">
      <c r="A76" s="591" t="s">
        <v>1698</v>
      </c>
      <c r="B76" s="584">
        <v>402.0</v>
      </c>
      <c r="C76" s="584">
        <v>1937.0</v>
      </c>
      <c r="D76" s="575">
        <v>77337.98</v>
      </c>
      <c r="E76" s="584"/>
      <c r="F76" s="575">
        <v>19500.0</v>
      </c>
      <c r="G76" s="575">
        <v>57587.98</v>
      </c>
      <c r="H76" s="584"/>
      <c r="I76" s="584"/>
      <c r="J76" s="584">
        <v>250.0</v>
      </c>
      <c r="K76" s="610">
        <v>45698.0</v>
      </c>
      <c r="L76" s="593">
        <v>0.8416666666666667</v>
      </c>
      <c r="M76" s="594">
        <v>45704.0</v>
      </c>
      <c r="N76" s="584"/>
      <c r="O76" s="586" t="s">
        <v>2597</v>
      </c>
      <c r="P76" s="605">
        <v>6300.0</v>
      </c>
      <c r="Q76" s="605"/>
      <c r="R76" s="595" t="s">
        <v>2422</v>
      </c>
      <c r="S76" s="596" t="s">
        <v>2407</v>
      </c>
      <c r="T76" s="611" t="s">
        <v>2408</v>
      </c>
    </row>
    <row r="77" ht="15.75" customHeight="1">
      <c r="A77" s="591" t="s">
        <v>2598</v>
      </c>
      <c r="B77" s="584">
        <v>405.0</v>
      </c>
      <c r="C77" s="584">
        <v>1943.0</v>
      </c>
      <c r="D77" s="575">
        <v>67039.23</v>
      </c>
      <c r="E77" s="584"/>
      <c r="F77" s="575">
        <v>29250.0</v>
      </c>
      <c r="G77" s="584"/>
      <c r="H77" s="584"/>
      <c r="I77" s="575">
        <v>20000.0</v>
      </c>
      <c r="J77" s="575">
        <v>17789.23</v>
      </c>
      <c r="K77" s="610">
        <v>45699.0</v>
      </c>
      <c r="L77" s="593">
        <v>0.6798611111111111</v>
      </c>
      <c r="M77" s="594">
        <v>45705.0</v>
      </c>
      <c r="N77" s="593">
        <v>0.5305555555555556</v>
      </c>
      <c r="O77" s="586" t="s">
        <v>2474</v>
      </c>
      <c r="P77" s="588">
        <v>13500.0</v>
      </c>
      <c r="Q77" s="588">
        <v>200.0</v>
      </c>
      <c r="R77" s="595"/>
      <c r="S77" s="596" t="s">
        <v>2407</v>
      </c>
      <c r="T77" s="611" t="s">
        <v>2408</v>
      </c>
    </row>
    <row r="78" ht="15.75" customHeight="1">
      <c r="A78" s="591" t="s">
        <v>2599</v>
      </c>
      <c r="B78" s="584" t="s">
        <v>2524</v>
      </c>
      <c r="C78" s="584">
        <v>1958.0</v>
      </c>
      <c r="D78" s="575">
        <v>45918.89</v>
      </c>
      <c r="E78" s="584"/>
      <c r="F78" s="575">
        <v>23887.5</v>
      </c>
      <c r="G78" s="584"/>
      <c r="H78" s="575">
        <v>3411.59</v>
      </c>
      <c r="I78" s="584"/>
      <c r="J78" s="575">
        <v>18619.8</v>
      </c>
      <c r="K78" s="610">
        <v>45702.0</v>
      </c>
      <c r="L78" s="593">
        <v>0.9416666666666667</v>
      </c>
      <c r="M78" s="594">
        <v>45705.0</v>
      </c>
      <c r="N78" s="593">
        <v>0.16458333333333333</v>
      </c>
      <c r="O78" s="586" t="s">
        <v>2474</v>
      </c>
      <c r="P78" s="588">
        <v>14425.0</v>
      </c>
      <c r="Q78" s="588">
        <v>200.0</v>
      </c>
      <c r="R78" s="595"/>
      <c r="S78" s="596" t="s">
        <v>2407</v>
      </c>
      <c r="T78" s="611" t="s">
        <v>2408</v>
      </c>
    </row>
    <row r="79" ht="15.75" customHeight="1">
      <c r="A79" s="591" t="s">
        <v>2600</v>
      </c>
      <c r="B79" s="584">
        <v>401.0</v>
      </c>
      <c r="C79" s="584">
        <v>1954.0</v>
      </c>
      <c r="D79" s="575">
        <v>154377.34</v>
      </c>
      <c r="E79" s="584"/>
      <c r="F79" s="575">
        <v>37050.0</v>
      </c>
      <c r="G79" s="584"/>
      <c r="H79" s="575">
        <v>8325.34</v>
      </c>
      <c r="I79" s="575">
        <v>33000.0</v>
      </c>
      <c r="J79" s="575">
        <v>76002.0</v>
      </c>
      <c r="K79" s="610">
        <v>45702.0</v>
      </c>
      <c r="L79" s="593">
        <v>0.5791666666666667</v>
      </c>
      <c r="M79" s="594">
        <v>45705.0</v>
      </c>
      <c r="N79" s="593">
        <v>0.6652777777777777</v>
      </c>
      <c r="O79" s="586" t="s">
        <v>2601</v>
      </c>
      <c r="P79" s="588" t="s">
        <v>2602</v>
      </c>
      <c r="Q79" s="588" t="s">
        <v>2603</v>
      </c>
      <c r="R79" s="595"/>
      <c r="S79" s="596" t="s">
        <v>2407</v>
      </c>
      <c r="T79" s="611" t="s">
        <v>2408</v>
      </c>
    </row>
    <row r="80" ht="15.75" customHeight="1">
      <c r="A80" s="591" t="s">
        <v>2604</v>
      </c>
      <c r="B80" s="584">
        <v>411.0</v>
      </c>
      <c r="C80" s="584">
        <v>1957.0</v>
      </c>
      <c r="D80" s="575">
        <v>55043.97</v>
      </c>
      <c r="E80" s="584"/>
      <c r="F80" s="575">
        <v>29250.0</v>
      </c>
      <c r="G80" s="575">
        <v>25370.39</v>
      </c>
      <c r="H80" s="584"/>
      <c r="I80" s="584"/>
      <c r="J80" s="584">
        <v>423.58</v>
      </c>
      <c r="K80" s="610">
        <v>45702.0</v>
      </c>
      <c r="L80" s="593">
        <v>0.7416666666666667</v>
      </c>
      <c r="M80" s="594">
        <v>45705.0</v>
      </c>
      <c r="N80" s="593">
        <v>0.7576388888888889</v>
      </c>
      <c r="O80" s="586" t="s">
        <v>2522</v>
      </c>
      <c r="P80" s="587">
        <v>4800.0</v>
      </c>
      <c r="Q80" s="588"/>
      <c r="R80" s="595" t="s">
        <v>2422</v>
      </c>
      <c r="S80" s="596" t="s">
        <v>2571</v>
      </c>
      <c r="T80" s="611" t="s">
        <v>2408</v>
      </c>
    </row>
    <row r="81" ht="15.75" customHeight="1">
      <c r="A81" s="591" t="s">
        <v>2605</v>
      </c>
      <c r="B81" s="584">
        <v>402.0</v>
      </c>
      <c r="C81" s="584">
        <v>1964.0</v>
      </c>
      <c r="D81" s="575">
        <v>114648.12</v>
      </c>
      <c r="E81" s="584"/>
      <c r="F81" s="575">
        <v>18720.0</v>
      </c>
      <c r="G81" s="584"/>
      <c r="H81" s="584"/>
      <c r="I81" s="575">
        <v>52462.97</v>
      </c>
      <c r="J81" s="575">
        <v>43465.15</v>
      </c>
      <c r="K81" s="610">
        <v>45704.0</v>
      </c>
      <c r="L81" s="593">
        <v>0.9402777777777778</v>
      </c>
      <c r="M81" s="594">
        <v>45706.0</v>
      </c>
      <c r="N81" s="593">
        <v>0.7222222222222222</v>
      </c>
      <c r="O81" s="586" t="s">
        <v>2606</v>
      </c>
      <c r="P81" s="588" t="s">
        <v>2607</v>
      </c>
      <c r="Q81" s="588" t="s">
        <v>2608</v>
      </c>
      <c r="R81" s="595"/>
      <c r="S81" s="596" t="s">
        <v>2500</v>
      </c>
      <c r="T81" s="611" t="s">
        <v>2408</v>
      </c>
    </row>
    <row r="82" ht="15.75" customHeight="1">
      <c r="A82" s="591" t="s">
        <v>2609</v>
      </c>
      <c r="B82" s="584">
        <v>401.0</v>
      </c>
      <c r="C82" s="584">
        <v>1939.0</v>
      </c>
      <c r="D82" s="575">
        <v>284445.07</v>
      </c>
      <c r="E82" s="584"/>
      <c r="F82" s="575">
        <v>90675.0</v>
      </c>
      <c r="G82" s="575">
        <v>156000.0</v>
      </c>
      <c r="H82" s="575">
        <v>40000.0</v>
      </c>
      <c r="I82" s="584"/>
      <c r="J82" s="575">
        <v>-2229.93</v>
      </c>
      <c r="K82" s="610">
        <v>45699.0</v>
      </c>
      <c r="L82" s="593">
        <v>0.13472222222222222</v>
      </c>
      <c r="M82" s="594">
        <v>45706.0</v>
      </c>
      <c r="N82" s="584"/>
      <c r="O82" s="586" t="s">
        <v>2610</v>
      </c>
      <c r="P82" s="588" t="s">
        <v>2611</v>
      </c>
      <c r="Q82" s="588"/>
      <c r="R82" s="595" t="s">
        <v>2422</v>
      </c>
      <c r="S82" s="596" t="s">
        <v>2500</v>
      </c>
      <c r="T82" s="611" t="s">
        <v>2408</v>
      </c>
    </row>
    <row r="83" ht="15.75" customHeight="1">
      <c r="A83" s="591" t="s">
        <v>2612</v>
      </c>
      <c r="B83" s="584">
        <v>418.0</v>
      </c>
      <c r="C83" s="584">
        <v>1961.0</v>
      </c>
      <c r="D83" s="575">
        <v>92098.74</v>
      </c>
      <c r="E83" s="584"/>
      <c r="F83" s="575">
        <v>10725.0</v>
      </c>
      <c r="G83" s="584"/>
      <c r="H83" s="584"/>
      <c r="I83" s="575">
        <v>30000.0</v>
      </c>
      <c r="J83" s="575">
        <v>51373.74</v>
      </c>
      <c r="K83" s="610">
        <v>45704.0</v>
      </c>
      <c r="L83" s="593">
        <v>0.009027777777777777</v>
      </c>
      <c r="M83" s="594">
        <v>45707.0</v>
      </c>
      <c r="N83" s="584"/>
      <c r="O83" s="586" t="s">
        <v>2613</v>
      </c>
      <c r="P83" s="588" t="s">
        <v>2614</v>
      </c>
      <c r="Q83" s="588" t="s">
        <v>2444</v>
      </c>
      <c r="R83" s="595"/>
      <c r="S83" s="596" t="s">
        <v>2403</v>
      </c>
      <c r="T83" s="611" t="s">
        <v>2404</v>
      </c>
    </row>
    <row r="84" ht="15.75" customHeight="1">
      <c r="A84" s="591" t="s">
        <v>2615</v>
      </c>
      <c r="B84" s="584">
        <v>413.0</v>
      </c>
      <c r="C84" s="584">
        <v>1948.0</v>
      </c>
      <c r="D84" s="575">
        <v>225713.45</v>
      </c>
      <c r="E84" s="575">
        <v>45142.75</v>
      </c>
      <c r="F84" s="575">
        <v>28275.0</v>
      </c>
      <c r="G84" s="584"/>
      <c r="H84" s="584"/>
      <c r="I84" s="575">
        <v>40894.25</v>
      </c>
      <c r="J84" s="575">
        <v>111401.45</v>
      </c>
      <c r="K84" s="610">
        <v>45700.0</v>
      </c>
      <c r="L84" s="593">
        <v>0.7791666666666667</v>
      </c>
      <c r="M84" s="594">
        <v>45707.0</v>
      </c>
      <c r="N84" s="593">
        <v>0.6854166666666667</v>
      </c>
      <c r="O84" s="586" t="s">
        <v>2616</v>
      </c>
      <c r="P84" s="588" t="s">
        <v>2617</v>
      </c>
      <c r="Q84" s="588" t="s">
        <v>2618</v>
      </c>
      <c r="R84" s="595"/>
      <c r="S84" s="596" t="s">
        <v>2407</v>
      </c>
      <c r="T84" s="611" t="s">
        <v>2425</v>
      </c>
    </row>
    <row r="85" ht="15.75" customHeight="1">
      <c r="A85" s="591" t="s">
        <v>2619</v>
      </c>
      <c r="B85" s="584">
        <v>409.0</v>
      </c>
      <c r="C85" s="584">
        <v>1962.0</v>
      </c>
      <c r="D85" s="575">
        <v>61467.2</v>
      </c>
      <c r="E85" s="584"/>
      <c r="F85" s="575">
        <v>14625.0</v>
      </c>
      <c r="G85" s="584"/>
      <c r="H85" s="584"/>
      <c r="I85" s="575">
        <v>20000.0</v>
      </c>
      <c r="J85" s="575">
        <v>26842.2</v>
      </c>
      <c r="K85" s="610">
        <v>45704.0</v>
      </c>
      <c r="L85" s="593">
        <v>0.6659722222222222</v>
      </c>
      <c r="M85" s="594">
        <v>45708.0</v>
      </c>
      <c r="N85" s="584"/>
      <c r="O85" s="586" t="s">
        <v>1784</v>
      </c>
      <c r="P85" s="588">
        <v>12650.0</v>
      </c>
      <c r="Q85" s="588">
        <v>200.0</v>
      </c>
      <c r="R85" s="595"/>
      <c r="S85" s="596" t="s">
        <v>2403</v>
      </c>
      <c r="T85" s="611" t="s">
        <v>2408</v>
      </c>
    </row>
    <row r="86" ht="15.75" customHeight="1">
      <c r="A86" s="591" t="s">
        <v>1775</v>
      </c>
      <c r="B86" s="584">
        <v>401.0</v>
      </c>
      <c r="C86" s="584">
        <v>1969.0</v>
      </c>
      <c r="D86" s="575">
        <v>163020.19</v>
      </c>
      <c r="E86" s="584"/>
      <c r="F86" s="575">
        <v>46800.0</v>
      </c>
      <c r="G86" s="575">
        <v>68500.0</v>
      </c>
      <c r="H86" s="584"/>
      <c r="I86" s="584"/>
      <c r="J86" s="575">
        <v>47720.19</v>
      </c>
      <c r="K86" s="610">
        <v>45706.0</v>
      </c>
      <c r="L86" s="593">
        <v>0.18125</v>
      </c>
      <c r="M86" s="594">
        <v>45708.0</v>
      </c>
      <c r="N86" s="593">
        <v>0.6680555555555555</v>
      </c>
      <c r="O86" s="586" t="s">
        <v>2620</v>
      </c>
      <c r="P86" s="588" t="s">
        <v>2621</v>
      </c>
      <c r="Q86" s="588"/>
      <c r="R86" s="595" t="s">
        <v>2422</v>
      </c>
      <c r="S86" s="596" t="s">
        <v>2403</v>
      </c>
      <c r="T86" s="611" t="s">
        <v>2408</v>
      </c>
    </row>
    <row r="87" ht="15.75" customHeight="1">
      <c r="A87" s="591" t="s">
        <v>2622</v>
      </c>
      <c r="B87" s="584">
        <v>412.0</v>
      </c>
      <c r="C87" s="584">
        <v>1971.0</v>
      </c>
      <c r="D87" s="575">
        <v>30153.13</v>
      </c>
      <c r="E87" s="584"/>
      <c r="F87" s="575">
        <v>7800.0</v>
      </c>
      <c r="G87" s="575">
        <v>21886.08</v>
      </c>
      <c r="H87" s="584"/>
      <c r="I87" s="584">
        <v>467.05</v>
      </c>
      <c r="J87" s="584">
        <v>0.0</v>
      </c>
      <c r="K87" s="610">
        <v>45706.0</v>
      </c>
      <c r="L87" s="593">
        <v>0.6798611111111111</v>
      </c>
      <c r="M87" s="594">
        <v>45709.0</v>
      </c>
      <c r="N87" s="593">
        <v>0.7375</v>
      </c>
      <c r="O87" s="586" t="s">
        <v>2623</v>
      </c>
      <c r="P87" s="587">
        <v>4200.0</v>
      </c>
      <c r="Q87" s="588"/>
      <c r="R87" s="595" t="s">
        <v>2624</v>
      </c>
      <c r="S87" s="596" t="s">
        <v>2407</v>
      </c>
      <c r="T87" s="611" t="s">
        <v>2408</v>
      </c>
    </row>
    <row r="88" ht="15.75" customHeight="1">
      <c r="A88" s="591" t="s">
        <v>2625</v>
      </c>
      <c r="B88" s="584">
        <v>414.0</v>
      </c>
      <c r="C88" s="584">
        <v>1968.0</v>
      </c>
      <c r="D88" s="575">
        <v>56860.07</v>
      </c>
      <c r="E88" s="584"/>
      <c r="F88" s="575">
        <v>29250.0</v>
      </c>
      <c r="G88" s="575">
        <v>23759.19</v>
      </c>
      <c r="H88" s="584"/>
      <c r="I88" s="575">
        <v>3850.88</v>
      </c>
      <c r="J88" s="584" t="s">
        <v>62</v>
      </c>
      <c r="K88" s="610">
        <v>45706.0</v>
      </c>
      <c r="L88" s="593">
        <v>0.1763888888888889</v>
      </c>
      <c r="M88" s="594">
        <v>45709.0</v>
      </c>
      <c r="N88" s="593">
        <v>0.7208333333333333</v>
      </c>
      <c r="O88" s="586" t="s">
        <v>2406</v>
      </c>
      <c r="P88" s="588">
        <v>4800.0</v>
      </c>
      <c r="Q88" s="588">
        <v>0.0</v>
      </c>
      <c r="R88" s="595" t="s">
        <v>2483</v>
      </c>
      <c r="S88" s="596" t="s">
        <v>2626</v>
      </c>
      <c r="T88" s="611" t="s">
        <v>2408</v>
      </c>
    </row>
    <row r="89" ht="15.75" customHeight="1">
      <c r="A89" s="591" t="s">
        <v>2627</v>
      </c>
      <c r="B89" s="584">
        <v>422.0</v>
      </c>
      <c r="C89" s="584">
        <v>1975.0</v>
      </c>
      <c r="D89" s="575">
        <v>121397.46</v>
      </c>
      <c r="E89" s="584"/>
      <c r="F89" s="584"/>
      <c r="G89" s="584"/>
      <c r="H89" s="584"/>
      <c r="I89" s="575">
        <v>87571.56</v>
      </c>
      <c r="J89" s="575">
        <v>33825.9</v>
      </c>
      <c r="K89" s="610">
        <v>45707.0</v>
      </c>
      <c r="L89" s="593">
        <v>0.2638888888888889</v>
      </c>
      <c r="M89" s="594">
        <v>45709.0</v>
      </c>
      <c r="N89" s="593">
        <v>0.6569444444444444</v>
      </c>
      <c r="O89" s="586" t="s">
        <v>2628</v>
      </c>
      <c r="P89" s="588" t="s">
        <v>2629</v>
      </c>
      <c r="Q89" s="588" t="s">
        <v>2444</v>
      </c>
      <c r="R89" s="595"/>
      <c r="S89" s="596" t="s">
        <v>2500</v>
      </c>
      <c r="T89" s="611" t="s">
        <v>2432</v>
      </c>
    </row>
    <row r="90" ht="15.75" customHeight="1">
      <c r="A90" s="591" t="s">
        <v>2630</v>
      </c>
      <c r="B90" s="584">
        <v>411.0</v>
      </c>
      <c r="C90" s="584">
        <v>1966.0</v>
      </c>
      <c r="D90" s="575">
        <v>44737.22</v>
      </c>
      <c r="E90" s="584"/>
      <c r="F90" s="575">
        <v>7800.0</v>
      </c>
      <c r="G90" s="575">
        <v>36028.72</v>
      </c>
      <c r="H90" s="584"/>
      <c r="I90" s="584">
        <v>908.5</v>
      </c>
      <c r="J90" s="584" t="s">
        <v>62</v>
      </c>
      <c r="K90" s="610">
        <v>45705.0</v>
      </c>
      <c r="L90" s="593">
        <v>0.9013888888888889</v>
      </c>
      <c r="M90" s="594">
        <v>45709.0</v>
      </c>
      <c r="N90" s="593">
        <v>0.5854166666666667</v>
      </c>
      <c r="O90" s="586" t="s">
        <v>1763</v>
      </c>
      <c r="P90" s="588">
        <v>5500.0</v>
      </c>
      <c r="Q90" s="588"/>
      <c r="R90" s="595" t="s">
        <v>2509</v>
      </c>
      <c r="S90" s="596" t="s">
        <v>2407</v>
      </c>
      <c r="T90" s="611" t="s">
        <v>2408</v>
      </c>
    </row>
    <row r="91" ht="15.75" customHeight="1">
      <c r="A91" s="591" t="s">
        <v>2631</v>
      </c>
      <c r="B91" s="584">
        <v>407.0</v>
      </c>
      <c r="C91" s="584">
        <v>1967.0</v>
      </c>
      <c r="D91" s="575">
        <v>58431.66</v>
      </c>
      <c r="E91" s="584"/>
      <c r="F91" s="575">
        <v>19500.0</v>
      </c>
      <c r="G91" s="584"/>
      <c r="H91" s="584"/>
      <c r="I91" s="575">
        <v>10000.0</v>
      </c>
      <c r="J91" s="575">
        <v>28931.66</v>
      </c>
      <c r="K91" s="610">
        <v>45706.0</v>
      </c>
      <c r="L91" s="593">
        <v>0.11388888888888889</v>
      </c>
      <c r="M91" s="594">
        <v>45709.0</v>
      </c>
      <c r="N91" s="593">
        <v>0.5548611111111111</v>
      </c>
      <c r="O91" s="586" t="s">
        <v>2455</v>
      </c>
      <c r="P91" s="587">
        <v>10120.0</v>
      </c>
      <c r="Q91" s="588">
        <v>200.0</v>
      </c>
      <c r="R91" s="595"/>
      <c r="S91" s="596" t="s">
        <v>2500</v>
      </c>
      <c r="T91" s="611" t="s">
        <v>2408</v>
      </c>
    </row>
    <row r="92" ht="15.75" customHeight="1">
      <c r="A92" s="591" t="s">
        <v>2632</v>
      </c>
      <c r="B92" s="584">
        <v>410.0</v>
      </c>
      <c r="C92" s="584">
        <v>1963.0</v>
      </c>
      <c r="D92" s="575">
        <v>105990.31</v>
      </c>
      <c r="E92" s="575">
        <v>21198.02</v>
      </c>
      <c r="F92" s="575">
        <v>22035.0</v>
      </c>
      <c r="G92" s="584"/>
      <c r="H92" s="584"/>
      <c r="I92" s="575">
        <v>26452.56</v>
      </c>
      <c r="J92" s="575">
        <v>36304.73</v>
      </c>
      <c r="K92" s="610">
        <v>45704.0</v>
      </c>
      <c r="L92" s="593">
        <v>0.8756944444444444</v>
      </c>
      <c r="M92" s="594">
        <v>45709.0</v>
      </c>
      <c r="N92" s="593">
        <v>0.6756944444444445</v>
      </c>
      <c r="O92" s="586" t="s">
        <v>2633</v>
      </c>
      <c r="P92" s="587">
        <v>17500.0</v>
      </c>
      <c r="Q92" s="588">
        <v>200.0</v>
      </c>
      <c r="R92" s="595"/>
      <c r="S92" s="596" t="s">
        <v>2407</v>
      </c>
      <c r="T92" s="611" t="s">
        <v>2425</v>
      </c>
    </row>
    <row r="93" ht="15.75" customHeight="1">
      <c r="A93" s="591" t="s">
        <v>2634</v>
      </c>
      <c r="B93" s="584">
        <v>419.0</v>
      </c>
      <c r="C93" s="584">
        <v>1959.0</v>
      </c>
      <c r="D93" s="575">
        <v>170003.9</v>
      </c>
      <c r="E93" s="575">
        <v>34000.69</v>
      </c>
      <c r="F93" s="575">
        <v>29250.0</v>
      </c>
      <c r="G93" s="584"/>
      <c r="H93" s="584"/>
      <c r="I93" s="575">
        <v>100000.0</v>
      </c>
      <c r="J93" s="575">
        <v>6753.21</v>
      </c>
      <c r="K93" s="610">
        <v>45703.0</v>
      </c>
      <c r="L93" s="593">
        <v>0.47152777777777777</v>
      </c>
      <c r="M93" s="594">
        <v>45709.0</v>
      </c>
      <c r="N93" s="593">
        <v>0.5555555555555556</v>
      </c>
      <c r="O93" s="586" t="s">
        <v>2633</v>
      </c>
      <c r="P93" s="587">
        <v>19500.0</v>
      </c>
      <c r="Q93" s="588">
        <v>200.0</v>
      </c>
      <c r="R93" s="595"/>
      <c r="S93" s="596" t="s">
        <v>2407</v>
      </c>
      <c r="T93" s="611" t="s">
        <v>2425</v>
      </c>
    </row>
    <row r="94" ht="15.75" customHeight="1">
      <c r="A94" s="591" t="s">
        <v>2635</v>
      </c>
      <c r="B94" s="584">
        <v>401.0</v>
      </c>
      <c r="C94" s="584">
        <v>1973.0</v>
      </c>
      <c r="D94" s="575">
        <v>123338.72</v>
      </c>
      <c r="E94" s="584"/>
      <c r="F94" s="575">
        <v>42900.0</v>
      </c>
      <c r="G94" s="584"/>
      <c r="H94" s="584"/>
      <c r="I94" s="575">
        <v>50176.48</v>
      </c>
      <c r="J94" s="575">
        <v>30262.24</v>
      </c>
      <c r="K94" s="610">
        <v>45706.0</v>
      </c>
      <c r="L94" s="593">
        <v>0.8381944444444445</v>
      </c>
      <c r="M94" s="594">
        <v>45709.0</v>
      </c>
      <c r="N94" s="593">
        <v>0.6847222222222222</v>
      </c>
      <c r="O94" s="586" t="s">
        <v>2636</v>
      </c>
      <c r="P94" s="588" t="s">
        <v>2637</v>
      </c>
      <c r="Q94" s="588" t="s">
        <v>2468</v>
      </c>
      <c r="R94" s="595"/>
      <c r="S94" s="596" t="s">
        <v>2407</v>
      </c>
      <c r="T94" s="611" t="s">
        <v>2415</v>
      </c>
    </row>
    <row r="95" ht="15.75" customHeight="1">
      <c r="A95" s="591" t="s">
        <v>2301</v>
      </c>
      <c r="B95" s="584">
        <v>413.0</v>
      </c>
      <c r="C95" s="584">
        <v>1977.0</v>
      </c>
      <c r="D95" s="575">
        <v>215448.45</v>
      </c>
      <c r="E95" s="584"/>
      <c r="F95" s="584"/>
      <c r="G95" s="584"/>
      <c r="H95" s="584"/>
      <c r="I95" s="575">
        <v>81758.58</v>
      </c>
      <c r="J95" s="575">
        <v>133689.87</v>
      </c>
      <c r="K95" s="610">
        <v>45708.0</v>
      </c>
      <c r="L95" s="593">
        <v>0.48819444444444443</v>
      </c>
      <c r="M95" s="594">
        <v>45710.0</v>
      </c>
      <c r="N95" s="593">
        <v>0.6013888888888889</v>
      </c>
      <c r="O95" s="586" t="s">
        <v>2638</v>
      </c>
      <c r="P95" s="588" t="s">
        <v>2639</v>
      </c>
      <c r="Q95" s="588" t="s">
        <v>2640</v>
      </c>
      <c r="R95" s="595"/>
      <c r="S95" s="596" t="s">
        <v>2407</v>
      </c>
      <c r="T95" s="611" t="s">
        <v>2432</v>
      </c>
    </row>
    <row r="96" ht="15.75" customHeight="1">
      <c r="A96" s="591" t="s">
        <v>2641</v>
      </c>
      <c r="B96" s="584">
        <v>417.0</v>
      </c>
      <c r="C96" s="584">
        <v>1970.0</v>
      </c>
      <c r="D96" s="575">
        <v>214307.57</v>
      </c>
      <c r="E96" s="575">
        <v>42861.53</v>
      </c>
      <c r="F96" s="575">
        <v>24960.0</v>
      </c>
      <c r="G96" s="584"/>
      <c r="H96" s="584"/>
      <c r="I96" s="575">
        <v>140897.69</v>
      </c>
      <c r="J96" s="575">
        <v>5588.35</v>
      </c>
      <c r="K96" s="610">
        <v>45706.0</v>
      </c>
      <c r="L96" s="593">
        <v>0.5993055555555555</v>
      </c>
      <c r="M96" s="594">
        <v>45710.0</v>
      </c>
      <c r="N96" s="593">
        <v>0.6208333333333333</v>
      </c>
      <c r="O96" s="586" t="s">
        <v>2642</v>
      </c>
      <c r="P96" s="588" t="s">
        <v>2643</v>
      </c>
      <c r="Q96" s="613" t="s">
        <v>2414</v>
      </c>
      <c r="R96" s="595"/>
      <c r="S96" s="596" t="s">
        <v>2407</v>
      </c>
      <c r="T96" s="611" t="s">
        <v>2425</v>
      </c>
    </row>
    <row r="97" ht="15.75" customHeight="1">
      <c r="A97" s="591" t="s">
        <v>2644</v>
      </c>
      <c r="B97" s="584">
        <v>418.0</v>
      </c>
      <c r="C97" s="584">
        <v>1981.0</v>
      </c>
      <c r="D97" s="575">
        <v>30003.1</v>
      </c>
      <c r="E97" s="584"/>
      <c r="F97" s="575">
        <v>7800.0</v>
      </c>
      <c r="G97" s="575">
        <v>21872.47</v>
      </c>
      <c r="H97" s="584"/>
      <c r="I97" s="584">
        <v>330.63</v>
      </c>
      <c r="J97" s="584">
        <v>0.0</v>
      </c>
      <c r="K97" s="610">
        <v>45708.0</v>
      </c>
      <c r="L97" s="593">
        <v>0.7458333333333333</v>
      </c>
      <c r="M97" s="594">
        <v>45710.0</v>
      </c>
      <c r="N97" s="593">
        <v>0.68125</v>
      </c>
      <c r="O97" s="586" t="s">
        <v>2490</v>
      </c>
      <c r="P97" s="588">
        <v>3600.0</v>
      </c>
      <c r="Q97" s="588"/>
      <c r="R97" s="595" t="s">
        <v>2422</v>
      </c>
      <c r="S97" s="596" t="s">
        <v>2403</v>
      </c>
      <c r="T97" s="611" t="s">
        <v>2408</v>
      </c>
    </row>
    <row r="98" ht="15.75" customHeight="1">
      <c r="A98" s="591" t="s">
        <v>1836</v>
      </c>
      <c r="B98" s="584">
        <v>415.0</v>
      </c>
      <c r="C98" s="584">
        <v>1972.0</v>
      </c>
      <c r="D98" s="575">
        <v>50965.4</v>
      </c>
      <c r="E98" s="584"/>
      <c r="F98" s="575">
        <v>14625.0</v>
      </c>
      <c r="G98" s="575">
        <v>35707.61</v>
      </c>
      <c r="H98" s="584"/>
      <c r="I98" s="584">
        <v>632.79</v>
      </c>
      <c r="J98" s="584">
        <v>0.0</v>
      </c>
      <c r="K98" s="610">
        <v>45706.0</v>
      </c>
      <c r="L98" s="593">
        <v>0.7256944444444444</v>
      </c>
      <c r="M98" s="594">
        <v>45710.0</v>
      </c>
      <c r="N98" s="593">
        <v>0.6597222222222222</v>
      </c>
      <c r="O98" s="586" t="s">
        <v>2406</v>
      </c>
      <c r="P98" s="588">
        <v>6000.0</v>
      </c>
      <c r="Q98" s="588"/>
      <c r="R98" s="595" t="s">
        <v>2488</v>
      </c>
      <c r="S98" s="596" t="s">
        <v>2407</v>
      </c>
      <c r="T98" s="611" t="s">
        <v>2408</v>
      </c>
    </row>
    <row r="99" ht="15.75" customHeight="1">
      <c r="A99" s="591" t="s">
        <v>2645</v>
      </c>
      <c r="B99" s="584">
        <v>404.0</v>
      </c>
      <c r="C99" s="584">
        <v>1976.0</v>
      </c>
      <c r="D99" s="575">
        <v>201608.88</v>
      </c>
      <c r="E99" s="575">
        <v>40321.84</v>
      </c>
      <c r="F99" s="575">
        <v>23790.0</v>
      </c>
      <c r="G99" s="584"/>
      <c r="H99" s="584"/>
      <c r="I99" s="575">
        <v>113683.37</v>
      </c>
      <c r="J99" s="575">
        <v>23813.67</v>
      </c>
      <c r="K99" s="610">
        <v>45707.0</v>
      </c>
      <c r="L99" s="593">
        <v>0.575</v>
      </c>
      <c r="M99" s="594">
        <v>45710.0</v>
      </c>
      <c r="N99" s="593">
        <v>0.6951388888888889</v>
      </c>
      <c r="O99" s="586" t="s">
        <v>2646</v>
      </c>
      <c r="P99" s="588">
        <v>20000.0</v>
      </c>
      <c r="Q99" s="588">
        <v>200.0</v>
      </c>
      <c r="R99" s="595"/>
      <c r="S99" s="596" t="s">
        <v>2403</v>
      </c>
      <c r="T99" s="611" t="s">
        <v>2425</v>
      </c>
    </row>
    <row r="100" ht="15.75" customHeight="1">
      <c r="A100" s="591" t="s">
        <v>2647</v>
      </c>
      <c r="B100" s="584">
        <v>409.0</v>
      </c>
      <c r="C100" s="584">
        <v>1983.0</v>
      </c>
      <c r="D100" s="575">
        <v>103197.26</v>
      </c>
      <c r="E100" s="575">
        <v>20639.44</v>
      </c>
      <c r="F100" s="575">
        <v>17550.0</v>
      </c>
      <c r="G100" s="584"/>
      <c r="H100" s="584"/>
      <c r="I100" s="575">
        <v>50000.0</v>
      </c>
      <c r="J100" s="575">
        <v>15007.82</v>
      </c>
      <c r="K100" s="610">
        <v>45708.0</v>
      </c>
      <c r="L100" s="593">
        <v>0.95625</v>
      </c>
      <c r="M100" s="594">
        <v>45711.0</v>
      </c>
      <c r="N100" s="593">
        <v>0.5770833333333333</v>
      </c>
      <c r="O100" s="586" t="s">
        <v>452</v>
      </c>
      <c r="P100" s="588">
        <v>15410.0</v>
      </c>
      <c r="Q100" s="588">
        <v>200.0</v>
      </c>
      <c r="R100" s="595"/>
      <c r="S100" s="596" t="s">
        <v>2403</v>
      </c>
      <c r="T100" s="611" t="s">
        <v>2425</v>
      </c>
    </row>
    <row r="101" ht="15.75" customHeight="1">
      <c r="A101" s="591" t="s">
        <v>2648</v>
      </c>
      <c r="B101" s="584">
        <v>405.0</v>
      </c>
      <c r="C101" s="584">
        <v>1979.0</v>
      </c>
      <c r="D101" s="575">
        <v>53082.64</v>
      </c>
      <c r="E101" s="575">
        <v>10616.55</v>
      </c>
      <c r="F101" s="575">
        <v>7800.0</v>
      </c>
      <c r="G101" s="575">
        <v>34190.04</v>
      </c>
      <c r="H101" s="584"/>
      <c r="I101" s="584">
        <v>476.05</v>
      </c>
      <c r="J101" s="584">
        <v>0.0</v>
      </c>
      <c r="K101" s="610">
        <v>45708.0</v>
      </c>
      <c r="L101" s="593">
        <v>0.6</v>
      </c>
      <c r="M101" s="594">
        <v>45711.0</v>
      </c>
      <c r="N101" s="593">
        <v>0.5354166666666667</v>
      </c>
      <c r="O101" s="586" t="s">
        <v>2633</v>
      </c>
      <c r="P101" s="588">
        <v>4800.0</v>
      </c>
      <c r="Q101" s="588"/>
      <c r="R101" s="595" t="s">
        <v>2422</v>
      </c>
      <c r="S101" s="596" t="s">
        <v>2649</v>
      </c>
      <c r="T101" s="611" t="s">
        <v>2408</v>
      </c>
    </row>
    <row r="102" ht="15.75" customHeight="1">
      <c r="A102" s="591" t="s">
        <v>2650</v>
      </c>
      <c r="B102" s="584">
        <v>421.0</v>
      </c>
      <c r="C102" s="584">
        <v>1956.0</v>
      </c>
      <c r="D102" s="575">
        <v>445353.34</v>
      </c>
      <c r="E102" s="575">
        <v>89070.75</v>
      </c>
      <c r="F102" s="575">
        <v>27690.0</v>
      </c>
      <c r="G102" s="584"/>
      <c r="H102" s="584"/>
      <c r="I102" s="575">
        <v>139651.67</v>
      </c>
      <c r="J102" s="575">
        <v>188940.92</v>
      </c>
      <c r="K102" s="610">
        <v>45702.0</v>
      </c>
      <c r="L102" s="593">
        <v>0.7402777777777778</v>
      </c>
      <c r="M102" s="594">
        <v>45711.0</v>
      </c>
      <c r="N102" s="593">
        <v>0.7513888888888889</v>
      </c>
      <c r="O102" s="586" t="s">
        <v>2651</v>
      </c>
      <c r="P102" s="588" t="s">
        <v>2652</v>
      </c>
      <c r="Q102" s="588" t="s">
        <v>2653</v>
      </c>
      <c r="R102" s="595"/>
      <c r="S102" s="596" t="s">
        <v>2407</v>
      </c>
      <c r="T102" s="611" t="s">
        <v>2425</v>
      </c>
    </row>
    <row r="103" ht="15.75" customHeight="1">
      <c r="A103" s="591" t="s">
        <v>2654</v>
      </c>
      <c r="B103" s="584">
        <v>439.0</v>
      </c>
      <c r="C103" s="584">
        <v>1984.0</v>
      </c>
      <c r="D103" s="575">
        <v>40993.33</v>
      </c>
      <c r="E103" s="584"/>
      <c r="F103" s="575">
        <v>11700.0</v>
      </c>
      <c r="G103" s="584"/>
      <c r="H103" s="584"/>
      <c r="I103" s="575">
        <v>20000.0</v>
      </c>
      <c r="J103" s="575">
        <v>9293.33</v>
      </c>
      <c r="K103" s="610">
        <v>45709.0</v>
      </c>
      <c r="L103" s="593">
        <v>0.4826388888888889</v>
      </c>
      <c r="M103" s="594">
        <v>45711.0</v>
      </c>
      <c r="N103" s="593">
        <v>0.74375</v>
      </c>
      <c r="O103" s="586" t="s">
        <v>2655</v>
      </c>
      <c r="P103" s="588">
        <v>7590.0</v>
      </c>
      <c r="Q103" s="588">
        <v>200.0</v>
      </c>
      <c r="R103" s="595"/>
      <c r="S103" s="596" t="s">
        <v>2656</v>
      </c>
      <c r="T103" s="611" t="s">
        <v>2437</v>
      </c>
    </row>
    <row r="104" ht="15.75" customHeight="1">
      <c r="A104" s="591" t="s">
        <v>2657</v>
      </c>
      <c r="B104" s="584">
        <v>440.0</v>
      </c>
      <c r="C104" s="584">
        <v>1982.0</v>
      </c>
      <c r="D104" s="575">
        <v>96804.78</v>
      </c>
      <c r="E104" s="575">
        <v>19360.99</v>
      </c>
      <c r="F104" s="575">
        <v>18720.0</v>
      </c>
      <c r="G104" s="584"/>
      <c r="H104" s="584"/>
      <c r="I104" s="575">
        <v>65671.58</v>
      </c>
      <c r="J104" s="575">
        <v>-6947.79</v>
      </c>
      <c r="K104" s="610">
        <v>45708.0</v>
      </c>
      <c r="L104" s="593">
        <v>0.9527777777777777</v>
      </c>
      <c r="M104" s="594">
        <v>45712.0</v>
      </c>
      <c r="N104" s="593">
        <v>0.5875</v>
      </c>
      <c r="O104" s="586" t="s">
        <v>2568</v>
      </c>
      <c r="P104" s="587">
        <v>9000.0</v>
      </c>
      <c r="Q104" s="588">
        <v>200.0</v>
      </c>
      <c r="R104" s="595"/>
      <c r="S104" s="596" t="s">
        <v>2407</v>
      </c>
      <c r="T104" s="611" t="s">
        <v>2437</v>
      </c>
    </row>
    <row r="105" ht="15.75" customHeight="1">
      <c r="A105" s="591" t="s">
        <v>2658</v>
      </c>
      <c r="B105" s="584">
        <v>406.0</v>
      </c>
      <c r="C105" s="584">
        <v>1978.0</v>
      </c>
      <c r="D105" s="575">
        <v>77031.41</v>
      </c>
      <c r="E105" s="584"/>
      <c r="F105" s="575">
        <v>19500.0</v>
      </c>
      <c r="G105" s="584"/>
      <c r="H105" s="584"/>
      <c r="I105" s="575">
        <v>22170.12</v>
      </c>
      <c r="J105" s="575">
        <v>35361.29</v>
      </c>
      <c r="K105" s="610">
        <v>45712.0</v>
      </c>
      <c r="L105" s="593">
        <v>0.5729166666666666</v>
      </c>
      <c r="M105" s="594">
        <v>45712.0</v>
      </c>
      <c r="N105" s="593">
        <v>0.65</v>
      </c>
      <c r="O105" s="586" t="s">
        <v>2568</v>
      </c>
      <c r="P105" s="588">
        <v>12000.0</v>
      </c>
      <c r="Q105" s="588">
        <v>200.0</v>
      </c>
      <c r="R105" s="595"/>
      <c r="S105" s="596" t="s">
        <v>2407</v>
      </c>
      <c r="T105" s="611" t="s">
        <v>2408</v>
      </c>
    </row>
    <row r="106" ht="15.75" customHeight="1">
      <c r="A106" s="591" t="s">
        <v>2659</v>
      </c>
      <c r="B106" s="584">
        <v>435.0</v>
      </c>
      <c r="C106" s="584">
        <v>1989.0</v>
      </c>
      <c r="D106" s="575">
        <v>69354.18</v>
      </c>
      <c r="E106" s="584"/>
      <c r="F106" s="575">
        <v>22488.0</v>
      </c>
      <c r="G106" s="575">
        <v>45522.68</v>
      </c>
      <c r="H106" s="584"/>
      <c r="I106" s="584"/>
      <c r="J106" s="575">
        <v>1343.5</v>
      </c>
      <c r="K106" s="610">
        <v>45710.0</v>
      </c>
      <c r="L106" s="593">
        <v>0.04861111111111111</v>
      </c>
      <c r="M106" s="594">
        <v>45712.0</v>
      </c>
      <c r="N106" s="593">
        <v>0.7798611111111111</v>
      </c>
      <c r="O106" s="586" t="s">
        <v>2406</v>
      </c>
      <c r="P106" s="588">
        <v>3600.0</v>
      </c>
      <c r="Q106" s="588"/>
      <c r="R106" s="595" t="s">
        <v>2509</v>
      </c>
      <c r="S106" s="596" t="s">
        <v>2656</v>
      </c>
      <c r="T106" s="611" t="s">
        <v>2408</v>
      </c>
    </row>
    <row r="107" ht="15.75" customHeight="1">
      <c r="A107" s="591" t="s">
        <v>2660</v>
      </c>
      <c r="B107" s="584">
        <v>407.0</v>
      </c>
      <c r="C107" s="584">
        <v>1985.0</v>
      </c>
      <c r="D107" s="575">
        <v>96539.27</v>
      </c>
      <c r="E107" s="575">
        <v>19307.88</v>
      </c>
      <c r="F107" s="575">
        <v>17550.0</v>
      </c>
      <c r="G107" s="575">
        <v>50040.39</v>
      </c>
      <c r="H107" s="584"/>
      <c r="I107" s="584"/>
      <c r="J107" s="575">
        <v>9641.0</v>
      </c>
      <c r="K107" s="610">
        <v>45709.0</v>
      </c>
      <c r="L107" s="593">
        <v>0.7368055555555556</v>
      </c>
      <c r="M107" s="594">
        <v>45712.0</v>
      </c>
      <c r="N107" s="593">
        <v>0.7048611111111112</v>
      </c>
      <c r="O107" s="586" t="s">
        <v>2661</v>
      </c>
      <c r="P107" s="588" t="s">
        <v>2662</v>
      </c>
      <c r="Q107" s="588" t="s">
        <v>2663</v>
      </c>
      <c r="R107" s="595" t="s">
        <v>2488</v>
      </c>
      <c r="S107" s="596" t="s">
        <v>2656</v>
      </c>
      <c r="T107" s="611" t="s">
        <v>2432</v>
      </c>
    </row>
    <row r="108" ht="15.75" customHeight="1">
      <c r="A108" s="591" t="s">
        <v>2664</v>
      </c>
      <c r="B108" s="584">
        <v>402.0</v>
      </c>
      <c r="C108" s="584">
        <v>1965.0</v>
      </c>
      <c r="D108" s="575">
        <v>284038.74</v>
      </c>
      <c r="E108" s="575">
        <v>56807.78</v>
      </c>
      <c r="F108" s="575">
        <v>23634.0</v>
      </c>
      <c r="G108" s="584"/>
      <c r="H108" s="584"/>
      <c r="I108" s="575">
        <v>95114.48</v>
      </c>
      <c r="J108" s="575">
        <v>108482.48</v>
      </c>
      <c r="K108" s="610">
        <v>45705.0</v>
      </c>
      <c r="L108" s="593">
        <v>0.7145833333333333</v>
      </c>
      <c r="M108" s="594">
        <v>45712.0</v>
      </c>
      <c r="N108" s="584"/>
      <c r="O108" s="586" t="s">
        <v>2665</v>
      </c>
      <c r="P108" s="588" t="s">
        <v>2666</v>
      </c>
      <c r="Q108" s="588" t="s">
        <v>2667</v>
      </c>
      <c r="R108" s="595"/>
      <c r="S108" s="596" t="s">
        <v>2403</v>
      </c>
      <c r="T108" s="611" t="s">
        <v>2425</v>
      </c>
    </row>
    <row r="109" ht="15.75" customHeight="1">
      <c r="A109" s="591" t="s">
        <v>2668</v>
      </c>
      <c r="B109" s="584">
        <v>401.0</v>
      </c>
      <c r="C109" s="584">
        <v>1994.0</v>
      </c>
      <c r="D109" s="575">
        <v>46469.24</v>
      </c>
      <c r="E109" s="584"/>
      <c r="F109" s="575">
        <v>19500.0</v>
      </c>
      <c r="G109" s="575">
        <v>26648.66</v>
      </c>
      <c r="H109" s="584"/>
      <c r="I109" s="584">
        <v>320.58</v>
      </c>
      <c r="J109" s="584">
        <v>0.0</v>
      </c>
      <c r="K109" s="610">
        <v>45710.0</v>
      </c>
      <c r="L109" s="593">
        <v>0.9368055555555556</v>
      </c>
      <c r="M109" s="594">
        <v>45713.0</v>
      </c>
      <c r="N109" s="593">
        <v>0.6465277777777778</v>
      </c>
      <c r="O109" s="586" t="s">
        <v>2669</v>
      </c>
      <c r="P109" s="588">
        <v>4200.0</v>
      </c>
      <c r="Q109" s="588"/>
      <c r="R109" s="595" t="s">
        <v>2422</v>
      </c>
      <c r="S109" s="596" t="s">
        <v>2407</v>
      </c>
      <c r="T109" s="611" t="s">
        <v>2408</v>
      </c>
    </row>
    <row r="110" ht="15.75" customHeight="1">
      <c r="A110" s="591" t="s">
        <v>2670</v>
      </c>
      <c r="B110" s="584">
        <v>416.0</v>
      </c>
      <c r="C110" s="584">
        <v>1974.0</v>
      </c>
      <c r="D110" s="575">
        <v>88871.59</v>
      </c>
      <c r="E110" s="584"/>
      <c r="F110" s="575">
        <v>29250.0</v>
      </c>
      <c r="G110" s="584"/>
      <c r="H110" s="584"/>
      <c r="I110" s="575">
        <v>10472.53</v>
      </c>
      <c r="J110" s="575">
        <v>49149.06</v>
      </c>
      <c r="K110" s="610">
        <v>45706.0</v>
      </c>
      <c r="L110" s="593">
        <v>0.93125</v>
      </c>
      <c r="M110" s="594">
        <v>45713.0</v>
      </c>
      <c r="N110" s="593">
        <v>0.6090277777777777</v>
      </c>
      <c r="O110" s="586" t="s">
        <v>2671</v>
      </c>
      <c r="P110" s="587">
        <v>17170.0</v>
      </c>
      <c r="Q110" s="588"/>
      <c r="R110" s="595" t="s">
        <v>2672</v>
      </c>
      <c r="S110" s="596" t="s">
        <v>2407</v>
      </c>
      <c r="T110" s="611" t="s">
        <v>2404</v>
      </c>
    </row>
    <row r="111" ht="15.75" customHeight="1">
      <c r="A111" s="591" t="s">
        <v>2673</v>
      </c>
      <c r="B111" s="584">
        <v>440.0</v>
      </c>
      <c r="C111" s="584">
        <v>2008.0</v>
      </c>
      <c r="D111" s="575">
        <v>23987.75</v>
      </c>
      <c r="E111" s="584"/>
      <c r="F111" s="584"/>
      <c r="G111" s="584"/>
      <c r="H111" s="584"/>
      <c r="I111" s="575">
        <v>20000.0</v>
      </c>
      <c r="J111" s="575">
        <v>3987.75</v>
      </c>
      <c r="K111" s="610">
        <v>45712.0</v>
      </c>
      <c r="L111" s="593">
        <v>0.9881944444444445</v>
      </c>
      <c r="M111" s="594">
        <v>45713.0</v>
      </c>
      <c r="N111" s="593">
        <v>0.8631944444444445</v>
      </c>
      <c r="O111" s="586" t="s">
        <v>2674</v>
      </c>
      <c r="P111" s="588">
        <v>4140.0</v>
      </c>
      <c r="Q111" s="588">
        <v>200.0</v>
      </c>
      <c r="R111" s="595"/>
      <c r="S111" s="596" t="s">
        <v>2403</v>
      </c>
      <c r="T111" s="611" t="s">
        <v>2432</v>
      </c>
    </row>
    <row r="112" ht="15.75" customHeight="1">
      <c r="A112" s="591" t="s">
        <v>2675</v>
      </c>
      <c r="B112" s="584">
        <v>434.0</v>
      </c>
      <c r="C112" s="584">
        <v>1993.0</v>
      </c>
      <c r="D112" s="575">
        <v>102031.81</v>
      </c>
      <c r="E112" s="575">
        <v>20406.4</v>
      </c>
      <c r="F112" s="575">
        <v>24960.0</v>
      </c>
      <c r="G112" s="584"/>
      <c r="H112" s="584"/>
      <c r="I112" s="575">
        <v>21432.8</v>
      </c>
      <c r="J112" s="575">
        <v>35232.61</v>
      </c>
      <c r="K112" s="610">
        <v>45710.0</v>
      </c>
      <c r="L112" s="593">
        <v>0.9152777777777777</v>
      </c>
      <c r="M112" s="594">
        <v>45713.0</v>
      </c>
      <c r="N112" s="593">
        <v>0.8631944444444445</v>
      </c>
      <c r="O112" s="586" t="s">
        <v>2676</v>
      </c>
      <c r="P112" s="588" t="s">
        <v>2677</v>
      </c>
      <c r="Q112" s="588" t="s">
        <v>2414</v>
      </c>
      <c r="R112" s="595"/>
      <c r="S112" s="596" t="s">
        <v>2407</v>
      </c>
      <c r="T112" s="611" t="s">
        <v>2437</v>
      </c>
    </row>
    <row r="113" ht="15.75" customHeight="1">
      <c r="A113" s="591" t="s">
        <v>1946</v>
      </c>
      <c r="B113" s="584">
        <v>426.0</v>
      </c>
      <c r="C113" s="584">
        <v>1980.0</v>
      </c>
      <c r="D113" s="575">
        <v>362831.4</v>
      </c>
      <c r="E113" s="575">
        <v>75566.34</v>
      </c>
      <c r="F113" s="575">
        <v>24570.0</v>
      </c>
      <c r="G113" s="584"/>
      <c r="H113" s="575">
        <v>130000.0</v>
      </c>
      <c r="I113" s="575">
        <v>148452.69</v>
      </c>
      <c r="J113" s="575">
        <v>-15757.63</v>
      </c>
      <c r="K113" s="610">
        <v>45708.0</v>
      </c>
      <c r="L113" s="593">
        <v>0.7076388888888889</v>
      </c>
      <c r="M113" s="594">
        <v>45713.0</v>
      </c>
      <c r="N113" s="593">
        <v>0.7263888888888889</v>
      </c>
      <c r="O113" s="586" t="s">
        <v>2678</v>
      </c>
      <c r="P113" s="588" t="s">
        <v>2679</v>
      </c>
      <c r="Q113" s="588" t="s">
        <v>2680</v>
      </c>
      <c r="R113" s="595"/>
      <c r="S113" s="596"/>
      <c r="T113" s="611" t="s">
        <v>2425</v>
      </c>
    </row>
    <row r="114" ht="15.75" customHeight="1">
      <c r="A114" s="591" t="s">
        <v>2681</v>
      </c>
      <c r="B114" s="584">
        <v>402.0</v>
      </c>
      <c r="C114" s="584">
        <v>1988.0</v>
      </c>
      <c r="D114" s="575">
        <v>55745.79</v>
      </c>
      <c r="E114" s="584"/>
      <c r="F114" s="575">
        <v>29250.0</v>
      </c>
      <c r="G114" s="575">
        <v>26245.79</v>
      </c>
      <c r="H114" s="584"/>
      <c r="I114" s="584">
        <v>250.0</v>
      </c>
      <c r="J114" s="584" t="s">
        <v>62</v>
      </c>
      <c r="K114" s="610">
        <v>45709.0</v>
      </c>
      <c r="L114" s="593">
        <v>0.9694444444444444</v>
      </c>
      <c r="M114" s="594">
        <v>45713.0</v>
      </c>
      <c r="N114" s="593">
        <v>0.8236111111111111</v>
      </c>
      <c r="O114" s="586" t="s">
        <v>2427</v>
      </c>
      <c r="P114" s="588">
        <v>4500.0</v>
      </c>
      <c r="Q114" s="588"/>
      <c r="R114" s="595" t="s">
        <v>2422</v>
      </c>
      <c r="S114" s="596" t="s">
        <v>2407</v>
      </c>
      <c r="T114" s="611" t="s">
        <v>2484</v>
      </c>
    </row>
    <row r="115" ht="15.75" customHeight="1">
      <c r="A115" s="591" t="s">
        <v>2682</v>
      </c>
      <c r="B115" s="584">
        <v>402.0</v>
      </c>
      <c r="C115" s="584">
        <v>1987.0</v>
      </c>
      <c r="D115" s="575">
        <v>54200.56</v>
      </c>
      <c r="E115" s="584"/>
      <c r="F115" s="575">
        <v>29250.0</v>
      </c>
      <c r="G115" s="575">
        <v>24564.48</v>
      </c>
      <c r="H115" s="584"/>
      <c r="I115" s="584">
        <v>386.08</v>
      </c>
      <c r="J115" s="584">
        <v>0.0</v>
      </c>
      <c r="K115" s="610">
        <v>45709.0</v>
      </c>
      <c r="L115" s="593">
        <v>0.9645833333333333</v>
      </c>
      <c r="M115" s="594">
        <v>45713.0</v>
      </c>
      <c r="N115" s="593">
        <v>0.9645833333333333</v>
      </c>
      <c r="O115" s="586" t="s">
        <v>2427</v>
      </c>
      <c r="P115" s="588">
        <v>4500.0</v>
      </c>
      <c r="Q115" s="588"/>
      <c r="R115" s="595" t="s">
        <v>2422</v>
      </c>
      <c r="S115" s="596" t="s">
        <v>2407</v>
      </c>
      <c r="T115" s="611" t="s">
        <v>2484</v>
      </c>
    </row>
    <row r="116" ht="15.75" customHeight="1">
      <c r="A116" s="591" t="s">
        <v>2458</v>
      </c>
      <c r="B116" s="584">
        <v>404.0</v>
      </c>
      <c r="C116" s="584">
        <v>1999.0</v>
      </c>
      <c r="D116" s="575">
        <v>188379.31</v>
      </c>
      <c r="E116" s="575">
        <v>37675.92</v>
      </c>
      <c r="F116" s="575">
        <v>80000.0</v>
      </c>
      <c r="G116" s="584"/>
      <c r="H116" s="584"/>
      <c r="I116" s="575">
        <v>137132.77</v>
      </c>
      <c r="J116" s="575">
        <v>-66429.38</v>
      </c>
      <c r="K116" s="610">
        <v>45712.0</v>
      </c>
      <c r="L116" s="593">
        <v>0.044444444444444446</v>
      </c>
      <c r="M116" s="594">
        <v>45713.0</v>
      </c>
      <c r="N116" s="593">
        <v>0.35347222222222224</v>
      </c>
      <c r="O116" s="586" t="s">
        <v>2683</v>
      </c>
      <c r="P116" s="588" t="s">
        <v>2684</v>
      </c>
      <c r="Q116" s="588" t="s">
        <v>2414</v>
      </c>
      <c r="R116" s="595"/>
      <c r="S116" s="596" t="s">
        <v>2407</v>
      </c>
      <c r="T116" s="611" t="s">
        <v>570</v>
      </c>
    </row>
    <row r="117" ht="15.75" customHeight="1">
      <c r="A117" s="591" t="s">
        <v>2685</v>
      </c>
      <c r="B117" s="584">
        <v>401.0</v>
      </c>
      <c r="C117" s="584">
        <v>2004.0</v>
      </c>
      <c r="D117" s="575">
        <v>50696.41</v>
      </c>
      <c r="E117" s="575">
        <v>9507.5</v>
      </c>
      <c r="F117" s="575">
        <v>17550.0</v>
      </c>
      <c r="G117" s="584"/>
      <c r="H117" s="584"/>
      <c r="I117" s="584"/>
      <c r="J117" s="575">
        <v>23638.91</v>
      </c>
      <c r="K117" s="610">
        <v>45713.0</v>
      </c>
      <c r="L117" s="593">
        <v>0.7791666666666667</v>
      </c>
      <c r="M117" s="594">
        <v>45713.0</v>
      </c>
      <c r="N117" s="593">
        <v>0.825</v>
      </c>
      <c r="O117" s="586" t="s">
        <v>2686</v>
      </c>
      <c r="P117" s="588">
        <v>100.0</v>
      </c>
      <c r="Q117" s="588">
        <v>200.0</v>
      </c>
      <c r="R117" s="595"/>
      <c r="S117" s="596" t="s">
        <v>2407</v>
      </c>
      <c r="T117" s="611" t="s">
        <v>2425</v>
      </c>
    </row>
    <row r="118" ht="15.75" customHeight="1">
      <c r="A118" s="591" t="s">
        <v>2687</v>
      </c>
      <c r="B118" s="584">
        <v>433.0</v>
      </c>
      <c r="C118" s="584">
        <v>1996.0</v>
      </c>
      <c r="D118" s="575">
        <v>58084.42</v>
      </c>
      <c r="E118" s="575">
        <v>11616.88</v>
      </c>
      <c r="F118" s="575">
        <v>17550.0</v>
      </c>
      <c r="G118" s="584"/>
      <c r="H118" s="584"/>
      <c r="I118" s="575">
        <v>20000.0</v>
      </c>
      <c r="J118" s="575">
        <v>8917.54</v>
      </c>
      <c r="K118" s="610">
        <v>45711.0</v>
      </c>
      <c r="L118" s="593">
        <v>0.19166666666666668</v>
      </c>
      <c r="M118" s="594">
        <v>45714.0</v>
      </c>
      <c r="N118" s="593">
        <v>0.5638888888888889</v>
      </c>
      <c r="O118" s="586" t="s">
        <v>2539</v>
      </c>
      <c r="P118" s="588">
        <v>10120.0</v>
      </c>
      <c r="Q118" s="588">
        <v>200.0</v>
      </c>
      <c r="R118" s="595"/>
      <c r="S118" s="596" t="s">
        <v>2407</v>
      </c>
      <c r="T118" s="611" t="s">
        <v>2425</v>
      </c>
    </row>
    <row r="119" ht="15.75" customHeight="1">
      <c r="A119" s="591" t="s">
        <v>2688</v>
      </c>
      <c r="B119" s="584">
        <v>427.0</v>
      </c>
      <c r="C119" s="584">
        <v>1990.0</v>
      </c>
      <c r="D119" s="575">
        <v>336447.35</v>
      </c>
      <c r="E119" s="584"/>
      <c r="F119" s="575">
        <v>60450.0</v>
      </c>
      <c r="G119" s="575">
        <v>209461.7</v>
      </c>
      <c r="H119" s="584"/>
      <c r="I119" s="575">
        <v>66535.65</v>
      </c>
      <c r="J119" s="584" t="s">
        <v>62</v>
      </c>
      <c r="K119" s="610">
        <v>45710.0</v>
      </c>
      <c r="L119" s="593">
        <v>0.3736111111111111</v>
      </c>
      <c r="M119" s="594">
        <v>45714.0</v>
      </c>
      <c r="N119" s="593">
        <v>0.5013888888888889</v>
      </c>
      <c r="O119" s="586" t="s">
        <v>2689</v>
      </c>
      <c r="P119" s="588" t="s">
        <v>2690</v>
      </c>
      <c r="Q119" s="588"/>
      <c r="R119" s="595" t="s">
        <v>2691</v>
      </c>
      <c r="S119" s="596" t="s">
        <v>2403</v>
      </c>
      <c r="T119" s="611" t="s">
        <v>2408</v>
      </c>
    </row>
    <row r="120" ht="15.75" customHeight="1">
      <c r="A120" s="591" t="s">
        <v>2692</v>
      </c>
      <c r="B120" s="584">
        <v>437.0</v>
      </c>
      <c r="C120" s="584">
        <v>1986.0</v>
      </c>
      <c r="D120" s="575">
        <v>72254.88</v>
      </c>
      <c r="E120" s="584"/>
      <c r="F120" s="575">
        <v>7800.0</v>
      </c>
      <c r="G120" s="584"/>
      <c r="H120" s="584"/>
      <c r="I120" s="575">
        <v>65000.0</v>
      </c>
      <c r="J120" s="584">
        <v>-545.12</v>
      </c>
      <c r="K120" s="610">
        <v>45709.0</v>
      </c>
      <c r="L120" s="593">
        <v>0.7715277777777778</v>
      </c>
      <c r="M120" s="594">
        <v>45714.0</v>
      </c>
      <c r="N120" s="593">
        <v>0.6819444444444445</v>
      </c>
      <c r="O120" s="586" t="s">
        <v>2693</v>
      </c>
      <c r="P120" s="588">
        <v>300.0</v>
      </c>
      <c r="Q120" s="588">
        <v>200.0</v>
      </c>
      <c r="R120" s="595"/>
      <c r="S120" s="596" t="s">
        <v>2407</v>
      </c>
      <c r="T120" s="611" t="s">
        <v>2408</v>
      </c>
    </row>
    <row r="121" ht="15.75" customHeight="1">
      <c r="A121" s="591" t="s">
        <v>2694</v>
      </c>
      <c r="B121" s="584">
        <v>436.0</v>
      </c>
      <c r="C121" s="584">
        <v>1992.0</v>
      </c>
      <c r="D121" s="575">
        <v>68435.09</v>
      </c>
      <c r="E121" s="584"/>
      <c r="F121" s="575">
        <v>19500.0</v>
      </c>
      <c r="G121" s="584"/>
      <c r="H121" s="575">
        <v>21189.22</v>
      </c>
      <c r="I121" s="575">
        <v>20000.0</v>
      </c>
      <c r="J121" s="575">
        <v>7745.87</v>
      </c>
      <c r="K121" s="610">
        <v>45710.0</v>
      </c>
      <c r="L121" s="593">
        <v>0.6256944444444444</v>
      </c>
      <c r="M121" s="594">
        <v>45715.0</v>
      </c>
      <c r="N121" s="593">
        <v>0.55625</v>
      </c>
      <c r="O121" s="586" t="s">
        <v>2421</v>
      </c>
      <c r="P121" s="588">
        <v>7800.0</v>
      </c>
      <c r="Q121" s="588">
        <v>200.0</v>
      </c>
      <c r="R121" s="595"/>
      <c r="S121" s="596" t="s">
        <v>2407</v>
      </c>
      <c r="T121" s="611" t="s">
        <v>2404</v>
      </c>
    </row>
    <row r="122" ht="15.75" customHeight="1">
      <c r="A122" s="591" t="s">
        <v>2695</v>
      </c>
      <c r="B122" s="584">
        <v>405.0</v>
      </c>
      <c r="C122" s="584">
        <v>2000.0</v>
      </c>
      <c r="D122" s="575">
        <v>84599.15</v>
      </c>
      <c r="E122" s="584"/>
      <c r="F122" s="575">
        <v>14235.0</v>
      </c>
      <c r="G122" s="575">
        <v>70076.65</v>
      </c>
      <c r="H122" s="584"/>
      <c r="I122" s="584">
        <v>287.5</v>
      </c>
      <c r="J122" s="584" t="s">
        <v>62</v>
      </c>
      <c r="K122" s="610">
        <v>45712.0</v>
      </c>
      <c r="L122" s="593">
        <v>0.36180555555555555</v>
      </c>
      <c r="M122" s="594">
        <v>45715.0</v>
      </c>
      <c r="N122" s="593">
        <v>0.6256944444444444</v>
      </c>
      <c r="O122" s="586" t="s">
        <v>2696</v>
      </c>
      <c r="P122" s="588" t="s">
        <v>2697</v>
      </c>
      <c r="Q122" s="588"/>
      <c r="R122" s="595" t="s">
        <v>2422</v>
      </c>
      <c r="S122" s="596" t="s">
        <v>2407</v>
      </c>
      <c r="T122" s="611" t="s">
        <v>2408</v>
      </c>
    </row>
    <row r="123" ht="15.75" customHeight="1">
      <c r="A123" s="591" t="s">
        <v>2698</v>
      </c>
      <c r="B123" s="584">
        <v>440.0</v>
      </c>
      <c r="C123" s="584">
        <v>2013.0</v>
      </c>
      <c r="D123" s="575">
        <v>101067.27</v>
      </c>
      <c r="E123" s="584"/>
      <c r="F123" s="575">
        <v>23634.0</v>
      </c>
      <c r="G123" s="575">
        <v>77162.23</v>
      </c>
      <c r="H123" s="584"/>
      <c r="I123" s="584">
        <v>271.04</v>
      </c>
      <c r="J123" s="584">
        <v>0.0</v>
      </c>
      <c r="K123" s="610">
        <v>45713.0</v>
      </c>
      <c r="L123" s="593">
        <v>0.775</v>
      </c>
      <c r="M123" s="594">
        <v>45715.0</v>
      </c>
      <c r="N123" s="593">
        <v>0.6604166666666667</v>
      </c>
      <c r="O123" s="586" t="s">
        <v>2486</v>
      </c>
      <c r="P123" s="588" t="s">
        <v>2699</v>
      </c>
      <c r="Q123" s="588"/>
      <c r="R123" s="595" t="s">
        <v>2422</v>
      </c>
      <c r="S123" s="596" t="s">
        <v>2407</v>
      </c>
      <c r="T123" s="611" t="s">
        <v>2408</v>
      </c>
    </row>
    <row r="124" ht="15.75" customHeight="1">
      <c r="A124" s="591" t="s">
        <v>2700</v>
      </c>
      <c r="B124" s="584">
        <v>409.0</v>
      </c>
      <c r="C124" s="584">
        <v>2001.0</v>
      </c>
      <c r="D124" s="575">
        <v>57603.0</v>
      </c>
      <c r="E124" s="584"/>
      <c r="F124" s="584"/>
      <c r="G124" s="584"/>
      <c r="H124" s="584"/>
      <c r="I124" s="584"/>
      <c r="J124" s="575">
        <v>57603.0</v>
      </c>
      <c r="K124" s="610">
        <v>45712.0</v>
      </c>
      <c r="L124" s="593">
        <v>0.6173611111111111</v>
      </c>
      <c r="M124" s="594">
        <v>45715.0</v>
      </c>
      <c r="N124" s="593">
        <v>0.8111111111111111</v>
      </c>
      <c r="O124" s="586" t="s">
        <v>2406</v>
      </c>
      <c r="P124" s="620">
        <v>15000.0</v>
      </c>
      <c r="Q124" s="588">
        <v>200.0</v>
      </c>
      <c r="R124" s="595"/>
      <c r="S124" s="596" t="s">
        <v>2407</v>
      </c>
      <c r="T124" s="611" t="s">
        <v>2432</v>
      </c>
    </row>
    <row r="125" ht="15.75" customHeight="1">
      <c r="A125" s="591" t="s">
        <v>2701</v>
      </c>
      <c r="B125" s="584">
        <v>412.0</v>
      </c>
      <c r="C125" s="584">
        <v>2015.0</v>
      </c>
      <c r="D125" s="575">
        <v>32654.28</v>
      </c>
      <c r="E125" s="584"/>
      <c r="F125" s="575">
        <v>11700.0</v>
      </c>
      <c r="G125" s="584"/>
      <c r="H125" s="575">
        <v>9280.13</v>
      </c>
      <c r="I125" s="575">
        <v>20000.0</v>
      </c>
      <c r="J125" s="575">
        <v>-8325.85</v>
      </c>
      <c r="K125" s="610">
        <v>45713.0</v>
      </c>
      <c r="L125" s="593">
        <v>0.8881944444444444</v>
      </c>
      <c r="M125" s="594">
        <v>45715.0</v>
      </c>
      <c r="N125" s="593">
        <v>0.70625</v>
      </c>
      <c r="O125" s="586" t="s">
        <v>2702</v>
      </c>
      <c r="P125" s="620">
        <v>2000.0</v>
      </c>
      <c r="Q125" s="588">
        <v>200.0</v>
      </c>
      <c r="R125" s="595"/>
      <c r="S125" s="596" t="s">
        <v>2407</v>
      </c>
      <c r="T125" s="611" t="s">
        <v>2408</v>
      </c>
    </row>
    <row r="126" ht="15.75" customHeight="1">
      <c r="A126" s="591" t="s">
        <v>2703</v>
      </c>
      <c r="B126" s="584">
        <v>443.0</v>
      </c>
      <c r="C126" s="584">
        <v>2002.0</v>
      </c>
      <c r="D126" s="575">
        <v>361012.29</v>
      </c>
      <c r="E126" s="584"/>
      <c r="F126" s="575">
        <v>37050.0</v>
      </c>
      <c r="G126" s="584"/>
      <c r="H126" s="584"/>
      <c r="I126" s="575">
        <v>131486.38</v>
      </c>
      <c r="J126" s="575">
        <v>192475.91</v>
      </c>
      <c r="K126" s="610">
        <v>45712.0</v>
      </c>
      <c r="L126" s="593">
        <v>0.6354166666666666</v>
      </c>
      <c r="M126" s="594">
        <v>45715.0</v>
      </c>
      <c r="N126" s="593">
        <v>0.7020833333333333</v>
      </c>
      <c r="O126" s="586" t="s">
        <v>2704</v>
      </c>
      <c r="P126" s="588" t="s">
        <v>2705</v>
      </c>
      <c r="Q126" s="588" t="s">
        <v>2497</v>
      </c>
      <c r="R126" s="595"/>
      <c r="S126" s="596" t="s">
        <v>2407</v>
      </c>
      <c r="T126" s="611" t="s">
        <v>2408</v>
      </c>
    </row>
    <row r="127" ht="15.75" customHeight="1">
      <c r="A127" s="591" t="s">
        <v>2706</v>
      </c>
      <c r="B127" s="584" t="s">
        <v>2524</v>
      </c>
      <c r="C127" s="584">
        <v>2010.0</v>
      </c>
      <c r="D127" s="575">
        <v>42440.74</v>
      </c>
      <c r="E127" s="584"/>
      <c r="F127" s="575">
        <v>5752.5</v>
      </c>
      <c r="G127" s="584"/>
      <c r="H127" s="584"/>
      <c r="I127" s="584"/>
      <c r="J127" s="575">
        <v>36688.24</v>
      </c>
      <c r="K127" s="610">
        <v>45713.0</v>
      </c>
      <c r="L127" s="593">
        <v>0.35694444444444445</v>
      </c>
      <c r="M127" s="594">
        <v>45715.0</v>
      </c>
      <c r="N127" s="593">
        <v>0.7027777777777777</v>
      </c>
      <c r="O127" s="586" t="s">
        <v>2707</v>
      </c>
      <c r="P127" s="588" t="s">
        <v>2708</v>
      </c>
      <c r="Q127" s="588" t="s">
        <v>2444</v>
      </c>
      <c r="R127" s="595"/>
      <c r="S127" s="596" t="s">
        <v>2407</v>
      </c>
      <c r="T127" s="611" t="s">
        <v>2408</v>
      </c>
    </row>
    <row r="128" ht="15.75" customHeight="1">
      <c r="A128" s="591" t="s">
        <v>2709</v>
      </c>
      <c r="B128" s="584">
        <v>430.0</v>
      </c>
      <c r="C128" s="584">
        <v>2011.0</v>
      </c>
      <c r="D128" s="575">
        <v>32927.37</v>
      </c>
      <c r="E128" s="584"/>
      <c r="F128" s="575">
        <v>19500.0</v>
      </c>
      <c r="G128" s="575">
        <v>12279.94</v>
      </c>
      <c r="H128" s="584"/>
      <c r="I128" s="584"/>
      <c r="J128" s="575">
        <v>1147.43</v>
      </c>
      <c r="K128" s="610">
        <v>45713.0</v>
      </c>
      <c r="L128" s="593">
        <v>0.39444444444444443</v>
      </c>
      <c r="M128" s="594">
        <v>45715.0</v>
      </c>
      <c r="N128" s="593">
        <v>0.7104166666666667</v>
      </c>
      <c r="O128" s="586" t="s">
        <v>2710</v>
      </c>
      <c r="P128" s="588">
        <v>3600.0</v>
      </c>
      <c r="Q128" s="588">
        <v>200.0</v>
      </c>
      <c r="R128" s="595"/>
      <c r="S128" s="596" t="s">
        <v>2500</v>
      </c>
      <c r="T128" s="611" t="s">
        <v>2408</v>
      </c>
    </row>
    <row r="129" ht="15.75" customHeight="1">
      <c r="A129" s="591" t="s">
        <v>2711</v>
      </c>
      <c r="B129" s="584">
        <v>426.0</v>
      </c>
      <c r="C129" s="584">
        <v>1998.0</v>
      </c>
      <c r="D129" s="575">
        <v>92381.32</v>
      </c>
      <c r="E129" s="584"/>
      <c r="F129" s="575">
        <v>29250.0</v>
      </c>
      <c r="G129" s="575">
        <v>61808.82</v>
      </c>
      <c r="H129" s="584"/>
      <c r="I129" s="584"/>
      <c r="J129" s="575">
        <v>1322.5</v>
      </c>
      <c r="K129" s="610">
        <v>45711.0</v>
      </c>
      <c r="L129" s="593">
        <v>0.8555555555555555</v>
      </c>
      <c r="M129" s="594">
        <v>45715.0</v>
      </c>
      <c r="N129" s="593">
        <v>0.8555555555555555</v>
      </c>
      <c r="O129" s="586" t="s">
        <v>2482</v>
      </c>
      <c r="P129" s="588">
        <v>6000.0</v>
      </c>
      <c r="Q129" s="588"/>
      <c r="R129" s="595" t="s">
        <v>2422</v>
      </c>
      <c r="S129" s="596" t="s">
        <v>2500</v>
      </c>
      <c r="T129" s="611" t="s">
        <v>2408</v>
      </c>
    </row>
    <row r="130" ht="15.75" customHeight="1">
      <c r="A130" s="591" t="s">
        <v>2712</v>
      </c>
      <c r="B130" s="584">
        <v>425.0</v>
      </c>
      <c r="C130" s="584">
        <v>1991.0</v>
      </c>
      <c r="D130" s="575">
        <v>85162.49</v>
      </c>
      <c r="E130" s="584"/>
      <c r="F130" s="575">
        <v>27690.0</v>
      </c>
      <c r="G130" s="575">
        <v>41272.56</v>
      </c>
      <c r="H130" s="584"/>
      <c r="I130" s="575">
        <v>16199.93</v>
      </c>
      <c r="J130" s="584" t="s">
        <v>62</v>
      </c>
      <c r="K130" s="610">
        <v>45710.0</v>
      </c>
      <c r="L130" s="593">
        <v>0.575</v>
      </c>
      <c r="M130" s="594">
        <v>45715.0</v>
      </c>
      <c r="N130" s="593">
        <v>0.7611111111111111</v>
      </c>
      <c r="O130" s="586" t="s">
        <v>2713</v>
      </c>
      <c r="P130" s="588" t="s">
        <v>2714</v>
      </c>
      <c r="Q130" s="613">
        <v>300.0</v>
      </c>
      <c r="R130" s="595" t="s">
        <v>2715</v>
      </c>
      <c r="S130" s="596" t="s">
        <v>2500</v>
      </c>
      <c r="T130" s="611" t="s">
        <v>2716</v>
      </c>
    </row>
    <row r="131" ht="15.75" customHeight="1">
      <c r="A131" s="591" t="s">
        <v>2717</v>
      </c>
      <c r="B131" s="584">
        <v>401.0</v>
      </c>
      <c r="C131" s="584">
        <v>1960.0</v>
      </c>
      <c r="D131" s="575">
        <v>334726.03</v>
      </c>
      <c r="E131" s="621">
        <v>66945.29</v>
      </c>
      <c r="F131" s="575">
        <v>23010.0</v>
      </c>
      <c r="G131" s="575">
        <v>145000.0</v>
      </c>
      <c r="H131" s="584"/>
      <c r="I131" s="575">
        <v>84130.89</v>
      </c>
      <c r="J131" s="575">
        <v>15639.85</v>
      </c>
      <c r="K131" s="610">
        <v>45703.0</v>
      </c>
      <c r="L131" s="593">
        <v>0.5548611111111111</v>
      </c>
      <c r="M131" s="594">
        <v>45715.0</v>
      </c>
      <c r="N131" s="593">
        <v>0.8201388888888889</v>
      </c>
      <c r="O131" s="586" t="s">
        <v>2718</v>
      </c>
      <c r="P131" s="588" t="s">
        <v>2719</v>
      </c>
      <c r="Q131" s="588">
        <v>200.0</v>
      </c>
      <c r="R131" s="595" t="s">
        <v>2422</v>
      </c>
      <c r="S131" s="596" t="s">
        <v>2407</v>
      </c>
      <c r="T131" s="611" t="s">
        <v>2425</v>
      </c>
    </row>
    <row r="132" ht="15.75" customHeight="1">
      <c r="A132" s="591" t="s">
        <v>2720</v>
      </c>
      <c r="B132" s="584">
        <v>432.0</v>
      </c>
      <c r="C132" s="584">
        <v>2003.0</v>
      </c>
      <c r="D132" s="575">
        <v>53069.29</v>
      </c>
      <c r="E132" s="584"/>
      <c r="F132" s="575">
        <v>11700.0</v>
      </c>
      <c r="G132" s="575">
        <v>37273.29</v>
      </c>
      <c r="H132" s="584"/>
      <c r="I132" s="575">
        <v>4096.0</v>
      </c>
      <c r="J132" s="584" t="s">
        <v>62</v>
      </c>
      <c r="K132" s="610">
        <v>45712.0</v>
      </c>
      <c r="L132" s="593">
        <v>0.6506944444444445</v>
      </c>
      <c r="M132" s="594">
        <v>45715.0</v>
      </c>
      <c r="N132" s="593">
        <v>0.7722222222222223</v>
      </c>
      <c r="O132" s="586" t="s">
        <v>2455</v>
      </c>
      <c r="P132" s="588">
        <v>2600.0</v>
      </c>
      <c r="Q132" s="588"/>
      <c r="R132" s="595" t="s">
        <v>2691</v>
      </c>
      <c r="S132" s="596" t="s">
        <v>2407</v>
      </c>
      <c r="T132" s="611" t="s">
        <v>2408</v>
      </c>
    </row>
    <row r="133" ht="15.75" customHeight="1">
      <c r="A133" s="591" t="s">
        <v>2721</v>
      </c>
      <c r="B133" s="584">
        <v>413.0</v>
      </c>
      <c r="C133" s="584">
        <v>2020.0</v>
      </c>
      <c r="D133" s="575">
        <v>96882.73</v>
      </c>
      <c r="E133" s="584"/>
      <c r="F133" s="575">
        <v>2457.0</v>
      </c>
      <c r="G133" s="584"/>
      <c r="H133" s="584"/>
      <c r="I133" s="575">
        <v>30000.0</v>
      </c>
      <c r="J133" s="575">
        <v>64425.73</v>
      </c>
      <c r="K133" s="610">
        <v>45714.0</v>
      </c>
      <c r="L133" s="593">
        <v>0.8909722222222223</v>
      </c>
      <c r="M133" s="594">
        <v>45716.0</v>
      </c>
      <c r="N133" s="584"/>
      <c r="O133" s="586" t="s">
        <v>2722</v>
      </c>
      <c r="P133" s="588" t="s">
        <v>2723</v>
      </c>
      <c r="Q133" s="588" t="s">
        <v>2724</v>
      </c>
      <c r="R133" s="595"/>
      <c r="S133" s="596" t="s">
        <v>2407</v>
      </c>
      <c r="T133" s="611" t="s">
        <v>2408</v>
      </c>
    </row>
    <row r="134" ht="15.75" customHeight="1">
      <c r="A134" s="591" t="s">
        <v>2725</v>
      </c>
      <c r="B134" s="584">
        <v>435.0</v>
      </c>
      <c r="C134" s="584">
        <v>2005.0</v>
      </c>
      <c r="D134" s="575">
        <v>93307.15</v>
      </c>
      <c r="E134" s="584"/>
      <c r="F134" s="575">
        <v>76000.0</v>
      </c>
      <c r="G134" s="584"/>
      <c r="H134" s="584"/>
      <c r="I134" s="575">
        <v>53170.28</v>
      </c>
      <c r="J134" s="575">
        <v>-35863.13</v>
      </c>
      <c r="K134" s="610">
        <v>45712.0</v>
      </c>
      <c r="L134" s="593">
        <v>0.7993055555555556</v>
      </c>
      <c r="M134" s="594">
        <v>45716.0</v>
      </c>
      <c r="N134" s="593">
        <v>0.6152777777777778</v>
      </c>
      <c r="O134" s="586" t="s">
        <v>1763</v>
      </c>
      <c r="P134" s="588">
        <v>12650.0</v>
      </c>
      <c r="Q134" s="588">
        <v>200.0</v>
      </c>
      <c r="R134" s="595"/>
      <c r="S134" s="596" t="s">
        <v>2407</v>
      </c>
      <c r="T134" s="611" t="s">
        <v>2469</v>
      </c>
    </row>
    <row r="135" ht="15.75" customHeight="1">
      <c r="A135" s="591" t="s">
        <v>2726</v>
      </c>
      <c r="B135" s="584">
        <v>407.0</v>
      </c>
      <c r="C135" s="584">
        <v>2006.0</v>
      </c>
      <c r="D135" s="575">
        <v>73204.75</v>
      </c>
      <c r="E135" s="584"/>
      <c r="F135" s="575">
        <v>7800.0</v>
      </c>
      <c r="G135" s="584"/>
      <c r="H135" s="584"/>
      <c r="I135" s="575">
        <v>20264.01</v>
      </c>
      <c r="J135" s="575">
        <v>45140.74</v>
      </c>
      <c r="K135" s="610">
        <v>45712.0</v>
      </c>
      <c r="L135" s="593">
        <v>0.8194444444444444</v>
      </c>
      <c r="M135" s="594">
        <v>45716.0</v>
      </c>
      <c r="N135" s="584"/>
      <c r="O135" s="586" t="s">
        <v>1763</v>
      </c>
      <c r="P135" s="588">
        <v>12650.0</v>
      </c>
      <c r="Q135" s="588">
        <v>200.0</v>
      </c>
      <c r="R135" s="595"/>
      <c r="S135" s="596" t="s">
        <v>2407</v>
      </c>
      <c r="T135" s="611" t="s">
        <v>2469</v>
      </c>
    </row>
    <row r="136" ht="15.75" customHeight="1">
      <c r="A136" s="591" t="s">
        <v>2727</v>
      </c>
      <c r="B136" s="584">
        <v>414.0</v>
      </c>
      <c r="C136" s="584">
        <v>2017.0</v>
      </c>
      <c r="D136" s="575">
        <v>40214.99</v>
      </c>
      <c r="E136" s="584"/>
      <c r="F136" s="575">
        <v>11700.0</v>
      </c>
      <c r="G136" s="584"/>
      <c r="H136" s="584"/>
      <c r="I136" s="575">
        <v>25000.0</v>
      </c>
      <c r="J136" s="575">
        <v>3514.99</v>
      </c>
      <c r="K136" s="610">
        <v>45714.0</v>
      </c>
      <c r="L136" s="593">
        <v>0.7194444444444444</v>
      </c>
      <c r="M136" s="594">
        <v>45716.0</v>
      </c>
      <c r="N136" s="584"/>
      <c r="O136" s="586" t="s">
        <v>2406</v>
      </c>
      <c r="P136" s="588"/>
      <c r="Q136" s="588"/>
      <c r="R136" s="595"/>
      <c r="S136" s="596"/>
      <c r="T136" s="611" t="s">
        <v>2408</v>
      </c>
    </row>
    <row r="137" ht="15.75" customHeight="1">
      <c r="A137" s="591" t="s">
        <v>2728</v>
      </c>
      <c r="B137" s="584" t="s">
        <v>2729</v>
      </c>
      <c r="C137" s="584">
        <v>1997.0</v>
      </c>
      <c r="D137" s="575">
        <v>457736.57</v>
      </c>
      <c r="E137" s="575">
        <v>91547.35</v>
      </c>
      <c r="F137" s="575">
        <v>80000.0</v>
      </c>
      <c r="G137" s="584"/>
      <c r="H137" s="584"/>
      <c r="I137" s="575">
        <v>58630.36</v>
      </c>
      <c r="J137" s="575">
        <v>227558.86</v>
      </c>
      <c r="K137" s="610">
        <v>45711.0</v>
      </c>
      <c r="L137" s="593">
        <v>0.7361111111111112</v>
      </c>
      <c r="M137" s="594">
        <v>45715.0</v>
      </c>
      <c r="N137" s="593">
        <v>0.4583333333333333</v>
      </c>
      <c r="O137" s="586" t="s">
        <v>2730</v>
      </c>
      <c r="P137" s="588" t="s">
        <v>2731</v>
      </c>
      <c r="Q137" s="588" t="s">
        <v>2444</v>
      </c>
      <c r="R137" s="595"/>
      <c r="S137" s="596" t="s">
        <v>2407</v>
      </c>
      <c r="T137" s="611" t="s">
        <v>2425</v>
      </c>
    </row>
    <row r="138" ht="15.75" customHeight="1">
      <c r="A138" s="591"/>
      <c r="B138" s="584"/>
      <c r="C138" s="584"/>
      <c r="D138" s="584"/>
      <c r="E138" s="584"/>
      <c r="F138" s="584"/>
      <c r="G138" s="584"/>
      <c r="H138" s="584"/>
      <c r="I138" s="584"/>
      <c r="J138" s="584" t="s">
        <v>62</v>
      </c>
      <c r="K138" s="584"/>
      <c r="L138" s="584"/>
      <c r="M138" s="584"/>
      <c r="N138" s="584"/>
      <c r="O138" s="586"/>
      <c r="P138" s="588"/>
      <c r="Q138" s="588"/>
      <c r="R138" s="595"/>
      <c r="S138" s="596"/>
      <c r="T138" s="614"/>
    </row>
    <row r="139" ht="15.75" customHeight="1">
      <c r="A139" s="591"/>
      <c r="B139" s="584"/>
      <c r="C139" s="584"/>
      <c r="D139" s="584"/>
      <c r="E139" s="584"/>
      <c r="F139" s="584"/>
      <c r="G139" s="584"/>
      <c r="H139" s="584"/>
      <c r="I139" s="584"/>
      <c r="J139" s="584" t="s">
        <v>62</v>
      </c>
      <c r="K139" s="584"/>
      <c r="L139" s="584"/>
      <c r="M139" s="584"/>
      <c r="N139" s="584"/>
      <c r="O139" s="586"/>
      <c r="P139" s="588"/>
      <c r="Q139" s="588"/>
      <c r="R139" s="595"/>
      <c r="S139" s="596"/>
      <c r="T139" s="614"/>
    </row>
    <row r="140" ht="15.75" customHeight="1">
      <c r="A140" s="591"/>
      <c r="B140" s="584"/>
      <c r="C140" s="584"/>
      <c r="D140" s="584"/>
      <c r="E140" s="584"/>
      <c r="F140" s="584"/>
      <c r="G140" s="584"/>
      <c r="H140" s="584"/>
      <c r="I140" s="584"/>
      <c r="J140" s="584" t="s">
        <v>62</v>
      </c>
      <c r="K140" s="584"/>
      <c r="L140" s="584"/>
      <c r="M140" s="584"/>
      <c r="N140" s="584"/>
      <c r="O140" s="586"/>
      <c r="P140" s="588"/>
      <c r="Q140" s="588"/>
      <c r="R140" s="595"/>
      <c r="S140" s="596"/>
      <c r="T140" s="614"/>
    </row>
    <row r="141" ht="15.75" customHeight="1">
      <c r="A141" s="591"/>
      <c r="B141" s="584"/>
      <c r="C141" s="584"/>
      <c r="D141" s="584"/>
      <c r="E141" s="584"/>
      <c r="F141" s="584"/>
      <c r="G141" s="584"/>
      <c r="H141" s="584"/>
      <c r="I141" s="584"/>
      <c r="J141" s="584" t="s">
        <v>62</v>
      </c>
      <c r="K141" s="584"/>
      <c r="L141" s="584"/>
      <c r="M141" s="584"/>
      <c r="N141" s="584"/>
      <c r="O141" s="586"/>
      <c r="P141" s="588"/>
      <c r="Q141" s="588"/>
      <c r="R141" s="595"/>
      <c r="S141" s="596"/>
      <c r="T141" s="614"/>
    </row>
    <row r="142" ht="15.75" customHeight="1">
      <c r="A142" s="591"/>
      <c r="B142" s="584"/>
      <c r="C142" s="584"/>
      <c r="D142" s="584"/>
      <c r="E142" s="584"/>
      <c r="F142" s="584"/>
      <c r="G142" s="584"/>
      <c r="H142" s="584"/>
      <c r="I142" s="584"/>
      <c r="J142" s="584" t="s">
        <v>62</v>
      </c>
      <c r="K142" s="584"/>
      <c r="L142" s="584"/>
      <c r="M142" s="584"/>
      <c r="N142" s="584"/>
      <c r="O142" s="586"/>
      <c r="P142" s="588"/>
      <c r="Q142" s="588"/>
      <c r="R142" s="595"/>
      <c r="S142" s="596"/>
      <c r="T142" s="614"/>
    </row>
    <row r="143" ht="15.75" customHeight="1">
      <c r="A143" s="591"/>
      <c r="B143" s="584"/>
      <c r="C143" s="584"/>
      <c r="D143" s="584"/>
      <c r="E143" s="584"/>
      <c r="F143" s="584"/>
      <c r="G143" s="584"/>
      <c r="H143" s="584"/>
      <c r="I143" s="584"/>
      <c r="J143" s="584" t="s">
        <v>62</v>
      </c>
      <c r="K143" s="584"/>
      <c r="L143" s="584"/>
      <c r="M143" s="584"/>
      <c r="N143" s="584"/>
      <c r="O143" s="586"/>
      <c r="P143" s="588"/>
      <c r="Q143" s="588"/>
      <c r="R143" s="595"/>
      <c r="S143" s="596"/>
      <c r="T143" s="614"/>
    </row>
    <row r="144" ht="15.75" customHeight="1">
      <c r="A144" s="591"/>
      <c r="B144" s="584"/>
      <c r="C144" s="584"/>
      <c r="D144" s="584"/>
      <c r="E144" s="584"/>
      <c r="F144" s="584"/>
      <c r="G144" s="584"/>
      <c r="H144" s="584"/>
      <c r="I144" s="584"/>
      <c r="J144" s="584" t="s">
        <v>62</v>
      </c>
      <c r="K144" s="584"/>
      <c r="L144" s="584"/>
      <c r="M144" s="584"/>
      <c r="N144" s="584"/>
      <c r="O144" s="586"/>
      <c r="P144" s="588"/>
      <c r="Q144" s="588"/>
      <c r="R144" s="595"/>
      <c r="S144" s="596"/>
      <c r="T144" s="614"/>
    </row>
    <row r="145" ht="15.75" customHeight="1">
      <c r="A145" s="591"/>
      <c r="B145" s="584"/>
      <c r="C145" s="584"/>
      <c r="D145" s="584"/>
      <c r="E145" s="584"/>
      <c r="F145" s="584"/>
      <c r="G145" s="584"/>
      <c r="H145" s="584"/>
      <c r="I145" s="584"/>
      <c r="J145" s="584" t="s">
        <v>62</v>
      </c>
      <c r="K145" s="584"/>
      <c r="L145" s="584"/>
      <c r="M145" s="584"/>
      <c r="N145" s="584"/>
      <c r="O145" s="586"/>
      <c r="P145" s="588"/>
      <c r="Q145" s="588"/>
      <c r="R145" s="595"/>
      <c r="S145" s="596"/>
      <c r="T145" s="614"/>
    </row>
    <row r="146" ht="15.75" customHeight="1">
      <c r="A146" s="591"/>
      <c r="B146" s="584"/>
      <c r="C146" s="584"/>
      <c r="D146" s="584"/>
      <c r="E146" s="584"/>
      <c r="F146" s="584"/>
      <c r="G146" s="584"/>
      <c r="H146" s="584"/>
      <c r="I146" s="584"/>
      <c r="J146" s="584" t="s">
        <v>62</v>
      </c>
      <c r="K146" s="584"/>
      <c r="L146" s="584"/>
      <c r="M146" s="584"/>
      <c r="N146" s="584"/>
      <c r="O146" s="586"/>
      <c r="P146" s="588"/>
      <c r="Q146" s="588"/>
      <c r="R146" s="595"/>
      <c r="S146" s="596"/>
      <c r="T146" s="614"/>
    </row>
    <row r="147" ht="15.75" customHeight="1">
      <c r="A147" s="591"/>
      <c r="B147" s="584"/>
      <c r="C147" s="584"/>
      <c r="D147" s="584"/>
      <c r="E147" s="584"/>
      <c r="F147" s="584"/>
      <c r="G147" s="584"/>
      <c r="H147" s="584"/>
      <c r="I147" s="584"/>
      <c r="J147" s="584" t="s">
        <v>62</v>
      </c>
      <c r="K147" s="584"/>
      <c r="L147" s="584"/>
      <c r="M147" s="584"/>
      <c r="N147" s="584"/>
      <c r="O147" s="586"/>
      <c r="P147" s="588"/>
      <c r="Q147" s="588"/>
      <c r="R147" s="595"/>
      <c r="S147" s="596"/>
      <c r="T147" s="614"/>
    </row>
    <row r="148" ht="15.75" customHeight="1">
      <c r="A148" s="591"/>
      <c r="B148" s="584"/>
      <c r="C148" s="584"/>
      <c r="D148" s="584"/>
      <c r="E148" s="584"/>
      <c r="F148" s="584"/>
      <c r="G148" s="584"/>
      <c r="H148" s="584"/>
      <c r="I148" s="584"/>
      <c r="J148" s="584" t="s">
        <v>62</v>
      </c>
      <c r="K148" s="584"/>
      <c r="L148" s="584"/>
      <c r="M148" s="584"/>
      <c r="N148" s="584"/>
      <c r="O148" s="586"/>
      <c r="P148" s="588"/>
      <c r="Q148" s="588"/>
      <c r="R148" s="595"/>
      <c r="S148" s="596"/>
      <c r="T148" s="614"/>
    </row>
    <row r="149" ht="15.75" customHeight="1">
      <c r="A149" s="591"/>
      <c r="B149" s="584"/>
      <c r="C149" s="584"/>
      <c r="D149" s="584"/>
      <c r="E149" s="584"/>
      <c r="F149" s="584"/>
      <c r="G149" s="584"/>
      <c r="H149" s="584"/>
      <c r="I149" s="584"/>
      <c r="J149" s="584" t="s">
        <v>62</v>
      </c>
      <c r="K149" s="584"/>
      <c r="L149" s="584"/>
      <c r="M149" s="584"/>
      <c r="N149" s="584"/>
      <c r="O149" s="586"/>
      <c r="P149" s="588"/>
      <c r="Q149" s="588"/>
      <c r="R149" s="595"/>
      <c r="S149" s="596"/>
      <c r="T149" s="614"/>
    </row>
    <row r="150" ht="15.75" customHeight="1">
      <c r="A150" s="591"/>
      <c r="B150" s="584"/>
      <c r="C150" s="584"/>
      <c r="D150" s="584"/>
      <c r="E150" s="584"/>
      <c r="F150" s="584"/>
      <c r="G150" s="584"/>
      <c r="H150" s="584"/>
      <c r="I150" s="584"/>
      <c r="J150" s="584" t="s">
        <v>62</v>
      </c>
      <c r="K150" s="584"/>
      <c r="L150" s="584"/>
      <c r="M150" s="584"/>
      <c r="N150" s="584"/>
      <c r="O150" s="586"/>
      <c r="P150" s="588"/>
      <c r="Q150" s="588"/>
      <c r="R150" s="595"/>
      <c r="S150" s="596"/>
      <c r="T150" s="614"/>
    </row>
    <row r="151" ht="15.75" customHeight="1">
      <c r="A151" s="591"/>
      <c r="B151" s="584"/>
      <c r="C151" s="584"/>
      <c r="D151" s="584"/>
      <c r="E151" s="584"/>
      <c r="F151" s="584"/>
      <c r="G151" s="584"/>
      <c r="H151" s="584"/>
      <c r="I151" s="584"/>
      <c r="J151" s="584" t="s">
        <v>62</v>
      </c>
      <c r="K151" s="584"/>
      <c r="L151" s="584"/>
      <c r="M151" s="584"/>
      <c r="N151" s="584"/>
      <c r="O151" s="586"/>
      <c r="P151" s="588"/>
      <c r="Q151" s="588"/>
      <c r="R151" s="595"/>
      <c r="S151" s="596"/>
      <c r="T151" s="614"/>
    </row>
    <row r="152" ht="15.75" customHeight="1">
      <c r="A152" s="591"/>
      <c r="B152" s="584"/>
      <c r="C152" s="584"/>
      <c r="D152" s="584"/>
      <c r="E152" s="584"/>
      <c r="F152" s="584"/>
      <c r="G152" s="584"/>
      <c r="H152" s="584"/>
      <c r="I152" s="584"/>
      <c r="J152" s="584" t="s">
        <v>62</v>
      </c>
      <c r="K152" s="584"/>
      <c r="L152" s="584"/>
      <c r="M152" s="584"/>
      <c r="N152" s="584"/>
      <c r="O152" s="586"/>
      <c r="P152" s="588"/>
      <c r="Q152" s="588"/>
      <c r="R152" s="595"/>
      <c r="S152" s="596"/>
      <c r="T152" s="614"/>
    </row>
    <row r="153" ht="15.75" customHeight="1">
      <c r="A153" s="591"/>
      <c r="B153" s="584"/>
      <c r="C153" s="584"/>
      <c r="D153" s="584"/>
      <c r="E153" s="584"/>
      <c r="F153" s="584"/>
      <c r="G153" s="584"/>
      <c r="H153" s="584"/>
      <c r="I153" s="584"/>
      <c r="J153" s="584" t="s">
        <v>62</v>
      </c>
      <c r="K153" s="584"/>
      <c r="L153" s="584"/>
      <c r="M153" s="584"/>
      <c r="N153" s="584"/>
      <c r="O153" s="586"/>
      <c r="P153" s="588"/>
      <c r="Q153" s="588"/>
      <c r="R153" s="595"/>
      <c r="S153" s="596"/>
      <c r="T153" s="614"/>
    </row>
    <row r="154" ht="15.75" customHeight="1">
      <c r="A154" s="591"/>
      <c r="B154" s="584"/>
      <c r="C154" s="584"/>
      <c r="D154" s="584"/>
      <c r="E154" s="584"/>
      <c r="F154" s="584"/>
      <c r="G154" s="584"/>
      <c r="H154" s="584"/>
      <c r="I154" s="584"/>
      <c r="J154" s="584" t="s">
        <v>62</v>
      </c>
      <c r="K154" s="584"/>
      <c r="L154" s="584"/>
      <c r="M154" s="584"/>
      <c r="N154" s="584"/>
      <c r="O154" s="586"/>
      <c r="P154" s="588"/>
      <c r="Q154" s="588"/>
      <c r="R154" s="595"/>
      <c r="S154" s="596"/>
      <c r="T154" s="614"/>
    </row>
    <row r="155" ht="15.75" customHeight="1">
      <c r="A155" s="591"/>
      <c r="B155" s="584"/>
      <c r="C155" s="584"/>
      <c r="D155" s="584"/>
      <c r="E155" s="584"/>
      <c r="F155" s="584"/>
      <c r="G155" s="584"/>
      <c r="H155" s="584"/>
      <c r="I155" s="584"/>
      <c r="J155" s="584" t="s">
        <v>62</v>
      </c>
      <c r="K155" s="584"/>
      <c r="L155" s="584"/>
      <c r="M155" s="584"/>
      <c r="N155" s="584"/>
      <c r="O155" s="586"/>
      <c r="P155" s="588"/>
      <c r="Q155" s="588"/>
      <c r="R155" s="595"/>
      <c r="S155" s="596"/>
      <c r="T155" s="614"/>
    </row>
    <row r="156" ht="15.75" customHeight="1">
      <c r="A156" s="591"/>
      <c r="B156" s="584"/>
      <c r="C156" s="584"/>
      <c r="D156" s="584"/>
      <c r="E156" s="584"/>
      <c r="F156" s="584"/>
      <c r="G156" s="584"/>
      <c r="H156" s="584"/>
      <c r="I156" s="584"/>
      <c r="J156" s="584" t="s">
        <v>62</v>
      </c>
      <c r="K156" s="584"/>
      <c r="L156" s="584"/>
      <c r="M156" s="584"/>
      <c r="N156" s="584"/>
      <c r="O156" s="586"/>
      <c r="P156" s="588"/>
      <c r="Q156" s="588"/>
      <c r="R156" s="595"/>
      <c r="S156" s="596"/>
      <c r="T156" s="614"/>
    </row>
    <row r="157" ht="15.75" customHeight="1">
      <c r="A157" s="591"/>
      <c r="B157" s="584"/>
      <c r="C157" s="584"/>
      <c r="D157" s="584"/>
      <c r="E157" s="584"/>
      <c r="F157" s="584"/>
      <c r="G157" s="584"/>
      <c r="H157" s="584"/>
      <c r="I157" s="584"/>
      <c r="J157" s="584" t="s">
        <v>62</v>
      </c>
      <c r="K157" s="584"/>
      <c r="L157" s="584"/>
      <c r="M157" s="584"/>
      <c r="N157" s="584"/>
      <c r="O157" s="586"/>
      <c r="P157" s="588"/>
      <c r="Q157" s="588"/>
      <c r="R157" s="595"/>
      <c r="S157" s="596"/>
      <c r="T157" s="614"/>
    </row>
    <row r="158" ht="15.75" customHeight="1">
      <c r="A158" s="591"/>
      <c r="B158" s="584"/>
      <c r="C158" s="584"/>
      <c r="D158" s="584"/>
      <c r="E158" s="584"/>
      <c r="F158" s="584"/>
      <c r="G158" s="584"/>
      <c r="H158" s="584"/>
      <c r="I158" s="584"/>
      <c r="J158" s="584" t="s">
        <v>62</v>
      </c>
      <c r="K158" s="584"/>
      <c r="L158" s="584"/>
      <c r="M158" s="584"/>
      <c r="N158" s="584"/>
      <c r="O158" s="586"/>
      <c r="P158" s="588"/>
      <c r="Q158" s="588"/>
      <c r="R158" s="595"/>
      <c r="S158" s="596"/>
      <c r="T158" s="614"/>
    </row>
    <row r="159" ht="15.75" customHeight="1">
      <c r="A159" s="591"/>
      <c r="B159" s="584"/>
      <c r="C159" s="584"/>
      <c r="D159" s="584"/>
      <c r="E159" s="584"/>
      <c r="F159" s="584"/>
      <c r="G159" s="584"/>
      <c r="H159" s="584"/>
      <c r="I159" s="584"/>
      <c r="J159" s="584" t="s">
        <v>62</v>
      </c>
      <c r="K159" s="584"/>
      <c r="L159" s="584"/>
      <c r="M159" s="584"/>
      <c r="N159" s="584"/>
      <c r="O159" s="586"/>
      <c r="P159" s="588"/>
      <c r="Q159" s="588"/>
      <c r="R159" s="595"/>
      <c r="S159" s="596"/>
      <c r="T159" s="614"/>
    </row>
    <row r="160" ht="15.75" customHeight="1">
      <c r="A160" s="591"/>
      <c r="B160" s="584"/>
      <c r="C160" s="584"/>
      <c r="D160" s="584"/>
      <c r="E160" s="584"/>
      <c r="F160" s="584"/>
      <c r="G160" s="584"/>
      <c r="H160" s="584"/>
      <c r="I160" s="584"/>
      <c r="J160" s="584" t="s">
        <v>62</v>
      </c>
      <c r="K160" s="584"/>
      <c r="L160" s="584"/>
      <c r="M160" s="584"/>
      <c r="N160" s="584"/>
      <c r="O160" s="586"/>
      <c r="P160" s="588"/>
      <c r="Q160" s="588"/>
      <c r="R160" s="595"/>
      <c r="S160" s="596"/>
      <c r="T160" s="614"/>
    </row>
    <row r="161" ht="15.75" customHeight="1">
      <c r="A161" s="591"/>
      <c r="B161" s="584"/>
      <c r="C161" s="584"/>
      <c r="D161" s="584"/>
      <c r="E161" s="584"/>
      <c r="F161" s="584"/>
      <c r="G161" s="584"/>
      <c r="H161" s="584"/>
      <c r="I161" s="584"/>
      <c r="J161" s="584" t="s">
        <v>62</v>
      </c>
      <c r="K161" s="584"/>
      <c r="L161" s="584"/>
      <c r="M161" s="584"/>
      <c r="N161" s="584"/>
      <c r="O161" s="586"/>
      <c r="P161" s="588"/>
      <c r="Q161" s="588"/>
      <c r="R161" s="595"/>
      <c r="S161" s="596"/>
      <c r="T161" s="614"/>
    </row>
    <row r="162" ht="15.75" customHeight="1">
      <c r="A162" s="591"/>
      <c r="B162" s="584"/>
      <c r="C162" s="584"/>
      <c r="D162" s="584"/>
      <c r="E162" s="584"/>
      <c r="F162" s="584"/>
      <c r="G162" s="584"/>
      <c r="H162" s="584"/>
      <c r="I162" s="584"/>
      <c r="J162" s="584" t="s">
        <v>62</v>
      </c>
      <c r="K162" s="584"/>
      <c r="L162" s="584"/>
      <c r="M162" s="584"/>
      <c r="N162" s="584"/>
      <c r="O162" s="586"/>
      <c r="P162" s="588"/>
      <c r="Q162" s="588"/>
      <c r="R162" s="595"/>
      <c r="S162" s="596"/>
      <c r="T162" s="614"/>
    </row>
    <row r="163" ht="15.75" customHeight="1">
      <c r="A163" s="591"/>
      <c r="B163" s="584"/>
      <c r="C163" s="584"/>
      <c r="D163" s="584"/>
      <c r="E163" s="584"/>
      <c r="F163" s="584"/>
      <c r="G163" s="584"/>
      <c r="H163" s="584"/>
      <c r="I163" s="584"/>
      <c r="J163" s="584" t="s">
        <v>62</v>
      </c>
      <c r="K163" s="584"/>
      <c r="L163" s="584"/>
      <c r="M163" s="584"/>
      <c r="N163" s="584"/>
      <c r="O163" s="586"/>
      <c r="P163" s="588"/>
      <c r="Q163" s="588"/>
      <c r="R163" s="595"/>
      <c r="S163" s="596"/>
      <c r="T163" s="614"/>
    </row>
    <row r="164" ht="15.75" customHeight="1">
      <c r="A164" s="591"/>
      <c r="B164" s="584"/>
      <c r="C164" s="584"/>
      <c r="D164" s="584"/>
      <c r="E164" s="584"/>
      <c r="F164" s="584"/>
      <c r="G164" s="584"/>
      <c r="H164" s="584"/>
      <c r="I164" s="584"/>
      <c r="J164" s="584" t="s">
        <v>62</v>
      </c>
      <c r="K164" s="584"/>
      <c r="L164" s="584"/>
      <c r="M164" s="584"/>
      <c r="N164" s="584"/>
      <c r="O164" s="586"/>
      <c r="P164" s="588"/>
      <c r="Q164" s="588"/>
      <c r="R164" s="595"/>
      <c r="S164" s="596"/>
      <c r="T164" s="614"/>
    </row>
    <row r="165" ht="15.75" customHeight="1">
      <c r="A165" s="591"/>
      <c r="B165" s="584"/>
      <c r="C165" s="584"/>
      <c r="D165" s="584"/>
      <c r="E165" s="584"/>
      <c r="F165" s="584"/>
      <c r="G165" s="584"/>
      <c r="H165" s="584"/>
      <c r="I165" s="584"/>
      <c r="J165" s="584" t="s">
        <v>62</v>
      </c>
      <c r="K165" s="584"/>
      <c r="L165" s="584"/>
      <c r="M165" s="584"/>
      <c r="N165" s="584"/>
      <c r="O165" s="586"/>
      <c r="P165" s="588"/>
      <c r="Q165" s="588"/>
      <c r="R165" s="595"/>
      <c r="S165" s="596"/>
      <c r="T165" s="614"/>
    </row>
    <row r="166" ht="15.75" customHeight="1">
      <c r="A166" s="591"/>
      <c r="B166" s="584"/>
      <c r="C166" s="584"/>
      <c r="D166" s="584"/>
      <c r="E166" s="584"/>
      <c r="F166" s="584"/>
      <c r="G166" s="584"/>
      <c r="H166" s="584"/>
      <c r="I166" s="584"/>
      <c r="J166" s="584" t="s">
        <v>62</v>
      </c>
      <c r="K166" s="584"/>
      <c r="L166" s="584"/>
      <c r="M166" s="584"/>
      <c r="N166" s="584"/>
      <c r="O166" s="586"/>
      <c r="P166" s="588"/>
      <c r="Q166" s="588"/>
      <c r="R166" s="595"/>
      <c r="S166" s="596"/>
      <c r="T166" s="614"/>
    </row>
    <row r="167" ht="15.75" customHeight="1">
      <c r="A167" s="591"/>
      <c r="B167" s="584"/>
      <c r="C167" s="584"/>
      <c r="D167" s="584"/>
      <c r="E167" s="584"/>
      <c r="F167" s="584"/>
      <c r="G167" s="584"/>
      <c r="H167" s="584"/>
      <c r="I167" s="584"/>
      <c r="J167" s="584" t="s">
        <v>62</v>
      </c>
      <c r="K167" s="584"/>
      <c r="L167" s="584"/>
      <c r="M167" s="584"/>
      <c r="N167" s="584"/>
      <c r="O167" s="586"/>
      <c r="P167" s="588"/>
      <c r="Q167" s="588"/>
      <c r="R167" s="595"/>
      <c r="S167" s="596"/>
      <c r="T167" s="614"/>
    </row>
    <row r="168" ht="15.75" customHeight="1">
      <c r="A168" s="591"/>
      <c r="B168" s="584"/>
      <c r="C168" s="584"/>
      <c r="D168" s="584"/>
      <c r="E168" s="584"/>
      <c r="F168" s="584"/>
      <c r="G168" s="584"/>
      <c r="H168" s="584"/>
      <c r="I168" s="584"/>
      <c r="J168" s="584" t="s">
        <v>62</v>
      </c>
      <c r="K168" s="584"/>
      <c r="L168" s="584"/>
      <c r="M168" s="584"/>
      <c r="N168" s="584"/>
      <c r="O168" s="586"/>
      <c r="P168" s="588"/>
      <c r="Q168" s="588"/>
      <c r="R168" s="595"/>
      <c r="S168" s="596"/>
      <c r="T168" s="614"/>
    </row>
    <row r="169" ht="15.75" customHeight="1">
      <c r="A169" s="591"/>
      <c r="B169" s="584"/>
      <c r="C169" s="584"/>
      <c r="D169" s="584"/>
      <c r="E169" s="584"/>
      <c r="F169" s="584"/>
      <c r="G169" s="584"/>
      <c r="H169" s="584"/>
      <c r="I169" s="584"/>
      <c r="J169" s="584" t="s">
        <v>62</v>
      </c>
      <c r="K169" s="584"/>
      <c r="L169" s="584"/>
      <c r="M169" s="584"/>
      <c r="N169" s="584"/>
      <c r="O169" s="586"/>
      <c r="P169" s="588"/>
      <c r="Q169" s="588"/>
      <c r="R169" s="595"/>
      <c r="S169" s="596"/>
      <c r="T169" s="614"/>
    </row>
    <row r="170" ht="15.75" customHeight="1">
      <c r="A170" s="591"/>
      <c r="B170" s="584"/>
      <c r="C170" s="584"/>
      <c r="D170" s="584"/>
      <c r="E170" s="584"/>
      <c r="F170" s="584"/>
      <c r="G170" s="584"/>
      <c r="H170" s="584"/>
      <c r="I170" s="584"/>
      <c r="J170" s="584" t="s">
        <v>62</v>
      </c>
      <c r="K170" s="584"/>
      <c r="L170" s="584"/>
      <c r="M170" s="584"/>
      <c r="N170" s="584"/>
      <c r="O170" s="586"/>
      <c r="P170" s="588"/>
      <c r="Q170" s="588"/>
      <c r="R170" s="595"/>
      <c r="S170" s="596"/>
      <c r="T170" s="614"/>
    </row>
    <row r="171" ht="15.75" customHeight="1">
      <c r="A171" s="591"/>
      <c r="B171" s="584"/>
      <c r="C171" s="584"/>
      <c r="D171" s="584"/>
      <c r="E171" s="584"/>
      <c r="F171" s="584"/>
      <c r="G171" s="584"/>
      <c r="H171" s="584"/>
      <c r="I171" s="584"/>
      <c r="J171" s="584" t="s">
        <v>62</v>
      </c>
      <c r="K171" s="584"/>
      <c r="L171" s="584"/>
      <c r="M171" s="584"/>
      <c r="N171" s="584"/>
      <c r="O171" s="586"/>
      <c r="P171" s="588"/>
      <c r="Q171" s="588"/>
      <c r="R171" s="595"/>
      <c r="S171" s="596"/>
      <c r="T171" s="614"/>
    </row>
    <row r="172" ht="15.75" customHeight="1">
      <c r="A172" s="591"/>
      <c r="B172" s="584"/>
      <c r="C172" s="584"/>
      <c r="D172" s="584"/>
      <c r="E172" s="584"/>
      <c r="F172" s="584"/>
      <c r="G172" s="584"/>
      <c r="H172" s="584"/>
      <c r="I172" s="584"/>
      <c r="J172" s="584" t="s">
        <v>62</v>
      </c>
      <c r="K172" s="584"/>
      <c r="L172" s="584"/>
      <c r="M172" s="584"/>
      <c r="N172" s="584"/>
      <c r="O172" s="586"/>
      <c r="P172" s="588"/>
      <c r="Q172" s="588"/>
      <c r="R172" s="595"/>
      <c r="S172" s="596"/>
      <c r="T172" s="614"/>
    </row>
    <row r="173" ht="15.75" customHeight="1">
      <c r="A173" s="591"/>
      <c r="B173" s="584"/>
      <c r="C173" s="584"/>
      <c r="D173" s="584"/>
      <c r="E173" s="584"/>
      <c r="F173" s="584"/>
      <c r="G173" s="584"/>
      <c r="H173" s="584"/>
      <c r="I173" s="584"/>
      <c r="J173" s="584" t="s">
        <v>62</v>
      </c>
      <c r="K173" s="584"/>
      <c r="L173" s="584"/>
      <c r="M173" s="584"/>
      <c r="N173" s="584"/>
      <c r="O173" s="586"/>
      <c r="P173" s="588"/>
      <c r="Q173" s="588"/>
      <c r="R173" s="595"/>
      <c r="S173" s="596"/>
      <c r="T173" s="614"/>
    </row>
    <row r="174" ht="15.75" customHeight="1">
      <c r="A174" s="591"/>
      <c r="B174" s="584"/>
      <c r="C174" s="584"/>
      <c r="D174" s="584"/>
      <c r="E174" s="584"/>
      <c r="F174" s="584"/>
      <c r="G174" s="584"/>
      <c r="H174" s="584"/>
      <c r="I174" s="584"/>
      <c r="J174" s="584" t="s">
        <v>62</v>
      </c>
      <c r="K174" s="584"/>
      <c r="L174" s="584"/>
      <c r="M174" s="584"/>
      <c r="N174" s="584"/>
      <c r="O174" s="579"/>
      <c r="P174" s="588"/>
      <c r="Q174" s="588"/>
      <c r="R174" s="595"/>
      <c r="S174" s="596"/>
      <c r="T174" s="614"/>
    </row>
    <row r="175" ht="15.75" customHeight="1">
      <c r="A175" s="591"/>
      <c r="B175" s="584"/>
      <c r="C175" s="584"/>
      <c r="D175" s="584"/>
      <c r="E175" s="584"/>
      <c r="F175" s="584"/>
      <c r="G175" s="584"/>
      <c r="H175" s="584"/>
      <c r="I175" s="584"/>
      <c r="J175" s="584" t="s">
        <v>62</v>
      </c>
      <c r="K175" s="584"/>
      <c r="L175" s="584"/>
      <c r="M175" s="584"/>
      <c r="N175" s="584"/>
      <c r="O175" s="579"/>
      <c r="P175" s="588"/>
      <c r="Q175" s="588"/>
      <c r="R175" s="595"/>
      <c r="S175" s="596"/>
      <c r="T175" s="614"/>
    </row>
    <row r="176" ht="15.75" customHeight="1">
      <c r="A176" s="591"/>
      <c r="B176" s="584"/>
      <c r="C176" s="584"/>
      <c r="D176" s="584"/>
      <c r="E176" s="584"/>
      <c r="F176" s="584"/>
      <c r="G176" s="584"/>
      <c r="H176" s="584"/>
      <c r="I176" s="584"/>
      <c r="J176" s="584" t="s">
        <v>62</v>
      </c>
      <c r="K176" s="584"/>
      <c r="L176" s="584"/>
      <c r="M176" s="584"/>
      <c r="N176" s="584"/>
      <c r="O176" s="579"/>
      <c r="P176" s="588"/>
      <c r="Q176" s="588"/>
      <c r="R176" s="595"/>
      <c r="S176" s="596"/>
      <c r="T176" s="614"/>
    </row>
    <row r="177" ht="15.75" customHeight="1">
      <c r="A177" s="591"/>
      <c r="B177" s="584"/>
      <c r="C177" s="584"/>
      <c r="D177" s="584"/>
      <c r="E177" s="584"/>
      <c r="F177" s="584"/>
      <c r="G177" s="584"/>
      <c r="H177" s="584"/>
      <c r="I177" s="584"/>
      <c r="J177" s="584" t="s">
        <v>62</v>
      </c>
      <c r="K177" s="584"/>
      <c r="L177" s="584"/>
      <c r="M177" s="584"/>
      <c r="N177" s="584"/>
      <c r="O177" s="579"/>
      <c r="P177" s="588"/>
      <c r="Q177" s="588"/>
      <c r="R177" s="595"/>
      <c r="S177" s="622"/>
      <c r="T177" s="614"/>
    </row>
    <row r="178" ht="15.75" customHeight="1">
      <c r="A178" s="591"/>
      <c r="B178" s="584"/>
      <c r="C178" s="584"/>
      <c r="D178" s="584"/>
      <c r="E178" s="584"/>
      <c r="F178" s="584"/>
      <c r="G178" s="584"/>
      <c r="H178" s="584"/>
      <c r="I178" s="584"/>
      <c r="J178" s="584" t="s">
        <v>62</v>
      </c>
      <c r="K178" s="584"/>
      <c r="L178" s="584"/>
      <c r="M178" s="584"/>
      <c r="N178" s="584"/>
      <c r="O178" s="579"/>
      <c r="P178" s="588"/>
      <c r="Q178" s="588"/>
      <c r="R178" s="595"/>
      <c r="S178" s="622"/>
      <c r="T178" s="614"/>
    </row>
    <row r="179" ht="15.75" customHeight="1">
      <c r="A179" s="591"/>
      <c r="B179" s="584"/>
      <c r="C179" s="584"/>
      <c r="D179" s="584"/>
      <c r="E179" s="584"/>
      <c r="F179" s="584"/>
      <c r="G179" s="584"/>
      <c r="H179" s="584"/>
      <c r="I179" s="584"/>
      <c r="J179" s="584" t="s">
        <v>62</v>
      </c>
      <c r="K179" s="584"/>
      <c r="L179" s="584"/>
      <c r="M179" s="584"/>
      <c r="N179" s="584"/>
      <c r="O179" s="579"/>
      <c r="P179" s="588"/>
      <c r="Q179" s="588"/>
      <c r="R179" s="595"/>
      <c r="S179" s="622"/>
      <c r="T179" s="614"/>
    </row>
    <row r="180" ht="15.75" customHeight="1">
      <c r="A180" s="591"/>
      <c r="B180" s="584"/>
      <c r="C180" s="584"/>
      <c r="D180" s="584"/>
      <c r="E180" s="584"/>
      <c r="F180" s="584"/>
      <c r="G180" s="584"/>
      <c r="H180" s="584"/>
      <c r="I180" s="584"/>
      <c r="J180" s="584" t="s">
        <v>62</v>
      </c>
      <c r="K180" s="584"/>
      <c r="L180" s="584"/>
      <c r="M180" s="584"/>
      <c r="N180" s="584"/>
      <c r="O180" s="579"/>
      <c r="P180" s="588"/>
      <c r="Q180" s="588"/>
      <c r="R180" s="595"/>
      <c r="S180" s="622"/>
      <c r="T180" s="614"/>
    </row>
    <row r="181" ht="15.75" customHeight="1">
      <c r="A181" s="572"/>
      <c r="B181" s="573"/>
      <c r="C181" s="573"/>
      <c r="D181" s="573"/>
      <c r="E181" s="573"/>
      <c r="F181" s="573"/>
      <c r="G181" s="573"/>
      <c r="H181" s="573"/>
      <c r="I181" s="573"/>
      <c r="J181" s="584" t="s">
        <v>62</v>
      </c>
      <c r="K181" s="573"/>
      <c r="L181" s="573"/>
      <c r="M181" s="573"/>
      <c r="N181" s="573"/>
      <c r="O181" s="579"/>
      <c r="P181" s="573"/>
      <c r="Q181" s="573"/>
      <c r="R181" s="623"/>
      <c r="S181" s="624"/>
      <c r="T181" s="557"/>
    </row>
    <row r="182" ht="15.75" customHeight="1">
      <c r="A182" s="572"/>
      <c r="B182" s="573"/>
      <c r="C182" s="573"/>
      <c r="D182" s="573"/>
      <c r="E182" s="573"/>
      <c r="F182" s="573"/>
      <c r="G182" s="573"/>
      <c r="H182" s="573"/>
      <c r="I182" s="573"/>
      <c r="J182" s="584" t="s">
        <v>62</v>
      </c>
      <c r="K182" s="573"/>
      <c r="L182" s="573"/>
      <c r="M182" s="573"/>
      <c r="N182" s="573"/>
      <c r="O182" s="579"/>
      <c r="P182" s="573"/>
      <c r="Q182" s="573"/>
      <c r="R182" s="623"/>
      <c r="S182" s="624"/>
      <c r="T182" s="557"/>
    </row>
    <row r="183" ht="15.75" customHeight="1">
      <c r="A183" s="572"/>
      <c r="B183" s="573"/>
      <c r="C183" s="573"/>
      <c r="D183" s="573"/>
      <c r="E183" s="573"/>
      <c r="F183" s="573"/>
      <c r="G183" s="573"/>
      <c r="H183" s="573"/>
      <c r="I183" s="573"/>
      <c r="J183" s="584" t="s">
        <v>62</v>
      </c>
      <c r="K183" s="573"/>
      <c r="L183" s="573"/>
      <c r="M183" s="573"/>
      <c r="N183" s="573"/>
      <c r="O183" s="579"/>
      <c r="P183" s="573"/>
      <c r="Q183" s="573"/>
      <c r="R183" s="623"/>
      <c r="S183" s="624"/>
      <c r="T183" s="557"/>
    </row>
    <row r="184" ht="15.75" customHeight="1">
      <c r="A184" s="572"/>
      <c r="B184" s="573"/>
      <c r="C184" s="573"/>
      <c r="D184" s="573"/>
      <c r="E184" s="573"/>
      <c r="F184" s="573"/>
      <c r="G184" s="573"/>
      <c r="H184" s="573"/>
      <c r="I184" s="573"/>
      <c r="J184" s="584" t="s">
        <v>62</v>
      </c>
      <c r="K184" s="573"/>
      <c r="L184" s="573"/>
      <c r="M184" s="573"/>
      <c r="N184" s="573"/>
      <c r="O184" s="579"/>
      <c r="P184" s="573"/>
      <c r="Q184" s="573"/>
      <c r="R184" s="623"/>
      <c r="S184" s="624"/>
      <c r="T184" s="557"/>
    </row>
    <row r="185" ht="15.75" customHeight="1">
      <c r="A185" s="572"/>
      <c r="B185" s="573"/>
      <c r="C185" s="573"/>
      <c r="D185" s="573"/>
      <c r="E185" s="573"/>
      <c r="F185" s="573"/>
      <c r="G185" s="573"/>
      <c r="H185" s="573"/>
      <c r="I185" s="573"/>
      <c r="J185" s="584" t="s">
        <v>62</v>
      </c>
      <c r="K185" s="573"/>
      <c r="L185" s="573"/>
      <c r="M185" s="573"/>
      <c r="N185" s="573"/>
      <c r="O185" s="579"/>
      <c r="P185" s="573"/>
      <c r="Q185" s="573"/>
      <c r="R185" s="623"/>
      <c r="S185" s="624"/>
      <c r="T185" s="557"/>
    </row>
    <row r="186" ht="15.75" customHeight="1">
      <c r="A186" s="572"/>
      <c r="B186" s="573"/>
      <c r="C186" s="573"/>
      <c r="D186" s="573"/>
      <c r="E186" s="573"/>
      <c r="F186" s="573"/>
      <c r="G186" s="573"/>
      <c r="H186" s="573"/>
      <c r="I186" s="573"/>
      <c r="J186" s="584" t="s">
        <v>62</v>
      </c>
      <c r="K186" s="573"/>
      <c r="L186" s="573"/>
      <c r="M186" s="573"/>
      <c r="N186" s="573"/>
      <c r="O186" s="579"/>
      <c r="P186" s="573"/>
      <c r="Q186" s="573"/>
      <c r="R186" s="623"/>
      <c r="S186" s="624"/>
      <c r="T186" s="557"/>
    </row>
    <row r="187" ht="15.75" customHeight="1">
      <c r="A187" s="572"/>
      <c r="B187" s="573"/>
      <c r="C187" s="573"/>
      <c r="D187" s="573"/>
      <c r="E187" s="573"/>
      <c r="F187" s="573"/>
      <c r="G187" s="573"/>
      <c r="H187" s="573"/>
      <c r="I187" s="573"/>
      <c r="J187" s="584" t="s">
        <v>62</v>
      </c>
      <c r="K187" s="573"/>
      <c r="L187" s="573"/>
      <c r="M187" s="573"/>
      <c r="N187" s="573"/>
      <c r="O187" s="579"/>
      <c r="P187" s="573"/>
      <c r="Q187" s="573"/>
      <c r="R187" s="623"/>
      <c r="S187" s="624"/>
      <c r="T187" s="557"/>
    </row>
    <row r="188" ht="15.75" customHeight="1">
      <c r="A188" s="572"/>
      <c r="B188" s="573"/>
      <c r="C188" s="573"/>
      <c r="D188" s="573"/>
      <c r="E188" s="573"/>
      <c r="F188" s="573"/>
      <c r="G188" s="573"/>
      <c r="H188" s="573"/>
      <c r="I188" s="573"/>
      <c r="J188" s="584" t="s">
        <v>62</v>
      </c>
      <c r="K188" s="573"/>
      <c r="L188" s="573"/>
      <c r="M188" s="573"/>
      <c r="N188" s="573"/>
      <c r="O188" s="579"/>
      <c r="P188" s="573"/>
      <c r="Q188" s="573"/>
      <c r="R188" s="623"/>
      <c r="S188" s="624"/>
      <c r="T188" s="557"/>
    </row>
    <row r="189" ht="15.75" customHeight="1">
      <c r="A189" s="572"/>
      <c r="B189" s="573"/>
      <c r="C189" s="573"/>
      <c r="D189" s="573"/>
      <c r="E189" s="573"/>
      <c r="F189" s="573"/>
      <c r="G189" s="573"/>
      <c r="H189" s="573"/>
      <c r="I189" s="573"/>
      <c r="J189" s="584" t="s">
        <v>62</v>
      </c>
      <c r="K189" s="573"/>
      <c r="L189" s="573"/>
      <c r="M189" s="573"/>
      <c r="N189" s="573"/>
      <c r="O189" s="579"/>
      <c r="P189" s="573"/>
      <c r="Q189" s="573"/>
      <c r="R189" s="623"/>
      <c r="S189" s="624"/>
      <c r="T189" s="557"/>
    </row>
    <row r="190" ht="15.75" customHeight="1">
      <c r="A190" s="572"/>
      <c r="B190" s="573"/>
      <c r="C190" s="573"/>
      <c r="D190" s="573"/>
      <c r="E190" s="573"/>
      <c r="F190" s="573"/>
      <c r="G190" s="573"/>
      <c r="H190" s="573"/>
      <c r="I190" s="573"/>
      <c r="J190" s="584" t="s">
        <v>62</v>
      </c>
      <c r="K190" s="573"/>
      <c r="L190" s="573"/>
      <c r="M190" s="573"/>
      <c r="N190" s="573"/>
      <c r="O190" s="579"/>
      <c r="P190" s="573"/>
      <c r="Q190" s="573"/>
      <c r="R190" s="623"/>
      <c r="S190" s="624"/>
      <c r="T190" s="557"/>
    </row>
    <row r="191" ht="15.75" customHeight="1">
      <c r="A191" s="572"/>
      <c r="B191" s="573"/>
      <c r="C191" s="573"/>
      <c r="D191" s="573"/>
      <c r="E191" s="573"/>
      <c r="F191" s="573"/>
      <c r="G191" s="573"/>
      <c r="H191" s="573"/>
      <c r="I191" s="573"/>
      <c r="J191" s="584" t="s">
        <v>62</v>
      </c>
      <c r="K191" s="573"/>
      <c r="L191" s="573"/>
      <c r="M191" s="573"/>
      <c r="N191" s="573"/>
      <c r="O191" s="579"/>
      <c r="P191" s="573"/>
      <c r="Q191" s="573"/>
      <c r="R191" s="623"/>
      <c r="S191" s="624"/>
      <c r="T191" s="557"/>
    </row>
    <row r="192" ht="15.75" customHeight="1">
      <c r="A192" s="572"/>
      <c r="B192" s="573"/>
      <c r="C192" s="573"/>
      <c r="D192" s="573"/>
      <c r="E192" s="573"/>
      <c r="F192" s="573"/>
      <c r="G192" s="573"/>
      <c r="H192" s="573"/>
      <c r="I192" s="573"/>
      <c r="J192" s="584" t="s">
        <v>62</v>
      </c>
      <c r="K192" s="573"/>
      <c r="L192" s="573"/>
      <c r="M192" s="573"/>
      <c r="N192" s="573"/>
      <c r="O192" s="579"/>
      <c r="P192" s="573"/>
      <c r="Q192" s="573"/>
      <c r="R192" s="623"/>
      <c r="S192" s="624"/>
      <c r="T192" s="557"/>
    </row>
    <row r="193" ht="15.75" customHeight="1">
      <c r="A193" s="572"/>
      <c r="B193" s="573"/>
      <c r="C193" s="573"/>
      <c r="D193" s="573"/>
      <c r="E193" s="573"/>
      <c r="F193" s="573"/>
      <c r="G193" s="573"/>
      <c r="H193" s="573"/>
      <c r="I193" s="573"/>
      <c r="J193" s="584" t="s">
        <v>62</v>
      </c>
      <c r="K193" s="573"/>
      <c r="L193" s="573"/>
      <c r="M193" s="573"/>
      <c r="N193" s="573"/>
      <c r="O193" s="579"/>
      <c r="P193" s="573"/>
      <c r="Q193" s="573"/>
      <c r="R193" s="623"/>
      <c r="S193" s="624"/>
      <c r="T193" s="557"/>
    </row>
    <row r="194" ht="15.75" customHeight="1">
      <c r="A194" s="572"/>
      <c r="B194" s="573"/>
      <c r="C194" s="573"/>
      <c r="D194" s="573"/>
      <c r="E194" s="573"/>
      <c r="F194" s="573"/>
      <c r="G194" s="573"/>
      <c r="H194" s="573"/>
      <c r="I194" s="573"/>
      <c r="J194" s="584" t="s">
        <v>62</v>
      </c>
      <c r="K194" s="573"/>
      <c r="L194" s="573"/>
      <c r="M194" s="573"/>
      <c r="N194" s="573"/>
      <c r="O194" s="579"/>
      <c r="P194" s="573"/>
      <c r="Q194" s="573"/>
      <c r="R194" s="623"/>
      <c r="S194" s="624"/>
      <c r="T194" s="557"/>
    </row>
    <row r="195" ht="15.75" customHeight="1">
      <c r="A195" s="572"/>
      <c r="B195" s="573"/>
      <c r="C195" s="573"/>
      <c r="D195" s="573"/>
      <c r="E195" s="573"/>
      <c r="F195" s="573"/>
      <c r="G195" s="573"/>
      <c r="H195" s="573"/>
      <c r="I195" s="573"/>
      <c r="J195" s="584" t="s">
        <v>62</v>
      </c>
      <c r="K195" s="573"/>
      <c r="L195" s="573"/>
      <c r="M195" s="573"/>
      <c r="N195" s="573"/>
      <c r="O195" s="579"/>
      <c r="P195" s="573"/>
      <c r="Q195" s="573"/>
      <c r="R195" s="623"/>
      <c r="S195" s="624"/>
      <c r="T195" s="557"/>
    </row>
    <row r="196" ht="15.75" customHeight="1">
      <c r="A196" s="572"/>
      <c r="B196" s="573"/>
      <c r="C196" s="573"/>
      <c r="D196" s="573"/>
      <c r="E196" s="573"/>
      <c r="F196" s="573"/>
      <c r="G196" s="573"/>
      <c r="H196" s="573"/>
      <c r="I196" s="573"/>
      <c r="J196" s="584" t="s">
        <v>62</v>
      </c>
      <c r="K196" s="573"/>
      <c r="L196" s="573"/>
      <c r="M196" s="573"/>
      <c r="N196" s="573"/>
      <c r="O196" s="579"/>
      <c r="P196" s="573"/>
      <c r="Q196" s="573"/>
      <c r="R196" s="623"/>
      <c r="S196" s="624"/>
      <c r="T196" s="557"/>
    </row>
    <row r="197" ht="15.75" customHeight="1">
      <c r="A197" s="572"/>
      <c r="B197" s="573"/>
      <c r="C197" s="573"/>
      <c r="D197" s="573"/>
      <c r="E197" s="573"/>
      <c r="F197" s="573"/>
      <c r="G197" s="573"/>
      <c r="H197" s="573"/>
      <c r="I197" s="573"/>
      <c r="J197" s="584" t="s">
        <v>62</v>
      </c>
      <c r="K197" s="573"/>
      <c r="L197" s="573"/>
      <c r="M197" s="573"/>
      <c r="N197" s="573"/>
      <c r="O197" s="579"/>
      <c r="P197" s="573"/>
      <c r="Q197" s="573"/>
      <c r="R197" s="623"/>
      <c r="S197" s="624"/>
      <c r="T197" s="557"/>
    </row>
    <row r="198" ht="15.75" customHeight="1">
      <c r="A198" s="572"/>
      <c r="B198" s="573"/>
      <c r="C198" s="573"/>
      <c r="D198" s="573"/>
      <c r="E198" s="573"/>
      <c r="F198" s="573"/>
      <c r="G198" s="573"/>
      <c r="H198" s="573"/>
      <c r="I198" s="573"/>
      <c r="J198" s="584" t="s">
        <v>62</v>
      </c>
      <c r="K198" s="573"/>
      <c r="L198" s="573"/>
      <c r="M198" s="573"/>
      <c r="N198" s="573"/>
      <c r="O198" s="579"/>
      <c r="P198" s="573"/>
      <c r="Q198" s="573"/>
      <c r="R198" s="623"/>
      <c r="S198" s="624"/>
      <c r="T198" s="557"/>
    </row>
    <row r="199" ht="15.75" customHeight="1">
      <c r="A199" s="572"/>
      <c r="B199" s="573"/>
      <c r="C199" s="573"/>
      <c r="D199" s="573"/>
      <c r="E199" s="573"/>
      <c r="F199" s="573"/>
      <c r="G199" s="573"/>
      <c r="H199" s="573"/>
      <c r="I199" s="573"/>
      <c r="J199" s="584" t="s">
        <v>62</v>
      </c>
      <c r="K199" s="573"/>
      <c r="L199" s="573"/>
      <c r="M199" s="573"/>
      <c r="N199" s="573"/>
      <c r="O199" s="579"/>
      <c r="P199" s="573"/>
      <c r="Q199" s="573"/>
      <c r="R199" s="623"/>
      <c r="S199" s="624"/>
      <c r="T199" s="557"/>
    </row>
    <row r="200" ht="15.75" customHeight="1">
      <c r="A200" s="572"/>
      <c r="B200" s="573"/>
      <c r="C200" s="573"/>
      <c r="D200" s="573"/>
      <c r="E200" s="573"/>
      <c r="F200" s="573"/>
      <c r="G200" s="573"/>
      <c r="H200" s="573"/>
      <c r="I200" s="573"/>
      <c r="J200" s="584" t="s">
        <v>62</v>
      </c>
      <c r="K200" s="573"/>
      <c r="L200" s="573"/>
      <c r="M200" s="573"/>
      <c r="N200" s="573"/>
      <c r="O200" s="579"/>
      <c r="P200" s="573"/>
      <c r="Q200" s="573"/>
      <c r="R200" s="623"/>
      <c r="S200" s="624"/>
      <c r="T200" s="557"/>
    </row>
    <row r="201" ht="15.75" customHeight="1">
      <c r="A201" s="572"/>
      <c r="B201" s="573"/>
      <c r="C201" s="573"/>
      <c r="D201" s="573"/>
      <c r="E201" s="573"/>
      <c r="F201" s="573"/>
      <c r="G201" s="573"/>
      <c r="H201" s="573"/>
      <c r="I201" s="573"/>
      <c r="J201" s="584" t="s">
        <v>62</v>
      </c>
      <c r="K201" s="573"/>
      <c r="L201" s="573"/>
      <c r="M201" s="573"/>
      <c r="N201" s="573"/>
      <c r="O201" s="579"/>
      <c r="P201" s="573"/>
      <c r="Q201" s="573"/>
      <c r="R201" s="623"/>
      <c r="S201" s="624"/>
      <c r="T201" s="557"/>
    </row>
    <row r="202" ht="15.75" customHeight="1">
      <c r="A202" s="572"/>
      <c r="B202" s="573"/>
      <c r="C202" s="573"/>
      <c r="D202" s="573"/>
      <c r="E202" s="573"/>
      <c r="F202" s="573"/>
      <c r="G202" s="573"/>
      <c r="H202" s="573"/>
      <c r="I202" s="573"/>
      <c r="J202" s="584" t="s">
        <v>62</v>
      </c>
      <c r="K202" s="573"/>
      <c r="L202" s="573"/>
      <c r="M202" s="573"/>
      <c r="N202" s="573"/>
      <c r="O202" s="579"/>
      <c r="P202" s="573"/>
      <c r="Q202" s="573"/>
      <c r="R202" s="623"/>
      <c r="S202" s="624"/>
      <c r="T202" s="557"/>
    </row>
    <row r="203" ht="15.75" customHeight="1">
      <c r="A203" s="572"/>
      <c r="B203" s="573"/>
      <c r="C203" s="573"/>
      <c r="D203" s="573"/>
      <c r="E203" s="573"/>
      <c r="F203" s="573"/>
      <c r="G203" s="573"/>
      <c r="H203" s="573"/>
      <c r="I203" s="573"/>
      <c r="J203" s="584" t="s">
        <v>62</v>
      </c>
      <c r="K203" s="573"/>
      <c r="L203" s="573"/>
      <c r="M203" s="573"/>
      <c r="N203" s="573"/>
      <c r="O203" s="579"/>
      <c r="P203" s="573"/>
      <c r="Q203" s="573"/>
      <c r="R203" s="623"/>
      <c r="S203" s="624"/>
      <c r="T203" s="557"/>
    </row>
    <row r="204" ht="15.75" customHeight="1">
      <c r="A204" s="572"/>
      <c r="B204" s="573"/>
      <c r="C204" s="573"/>
      <c r="D204" s="573"/>
      <c r="E204" s="573"/>
      <c r="F204" s="573"/>
      <c r="G204" s="573"/>
      <c r="H204" s="573"/>
      <c r="I204" s="573"/>
      <c r="J204" s="584" t="s">
        <v>62</v>
      </c>
      <c r="K204" s="573"/>
      <c r="L204" s="573"/>
      <c r="M204" s="573"/>
      <c r="N204" s="573"/>
      <c r="O204" s="579"/>
      <c r="P204" s="573"/>
      <c r="Q204" s="573"/>
      <c r="R204" s="623"/>
      <c r="S204" s="624"/>
      <c r="T204" s="557"/>
    </row>
    <row r="205" ht="15.75" customHeight="1">
      <c r="A205" s="572"/>
      <c r="B205" s="573"/>
      <c r="C205" s="573"/>
      <c r="D205" s="573"/>
      <c r="E205" s="573"/>
      <c r="F205" s="573"/>
      <c r="G205" s="573"/>
      <c r="H205" s="573"/>
      <c r="I205" s="573"/>
      <c r="J205" s="584" t="s">
        <v>62</v>
      </c>
      <c r="K205" s="573"/>
      <c r="L205" s="573"/>
      <c r="M205" s="573"/>
      <c r="N205" s="573"/>
      <c r="O205" s="579"/>
      <c r="P205" s="573"/>
      <c r="Q205" s="573"/>
      <c r="R205" s="623"/>
      <c r="S205" s="624"/>
      <c r="T205" s="557"/>
    </row>
    <row r="206" ht="15.75" customHeight="1">
      <c r="A206" s="572"/>
      <c r="B206" s="573"/>
      <c r="C206" s="573"/>
      <c r="D206" s="573"/>
      <c r="E206" s="573"/>
      <c r="F206" s="573"/>
      <c r="G206" s="573"/>
      <c r="H206" s="573"/>
      <c r="I206" s="573"/>
      <c r="J206" s="584" t="s">
        <v>62</v>
      </c>
      <c r="K206" s="573"/>
      <c r="L206" s="573"/>
      <c r="M206" s="573"/>
      <c r="N206" s="573"/>
      <c r="O206" s="579"/>
      <c r="P206" s="573"/>
      <c r="Q206" s="573"/>
      <c r="R206" s="623"/>
      <c r="S206" s="624"/>
      <c r="T206" s="557"/>
    </row>
    <row r="207" ht="15.75" customHeight="1">
      <c r="A207" s="572"/>
      <c r="B207" s="573"/>
      <c r="C207" s="573"/>
      <c r="D207" s="573"/>
      <c r="E207" s="573"/>
      <c r="F207" s="573"/>
      <c r="G207" s="573"/>
      <c r="H207" s="573"/>
      <c r="I207" s="573"/>
      <c r="J207" s="584" t="s">
        <v>62</v>
      </c>
      <c r="K207" s="573"/>
      <c r="L207" s="573"/>
      <c r="M207" s="573"/>
      <c r="N207" s="573"/>
      <c r="O207" s="579"/>
      <c r="P207" s="573"/>
      <c r="Q207" s="573"/>
      <c r="R207" s="623"/>
      <c r="S207" s="624"/>
      <c r="T207" s="557"/>
    </row>
    <row r="208" ht="15.75" customHeight="1">
      <c r="A208" s="572"/>
      <c r="B208" s="573"/>
      <c r="C208" s="573"/>
      <c r="D208" s="573"/>
      <c r="E208" s="573"/>
      <c r="F208" s="573"/>
      <c r="G208" s="573"/>
      <c r="H208" s="573"/>
      <c r="I208" s="573"/>
      <c r="J208" s="584" t="s">
        <v>62</v>
      </c>
      <c r="K208" s="573"/>
      <c r="L208" s="573"/>
      <c r="M208" s="573"/>
      <c r="N208" s="573"/>
      <c r="O208" s="579"/>
      <c r="P208" s="573"/>
      <c r="Q208" s="573"/>
      <c r="R208" s="623"/>
      <c r="S208" s="624"/>
      <c r="T208" s="557"/>
    </row>
    <row r="209" ht="15.75" customHeight="1">
      <c r="A209" s="572"/>
      <c r="B209" s="573"/>
      <c r="C209" s="573"/>
      <c r="D209" s="573"/>
      <c r="E209" s="573"/>
      <c r="F209" s="573"/>
      <c r="G209" s="573"/>
      <c r="H209" s="573"/>
      <c r="I209" s="573"/>
      <c r="J209" s="584" t="s">
        <v>62</v>
      </c>
      <c r="K209" s="573"/>
      <c r="L209" s="573"/>
      <c r="M209" s="573"/>
      <c r="N209" s="573"/>
      <c r="O209" s="579"/>
      <c r="P209" s="573"/>
      <c r="Q209" s="573"/>
      <c r="R209" s="573"/>
      <c r="S209" s="624"/>
      <c r="T209" s="557"/>
    </row>
    <row r="210" ht="15.75" customHeight="1">
      <c r="A210" s="572"/>
      <c r="B210" s="573"/>
      <c r="C210" s="573"/>
      <c r="D210" s="573"/>
      <c r="E210" s="573"/>
      <c r="F210" s="573"/>
      <c r="G210" s="573"/>
      <c r="H210" s="573"/>
      <c r="I210" s="573"/>
      <c r="J210" s="584" t="s">
        <v>62</v>
      </c>
      <c r="K210" s="573"/>
      <c r="L210" s="573"/>
      <c r="M210" s="573"/>
      <c r="N210" s="573"/>
      <c r="O210" s="573"/>
      <c r="P210" s="573"/>
      <c r="Q210" s="573"/>
      <c r="R210" s="573"/>
      <c r="S210" s="624"/>
      <c r="T210" s="557"/>
    </row>
    <row r="211" ht="15.75" customHeight="1">
      <c r="A211" s="572"/>
      <c r="B211" s="573"/>
      <c r="C211" s="573"/>
      <c r="D211" s="573"/>
      <c r="E211" s="573"/>
      <c r="F211" s="573"/>
      <c r="G211" s="573"/>
      <c r="H211" s="573"/>
      <c r="I211" s="573"/>
      <c r="J211" s="584" t="s">
        <v>62</v>
      </c>
      <c r="K211" s="573"/>
      <c r="L211" s="573"/>
      <c r="M211" s="573"/>
      <c r="N211" s="573"/>
      <c r="O211" s="573"/>
      <c r="P211" s="573"/>
      <c r="Q211" s="573"/>
      <c r="R211" s="573"/>
      <c r="S211" s="624"/>
      <c r="T211" s="557"/>
    </row>
    <row r="212" ht="15.75" customHeight="1">
      <c r="A212" s="572"/>
      <c r="B212" s="573"/>
      <c r="C212" s="573"/>
      <c r="D212" s="573"/>
      <c r="E212" s="573"/>
      <c r="F212" s="573"/>
      <c r="G212" s="573"/>
      <c r="H212" s="573"/>
      <c r="I212" s="573"/>
      <c r="J212" s="584" t="s">
        <v>62</v>
      </c>
      <c r="K212" s="573"/>
      <c r="L212" s="573"/>
      <c r="M212" s="573"/>
      <c r="N212" s="573"/>
      <c r="O212" s="573"/>
      <c r="P212" s="573"/>
      <c r="Q212" s="573"/>
      <c r="R212" s="573"/>
      <c r="S212" s="624"/>
      <c r="T212" s="557"/>
    </row>
    <row r="213" ht="15.75" customHeight="1">
      <c r="A213" s="572"/>
      <c r="B213" s="573"/>
      <c r="C213" s="573"/>
      <c r="D213" s="573"/>
      <c r="E213" s="573"/>
      <c r="F213" s="573"/>
      <c r="G213" s="573"/>
      <c r="H213" s="573"/>
      <c r="I213" s="573"/>
      <c r="J213" s="584" t="s">
        <v>62</v>
      </c>
      <c r="K213" s="573"/>
      <c r="L213" s="573"/>
      <c r="M213" s="573"/>
      <c r="N213" s="573"/>
      <c r="O213" s="573"/>
      <c r="P213" s="573"/>
      <c r="Q213" s="573"/>
      <c r="R213" s="573"/>
      <c r="S213" s="624"/>
      <c r="T213" s="557"/>
    </row>
    <row r="214" ht="15.75" customHeight="1">
      <c r="A214" s="572"/>
      <c r="B214" s="573"/>
      <c r="C214" s="573"/>
      <c r="D214" s="573"/>
      <c r="E214" s="573"/>
      <c r="F214" s="573"/>
      <c r="G214" s="573"/>
      <c r="H214" s="573"/>
      <c r="I214" s="573"/>
      <c r="J214" s="584" t="s">
        <v>62</v>
      </c>
      <c r="K214" s="573"/>
      <c r="L214" s="573"/>
      <c r="M214" s="573"/>
      <c r="N214" s="573"/>
      <c r="O214" s="573"/>
      <c r="P214" s="573"/>
      <c r="Q214" s="573"/>
      <c r="R214" s="573"/>
      <c r="S214" s="624"/>
      <c r="T214" s="557"/>
    </row>
    <row r="215" ht="15.75" customHeight="1">
      <c r="A215" s="572"/>
      <c r="B215" s="573"/>
      <c r="C215" s="573"/>
      <c r="D215" s="573"/>
      <c r="E215" s="573"/>
      <c r="F215" s="573"/>
      <c r="G215" s="573"/>
      <c r="H215" s="573"/>
      <c r="I215" s="573"/>
      <c r="J215" s="584" t="s">
        <v>62</v>
      </c>
      <c r="K215" s="573"/>
      <c r="L215" s="573"/>
      <c r="M215" s="573"/>
      <c r="N215" s="573"/>
      <c r="O215" s="573"/>
      <c r="P215" s="573"/>
      <c r="Q215" s="573"/>
      <c r="R215" s="573"/>
      <c r="S215" s="624"/>
      <c r="T215" s="557"/>
    </row>
    <row r="216" ht="15.75" customHeight="1">
      <c r="A216" s="572"/>
      <c r="B216" s="573"/>
      <c r="C216" s="573"/>
      <c r="D216" s="573"/>
      <c r="E216" s="573"/>
      <c r="F216" s="573"/>
      <c r="G216" s="573"/>
      <c r="H216" s="573"/>
      <c r="I216" s="573"/>
      <c r="J216" s="584" t="s">
        <v>62</v>
      </c>
      <c r="K216" s="573"/>
      <c r="L216" s="573"/>
      <c r="M216" s="573"/>
      <c r="N216" s="573"/>
      <c r="O216" s="573"/>
      <c r="P216" s="573"/>
      <c r="Q216" s="573"/>
      <c r="R216" s="573"/>
      <c r="S216" s="573"/>
      <c r="T216" s="557"/>
    </row>
    <row r="217" ht="15.75" customHeight="1">
      <c r="A217" s="572"/>
      <c r="B217" s="573"/>
      <c r="C217" s="573"/>
      <c r="D217" s="573"/>
      <c r="E217" s="573"/>
      <c r="F217" s="573"/>
      <c r="G217" s="573"/>
      <c r="H217" s="573"/>
      <c r="I217" s="573"/>
      <c r="J217" s="584" t="s">
        <v>62</v>
      </c>
      <c r="K217" s="573"/>
      <c r="L217" s="573"/>
      <c r="M217" s="573"/>
      <c r="N217" s="573"/>
      <c r="O217" s="573"/>
      <c r="P217" s="573"/>
      <c r="Q217" s="573"/>
      <c r="R217" s="573"/>
      <c r="S217" s="573"/>
      <c r="T217" s="557"/>
    </row>
    <row r="218" ht="15.75" customHeight="1">
      <c r="A218" s="572"/>
      <c r="B218" s="573"/>
      <c r="C218" s="573"/>
      <c r="D218" s="573"/>
      <c r="E218" s="573"/>
      <c r="F218" s="573"/>
      <c r="G218" s="573"/>
      <c r="H218" s="573"/>
      <c r="I218" s="573"/>
      <c r="J218" s="584" t="s">
        <v>62</v>
      </c>
      <c r="K218" s="573"/>
      <c r="L218" s="573"/>
      <c r="M218" s="573"/>
      <c r="N218" s="573"/>
      <c r="O218" s="573"/>
      <c r="P218" s="573"/>
      <c r="Q218" s="573"/>
      <c r="R218" s="573"/>
      <c r="S218" s="573"/>
      <c r="T218" s="557"/>
    </row>
    <row r="219" ht="15.75" customHeight="1">
      <c r="A219" s="572"/>
      <c r="B219" s="573"/>
      <c r="C219" s="573"/>
      <c r="D219" s="573"/>
      <c r="E219" s="573"/>
      <c r="F219" s="573"/>
      <c r="G219" s="573"/>
      <c r="H219" s="573"/>
      <c r="I219" s="573"/>
      <c r="J219" s="584" t="s">
        <v>62</v>
      </c>
      <c r="K219" s="573"/>
      <c r="L219" s="573"/>
      <c r="M219" s="573"/>
      <c r="N219" s="573"/>
      <c r="O219" s="573"/>
      <c r="P219" s="573"/>
      <c r="Q219" s="573"/>
      <c r="R219" s="573"/>
      <c r="S219" s="573"/>
      <c r="T219" s="557"/>
    </row>
    <row r="220" ht="15.75" customHeight="1">
      <c r="A220" s="572"/>
      <c r="B220" s="573"/>
      <c r="C220" s="573"/>
      <c r="D220" s="573"/>
      <c r="E220" s="573"/>
      <c r="F220" s="573"/>
      <c r="G220" s="573"/>
      <c r="H220" s="573"/>
      <c r="I220" s="573"/>
      <c r="J220" s="584" t="s">
        <v>62</v>
      </c>
      <c r="K220" s="573"/>
      <c r="L220" s="573"/>
      <c r="M220" s="573"/>
      <c r="N220" s="573"/>
      <c r="O220" s="573"/>
      <c r="P220" s="573"/>
      <c r="Q220" s="573"/>
      <c r="R220" s="573"/>
      <c r="S220" s="573"/>
      <c r="T220" s="557"/>
    </row>
    <row r="221" ht="15.75" customHeight="1">
      <c r="A221" s="572"/>
      <c r="B221" s="573"/>
      <c r="C221" s="573"/>
      <c r="D221" s="573"/>
      <c r="E221" s="573"/>
      <c r="F221" s="573"/>
      <c r="G221" s="573"/>
      <c r="H221" s="573"/>
      <c r="I221" s="573"/>
      <c r="J221" s="584" t="s">
        <v>62</v>
      </c>
      <c r="K221" s="573"/>
      <c r="L221" s="573"/>
      <c r="M221" s="573"/>
      <c r="N221" s="573"/>
      <c r="O221" s="573"/>
      <c r="P221" s="573"/>
      <c r="Q221" s="573"/>
      <c r="R221" s="573"/>
      <c r="S221" s="573"/>
      <c r="T221" s="557"/>
    </row>
    <row r="222" ht="15.75" customHeight="1">
      <c r="A222" s="572"/>
      <c r="B222" s="573"/>
      <c r="C222" s="573"/>
      <c r="D222" s="573"/>
      <c r="E222" s="573"/>
      <c r="F222" s="573"/>
      <c r="G222" s="573"/>
      <c r="H222" s="573"/>
      <c r="I222" s="573"/>
      <c r="J222" s="584" t="s">
        <v>62</v>
      </c>
      <c r="K222" s="573"/>
      <c r="L222" s="573"/>
      <c r="M222" s="573"/>
      <c r="N222" s="573"/>
      <c r="O222" s="573"/>
      <c r="P222" s="573"/>
      <c r="Q222" s="573"/>
      <c r="R222" s="573"/>
      <c r="S222" s="573"/>
      <c r="T222" s="557"/>
    </row>
    <row r="223" ht="15.75" customHeight="1">
      <c r="A223" s="572"/>
      <c r="B223" s="573"/>
      <c r="C223" s="573"/>
      <c r="D223" s="573"/>
      <c r="E223" s="573"/>
      <c r="F223" s="573"/>
      <c r="G223" s="573"/>
      <c r="H223" s="573"/>
      <c r="I223" s="573"/>
      <c r="J223" s="584" t="s">
        <v>62</v>
      </c>
      <c r="K223" s="573"/>
      <c r="L223" s="573"/>
      <c r="M223" s="573"/>
      <c r="N223" s="573"/>
      <c r="O223" s="573"/>
      <c r="P223" s="573"/>
      <c r="Q223" s="573"/>
      <c r="R223" s="573"/>
      <c r="S223" s="573"/>
      <c r="T223" s="557"/>
    </row>
    <row r="224" ht="15.75" customHeight="1">
      <c r="A224" s="572"/>
      <c r="B224" s="573"/>
      <c r="C224" s="573"/>
      <c r="D224" s="573"/>
      <c r="E224" s="573"/>
      <c r="F224" s="573"/>
      <c r="G224" s="573"/>
      <c r="H224" s="573"/>
      <c r="I224" s="573"/>
      <c r="J224" s="584" t="s">
        <v>62</v>
      </c>
      <c r="K224" s="573"/>
      <c r="L224" s="573"/>
      <c r="M224" s="573"/>
      <c r="N224" s="573"/>
      <c r="O224" s="573"/>
      <c r="P224" s="573"/>
      <c r="Q224" s="573"/>
      <c r="R224" s="573"/>
      <c r="S224" s="573"/>
      <c r="T224" s="557"/>
    </row>
    <row r="225" ht="15.75" customHeight="1">
      <c r="A225" s="572"/>
      <c r="B225" s="573"/>
      <c r="C225" s="573"/>
      <c r="D225" s="573"/>
      <c r="E225" s="573"/>
      <c r="F225" s="573"/>
      <c r="G225" s="573"/>
      <c r="H225" s="573"/>
      <c r="I225" s="573"/>
      <c r="J225" s="584" t="s">
        <v>62</v>
      </c>
      <c r="K225" s="573"/>
      <c r="L225" s="573"/>
      <c r="M225" s="573"/>
      <c r="N225" s="573"/>
      <c r="O225" s="573"/>
      <c r="P225" s="573"/>
      <c r="Q225" s="573"/>
      <c r="R225" s="573"/>
      <c r="S225" s="573"/>
      <c r="T225" s="557"/>
    </row>
    <row r="226" ht="15.75" customHeight="1">
      <c r="A226" s="572"/>
      <c r="B226" s="573"/>
      <c r="C226" s="573"/>
      <c r="D226" s="573"/>
      <c r="E226" s="573"/>
      <c r="F226" s="573"/>
      <c r="G226" s="573"/>
      <c r="H226" s="573"/>
      <c r="I226" s="573"/>
      <c r="J226" s="584" t="s">
        <v>62</v>
      </c>
      <c r="K226" s="573"/>
      <c r="L226" s="573"/>
      <c r="M226" s="573"/>
      <c r="N226" s="573"/>
      <c r="O226" s="573"/>
      <c r="P226" s="573"/>
      <c r="Q226" s="573"/>
      <c r="R226" s="573"/>
      <c r="S226" s="573"/>
      <c r="T226" s="557"/>
    </row>
    <row r="227" ht="15.75" customHeight="1">
      <c r="A227" s="572"/>
      <c r="B227" s="573"/>
      <c r="C227" s="573"/>
      <c r="D227" s="573"/>
      <c r="E227" s="573"/>
      <c r="F227" s="573"/>
      <c r="G227" s="573"/>
      <c r="H227" s="573"/>
      <c r="I227" s="573"/>
      <c r="J227" s="584" t="s">
        <v>62</v>
      </c>
      <c r="K227" s="573"/>
      <c r="L227" s="573"/>
      <c r="M227" s="573"/>
      <c r="N227" s="573"/>
      <c r="O227" s="573"/>
      <c r="P227" s="573"/>
      <c r="Q227" s="573"/>
      <c r="R227" s="573"/>
      <c r="S227" s="573"/>
      <c r="T227" s="557"/>
    </row>
    <row r="228" ht="15.75" customHeight="1">
      <c r="A228" s="572"/>
      <c r="B228" s="573"/>
      <c r="C228" s="573"/>
      <c r="D228" s="573"/>
      <c r="E228" s="573"/>
      <c r="F228" s="573"/>
      <c r="G228" s="573"/>
      <c r="H228" s="573"/>
      <c r="I228" s="573"/>
      <c r="J228" s="584" t="s">
        <v>62</v>
      </c>
      <c r="K228" s="573"/>
      <c r="L228" s="573"/>
      <c r="M228" s="573"/>
      <c r="N228" s="573"/>
      <c r="O228" s="573"/>
      <c r="P228" s="573"/>
      <c r="Q228" s="573"/>
      <c r="R228" s="573"/>
      <c r="S228" s="573"/>
      <c r="T228" s="557"/>
    </row>
    <row r="229" ht="15.75" customHeight="1">
      <c r="A229" s="572"/>
      <c r="B229" s="573"/>
      <c r="C229" s="573"/>
      <c r="D229" s="573"/>
      <c r="E229" s="573"/>
      <c r="F229" s="573"/>
      <c r="G229" s="573"/>
      <c r="H229" s="573"/>
      <c r="I229" s="573"/>
      <c r="J229" s="584" t="s">
        <v>62</v>
      </c>
      <c r="K229" s="573"/>
      <c r="L229" s="573"/>
      <c r="M229" s="573"/>
      <c r="N229" s="573"/>
      <c r="O229" s="573"/>
      <c r="P229" s="573"/>
      <c r="Q229" s="573"/>
      <c r="R229" s="573"/>
      <c r="S229" s="573"/>
      <c r="T229" s="557"/>
    </row>
    <row r="230" ht="15.75" customHeight="1">
      <c r="A230" s="572"/>
      <c r="B230" s="573"/>
      <c r="C230" s="573"/>
      <c r="D230" s="573"/>
      <c r="E230" s="573"/>
      <c r="F230" s="573"/>
      <c r="G230" s="573"/>
      <c r="H230" s="573"/>
      <c r="I230" s="573"/>
      <c r="J230" s="584" t="s">
        <v>62</v>
      </c>
      <c r="K230" s="573"/>
      <c r="L230" s="573"/>
      <c r="M230" s="573"/>
      <c r="N230" s="573"/>
      <c r="O230" s="573"/>
      <c r="P230" s="573"/>
      <c r="Q230" s="573"/>
      <c r="R230" s="573"/>
      <c r="S230" s="573"/>
      <c r="T230" s="557"/>
    </row>
    <row r="231" ht="15.75" customHeight="1">
      <c r="A231" s="572"/>
      <c r="B231" s="573"/>
      <c r="C231" s="573"/>
      <c r="D231" s="573"/>
      <c r="E231" s="573"/>
      <c r="F231" s="573"/>
      <c r="G231" s="573"/>
      <c r="H231" s="573"/>
      <c r="I231" s="573"/>
      <c r="J231" s="584" t="s">
        <v>62</v>
      </c>
      <c r="K231" s="573"/>
      <c r="L231" s="573"/>
      <c r="M231" s="573"/>
      <c r="N231" s="573"/>
      <c r="O231" s="573"/>
      <c r="P231" s="573"/>
      <c r="Q231" s="573"/>
      <c r="R231" s="573"/>
      <c r="S231" s="573"/>
      <c r="T231" s="557"/>
    </row>
    <row r="232" ht="15.75" customHeight="1">
      <c r="A232" s="572"/>
      <c r="B232" s="573"/>
      <c r="C232" s="573"/>
      <c r="D232" s="573"/>
      <c r="E232" s="573"/>
      <c r="F232" s="573"/>
      <c r="G232" s="573"/>
      <c r="H232" s="573"/>
      <c r="I232" s="573"/>
      <c r="J232" s="584" t="s">
        <v>62</v>
      </c>
      <c r="K232" s="573"/>
      <c r="L232" s="573"/>
      <c r="M232" s="573"/>
      <c r="N232" s="573"/>
      <c r="O232" s="573"/>
      <c r="P232" s="573"/>
      <c r="Q232" s="573"/>
      <c r="R232" s="573"/>
      <c r="S232" s="573"/>
      <c r="T232" s="557"/>
    </row>
    <row r="233" ht="15.75" customHeight="1">
      <c r="A233" s="572"/>
      <c r="B233" s="573"/>
      <c r="C233" s="573"/>
      <c r="D233" s="573"/>
      <c r="E233" s="573"/>
      <c r="F233" s="573"/>
      <c r="G233" s="573"/>
      <c r="H233" s="573"/>
      <c r="I233" s="573"/>
      <c r="J233" s="584" t="s">
        <v>62</v>
      </c>
      <c r="K233" s="573"/>
      <c r="L233" s="573"/>
      <c r="M233" s="573"/>
      <c r="N233" s="573"/>
      <c r="O233" s="573"/>
      <c r="P233" s="573"/>
      <c r="Q233" s="573"/>
      <c r="R233" s="573"/>
      <c r="S233" s="573"/>
      <c r="T233" s="557"/>
    </row>
    <row r="234" ht="15.75" customHeight="1">
      <c r="A234" s="572"/>
      <c r="B234" s="573"/>
      <c r="C234" s="573"/>
      <c r="D234" s="573"/>
      <c r="E234" s="573"/>
      <c r="F234" s="573"/>
      <c r="G234" s="573"/>
      <c r="H234" s="573"/>
      <c r="I234" s="573"/>
      <c r="J234" s="584" t="s">
        <v>62</v>
      </c>
      <c r="K234" s="573"/>
      <c r="L234" s="573"/>
      <c r="M234" s="573"/>
      <c r="N234" s="573"/>
      <c r="O234" s="573"/>
      <c r="P234" s="573"/>
      <c r="Q234" s="573"/>
      <c r="R234" s="573"/>
      <c r="S234" s="573"/>
      <c r="T234" s="557"/>
    </row>
    <row r="235" ht="15.75" customHeight="1">
      <c r="A235" s="572"/>
      <c r="B235" s="573"/>
      <c r="C235" s="573"/>
      <c r="D235" s="573"/>
      <c r="E235" s="573"/>
      <c r="F235" s="573"/>
      <c r="G235" s="573"/>
      <c r="H235" s="573"/>
      <c r="I235" s="573"/>
      <c r="J235" s="584" t="s">
        <v>62</v>
      </c>
      <c r="K235" s="573"/>
      <c r="L235" s="573"/>
      <c r="M235" s="573"/>
      <c r="N235" s="573"/>
      <c r="O235" s="573"/>
      <c r="P235" s="573"/>
      <c r="Q235" s="573"/>
      <c r="R235" s="573"/>
      <c r="S235" s="573"/>
      <c r="T235" s="557"/>
    </row>
    <row r="236" ht="15.75" customHeight="1">
      <c r="A236" s="572"/>
      <c r="B236" s="573"/>
      <c r="C236" s="573"/>
      <c r="D236" s="573"/>
      <c r="E236" s="573"/>
      <c r="F236" s="573"/>
      <c r="G236" s="573"/>
      <c r="H236" s="573"/>
      <c r="I236" s="573"/>
      <c r="J236" s="584" t="s">
        <v>62</v>
      </c>
      <c r="K236" s="573"/>
      <c r="L236" s="573"/>
      <c r="M236" s="573"/>
      <c r="N236" s="573"/>
      <c r="O236" s="573"/>
      <c r="P236" s="573"/>
      <c r="Q236" s="573"/>
      <c r="R236" s="573"/>
      <c r="S236" s="573"/>
      <c r="T236" s="557"/>
    </row>
    <row r="237" ht="15.75" customHeight="1">
      <c r="A237" s="572"/>
      <c r="B237" s="573"/>
      <c r="C237" s="573"/>
      <c r="D237" s="573"/>
      <c r="E237" s="573"/>
      <c r="F237" s="573"/>
      <c r="G237" s="573"/>
      <c r="H237" s="573"/>
      <c r="I237" s="573"/>
      <c r="J237" s="584" t="s">
        <v>62</v>
      </c>
      <c r="K237" s="573"/>
      <c r="L237" s="573"/>
      <c r="M237" s="573"/>
      <c r="N237" s="573"/>
      <c r="O237" s="573"/>
      <c r="P237" s="573"/>
      <c r="Q237" s="573"/>
      <c r="R237" s="573"/>
      <c r="S237" s="573"/>
      <c r="T237" s="557"/>
    </row>
    <row r="238" ht="15.75" customHeight="1">
      <c r="A238" s="572"/>
      <c r="B238" s="573"/>
      <c r="C238" s="573"/>
      <c r="D238" s="573"/>
      <c r="E238" s="573"/>
      <c r="F238" s="573"/>
      <c r="G238" s="573"/>
      <c r="H238" s="573"/>
      <c r="I238" s="573"/>
      <c r="J238" s="584" t="s">
        <v>62</v>
      </c>
      <c r="K238" s="573"/>
      <c r="L238" s="573"/>
      <c r="M238" s="573"/>
      <c r="N238" s="573"/>
      <c r="O238" s="573"/>
      <c r="P238" s="573"/>
      <c r="Q238" s="573"/>
      <c r="R238" s="573"/>
      <c r="S238" s="573"/>
      <c r="T238" s="557"/>
    </row>
    <row r="239" ht="15.75" customHeight="1">
      <c r="A239" s="572"/>
      <c r="B239" s="573"/>
      <c r="C239" s="573"/>
      <c r="D239" s="573"/>
      <c r="E239" s="573"/>
      <c r="F239" s="573"/>
      <c r="G239" s="573"/>
      <c r="H239" s="573"/>
      <c r="I239" s="573"/>
      <c r="J239" s="584" t="s">
        <v>62</v>
      </c>
      <c r="K239" s="573"/>
      <c r="L239" s="573"/>
      <c r="M239" s="573"/>
      <c r="N239" s="573"/>
      <c r="O239" s="573"/>
      <c r="P239" s="573"/>
      <c r="Q239" s="573"/>
      <c r="R239" s="573"/>
      <c r="S239" s="573"/>
      <c r="T239" s="557"/>
    </row>
    <row r="240" ht="15.75" customHeight="1">
      <c r="A240" s="572"/>
      <c r="B240" s="573"/>
      <c r="C240" s="573"/>
      <c r="D240" s="573"/>
      <c r="E240" s="573"/>
      <c r="F240" s="573"/>
      <c r="G240" s="573"/>
      <c r="H240" s="573"/>
      <c r="I240" s="573"/>
      <c r="J240" s="584" t="s">
        <v>62</v>
      </c>
      <c r="K240" s="573"/>
      <c r="L240" s="573"/>
      <c r="M240" s="573"/>
      <c r="N240" s="573"/>
      <c r="O240" s="573"/>
      <c r="P240" s="573"/>
      <c r="Q240" s="573"/>
      <c r="R240" s="573"/>
      <c r="S240" s="573"/>
      <c r="T240" s="557"/>
    </row>
    <row r="241" ht="15.75" customHeight="1">
      <c r="A241" s="572"/>
      <c r="B241" s="573"/>
      <c r="C241" s="573"/>
      <c r="D241" s="573"/>
      <c r="E241" s="573"/>
      <c r="F241" s="573"/>
      <c r="G241" s="573"/>
      <c r="H241" s="573"/>
      <c r="I241" s="573"/>
      <c r="J241" s="584" t="s">
        <v>62</v>
      </c>
      <c r="K241" s="573"/>
      <c r="L241" s="573"/>
      <c r="M241" s="573"/>
      <c r="N241" s="573"/>
      <c r="O241" s="573"/>
      <c r="P241" s="573"/>
      <c r="Q241" s="573"/>
      <c r="R241" s="573"/>
      <c r="S241" s="573"/>
      <c r="T241" s="557"/>
    </row>
    <row r="242" ht="15.75" customHeight="1">
      <c r="A242" s="572"/>
      <c r="B242" s="573"/>
      <c r="C242" s="573"/>
      <c r="D242" s="573"/>
      <c r="E242" s="573"/>
      <c r="F242" s="573"/>
      <c r="G242" s="573"/>
      <c r="H242" s="573"/>
      <c r="I242" s="573"/>
      <c r="J242" s="584" t="s">
        <v>62</v>
      </c>
      <c r="K242" s="573"/>
      <c r="L242" s="573"/>
      <c r="M242" s="573"/>
      <c r="N242" s="573"/>
      <c r="O242" s="573"/>
      <c r="P242" s="573"/>
      <c r="Q242" s="573"/>
      <c r="R242" s="573"/>
      <c r="S242" s="573"/>
      <c r="T242" s="557"/>
    </row>
    <row r="243" ht="15.75" customHeight="1">
      <c r="A243" s="572"/>
      <c r="B243" s="573"/>
      <c r="C243" s="573"/>
      <c r="D243" s="573"/>
      <c r="E243" s="573"/>
      <c r="F243" s="573"/>
      <c r="G243" s="573"/>
      <c r="H243" s="573"/>
      <c r="I243" s="573"/>
      <c r="J243" s="584" t="s">
        <v>62</v>
      </c>
      <c r="K243" s="573"/>
      <c r="L243" s="573"/>
      <c r="M243" s="573"/>
      <c r="N243" s="573"/>
      <c r="O243" s="573"/>
      <c r="P243" s="573"/>
      <c r="Q243" s="573"/>
      <c r="R243" s="573"/>
      <c r="S243" s="573"/>
      <c r="T243" s="557"/>
    </row>
    <row r="244" ht="15.75" customHeight="1">
      <c r="A244" s="572"/>
      <c r="B244" s="573"/>
      <c r="C244" s="573"/>
      <c r="D244" s="573"/>
      <c r="E244" s="573"/>
      <c r="F244" s="573"/>
      <c r="G244" s="573"/>
      <c r="H244" s="573"/>
      <c r="I244" s="573"/>
      <c r="J244" s="584" t="s">
        <v>62</v>
      </c>
      <c r="K244" s="573"/>
      <c r="L244" s="573"/>
      <c r="M244" s="573"/>
      <c r="N244" s="573"/>
      <c r="O244" s="573"/>
      <c r="P244" s="573"/>
      <c r="Q244" s="573"/>
      <c r="R244" s="573"/>
      <c r="S244" s="573"/>
      <c r="T244" s="557"/>
    </row>
    <row r="245" ht="15.75" customHeight="1">
      <c r="A245" s="572"/>
      <c r="B245" s="573"/>
      <c r="C245" s="573"/>
      <c r="D245" s="573"/>
      <c r="E245" s="573"/>
      <c r="F245" s="573"/>
      <c r="G245" s="573"/>
      <c r="H245" s="573"/>
      <c r="I245" s="573"/>
      <c r="J245" s="584" t="s">
        <v>62</v>
      </c>
      <c r="K245" s="573"/>
      <c r="L245" s="573"/>
      <c r="M245" s="573"/>
      <c r="N245" s="573"/>
      <c r="O245" s="573"/>
      <c r="P245" s="573"/>
      <c r="Q245" s="573"/>
      <c r="R245" s="573"/>
      <c r="S245" s="573"/>
      <c r="T245" s="557"/>
    </row>
    <row r="246" ht="15.75" customHeight="1">
      <c r="A246" s="572"/>
      <c r="B246" s="573"/>
      <c r="C246" s="573"/>
      <c r="D246" s="573"/>
      <c r="E246" s="573"/>
      <c r="F246" s="573"/>
      <c r="G246" s="573"/>
      <c r="H246" s="573"/>
      <c r="I246" s="573"/>
      <c r="J246" s="584" t="s">
        <v>62</v>
      </c>
      <c r="K246" s="573"/>
      <c r="L246" s="573"/>
      <c r="M246" s="573"/>
      <c r="N246" s="573"/>
      <c r="O246" s="573"/>
      <c r="P246" s="573"/>
      <c r="Q246" s="573"/>
      <c r="R246" s="573"/>
      <c r="S246" s="573"/>
      <c r="T246" s="557"/>
    </row>
    <row r="247" ht="15.75" customHeight="1">
      <c r="A247" s="572"/>
      <c r="B247" s="573"/>
      <c r="C247" s="573"/>
      <c r="D247" s="573"/>
      <c r="E247" s="573"/>
      <c r="F247" s="573"/>
      <c r="G247" s="573"/>
      <c r="H247" s="573"/>
      <c r="I247" s="573"/>
      <c r="J247" s="584" t="s">
        <v>62</v>
      </c>
      <c r="K247" s="573"/>
      <c r="L247" s="573"/>
      <c r="M247" s="573"/>
      <c r="N247" s="573"/>
      <c r="O247" s="573"/>
      <c r="P247" s="573"/>
      <c r="Q247" s="573"/>
      <c r="R247" s="573"/>
      <c r="S247" s="573"/>
      <c r="T247" s="557"/>
    </row>
    <row r="248" ht="15.75" customHeight="1">
      <c r="A248" s="572"/>
      <c r="B248" s="573"/>
      <c r="C248" s="573"/>
      <c r="D248" s="573"/>
      <c r="E248" s="573"/>
      <c r="F248" s="573"/>
      <c r="G248" s="573"/>
      <c r="H248" s="573"/>
      <c r="I248" s="573"/>
      <c r="J248" s="584" t="s">
        <v>62</v>
      </c>
      <c r="K248" s="573"/>
      <c r="L248" s="573"/>
      <c r="M248" s="573"/>
      <c r="N248" s="573"/>
      <c r="O248" s="573"/>
      <c r="P248" s="573"/>
      <c r="Q248" s="573"/>
      <c r="R248" s="573"/>
      <c r="S248" s="573"/>
      <c r="T248" s="557"/>
    </row>
    <row r="249" ht="15.75" customHeight="1">
      <c r="A249" s="572"/>
      <c r="B249" s="573"/>
      <c r="C249" s="573"/>
      <c r="D249" s="573"/>
      <c r="E249" s="573"/>
      <c r="F249" s="573"/>
      <c r="G249" s="573"/>
      <c r="H249" s="573"/>
      <c r="I249" s="573"/>
      <c r="J249" s="584" t="s">
        <v>62</v>
      </c>
      <c r="K249" s="573"/>
      <c r="L249" s="573"/>
      <c r="M249" s="573"/>
      <c r="N249" s="573"/>
      <c r="O249" s="573"/>
      <c r="P249" s="573"/>
      <c r="Q249" s="573"/>
      <c r="R249" s="573"/>
      <c r="S249" s="573"/>
      <c r="T249" s="557"/>
    </row>
    <row r="250" ht="15.75" customHeight="1">
      <c r="A250" s="572"/>
      <c r="B250" s="573"/>
      <c r="C250" s="573"/>
      <c r="D250" s="573"/>
      <c r="E250" s="573"/>
      <c r="F250" s="573"/>
      <c r="G250" s="573"/>
      <c r="H250" s="573"/>
      <c r="I250" s="573"/>
      <c r="J250" s="584" t="s">
        <v>62</v>
      </c>
      <c r="K250" s="573"/>
      <c r="L250" s="573"/>
      <c r="M250" s="573"/>
      <c r="N250" s="573"/>
      <c r="O250" s="573"/>
      <c r="P250" s="573"/>
      <c r="Q250" s="573"/>
      <c r="R250" s="573"/>
      <c r="S250" s="573"/>
      <c r="T250" s="557"/>
    </row>
    <row r="251" ht="15.75" customHeight="1">
      <c r="A251" s="572"/>
      <c r="B251" s="573"/>
      <c r="C251" s="573"/>
      <c r="D251" s="573"/>
      <c r="E251" s="573"/>
      <c r="F251" s="573"/>
      <c r="G251" s="573"/>
      <c r="H251" s="573"/>
      <c r="I251" s="573"/>
      <c r="J251" s="584" t="s">
        <v>62</v>
      </c>
      <c r="K251" s="573"/>
      <c r="L251" s="573"/>
      <c r="M251" s="573"/>
      <c r="N251" s="573"/>
      <c r="O251" s="573"/>
      <c r="P251" s="573"/>
      <c r="Q251" s="573"/>
      <c r="R251" s="573"/>
      <c r="S251" s="573"/>
      <c r="T251" s="557"/>
    </row>
    <row r="252" ht="15.75" customHeight="1">
      <c r="A252" s="572"/>
      <c r="B252" s="573"/>
      <c r="C252" s="573"/>
      <c r="D252" s="573"/>
      <c r="E252" s="573"/>
      <c r="F252" s="573"/>
      <c r="G252" s="573"/>
      <c r="H252" s="573"/>
      <c r="I252" s="573"/>
      <c r="J252" s="584" t="s">
        <v>62</v>
      </c>
      <c r="K252" s="573"/>
      <c r="L252" s="573"/>
      <c r="M252" s="573"/>
      <c r="N252" s="573"/>
      <c r="O252" s="573"/>
      <c r="P252" s="573"/>
      <c r="Q252" s="573"/>
      <c r="R252" s="573"/>
      <c r="S252" s="573"/>
      <c r="T252" s="557"/>
    </row>
    <row r="253" ht="15.75" customHeight="1">
      <c r="A253" s="625"/>
      <c r="B253" s="626"/>
      <c r="C253" s="626"/>
      <c r="D253" s="627"/>
      <c r="E253" s="627"/>
      <c r="F253" s="627"/>
      <c r="G253" s="627"/>
      <c r="H253" s="627"/>
      <c r="I253" s="627"/>
      <c r="J253" s="584" t="s">
        <v>62</v>
      </c>
      <c r="K253" s="627"/>
      <c r="L253" s="627"/>
      <c r="M253" s="627"/>
      <c r="N253" s="627"/>
      <c r="O253" s="628"/>
      <c r="P253" s="629"/>
      <c r="Q253" s="629"/>
      <c r="R253" s="627"/>
      <c r="S253" s="626"/>
      <c r="T253" s="557"/>
    </row>
    <row r="254" ht="15.75" customHeight="1">
      <c r="A254" s="625"/>
      <c r="B254" s="626"/>
      <c r="C254" s="626"/>
      <c r="D254" s="627"/>
      <c r="E254" s="627"/>
      <c r="F254" s="627"/>
      <c r="G254" s="627"/>
      <c r="H254" s="627"/>
      <c r="I254" s="627"/>
      <c r="J254" s="584" t="s">
        <v>62</v>
      </c>
      <c r="K254" s="627"/>
      <c r="L254" s="627"/>
      <c r="M254" s="627"/>
      <c r="N254" s="627"/>
      <c r="O254" s="628"/>
      <c r="P254" s="629"/>
      <c r="Q254" s="629"/>
      <c r="R254" s="627"/>
      <c r="S254" s="626"/>
      <c r="T254" s="557"/>
    </row>
    <row r="255" ht="15.75" customHeight="1">
      <c r="A255" s="625"/>
      <c r="B255" s="626"/>
      <c r="C255" s="626"/>
      <c r="D255" s="627"/>
      <c r="E255" s="627"/>
      <c r="F255" s="627"/>
      <c r="G255" s="627"/>
      <c r="H255" s="627"/>
      <c r="I255" s="627"/>
      <c r="J255" s="584" t="s">
        <v>62</v>
      </c>
      <c r="K255" s="627"/>
      <c r="L255" s="627"/>
      <c r="M255" s="627"/>
      <c r="N255" s="627"/>
      <c r="O255" s="628"/>
      <c r="P255" s="629"/>
      <c r="Q255" s="629"/>
      <c r="R255" s="627"/>
      <c r="S255" s="626"/>
      <c r="T255" s="557"/>
    </row>
    <row r="256" ht="15.75" customHeight="1">
      <c r="A256" s="625"/>
      <c r="B256" s="626"/>
      <c r="C256" s="626"/>
      <c r="D256" s="627"/>
      <c r="E256" s="627"/>
      <c r="F256" s="627"/>
      <c r="G256" s="627"/>
      <c r="H256" s="627"/>
      <c r="I256" s="627"/>
      <c r="J256" s="584" t="s">
        <v>62</v>
      </c>
      <c r="K256" s="627"/>
      <c r="L256" s="627"/>
      <c r="M256" s="627"/>
      <c r="N256" s="627"/>
      <c r="O256" s="628"/>
      <c r="P256" s="629"/>
      <c r="Q256" s="629"/>
      <c r="R256" s="627"/>
      <c r="S256" s="626"/>
      <c r="T256" s="557"/>
    </row>
    <row r="257" ht="15.75" customHeight="1">
      <c r="A257" s="625"/>
      <c r="B257" s="626"/>
      <c r="C257" s="626"/>
      <c r="D257" s="627"/>
      <c r="E257" s="627"/>
      <c r="F257" s="627"/>
      <c r="G257" s="627"/>
      <c r="H257" s="627"/>
      <c r="I257" s="627"/>
      <c r="J257" s="584" t="s">
        <v>62</v>
      </c>
      <c r="K257" s="627"/>
      <c r="L257" s="627"/>
      <c r="M257" s="627"/>
      <c r="N257" s="627"/>
      <c r="O257" s="628"/>
      <c r="P257" s="629"/>
      <c r="Q257" s="629"/>
      <c r="R257" s="627"/>
      <c r="S257" s="626"/>
      <c r="T257" s="557"/>
    </row>
    <row r="258" ht="15.75" customHeight="1">
      <c r="A258" s="625"/>
      <c r="B258" s="626"/>
      <c r="C258" s="626"/>
      <c r="D258" s="627"/>
      <c r="E258" s="627"/>
      <c r="F258" s="627"/>
      <c r="G258" s="627"/>
      <c r="H258" s="627"/>
      <c r="I258" s="627"/>
      <c r="J258" s="584" t="s">
        <v>62</v>
      </c>
      <c r="K258" s="627"/>
      <c r="L258" s="627"/>
      <c r="M258" s="627"/>
      <c r="N258" s="627"/>
      <c r="O258" s="628"/>
      <c r="P258" s="629"/>
      <c r="Q258" s="629"/>
      <c r="R258" s="627"/>
      <c r="S258" s="626"/>
      <c r="T258" s="557"/>
    </row>
    <row r="259" ht="15.75" customHeight="1">
      <c r="A259" s="625"/>
      <c r="B259" s="626"/>
      <c r="C259" s="626"/>
      <c r="D259" s="627"/>
      <c r="E259" s="627"/>
      <c r="F259" s="627"/>
      <c r="G259" s="627"/>
      <c r="H259" s="627"/>
      <c r="I259" s="627"/>
      <c r="J259" s="584" t="s">
        <v>62</v>
      </c>
      <c r="K259" s="627"/>
      <c r="L259" s="627"/>
      <c r="M259" s="627"/>
      <c r="N259" s="627"/>
      <c r="O259" s="628"/>
      <c r="P259" s="629"/>
      <c r="Q259" s="629"/>
      <c r="R259" s="627"/>
      <c r="S259" s="626"/>
      <c r="T259" s="557"/>
    </row>
    <row r="260" ht="15.75" customHeight="1">
      <c r="A260" s="625"/>
      <c r="B260" s="626"/>
      <c r="C260" s="626"/>
      <c r="D260" s="627"/>
      <c r="E260" s="627"/>
      <c r="F260" s="627"/>
      <c r="G260" s="627"/>
      <c r="H260" s="627"/>
      <c r="I260" s="627"/>
      <c r="J260" s="584" t="s">
        <v>62</v>
      </c>
      <c r="K260" s="627"/>
      <c r="L260" s="627"/>
      <c r="M260" s="627"/>
      <c r="N260" s="627"/>
      <c r="O260" s="628"/>
      <c r="P260" s="629"/>
      <c r="Q260" s="629"/>
      <c r="R260" s="627"/>
      <c r="S260" s="626"/>
      <c r="T260" s="557"/>
    </row>
    <row r="261" ht="15.75" customHeight="1">
      <c r="A261" s="625"/>
      <c r="B261" s="626"/>
      <c r="C261" s="626"/>
      <c r="D261" s="627"/>
      <c r="E261" s="627"/>
      <c r="F261" s="627"/>
      <c r="G261" s="627"/>
      <c r="H261" s="627"/>
      <c r="I261" s="627"/>
      <c r="J261" s="584" t="s">
        <v>62</v>
      </c>
      <c r="K261" s="627"/>
      <c r="L261" s="627"/>
      <c r="M261" s="627"/>
      <c r="N261" s="627"/>
      <c r="O261" s="628"/>
      <c r="P261" s="629"/>
      <c r="Q261" s="629"/>
      <c r="R261" s="627"/>
      <c r="S261" s="626"/>
      <c r="T261" s="557"/>
    </row>
    <row r="262" ht="15.75" customHeight="1">
      <c r="A262" s="625"/>
      <c r="B262" s="626"/>
      <c r="C262" s="626"/>
      <c r="D262" s="627"/>
      <c r="E262" s="627"/>
      <c r="F262" s="627"/>
      <c r="G262" s="627"/>
      <c r="H262" s="627"/>
      <c r="I262" s="627"/>
      <c r="J262" s="584" t="s">
        <v>62</v>
      </c>
      <c r="K262" s="627"/>
      <c r="L262" s="627"/>
      <c r="M262" s="627"/>
      <c r="N262" s="627"/>
      <c r="O262" s="628"/>
      <c r="P262" s="629"/>
      <c r="Q262" s="629"/>
      <c r="R262" s="627"/>
      <c r="S262" s="626"/>
      <c r="T262" s="557"/>
    </row>
    <row r="263" ht="15.75" customHeight="1">
      <c r="A263" s="625"/>
      <c r="B263" s="626"/>
      <c r="C263" s="626"/>
      <c r="D263" s="627"/>
      <c r="E263" s="627"/>
      <c r="F263" s="627"/>
      <c r="G263" s="627"/>
      <c r="H263" s="627"/>
      <c r="I263" s="627"/>
      <c r="J263" s="584" t="s">
        <v>62</v>
      </c>
      <c r="K263" s="627"/>
      <c r="L263" s="627"/>
      <c r="M263" s="627"/>
      <c r="N263" s="627"/>
      <c r="O263" s="628"/>
      <c r="P263" s="629"/>
      <c r="Q263" s="629"/>
      <c r="R263" s="627"/>
      <c r="S263" s="626"/>
      <c r="T263" s="557"/>
    </row>
    <row r="264" ht="15.75" customHeight="1">
      <c r="A264" s="625"/>
      <c r="B264" s="626"/>
      <c r="C264" s="626"/>
      <c r="D264" s="627"/>
      <c r="E264" s="627"/>
      <c r="F264" s="627"/>
      <c r="G264" s="627"/>
      <c r="H264" s="627"/>
      <c r="I264" s="627"/>
      <c r="J264" s="584" t="s">
        <v>62</v>
      </c>
      <c r="K264" s="627"/>
      <c r="L264" s="627"/>
      <c r="M264" s="627"/>
      <c r="N264" s="627"/>
      <c r="O264" s="628"/>
      <c r="P264" s="629"/>
      <c r="Q264" s="629"/>
      <c r="R264" s="627"/>
      <c r="S264" s="626"/>
      <c r="T264" s="557"/>
    </row>
    <row r="265" ht="15.75" customHeight="1">
      <c r="A265" s="625"/>
      <c r="B265" s="626"/>
      <c r="C265" s="626"/>
      <c r="D265" s="627"/>
      <c r="E265" s="627"/>
      <c r="F265" s="627"/>
      <c r="G265" s="627"/>
      <c r="H265" s="627"/>
      <c r="I265" s="627"/>
      <c r="J265" s="584" t="s">
        <v>62</v>
      </c>
      <c r="K265" s="627"/>
      <c r="L265" s="627"/>
      <c r="M265" s="627"/>
      <c r="N265" s="627"/>
      <c r="O265" s="628"/>
      <c r="P265" s="629"/>
      <c r="Q265" s="629"/>
      <c r="R265" s="627"/>
      <c r="S265" s="626"/>
      <c r="T265" s="557"/>
    </row>
    <row r="266" ht="15.75" customHeight="1">
      <c r="A266" s="625"/>
      <c r="B266" s="626"/>
      <c r="C266" s="626"/>
      <c r="D266" s="627"/>
      <c r="E266" s="627"/>
      <c r="F266" s="627"/>
      <c r="G266" s="627"/>
      <c r="H266" s="627"/>
      <c r="I266" s="627"/>
      <c r="J266" s="584" t="s">
        <v>62</v>
      </c>
      <c r="K266" s="627"/>
      <c r="L266" s="627"/>
      <c r="M266" s="627"/>
      <c r="N266" s="627"/>
      <c r="O266" s="628"/>
      <c r="P266" s="629"/>
      <c r="Q266" s="629"/>
      <c r="R266" s="627"/>
      <c r="S266" s="626"/>
      <c r="T266" s="557"/>
    </row>
    <row r="267" ht="15.75" customHeight="1">
      <c r="A267" s="625"/>
      <c r="B267" s="626"/>
      <c r="C267" s="626"/>
      <c r="D267" s="627"/>
      <c r="E267" s="627"/>
      <c r="F267" s="627"/>
      <c r="G267" s="627"/>
      <c r="H267" s="627"/>
      <c r="I267" s="627"/>
      <c r="J267" s="584" t="s">
        <v>62</v>
      </c>
      <c r="K267" s="627"/>
      <c r="L267" s="627"/>
      <c r="M267" s="627"/>
      <c r="N267" s="627"/>
      <c r="O267" s="628"/>
      <c r="P267" s="629"/>
      <c r="Q267" s="629"/>
      <c r="R267" s="627"/>
      <c r="S267" s="626"/>
      <c r="T267" s="557"/>
    </row>
    <row r="268" ht="15.75" customHeight="1">
      <c r="A268" s="625"/>
      <c r="B268" s="626"/>
      <c r="C268" s="626"/>
      <c r="D268" s="627"/>
      <c r="E268" s="627"/>
      <c r="F268" s="627"/>
      <c r="G268" s="627"/>
      <c r="H268" s="627"/>
      <c r="I268" s="627"/>
      <c r="J268" s="584" t="s">
        <v>62</v>
      </c>
      <c r="K268" s="627"/>
      <c r="L268" s="627"/>
      <c r="M268" s="627"/>
      <c r="N268" s="627"/>
      <c r="O268" s="628"/>
      <c r="P268" s="629"/>
      <c r="Q268" s="629"/>
      <c r="R268" s="627"/>
      <c r="S268" s="626"/>
      <c r="T268" s="557"/>
    </row>
    <row r="269" ht="15.75" customHeight="1">
      <c r="A269" s="625"/>
      <c r="B269" s="626"/>
      <c r="C269" s="626"/>
      <c r="D269" s="627"/>
      <c r="E269" s="627"/>
      <c r="F269" s="627"/>
      <c r="G269" s="627"/>
      <c r="H269" s="627"/>
      <c r="I269" s="627"/>
      <c r="J269" s="584" t="s">
        <v>62</v>
      </c>
      <c r="K269" s="627"/>
      <c r="L269" s="627"/>
      <c r="M269" s="627"/>
      <c r="N269" s="627"/>
      <c r="O269" s="628"/>
      <c r="P269" s="629"/>
      <c r="Q269" s="629"/>
      <c r="R269" s="627"/>
      <c r="S269" s="626"/>
      <c r="T269" s="557"/>
    </row>
    <row r="270" ht="15.75" customHeight="1">
      <c r="A270" s="625"/>
      <c r="B270" s="626"/>
      <c r="C270" s="626"/>
      <c r="D270" s="627"/>
      <c r="E270" s="627"/>
      <c r="F270" s="627"/>
      <c r="G270" s="627"/>
      <c r="H270" s="627"/>
      <c r="I270" s="627"/>
      <c r="J270" s="584" t="s">
        <v>62</v>
      </c>
      <c r="K270" s="627"/>
      <c r="L270" s="627"/>
      <c r="M270" s="627"/>
      <c r="N270" s="627"/>
      <c r="O270" s="628"/>
      <c r="P270" s="629"/>
      <c r="Q270" s="629"/>
      <c r="R270" s="627"/>
      <c r="S270" s="626"/>
      <c r="T270" s="557"/>
    </row>
    <row r="271" ht="15.75" customHeight="1">
      <c r="A271" s="625"/>
      <c r="B271" s="626"/>
      <c r="C271" s="626"/>
      <c r="D271" s="627"/>
      <c r="E271" s="627"/>
      <c r="F271" s="627"/>
      <c r="G271" s="627"/>
      <c r="H271" s="627"/>
      <c r="I271" s="627"/>
      <c r="J271" s="584" t="s">
        <v>62</v>
      </c>
      <c r="K271" s="627"/>
      <c r="L271" s="627"/>
      <c r="M271" s="627"/>
      <c r="N271" s="627"/>
      <c r="O271" s="628"/>
      <c r="P271" s="629"/>
      <c r="Q271" s="629"/>
      <c r="R271" s="627"/>
      <c r="S271" s="626"/>
      <c r="T271" s="557"/>
    </row>
    <row r="272" ht="15.75" customHeight="1">
      <c r="A272" s="625"/>
      <c r="B272" s="626"/>
      <c r="C272" s="626"/>
      <c r="D272" s="627"/>
      <c r="E272" s="627"/>
      <c r="F272" s="627"/>
      <c r="G272" s="627"/>
      <c r="H272" s="627"/>
      <c r="I272" s="627"/>
      <c r="J272" s="584" t="s">
        <v>62</v>
      </c>
      <c r="K272" s="627"/>
      <c r="L272" s="627"/>
      <c r="M272" s="627"/>
      <c r="N272" s="627"/>
      <c r="O272" s="628"/>
      <c r="P272" s="629"/>
      <c r="Q272" s="629"/>
      <c r="R272" s="627"/>
      <c r="S272" s="626"/>
      <c r="T272" s="557"/>
    </row>
    <row r="273" ht="15.75" customHeight="1">
      <c r="A273" s="625"/>
      <c r="B273" s="626"/>
      <c r="C273" s="626"/>
      <c r="D273" s="627"/>
      <c r="E273" s="627"/>
      <c r="F273" s="627"/>
      <c r="G273" s="627"/>
      <c r="H273" s="627"/>
      <c r="I273" s="627"/>
      <c r="J273" s="584" t="s">
        <v>62</v>
      </c>
      <c r="K273" s="627"/>
      <c r="L273" s="627"/>
      <c r="M273" s="627"/>
      <c r="N273" s="627"/>
      <c r="O273" s="628"/>
      <c r="P273" s="629"/>
      <c r="Q273" s="629"/>
      <c r="R273" s="627"/>
      <c r="S273" s="626"/>
      <c r="T273" s="557"/>
    </row>
    <row r="274" ht="15.75" customHeight="1">
      <c r="A274" s="625"/>
      <c r="B274" s="626"/>
      <c r="C274" s="626"/>
      <c r="D274" s="627"/>
      <c r="E274" s="627"/>
      <c r="F274" s="627"/>
      <c r="G274" s="627"/>
      <c r="H274" s="627"/>
      <c r="I274" s="627"/>
      <c r="J274" s="584" t="s">
        <v>62</v>
      </c>
      <c r="K274" s="627"/>
      <c r="L274" s="627"/>
      <c r="M274" s="627"/>
      <c r="N274" s="627"/>
      <c r="O274" s="628"/>
      <c r="P274" s="629"/>
      <c r="Q274" s="629"/>
      <c r="R274" s="627"/>
      <c r="S274" s="626"/>
      <c r="T274" s="557"/>
    </row>
    <row r="275" ht="15.75" customHeight="1">
      <c r="A275" s="625"/>
      <c r="B275" s="626"/>
      <c r="C275" s="626"/>
      <c r="D275" s="627"/>
      <c r="E275" s="627"/>
      <c r="F275" s="627"/>
      <c r="G275" s="627"/>
      <c r="H275" s="627"/>
      <c r="I275" s="627"/>
      <c r="J275" s="584" t="s">
        <v>62</v>
      </c>
      <c r="K275" s="627"/>
      <c r="L275" s="627"/>
      <c r="M275" s="627"/>
      <c r="N275" s="627"/>
      <c r="O275" s="628"/>
      <c r="P275" s="629"/>
      <c r="Q275" s="629"/>
      <c r="R275" s="627"/>
      <c r="S275" s="626"/>
      <c r="T275" s="557"/>
    </row>
    <row r="276" ht="15.75" customHeight="1">
      <c r="A276" s="625"/>
      <c r="B276" s="626"/>
      <c r="C276" s="626"/>
      <c r="D276" s="627"/>
      <c r="E276" s="627"/>
      <c r="F276" s="627"/>
      <c r="G276" s="627"/>
      <c r="H276" s="627"/>
      <c r="I276" s="627"/>
      <c r="J276" s="584" t="s">
        <v>62</v>
      </c>
      <c r="K276" s="627"/>
      <c r="L276" s="627"/>
      <c r="M276" s="627"/>
      <c r="N276" s="627"/>
      <c r="O276" s="628"/>
      <c r="P276" s="629"/>
      <c r="Q276" s="629"/>
      <c r="R276" s="627"/>
      <c r="S276" s="626"/>
      <c r="T276" s="557"/>
    </row>
    <row r="277" ht="15.75" customHeight="1">
      <c r="A277" s="625"/>
      <c r="B277" s="626"/>
      <c r="C277" s="626"/>
      <c r="D277" s="627"/>
      <c r="E277" s="627"/>
      <c r="F277" s="627"/>
      <c r="G277" s="627"/>
      <c r="H277" s="627"/>
      <c r="I277" s="627"/>
      <c r="J277" s="584" t="s">
        <v>62</v>
      </c>
      <c r="K277" s="627"/>
      <c r="L277" s="627"/>
      <c r="M277" s="627"/>
      <c r="N277" s="627"/>
      <c r="O277" s="628"/>
      <c r="P277" s="629"/>
      <c r="Q277" s="629"/>
      <c r="R277" s="627"/>
      <c r="S277" s="626"/>
      <c r="T277" s="557"/>
    </row>
    <row r="278" ht="15.75" customHeight="1">
      <c r="A278" s="625"/>
      <c r="B278" s="626"/>
      <c r="C278" s="626"/>
      <c r="D278" s="627"/>
      <c r="E278" s="627"/>
      <c r="F278" s="627"/>
      <c r="G278" s="627"/>
      <c r="H278" s="627"/>
      <c r="I278" s="627"/>
      <c r="J278" s="584" t="s">
        <v>62</v>
      </c>
      <c r="K278" s="627"/>
      <c r="L278" s="627"/>
      <c r="M278" s="627"/>
      <c r="N278" s="627"/>
      <c r="O278" s="628"/>
      <c r="P278" s="629"/>
      <c r="Q278" s="629"/>
      <c r="R278" s="627"/>
      <c r="S278" s="626"/>
      <c r="T278" s="557"/>
    </row>
    <row r="279" ht="15.75" customHeight="1">
      <c r="A279" s="625"/>
      <c r="B279" s="626"/>
      <c r="C279" s="626"/>
      <c r="D279" s="627"/>
      <c r="E279" s="627"/>
      <c r="F279" s="627"/>
      <c r="G279" s="627"/>
      <c r="H279" s="627"/>
      <c r="I279" s="627"/>
      <c r="J279" s="584" t="s">
        <v>62</v>
      </c>
      <c r="K279" s="627"/>
      <c r="L279" s="627"/>
      <c r="M279" s="627"/>
      <c r="N279" s="627"/>
      <c r="O279" s="628"/>
      <c r="P279" s="629"/>
      <c r="Q279" s="629"/>
      <c r="R279" s="627"/>
      <c r="S279" s="626"/>
      <c r="T279" s="557"/>
    </row>
    <row r="280" ht="15.75" customHeight="1">
      <c r="A280" s="625"/>
      <c r="B280" s="626"/>
      <c r="C280" s="626"/>
      <c r="D280" s="627"/>
      <c r="E280" s="627"/>
      <c r="F280" s="627"/>
      <c r="G280" s="627"/>
      <c r="H280" s="627"/>
      <c r="I280" s="627"/>
      <c r="J280" s="584" t="s">
        <v>62</v>
      </c>
      <c r="K280" s="627"/>
      <c r="L280" s="627"/>
      <c r="M280" s="627"/>
      <c r="N280" s="627"/>
      <c r="O280" s="628"/>
      <c r="P280" s="629"/>
      <c r="Q280" s="629"/>
      <c r="R280" s="627"/>
      <c r="S280" s="626"/>
      <c r="T280" s="557"/>
    </row>
    <row r="281" ht="15.75" customHeight="1">
      <c r="A281" s="625"/>
      <c r="B281" s="626"/>
      <c r="C281" s="626"/>
      <c r="D281" s="627"/>
      <c r="E281" s="627"/>
      <c r="F281" s="627"/>
      <c r="G281" s="627"/>
      <c r="H281" s="627"/>
      <c r="I281" s="627"/>
      <c r="J281" s="584" t="s">
        <v>62</v>
      </c>
      <c r="K281" s="627"/>
      <c r="L281" s="627"/>
      <c r="M281" s="627"/>
      <c r="N281" s="627"/>
      <c r="O281" s="628"/>
      <c r="P281" s="629"/>
      <c r="Q281" s="629"/>
      <c r="R281" s="627"/>
      <c r="S281" s="626"/>
      <c r="T281" s="557"/>
    </row>
    <row r="282" ht="15.75" customHeight="1">
      <c r="A282" s="625"/>
      <c r="B282" s="626"/>
      <c r="C282" s="626"/>
      <c r="D282" s="627"/>
      <c r="E282" s="627"/>
      <c r="F282" s="627"/>
      <c r="G282" s="627"/>
      <c r="H282" s="627"/>
      <c r="I282" s="627"/>
      <c r="J282" s="584" t="s">
        <v>62</v>
      </c>
      <c r="K282" s="627"/>
      <c r="L282" s="627"/>
      <c r="M282" s="627"/>
      <c r="N282" s="627"/>
      <c r="O282" s="628"/>
      <c r="P282" s="629"/>
      <c r="Q282" s="629"/>
      <c r="R282" s="627"/>
      <c r="S282" s="626"/>
      <c r="T282" s="557"/>
    </row>
    <row r="283" ht="15.75" customHeight="1">
      <c r="A283" s="625"/>
      <c r="B283" s="626"/>
      <c r="C283" s="626"/>
      <c r="D283" s="627"/>
      <c r="E283" s="627"/>
      <c r="F283" s="627"/>
      <c r="G283" s="627"/>
      <c r="H283" s="627"/>
      <c r="I283" s="627"/>
      <c r="J283" s="584" t="s">
        <v>62</v>
      </c>
      <c r="K283" s="627"/>
      <c r="L283" s="627"/>
      <c r="M283" s="627"/>
      <c r="N283" s="627"/>
      <c r="O283" s="628"/>
      <c r="P283" s="629"/>
      <c r="Q283" s="629"/>
      <c r="R283" s="627"/>
      <c r="S283" s="626"/>
      <c r="T283" s="557"/>
    </row>
    <row r="284" ht="15.75" customHeight="1">
      <c r="A284" s="625"/>
      <c r="B284" s="626"/>
      <c r="C284" s="626"/>
      <c r="D284" s="627"/>
      <c r="E284" s="627"/>
      <c r="F284" s="627"/>
      <c r="G284" s="627"/>
      <c r="H284" s="627"/>
      <c r="I284" s="627"/>
      <c r="J284" s="584" t="s">
        <v>62</v>
      </c>
      <c r="K284" s="627"/>
      <c r="L284" s="627"/>
      <c r="M284" s="627"/>
      <c r="N284" s="627"/>
      <c r="O284" s="628"/>
      <c r="P284" s="629"/>
      <c r="Q284" s="629"/>
      <c r="R284" s="627"/>
      <c r="S284" s="626"/>
      <c r="T284" s="557"/>
    </row>
    <row r="285" ht="15.75" customHeight="1">
      <c r="A285" s="625"/>
      <c r="B285" s="626"/>
      <c r="C285" s="626"/>
      <c r="D285" s="627"/>
      <c r="E285" s="627"/>
      <c r="F285" s="627"/>
      <c r="G285" s="627"/>
      <c r="H285" s="627"/>
      <c r="I285" s="627"/>
      <c r="J285" s="584" t="s">
        <v>62</v>
      </c>
      <c r="K285" s="627"/>
      <c r="L285" s="627"/>
      <c r="M285" s="627"/>
      <c r="N285" s="627"/>
      <c r="O285" s="628"/>
      <c r="P285" s="629"/>
      <c r="Q285" s="629"/>
      <c r="R285" s="627"/>
      <c r="S285" s="626"/>
      <c r="T285" s="557"/>
    </row>
    <row r="286" ht="15.75" customHeight="1">
      <c r="A286" s="625"/>
      <c r="B286" s="626"/>
      <c r="C286" s="626"/>
      <c r="D286" s="627"/>
      <c r="E286" s="627"/>
      <c r="F286" s="627"/>
      <c r="G286" s="627"/>
      <c r="H286" s="627"/>
      <c r="I286" s="627"/>
      <c r="J286" s="584" t="s">
        <v>62</v>
      </c>
      <c r="K286" s="627"/>
      <c r="L286" s="627"/>
      <c r="M286" s="627"/>
      <c r="N286" s="627"/>
      <c r="O286" s="628"/>
      <c r="P286" s="629"/>
      <c r="Q286" s="629"/>
      <c r="R286" s="627"/>
      <c r="S286" s="626"/>
      <c r="T286" s="557"/>
    </row>
    <row r="287" ht="15.75" customHeight="1">
      <c r="A287" s="625"/>
      <c r="B287" s="626"/>
      <c r="C287" s="626"/>
      <c r="D287" s="627"/>
      <c r="E287" s="627"/>
      <c r="F287" s="627"/>
      <c r="G287" s="627"/>
      <c r="H287" s="627"/>
      <c r="I287" s="627"/>
      <c r="J287" s="584" t="s">
        <v>62</v>
      </c>
      <c r="K287" s="627"/>
      <c r="L287" s="627"/>
      <c r="M287" s="627"/>
      <c r="N287" s="627"/>
      <c r="O287" s="628"/>
      <c r="P287" s="629"/>
      <c r="Q287" s="629"/>
      <c r="R287" s="627"/>
      <c r="S287" s="626"/>
      <c r="T287" s="557"/>
    </row>
    <row r="288" ht="15.75" customHeight="1">
      <c r="A288" s="625"/>
      <c r="B288" s="626"/>
      <c r="C288" s="626"/>
      <c r="D288" s="627"/>
      <c r="E288" s="627"/>
      <c r="F288" s="627"/>
      <c r="G288" s="627"/>
      <c r="H288" s="627"/>
      <c r="I288" s="627"/>
      <c r="J288" s="584" t="s">
        <v>62</v>
      </c>
      <c r="K288" s="627"/>
      <c r="L288" s="627"/>
      <c r="M288" s="627"/>
      <c r="N288" s="627"/>
      <c r="O288" s="628"/>
      <c r="P288" s="629"/>
      <c r="Q288" s="629"/>
      <c r="R288" s="627"/>
      <c r="S288" s="626"/>
      <c r="T288" s="557"/>
    </row>
    <row r="289" ht="15.75" customHeight="1">
      <c r="A289" s="625"/>
      <c r="B289" s="626"/>
      <c r="C289" s="626"/>
      <c r="D289" s="627"/>
      <c r="E289" s="627"/>
      <c r="F289" s="627"/>
      <c r="G289" s="627"/>
      <c r="H289" s="627"/>
      <c r="I289" s="627"/>
      <c r="J289" s="584" t="s">
        <v>62</v>
      </c>
      <c r="K289" s="627"/>
      <c r="L289" s="627"/>
      <c r="M289" s="627"/>
      <c r="N289" s="627"/>
      <c r="O289" s="628"/>
      <c r="P289" s="629"/>
      <c r="Q289" s="629"/>
      <c r="R289" s="627"/>
      <c r="S289" s="626"/>
      <c r="T289" s="557"/>
    </row>
    <row r="290" ht="15.75" customHeight="1">
      <c r="A290" s="625"/>
      <c r="B290" s="626"/>
      <c r="C290" s="626"/>
      <c r="D290" s="627"/>
      <c r="E290" s="627"/>
      <c r="F290" s="627"/>
      <c r="G290" s="627"/>
      <c r="H290" s="627"/>
      <c r="I290" s="627"/>
      <c r="J290" s="584" t="s">
        <v>62</v>
      </c>
      <c r="K290" s="627"/>
      <c r="L290" s="627"/>
      <c r="M290" s="627"/>
      <c r="N290" s="627"/>
      <c r="O290" s="628"/>
      <c r="P290" s="629"/>
      <c r="Q290" s="629"/>
      <c r="R290" s="627"/>
      <c r="S290" s="626"/>
      <c r="T290" s="557"/>
    </row>
    <row r="291" ht="15.75" customHeight="1">
      <c r="A291" s="625"/>
      <c r="B291" s="626"/>
      <c r="C291" s="626"/>
      <c r="D291" s="627"/>
      <c r="E291" s="627"/>
      <c r="F291" s="627"/>
      <c r="G291" s="627"/>
      <c r="H291" s="627"/>
      <c r="I291" s="627"/>
      <c r="J291" s="584" t="s">
        <v>62</v>
      </c>
      <c r="K291" s="627"/>
      <c r="L291" s="627"/>
      <c r="M291" s="627"/>
      <c r="N291" s="627"/>
      <c r="O291" s="628"/>
      <c r="P291" s="629"/>
      <c r="Q291" s="629"/>
      <c r="R291" s="627"/>
      <c r="S291" s="626"/>
      <c r="T291" s="557"/>
    </row>
    <row r="292" ht="15.75" customHeight="1">
      <c r="A292" s="625"/>
      <c r="B292" s="626"/>
      <c r="C292" s="626"/>
      <c r="D292" s="627"/>
      <c r="E292" s="627"/>
      <c r="F292" s="627"/>
      <c r="G292" s="627"/>
      <c r="H292" s="627"/>
      <c r="I292" s="627"/>
      <c r="J292" s="584" t="s">
        <v>62</v>
      </c>
      <c r="K292" s="627"/>
      <c r="L292" s="627"/>
      <c r="M292" s="627"/>
      <c r="N292" s="627"/>
      <c r="O292" s="628"/>
      <c r="P292" s="629"/>
      <c r="Q292" s="629"/>
      <c r="R292" s="627"/>
      <c r="S292" s="626"/>
      <c r="T292" s="557"/>
    </row>
    <row r="293" ht="15.75" customHeight="1">
      <c r="A293" s="625"/>
      <c r="B293" s="626"/>
      <c r="C293" s="626"/>
      <c r="D293" s="627"/>
      <c r="E293" s="627"/>
      <c r="F293" s="627"/>
      <c r="G293" s="627"/>
      <c r="H293" s="627"/>
      <c r="I293" s="627"/>
      <c r="J293" s="584" t="s">
        <v>62</v>
      </c>
      <c r="K293" s="627"/>
      <c r="L293" s="627"/>
      <c r="M293" s="627"/>
      <c r="N293" s="627"/>
      <c r="O293" s="628"/>
      <c r="P293" s="629"/>
      <c r="Q293" s="629"/>
      <c r="R293" s="627"/>
      <c r="S293" s="626"/>
      <c r="T293" s="557"/>
    </row>
    <row r="294" ht="15.75" customHeight="1">
      <c r="A294" s="625"/>
      <c r="B294" s="626"/>
      <c r="C294" s="626"/>
      <c r="D294" s="627"/>
      <c r="E294" s="627"/>
      <c r="F294" s="627"/>
      <c r="G294" s="627"/>
      <c r="H294" s="627"/>
      <c r="I294" s="627"/>
      <c r="J294" s="584" t="s">
        <v>62</v>
      </c>
      <c r="K294" s="627"/>
      <c r="L294" s="627"/>
      <c r="M294" s="627"/>
      <c r="N294" s="627"/>
      <c r="O294" s="628"/>
      <c r="P294" s="629"/>
      <c r="Q294" s="629"/>
      <c r="R294" s="627"/>
      <c r="S294" s="626"/>
      <c r="T294" s="557"/>
    </row>
    <row r="295" ht="15.75" customHeight="1">
      <c r="A295" s="625"/>
      <c r="B295" s="626"/>
      <c r="C295" s="626"/>
      <c r="D295" s="627"/>
      <c r="E295" s="627"/>
      <c r="F295" s="627"/>
      <c r="G295" s="627"/>
      <c r="H295" s="627"/>
      <c r="I295" s="627"/>
      <c r="J295" s="584" t="s">
        <v>62</v>
      </c>
      <c r="K295" s="627"/>
      <c r="L295" s="627"/>
      <c r="M295" s="627"/>
      <c r="N295" s="627"/>
      <c r="O295" s="628"/>
      <c r="P295" s="629"/>
      <c r="Q295" s="629"/>
      <c r="R295" s="627"/>
      <c r="S295" s="626"/>
      <c r="T295" s="557"/>
    </row>
    <row r="296" ht="15.75" customHeight="1">
      <c r="A296" s="625"/>
      <c r="B296" s="626"/>
      <c r="C296" s="626"/>
      <c r="D296" s="627"/>
      <c r="E296" s="627"/>
      <c r="F296" s="627"/>
      <c r="G296" s="627"/>
      <c r="H296" s="627"/>
      <c r="I296" s="627"/>
      <c r="J296" s="584" t="s">
        <v>62</v>
      </c>
      <c r="K296" s="627"/>
      <c r="L296" s="627"/>
      <c r="M296" s="627"/>
      <c r="N296" s="627"/>
      <c r="O296" s="628"/>
      <c r="P296" s="629"/>
      <c r="Q296" s="629"/>
      <c r="R296" s="627"/>
      <c r="S296" s="626"/>
      <c r="T296" s="557"/>
    </row>
    <row r="297" ht="15.75" customHeight="1">
      <c r="A297" s="625"/>
      <c r="B297" s="626"/>
      <c r="C297" s="626"/>
      <c r="D297" s="627"/>
      <c r="E297" s="627"/>
      <c r="F297" s="627"/>
      <c r="G297" s="627"/>
      <c r="H297" s="627"/>
      <c r="I297" s="627"/>
      <c r="J297" s="584" t="s">
        <v>62</v>
      </c>
      <c r="K297" s="627"/>
      <c r="L297" s="627"/>
      <c r="M297" s="627"/>
      <c r="N297" s="627"/>
      <c r="O297" s="628"/>
      <c r="P297" s="629"/>
      <c r="Q297" s="629"/>
      <c r="R297" s="627"/>
      <c r="S297" s="626"/>
      <c r="T297" s="557"/>
    </row>
    <row r="298" ht="15.75" customHeight="1">
      <c r="A298" s="625"/>
      <c r="B298" s="626"/>
      <c r="C298" s="626"/>
      <c r="D298" s="627"/>
      <c r="E298" s="627"/>
      <c r="F298" s="627"/>
      <c r="G298" s="627"/>
      <c r="H298" s="627"/>
      <c r="I298" s="627"/>
      <c r="J298" s="584" t="s">
        <v>62</v>
      </c>
      <c r="K298" s="627"/>
      <c r="L298" s="627"/>
      <c r="M298" s="627"/>
      <c r="N298" s="627"/>
      <c r="O298" s="628"/>
      <c r="P298" s="629"/>
      <c r="Q298" s="629"/>
      <c r="R298" s="627"/>
      <c r="S298" s="626"/>
      <c r="T298" s="557"/>
    </row>
    <row r="299" ht="15.75" customHeight="1">
      <c r="A299" s="625"/>
      <c r="B299" s="626"/>
      <c r="C299" s="626"/>
      <c r="D299" s="627"/>
      <c r="E299" s="627"/>
      <c r="F299" s="627"/>
      <c r="G299" s="627"/>
      <c r="H299" s="627"/>
      <c r="I299" s="627"/>
      <c r="J299" s="584" t="s">
        <v>62</v>
      </c>
      <c r="K299" s="627"/>
      <c r="L299" s="627"/>
      <c r="M299" s="627"/>
      <c r="N299" s="627"/>
      <c r="O299" s="628"/>
      <c r="P299" s="629"/>
      <c r="Q299" s="629"/>
      <c r="R299" s="627"/>
      <c r="S299" s="626"/>
      <c r="T299" s="557"/>
    </row>
    <row r="300" ht="15.75" customHeight="1">
      <c r="A300" s="625"/>
      <c r="B300" s="626"/>
      <c r="C300" s="626"/>
      <c r="D300" s="627"/>
      <c r="E300" s="627"/>
      <c r="F300" s="627"/>
      <c r="G300" s="627"/>
      <c r="H300" s="627"/>
      <c r="I300" s="627"/>
      <c r="J300" s="584" t="s">
        <v>62</v>
      </c>
      <c r="K300" s="627"/>
      <c r="L300" s="627"/>
      <c r="M300" s="627"/>
      <c r="N300" s="627"/>
      <c r="O300" s="628"/>
      <c r="P300" s="629"/>
      <c r="Q300" s="629"/>
      <c r="R300" s="627"/>
      <c r="S300" s="626"/>
      <c r="T300" s="557"/>
    </row>
    <row r="301" ht="15.75" customHeight="1">
      <c r="A301" s="625"/>
      <c r="B301" s="626"/>
      <c r="C301" s="626"/>
      <c r="D301" s="627"/>
      <c r="E301" s="627"/>
      <c r="F301" s="627"/>
      <c r="G301" s="627"/>
      <c r="H301" s="627"/>
      <c r="I301" s="627"/>
      <c r="J301" s="584" t="s">
        <v>62</v>
      </c>
      <c r="K301" s="627"/>
      <c r="L301" s="627"/>
      <c r="M301" s="627"/>
      <c r="N301" s="627"/>
      <c r="O301" s="628"/>
      <c r="P301" s="629"/>
      <c r="Q301" s="629"/>
      <c r="R301" s="627"/>
      <c r="S301" s="626"/>
      <c r="T301" s="557"/>
    </row>
    <row r="302" ht="15.75" customHeight="1">
      <c r="A302" s="625"/>
      <c r="B302" s="626"/>
      <c r="C302" s="626"/>
      <c r="D302" s="627"/>
      <c r="E302" s="627"/>
      <c r="F302" s="627"/>
      <c r="G302" s="627"/>
      <c r="H302" s="627"/>
      <c r="I302" s="627"/>
      <c r="J302" s="584" t="s">
        <v>62</v>
      </c>
      <c r="K302" s="627"/>
      <c r="L302" s="627"/>
      <c r="M302" s="627"/>
      <c r="N302" s="627"/>
      <c r="O302" s="628"/>
      <c r="P302" s="629"/>
      <c r="Q302" s="629"/>
      <c r="R302" s="627"/>
      <c r="S302" s="626"/>
      <c r="T302" s="557"/>
    </row>
    <row r="303" ht="15.75" customHeight="1">
      <c r="A303" s="625"/>
      <c r="B303" s="626"/>
      <c r="C303" s="626"/>
      <c r="D303" s="627"/>
      <c r="E303" s="627"/>
      <c r="F303" s="627"/>
      <c r="G303" s="627"/>
      <c r="H303" s="627"/>
      <c r="I303" s="627"/>
      <c r="J303" s="584" t="s">
        <v>62</v>
      </c>
      <c r="K303" s="627"/>
      <c r="L303" s="627"/>
      <c r="M303" s="627"/>
      <c r="N303" s="627"/>
      <c r="O303" s="628"/>
      <c r="P303" s="629"/>
      <c r="Q303" s="629"/>
      <c r="R303" s="627"/>
      <c r="S303" s="626"/>
      <c r="T303" s="557"/>
    </row>
    <row r="304" ht="15.75" customHeight="1">
      <c r="A304" s="625"/>
      <c r="B304" s="626"/>
      <c r="C304" s="626"/>
      <c r="D304" s="627"/>
      <c r="E304" s="627"/>
      <c r="F304" s="627"/>
      <c r="G304" s="627"/>
      <c r="H304" s="627"/>
      <c r="I304" s="627"/>
      <c r="J304" s="584" t="s">
        <v>62</v>
      </c>
      <c r="K304" s="627"/>
      <c r="L304" s="627"/>
      <c r="M304" s="627"/>
      <c r="N304" s="627"/>
      <c r="O304" s="628"/>
      <c r="P304" s="629"/>
      <c r="Q304" s="629"/>
      <c r="R304" s="627"/>
      <c r="S304" s="626"/>
      <c r="T304" s="557"/>
    </row>
    <row r="305" ht="15.75" customHeight="1">
      <c r="A305" s="625"/>
      <c r="B305" s="626"/>
      <c r="C305" s="626"/>
      <c r="D305" s="627"/>
      <c r="E305" s="627"/>
      <c r="F305" s="627"/>
      <c r="G305" s="627"/>
      <c r="H305" s="627"/>
      <c r="I305" s="627"/>
      <c r="J305" s="584" t="s">
        <v>62</v>
      </c>
      <c r="K305" s="627"/>
      <c r="L305" s="627"/>
      <c r="M305" s="627"/>
      <c r="N305" s="627"/>
      <c r="O305" s="628"/>
      <c r="P305" s="629"/>
      <c r="Q305" s="629"/>
      <c r="R305" s="627"/>
      <c r="S305" s="626"/>
      <c r="T305" s="557"/>
    </row>
    <row r="306" ht="15.75" customHeight="1">
      <c r="A306" s="625"/>
      <c r="B306" s="626"/>
      <c r="C306" s="626"/>
      <c r="D306" s="627"/>
      <c r="E306" s="627"/>
      <c r="F306" s="627"/>
      <c r="G306" s="627"/>
      <c r="H306" s="627"/>
      <c r="I306" s="627"/>
      <c r="J306" s="584" t="s">
        <v>62</v>
      </c>
      <c r="K306" s="627"/>
      <c r="L306" s="627"/>
      <c r="M306" s="627"/>
      <c r="N306" s="627"/>
      <c r="O306" s="628"/>
      <c r="P306" s="629"/>
      <c r="Q306" s="629"/>
      <c r="R306" s="627"/>
      <c r="S306" s="626"/>
      <c r="T306" s="557"/>
    </row>
    <row r="307" ht="15.75" customHeight="1">
      <c r="A307" s="625"/>
      <c r="B307" s="626"/>
      <c r="C307" s="626"/>
      <c r="D307" s="627"/>
      <c r="E307" s="627"/>
      <c r="F307" s="627"/>
      <c r="G307" s="627"/>
      <c r="H307" s="627"/>
      <c r="I307" s="627"/>
      <c r="J307" s="584" t="s">
        <v>62</v>
      </c>
      <c r="K307" s="627"/>
      <c r="L307" s="627"/>
      <c r="M307" s="627"/>
      <c r="N307" s="627"/>
      <c r="O307" s="628"/>
      <c r="P307" s="629"/>
      <c r="Q307" s="629"/>
      <c r="R307" s="627"/>
      <c r="S307" s="626"/>
      <c r="T307" s="557"/>
    </row>
    <row r="308" ht="15.75" customHeight="1">
      <c r="A308" s="625"/>
      <c r="B308" s="626"/>
      <c r="C308" s="626"/>
      <c r="D308" s="627"/>
      <c r="E308" s="627"/>
      <c r="F308" s="627"/>
      <c r="G308" s="627"/>
      <c r="H308" s="627"/>
      <c r="I308" s="627"/>
      <c r="J308" s="584" t="s">
        <v>62</v>
      </c>
      <c r="K308" s="627"/>
      <c r="L308" s="627"/>
      <c r="M308" s="627"/>
      <c r="N308" s="627"/>
      <c r="O308" s="628"/>
      <c r="P308" s="629"/>
      <c r="Q308" s="629"/>
      <c r="R308" s="627"/>
      <c r="S308" s="626"/>
      <c r="T308" s="557"/>
    </row>
    <row r="309" ht="15.75" customHeight="1">
      <c r="A309" s="625"/>
      <c r="B309" s="626"/>
      <c r="C309" s="626"/>
      <c r="D309" s="627"/>
      <c r="E309" s="627"/>
      <c r="F309" s="627"/>
      <c r="G309" s="627"/>
      <c r="H309" s="627"/>
      <c r="I309" s="627"/>
      <c r="J309" s="584" t="s">
        <v>62</v>
      </c>
      <c r="K309" s="627"/>
      <c r="L309" s="627"/>
      <c r="M309" s="627"/>
      <c r="N309" s="627"/>
      <c r="O309" s="628"/>
      <c r="P309" s="629"/>
      <c r="Q309" s="629"/>
      <c r="R309" s="627"/>
      <c r="S309" s="626"/>
      <c r="T309" s="557"/>
    </row>
    <row r="310" ht="15.75" customHeight="1">
      <c r="A310" s="625"/>
      <c r="B310" s="626"/>
      <c r="C310" s="626"/>
      <c r="D310" s="627"/>
      <c r="E310" s="627"/>
      <c r="F310" s="627"/>
      <c r="G310" s="627"/>
      <c r="H310" s="627"/>
      <c r="I310" s="627"/>
      <c r="J310" s="584" t="s">
        <v>62</v>
      </c>
      <c r="K310" s="627"/>
      <c r="L310" s="627"/>
      <c r="M310" s="627"/>
      <c r="N310" s="627"/>
      <c r="O310" s="628"/>
      <c r="P310" s="629"/>
      <c r="Q310" s="629"/>
      <c r="R310" s="627"/>
      <c r="S310" s="626"/>
      <c r="T310" s="557"/>
    </row>
    <row r="311" ht="15.75" customHeight="1">
      <c r="A311" s="625"/>
      <c r="B311" s="626"/>
      <c r="C311" s="626"/>
      <c r="D311" s="627"/>
      <c r="E311" s="627"/>
      <c r="F311" s="627"/>
      <c r="G311" s="627"/>
      <c r="H311" s="627"/>
      <c r="I311" s="627"/>
      <c r="J311" s="584" t="s">
        <v>62</v>
      </c>
      <c r="K311" s="627"/>
      <c r="L311" s="627"/>
      <c r="M311" s="627"/>
      <c r="N311" s="627"/>
      <c r="O311" s="628"/>
      <c r="P311" s="629"/>
      <c r="Q311" s="629"/>
      <c r="R311" s="627"/>
      <c r="S311" s="626"/>
      <c r="T311" s="557"/>
    </row>
    <row r="312" ht="15.75" customHeight="1">
      <c r="A312" s="625"/>
      <c r="B312" s="626"/>
      <c r="C312" s="626"/>
      <c r="D312" s="627"/>
      <c r="E312" s="627"/>
      <c r="F312" s="627"/>
      <c r="G312" s="627"/>
      <c r="H312" s="627"/>
      <c r="I312" s="627"/>
      <c r="J312" s="584" t="s">
        <v>62</v>
      </c>
      <c r="K312" s="627"/>
      <c r="L312" s="627"/>
      <c r="M312" s="627"/>
      <c r="N312" s="627"/>
      <c r="O312" s="628"/>
      <c r="P312" s="629"/>
      <c r="Q312" s="629"/>
      <c r="R312" s="627"/>
      <c r="S312" s="626"/>
      <c r="T312" s="557"/>
    </row>
    <row r="313" ht="15.75" customHeight="1">
      <c r="A313" s="625"/>
      <c r="B313" s="626"/>
      <c r="C313" s="626"/>
      <c r="D313" s="627"/>
      <c r="E313" s="627"/>
      <c r="F313" s="627"/>
      <c r="G313" s="627"/>
      <c r="H313" s="627"/>
      <c r="I313" s="627"/>
      <c r="J313" s="584" t="s">
        <v>62</v>
      </c>
      <c r="K313" s="627"/>
      <c r="L313" s="627"/>
      <c r="M313" s="627"/>
      <c r="N313" s="627"/>
      <c r="O313" s="628"/>
      <c r="P313" s="629"/>
      <c r="Q313" s="629"/>
      <c r="R313" s="627"/>
      <c r="S313" s="626"/>
      <c r="T313" s="557"/>
    </row>
    <row r="314" ht="15.75" customHeight="1">
      <c r="A314" s="625"/>
      <c r="B314" s="626"/>
      <c r="C314" s="626"/>
      <c r="D314" s="627"/>
      <c r="E314" s="627"/>
      <c r="F314" s="627"/>
      <c r="G314" s="627"/>
      <c r="H314" s="627"/>
      <c r="I314" s="627"/>
      <c r="J314" s="584" t="s">
        <v>62</v>
      </c>
      <c r="K314" s="627"/>
      <c r="L314" s="627"/>
      <c r="M314" s="627"/>
      <c r="N314" s="627"/>
      <c r="O314" s="628"/>
      <c r="P314" s="629"/>
      <c r="Q314" s="629"/>
      <c r="R314" s="627"/>
      <c r="S314" s="626"/>
      <c r="T314" s="557"/>
    </row>
    <row r="315" ht="15.75" customHeight="1">
      <c r="A315" s="625"/>
      <c r="B315" s="626"/>
      <c r="C315" s="626"/>
      <c r="D315" s="627"/>
      <c r="E315" s="627"/>
      <c r="F315" s="627"/>
      <c r="G315" s="627"/>
      <c r="H315" s="627"/>
      <c r="I315" s="627"/>
      <c r="J315" s="584" t="s">
        <v>62</v>
      </c>
      <c r="K315" s="627"/>
      <c r="L315" s="627"/>
      <c r="M315" s="627"/>
      <c r="N315" s="627"/>
      <c r="O315" s="628"/>
      <c r="P315" s="629"/>
      <c r="Q315" s="629"/>
      <c r="R315" s="627"/>
      <c r="S315" s="626"/>
      <c r="T315" s="557"/>
    </row>
    <row r="316" ht="15.75" customHeight="1">
      <c r="A316" s="625"/>
      <c r="B316" s="626"/>
      <c r="C316" s="626"/>
      <c r="D316" s="627"/>
      <c r="E316" s="627"/>
      <c r="F316" s="627"/>
      <c r="G316" s="627"/>
      <c r="H316" s="627"/>
      <c r="I316" s="627"/>
      <c r="J316" s="584" t="s">
        <v>62</v>
      </c>
      <c r="K316" s="627"/>
      <c r="L316" s="627"/>
      <c r="M316" s="627"/>
      <c r="N316" s="627"/>
      <c r="O316" s="628"/>
      <c r="P316" s="629"/>
      <c r="Q316" s="629"/>
      <c r="R316" s="627"/>
      <c r="S316" s="626"/>
      <c r="T316" s="557"/>
    </row>
    <row r="317" ht="15.75" customHeight="1">
      <c r="A317" s="625"/>
      <c r="B317" s="626"/>
      <c r="C317" s="626"/>
      <c r="D317" s="627"/>
      <c r="E317" s="627"/>
      <c r="F317" s="627"/>
      <c r="G317" s="627"/>
      <c r="H317" s="627"/>
      <c r="I317" s="627"/>
      <c r="J317" s="584" t="s">
        <v>62</v>
      </c>
      <c r="K317" s="627"/>
      <c r="L317" s="627"/>
      <c r="M317" s="627"/>
      <c r="N317" s="627"/>
      <c r="O317" s="628"/>
      <c r="P317" s="629"/>
      <c r="Q317" s="629"/>
      <c r="R317" s="627"/>
      <c r="S317" s="626"/>
      <c r="T317" s="557"/>
    </row>
    <row r="318" ht="15.75" customHeight="1">
      <c r="A318" s="625"/>
      <c r="B318" s="626"/>
      <c r="C318" s="626"/>
      <c r="D318" s="627"/>
      <c r="E318" s="627"/>
      <c r="F318" s="627"/>
      <c r="G318" s="627"/>
      <c r="H318" s="627"/>
      <c r="I318" s="627"/>
      <c r="J318" s="584" t="s">
        <v>62</v>
      </c>
      <c r="K318" s="627"/>
      <c r="L318" s="627"/>
      <c r="M318" s="627"/>
      <c r="N318" s="627"/>
      <c r="O318" s="628"/>
      <c r="P318" s="629"/>
      <c r="Q318" s="629"/>
      <c r="R318" s="627"/>
      <c r="S318" s="626"/>
      <c r="T318" s="557"/>
    </row>
    <row r="319" ht="15.75" customHeight="1">
      <c r="A319" s="625"/>
      <c r="B319" s="626"/>
      <c r="C319" s="626"/>
      <c r="D319" s="627"/>
      <c r="E319" s="627"/>
      <c r="F319" s="627"/>
      <c r="G319" s="627"/>
      <c r="H319" s="627"/>
      <c r="I319" s="627"/>
      <c r="J319" s="584" t="s">
        <v>62</v>
      </c>
      <c r="K319" s="627"/>
      <c r="L319" s="627"/>
      <c r="M319" s="627"/>
      <c r="N319" s="627"/>
      <c r="O319" s="628"/>
      <c r="P319" s="629"/>
      <c r="Q319" s="629"/>
      <c r="R319" s="627"/>
      <c r="S319" s="626"/>
      <c r="T319" s="557"/>
    </row>
    <row r="320" ht="15.75" customHeight="1">
      <c r="A320" s="625"/>
      <c r="B320" s="626"/>
      <c r="C320" s="626"/>
      <c r="D320" s="627"/>
      <c r="E320" s="627"/>
      <c r="F320" s="627"/>
      <c r="G320" s="627"/>
      <c r="H320" s="627"/>
      <c r="I320" s="627"/>
      <c r="J320" s="627"/>
      <c r="K320" s="627"/>
      <c r="L320" s="627"/>
      <c r="M320" s="627"/>
      <c r="N320" s="627"/>
      <c r="O320" s="628"/>
      <c r="P320" s="629"/>
      <c r="Q320" s="629"/>
      <c r="R320" s="627"/>
      <c r="S320" s="626"/>
      <c r="T320" s="557"/>
    </row>
    <row r="321" ht="15.75" customHeight="1">
      <c r="A321" s="625"/>
      <c r="B321" s="626"/>
      <c r="C321" s="626"/>
      <c r="D321" s="627"/>
      <c r="E321" s="627"/>
      <c r="F321" s="627"/>
      <c r="G321" s="627"/>
      <c r="H321" s="627"/>
      <c r="I321" s="627"/>
      <c r="J321" s="627"/>
      <c r="K321" s="627"/>
      <c r="L321" s="627"/>
      <c r="M321" s="627"/>
      <c r="N321" s="627"/>
      <c r="O321" s="628"/>
      <c r="P321" s="629"/>
      <c r="Q321" s="629"/>
      <c r="R321" s="627"/>
      <c r="S321" s="626"/>
      <c r="T321" s="557"/>
    </row>
    <row r="322" ht="15.75" customHeight="1">
      <c r="A322" s="625"/>
      <c r="B322" s="626"/>
      <c r="C322" s="626"/>
      <c r="D322" s="627"/>
      <c r="E322" s="627"/>
      <c r="F322" s="627"/>
      <c r="G322" s="627"/>
      <c r="H322" s="627"/>
      <c r="I322" s="627"/>
      <c r="J322" s="627"/>
      <c r="K322" s="627"/>
      <c r="L322" s="627"/>
      <c r="M322" s="627"/>
      <c r="N322" s="627"/>
      <c r="O322" s="628"/>
      <c r="P322" s="629"/>
      <c r="Q322" s="629"/>
      <c r="R322" s="627"/>
      <c r="S322" s="626"/>
      <c r="T322" s="557"/>
    </row>
    <row r="323" ht="15.75" customHeight="1">
      <c r="A323" s="625"/>
      <c r="B323" s="626"/>
      <c r="C323" s="626"/>
      <c r="D323" s="627"/>
      <c r="E323" s="627"/>
      <c r="F323" s="627"/>
      <c r="G323" s="627"/>
      <c r="H323" s="627"/>
      <c r="I323" s="627"/>
      <c r="J323" s="627"/>
      <c r="K323" s="627"/>
      <c r="L323" s="627"/>
      <c r="M323" s="627"/>
      <c r="N323" s="627"/>
      <c r="O323" s="628"/>
      <c r="P323" s="629"/>
      <c r="Q323" s="629"/>
      <c r="R323" s="627"/>
      <c r="S323" s="626"/>
      <c r="T323" s="557"/>
    </row>
    <row r="324" ht="15.75" customHeight="1">
      <c r="A324" s="625"/>
      <c r="B324" s="626"/>
      <c r="C324" s="626"/>
      <c r="D324" s="627"/>
      <c r="E324" s="627"/>
      <c r="F324" s="627"/>
      <c r="G324" s="627"/>
      <c r="H324" s="627"/>
      <c r="I324" s="627"/>
      <c r="J324" s="627"/>
      <c r="K324" s="627"/>
      <c r="L324" s="627"/>
      <c r="M324" s="627"/>
      <c r="N324" s="627"/>
      <c r="O324" s="628"/>
      <c r="P324" s="629"/>
      <c r="Q324" s="629"/>
      <c r="R324" s="627"/>
      <c r="S324" s="626"/>
      <c r="T324" s="557"/>
    </row>
    <row r="325" ht="15.75" customHeight="1">
      <c r="A325" s="625"/>
      <c r="B325" s="626"/>
      <c r="C325" s="626"/>
      <c r="D325" s="627"/>
      <c r="E325" s="627"/>
      <c r="F325" s="627"/>
      <c r="G325" s="627"/>
      <c r="H325" s="627"/>
      <c r="I325" s="627"/>
      <c r="J325" s="627"/>
      <c r="K325" s="627"/>
      <c r="L325" s="627"/>
      <c r="M325" s="627"/>
      <c r="N325" s="627"/>
      <c r="O325" s="628"/>
      <c r="P325" s="629"/>
      <c r="Q325" s="629"/>
      <c r="R325" s="627"/>
      <c r="S325" s="626"/>
      <c r="T325" s="557"/>
    </row>
    <row r="326" ht="15.75" customHeight="1">
      <c r="A326" s="625"/>
      <c r="B326" s="626"/>
      <c r="C326" s="626"/>
      <c r="D326" s="627"/>
      <c r="E326" s="627"/>
      <c r="F326" s="627"/>
      <c r="G326" s="627"/>
      <c r="H326" s="627"/>
      <c r="I326" s="627"/>
      <c r="J326" s="627"/>
      <c r="K326" s="627"/>
      <c r="L326" s="627"/>
      <c r="M326" s="627"/>
      <c r="N326" s="627"/>
      <c r="O326" s="628"/>
      <c r="P326" s="629"/>
      <c r="Q326" s="629"/>
      <c r="R326" s="627"/>
      <c r="S326" s="626"/>
      <c r="T326" s="557"/>
    </row>
    <row r="327" ht="15.75" customHeight="1">
      <c r="A327" s="625"/>
      <c r="B327" s="626"/>
      <c r="C327" s="626"/>
      <c r="D327" s="627"/>
      <c r="E327" s="627"/>
      <c r="F327" s="627"/>
      <c r="G327" s="627"/>
      <c r="H327" s="627"/>
      <c r="I327" s="627"/>
      <c r="J327" s="627"/>
      <c r="K327" s="627"/>
      <c r="L327" s="627"/>
      <c r="M327" s="627"/>
      <c r="N327" s="627"/>
      <c r="O327" s="628"/>
      <c r="P327" s="629"/>
      <c r="Q327" s="629"/>
      <c r="R327" s="627"/>
      <c r="S327" s="626"/>
      <c r="T327" s="557"/>
    </row>
    <row r="328" ht="15.75" customHeight="1">
      <c r="A328" s="625"/>
      <c r="B328" s="626"/>
      <c r="C328" s="626"/>
      <c r="D328" s="627"/>
      <c r="E328" s="627"/>
      <c r="F328" s="627"/>
      <c r="G328" s="627"/>
      <c r="H328" s="627"/>
      <c r="I328" s="627"/>
      <c r="J328" s="627"/>
      <c r="K328" s="627"/>
      <c r="L328" s="627"/>
      <c r="M328" s="627"/>
      <c r="N328" s="627"/>
      <c r="O328" s="628"/>
      <c r="P328" s="629"/>
      <c r="Q328" s="629"/>
      <c r="R328" s="627"/>
      <c r="S328" s="626"/>
      <c r="T328" s="557"/>
    </row>
    <row r="329" ht="15.75" customHeight="1">
      <c r="A329" s="625"/>
      <c r="B329" s="626"/>
      <c r="C329" s="626"/>
      <c r="D329" s="627"/>
      <c r="E329" s="627"/>
      <c r="F329" s="627"/>
      <c r="G329" s="627"/>
      <c r="H329" s="627"/>
      <c r="I329" s="627"/>
      <c r="J329" s="627"/>
      <c r="K329" s="627"/>
      <c r="L329" s="627"/>
      <c r="M329" s="627"/>
      <c r="N329" s="627"/>
      <c r="O329" s="628"/>
      <c r="P329" s="629"/>
      <c r="Q329" s="629"/>
      <c r="R329" s="627"/>
      <c r="S329" s="626"/>
      <c r="T329" s="557"/>
    </row>
    <row r="330" ht="15.75" customHeight="1">
      <c r="A330" s="625"/>
      <c r="B330" s="626"/>
      <c r="C330" s="626"/>
      <c r="D330" s="627"/>
      <c r="E330" s="627"/>
      <c r="F330" s="627"/>
      <c r="G330" s="627"/>
      <c r="H330" s="627"/>
      <c r="I330" s="627"/>
      <c r="J330" s="627"/>
      <c r="K330" s="627"/>
      <c r="L330" s="627"/>
      <c r="M330" s="627"/>
      <c r="N330" s="627"/>
      <c r="O330" s="628"/>
      <c r="P330" s="629"/>
      <c r="Q330" s="629"/>
      <c r="R330" s="627"/>
      <c r="S330" s="626"/>
      <c r="T330" s="557"/>
    </row>
    <row r="331" ht="15.75" customHeight="1">
      <c r="A331" s="625"/>
      <c r="B331" s="626"/>
      <c r="C331" s="626"/>
      <c r="D331" s="627"/>
      <c r="E331" s="627"/>
      <c r="F331" s="627"/>
      <c r="G331" s="627"/>
      <c r="H331" s="627"/>
      <c r="I331" s="627"/>
      <c r="J331" s="627"/>
      <c r="K331" s="627"/>
      <c r="L331" s="627"/>
      <c r="M331" s="627"/>
      <c r="N331" s="627"/>
      <c r="O331" s="628"/>
      <c r="P331" s="629"/>
      <c r="Q331" s="629"/>
      <c r="R331" s="627"/>
      <c r="S331" s="626"/>
      <c r="T331" s="557"/>
    </row>
    <row r="332" ht="15.75" customHeight="1">
      <c r="A332" s="625"/>
      <c r="B332" s="626"/>
      <c r="C332" s="626"/>
      <c r="D332" s="627"/>
      <c r="E332" s="627"/>
      <c r="F332" s="627"/>
      <c r="G332" s="627"/>
      <c r="H332" s="627"/>
      <c r="I332" s="627"/>
      <c r="J332" s="627"/>
      <c r="K332" s="627"/>
      <c r="L332" s="627"/>
      <c r="M332" s="627"/>
      <c r="N332" s="627"/>
      <c r="O332" s="628"/>
      <c r="P332" s="629"/>
      <c r="Q332" s="629"/>
      <c r="R332" s="627"/>
      <c r="S332" s="626"/>
      <c r="T332" s="557"/>
    </row>
    <row r="333" ht="15.75" customHeight="1">
      <c r="A333" s="625"/>
      <c r="B333" s="626"/>
      <c r="C333" s="626"/>
      <c r="D333" s="627"/>
      <c r="E333" s="627"/>
      <c r="F333" s="627"/>
      <c r="G333" s="627"/>
      <c r="H333" s="627"/>
      <c r="I333" s="627"/>
      <c r="J333" s="627"/>
      <c r="K333" s="627"/>
      <c r="L333" s="627"/>
      <c r="M333" s="627"/>
      <c r="N333" s="627"/>
      <c r="O333" s="628"/>
      <c r="P333" s="629"/>
      <c r="Q333" s="629"/>
      <c r="R333" s="627"/>
      <c r="S333" s="626"/>
      <c r="T333" s="557"/>
    </row>
    <row r="334" ht="15.75" customHeight="1">
      <c r="A334" s="625"/>
      <c r="B334" s="626"/>
      <c r="C334" s="626"/>
      <c r="D334" s="627"/>
      <c r="E334" s="627"/>
      <c r="F334" s="627"/>
      <c r="G334" s="627"/>
      <c r="H334" s="627"/>
      <c r="I334" s="627"/>
      <c r="J334" s="627"/>
      <c r="K334" s="627"/>
      <c r="L334" s="627"/>
      <c r="M334" s="627"/>
      <c r="N334" s="627"/>
      <c r="O334" s="628"/>
      <c r="P334" s="629"/>
      <c r="Q334" s="629"/>
      <c r="R334" s="627"/>
      <c r="S334" s="626"/>
      <c r="T334" s="557"/>
    </row>
    <row r="335" ht="15.75" customHeight="1">
      <c r="A335" s="625"/>
      <c r="B335" s="626"/>
      <c r="C335" s="626"/>
      <c r="D335" s="627"/>
      <c r="E335" s="627"/>
      <c r="F335" s="627"/>
      <c r="G335" s="627"/>
      <c r="H335" s="627"/>
      <c r="I335" s="627"/>
      <c r="J335" s="627"/>
      <c r="K335" s="627"/>
      <c r="L335" s="627"/>
      <c r="M335" s="627"/>
      <c r="N335" s="627"/>
      <c r="O335" s="628"/>
      <c r="P335" s="629"/>
      <c r="Q335" s="629"/>
      <c r="R335" s="627"/>
      <c r="S335" s="626"/>
      <c r="T335" s="557"/>
    </row>
    <row r="336" ht="15.75" customHeight="1">
      <c r="A336" s="625"/>
      <c r="B336" s="626"/>
      <c r="C336" s="626"/>
      <c r="D336" s="627"/>
      <c r="E336" s="627"/>
      <c r="F336" s="627"/>
      <c r="G336" s="627"/>
      <c r="H336" s="627"/>
      <c r="I336" s="627"/>
      <c r="J336" s="627"/>
      <c r="K336" s="627"/>
      <c r="L336" s="627"/>
      <c r="M336" s="627"/>
      <c r="N336" s="627"/>
      <c r="O336" s="628"/>
      <c r="P336" s="629"/>
      <c r="Q336" s="629"/>
      <c r="R336" s="627"/>
      <c r="S336" s="626"/>
      <c r="T336" s="557"/>
    </row>
    <row r="337" ht="15.75" customHeight="1">
      <c r="A337" s="625"/>
      <c r="B337" s="626"/>
      <c r="C337" s="626"/>
      <c r="D337" s="627"/>
      <c r="E337" s="627"/>
      <c r="F337" s="627"/>
      <c r="G337" s="627"/>
      <c r="H337" s="627"/>
      <c r="I337" s="627"/>
      <c r="J337" s="627"/>
      <c r="K337" s="627"/>
      <c r="L337" s="627"/>
      <c r="M337" s="627"/>
      <c r="N337" s="627"/>
      <c r="O337" s="628"/>
      <c r="P337" s="629"/>
      <c r="Q337" s="629"/>
      <c r="R337" s="627"/>
      <c r="S337" s="626"/>
      <c r="T337" s="557"/>
    </row>
    <row r="338" ht="15.75" customHeight="1">
      <c r="A338" s="625"/>
      <c r="B338" s="626"/>
      <c r="C338" s="626"/>
      <c r="D338" s="627"/>
      <c r="E338" s="627"/>
      <c r="F338" s="627"/>
      <c r="G338" s="627"/>
      <c r="H338" s="627"/>
      <c r="I338" s="627"/>
      <c r="J338" s="627"/>
      <c r="K338" s="627"/>
      <c r="L338" s="627"/>
      <c r="M338" s="627"/>
      <c r="N338" s="627"/>
      <c r="O338" s="628"/>
      <c r="P338" s="629"/>
      <c r="Q338" s="629"/>
      <c r="R338" s="627"/>
      <c r="S338" s="626"/>
      <c r="T338" s="557"/>
    </row>
    <row r="339" ht="15.75" customHeight="1">
      <c r="A339" s="625"/>
      <c r="B339" s="626"/>
      <c r="C339" s="626"/>
      <c r="D339" s="627"/>
      <c r="E339" s="627"/>
      <c r="F339" s="627"/>
      <c r="G339" s="627"/>
      <c r="H339" s="627"/>
      <c r="I339" s="627"/>
      <c r="J339" s="627"/>
      <c r="K339" s="627"/>
      <c r="L339" s="627"/>
      <c r="M339" s="627"/>
      <c r="N339" s="627"/>
      <c r="O339" s="628"/>
      <c r="P339" s="629"/>
      <c r="Q339" s="629"/>
      <c r="R339" s="627"/>
      <c r="S339" s="626"/>
      <c r="T339" s="557"/>
    </row>
    <row r="340" ht="15.75" customHeight="1">
      <c r="A340" s="625"/>
      <c r="B340" s="626"/>
      <c r="C340" s="626"/>
      <c r="D340" s="627"/>
      <c r="E340" s="627"/>
      <c r="F340" s="627"/>
      <c r="G340" s="627"/>
      <c r="H340" s="627"/>
      <c r="I340" s="627"/>
      <c r="J340" s="627"/>
      <c r="K340" s="627"/>
      <c r="L340" s="627"/>
      <c r="M340" s="627"/>
      <c r="N340" s="627"/>
      <c r="O340" s="628"/>
      <c r="P340" s="629"/>
      <c r="Q340" s="629"/>
      <c r="R340" s="627"/>
      <c r="S340" s="626"/>
      <c r="T340" s="557"/>
    </row>
    <row r="341" ht="15.75" customHeight="1">
      <c r="A341" s="625"/>
      <c r="B341" s="626"/>
      <c r="C341" s="626"/>
      <c r="D341" s="627"/>
      <c r="E341" s="627"/>
      <c r="F341" s="627"/>
      <c r="G341" s="627"/>
      <c r="H341" s="627"/>
      <c r="I341" s="627"/>
      <c r="J341" s="627"/>
      <c r="K341" s="627"/>
      <c r="L341" s="627"/>
      <c r="M341" s="627"/>
      <c r="N341" s="627"/>
      <c r="O341" s="628"/>
      <c r="P341" s="629"/>
      <c r="Q341" s="629"/>
      <c r="R341" s="627"/>
      <c r="S341" s="626"/>
      <c r="T341" s="557"/>
    </row>
    <row r="342" ht="15.75" customHeight="1">
      <c r="A342" s="625"/>
      <c r="B342" s="626"/>
      <c r="C342" s="626"/>
      <c r="D342" s="627"/>
      <c r="E342" s="627"/>
      <c r="F342" s="627"/>
      <c r="G342" s="627"/>
      <c r="H342" s="627"/>
      <c r="I342" s="627"/>
      <c r="J342" s="627"/>
      <c r="K342" s="627"/>
      <c r="L342" s="627"/>
      <c r="M342" s="627"/>
      <c r="N342" s="627"/>
      <c r="O342" s="628"/>
      <c r="P342" s="629"/>
      <c r="Q342" s="629"/>
      <c r="R342" s="627"/>
      <c r="S342" s="626"/>
      <c r="T342" s="557"/>
    </row>
    <row r="343" ht="15.75" customHeight="1">
      <c r="A343" s="625"/>
      <c r="B343" s="626"/>
      <c r="C343" s="626"/>
      <c r="D343" s="627"/>
      <c r="E343" s="627"/>
      <c r="F343" s="627"/>
      <c r="G343" s="627"/>
      <c r="H343" s="627"/>
      <c r="I343" s="627"/>
      <c r="J343" s="627"/>
      <c r="K343" s="627"/>
      <c r="L343" s="627"/>
      <c r="M343" s="627"/>
      <c r="N343" s="627"/>
      <c r="O343" s="628"/>
      <c r="P343" s="629"/>
      <c r="Q343" s="629"/>
      <c r="R343" s="627"/>
      <c r="S343" s="626"/>
      <c r="T343" s="557"/>
    </row>
    <row r="344" ht="15.75" customHeight="1">
      <c r="A344" s="625"/>
      <c r="B344" s="626"/>
      <c r="C344" s="626"/>
      <c r="D344" s="627"/>
      <c r="E344" s="627"/>
      <c r="F344" s="627"/>
      <c r="G344" s="627"/>
      <c r="H344" s="627"/>
      <c r="I344" s="627"/>
      <c r="J344" s="627"/>
      <c r="K344" s="627"/>
      <c r="L344" s="627"/>
      <c r="M344" s="627"/>
      <c r="N344" s="627"/>
      <c r="O344" s="628"/>
      <c r="P344" s="629"/>
      <c r="Q344" s="629"/>
      <c r="R344" s="627"/>
      <c r="S344" s="626"/>
      <c r="T344" s="557"/>
    </row>
    <row r="345" ht="15.75" customHeight="1">
      <c r="A345" s="625"/>
      <c r="B345" s="626"/>
      <c r="C345" s="626"/>
      <c r="D345" s="627"/>
      <c r="E345" s="627"/>
      <c r="F345" s="627"/>
      <c r="G345" s="627"/>
      <c r="H345" s="627"/>
      <c r="I345" s="627"/>
      <c r="J345" s="627"/>
      <c r="K345" s="627"/>
      <c r="L345" s="627"/>
      <c r="M345" s="627"/>
      <c r="N345" s="627"/>
      <c r="O345" s="628"/>
      <c r="P345" s="629"/>
      <c r="Q345" s="629"/>
      <c r="R345" s="627"/>
      <c r="S345" s="626"/>
      <c r="T345" s="557"/>
    </row>
    <row r="346" ht="15.75" customHeight="1">
      <c r="A346" s="625"/>
      <c r="B346" s="626"/>
      <c r="C346" s="626"/>
      <c r="D346" s="627"/>
      <c r="E346" s="627"/>
      <c r="F346" s="627"/>
      <c r="G346" s="627"/>
      <c r="H346" s="627"/>
      <c r="I346" s="627"/>
      <c r="J346" s="627"/>
      <c r="K346" s="627"/>
      <c r="L346" s="627"/>
      <c r="M346" s="627"/>
      <c r="N346" s="627"/>
      <c r="O346" s="628"/>
      <c r="P346" s="629"/>
      <c r="Q346" s="629"/>
      <c r="R346" s="627"/>
      <c r="S346" s="626"/>
      <c r="T346" s="557"/>
    </row>
    <row r="347" ht="15.75" customHeight="1">
      <c r="A347" s="625"/>
      <c r="B347" s="626"/>
      <c r="C347" s="626"/>
      <c r="D347" s="627"/>
      <c r="E347" s="627"/>
      <c r="F347" s="627"/>
      <c r="G347" s="627"/>
      <c r="H347" s="627"/>
      <c r="I347" s="627"/>
      <c r="J347" s="627"/>
      <c r="K347" s="627"/>
      <c r="L347" s="627"/>
      <c r="M347" s="627"/>
      <c r="N347" s="627"/>
      <c r="O347" s="628"/>
      <c r="P347" s="629"/>
      <c r="Q347" s="629"/>
      <c r="R347" s="627"/>
      <c r="S347" s="626"/>
      <c r="T347" s="557"/>
    </row>
    <row r="348" ht="15.75" customHeight="1">
      <c r="A348" s="625"/>
      <c r="B348" s="626"/>
      <c r="C348" s="626"/>
      <c r="D348" s="627"/>
      <c r="E348" s="627"/>
      <c r="F348" s="627"/>
      <c r="G348" s="627"/>
      <c r="H348" s="627"/>
      <c r="I348" s="627"/>
      <c r="J348" s="627"/>
      <c r="K348" s="627"/>
      <c r="L348" s="627"/>
      <c r="M348" s="627"/>
      <c r="N348" s="627"/>
      <c r="O348" s="628"/>
      <c r="P348" s="629"/>
      <c r="Q348" s="629"/>
      <c r="R348" s="627"/>
      <c r="S348" s="626"/>
      <c r="T348" s="557"/>
    </row>
    <row r="349" ht="15.75" customHeight="1">
      <c r="A349" s="625"/>
      <c r="B349" s="626"/>
      <c r="C349" s="626"/>
      <c r="D349" s="627"/>
      <c r="E349" s="627"/>
      <c r="F349" s="627"/>
      <c r="G349" s="627"/>
      <c r="H349" s="627"/>
      <c r="I349" s="627"/>
      <c r="J349" s="627"/>
      <c r="K349" s="627"/>
      <c r="L349" s="627"/>
      <c r="M349" s="627"/>
      <c r="N349" s="627"/>
      <c r="O349" s="628"/>
      <c r="P349" s="629"/>
      <c r="Q349" s="629"/>
      <c r="R349" s="627"/>
      <c r="S349" s="626"/>
      <c r="T349" s="557"/>
    </row>
    <row r="350" ht="15.75" customHeight="1">
      <c r="A350" s="625"/>
      <c r="B350" s="626"/>
      <c r="C350" s="626"/>
      <c r="D350" s="627"/>
      <c r="E350" s="627"/>
      <c r="F350" s="627"/>
      <c r="G350" s="627"/>
      <c r="H350" s="627"/>
      <c r="I350" s="627"/>
      <c r="J350" s="627"/>
      <c r="K350" s="627"/>
      <c r="L350" s="627"/>
      <c r="M350" s="627"/>
      <c r="N350" s="627"/>
      <c r="O350" s="628"/>
      <c r="P350" s="629"/>
      <c r="Q350" s="629"/>
      <c r="R350" s="627"/>
      <c r="S350" s="626"/>
      <c r="T350" s="557"/>
    </row>
    <row r="351" ht="15.75" customHeight="1">
      <c r="A351" s="625"/>
      <c r="B351" s="626"/>
      <c r="C351" s="626"/>
      <c r="D351" s="627"/>
      <c r="E351" s="627"/>
      <c r="F351" s="627"/>
      <c r="G351" s="627"/>
      <c r="H351" s="627"/>
      <c r="I351" s="627"/>
      <c r="J351" s="627"/>
      <c r="K351" s="627"/>
      <c r="L351" s="627"/>
      <c r="M351" s="627"/>
      <c r="N351" s="627"/>
      <c r="O351" s="628"/>
      <c r="P351" s="629"/>
      <c r="Q351" s="629"/>
      <c r="R351" s="627"/>
      <c r="S351" s="626"/>
      <c r="T351" s="557"/>
    </row>
    <row r="352" ht="15.75" customHeight="1">
      <c r="A352" s="625"/>
      <c r="B352" s="626"/>
      <c r="C352" s="626"/>
      <c r="D352" s="627"/>
      <c r="E352" s="627"/>
      <c r="F352" s="627"/>
      <c r="G352" s="627"/>
      <c r="H352" s="627"/>
      <c r="I352" s="627"/>
      <c r="J352" s="627"/>
      <c r="K352" s="627"/>
      <c r="L352" s="627"/>
      <c r="M352" s="627"/>
      <c r="N352" s="627"/>
      <c r="O352" s="628"/>
      <c r="P352" s="629"/>
      <c r="Q352" s="629"/>
      <c r="R352" s="627"/>
      <c r="S352" s="626"/>
      <c r="T352" s="557"/>
    </row>
    <row r="353" ht="15.75" customHeight="1">
      <c r="A353" s="625"/>
      <c r="B353" s="626"/>
      <c r="C353" s="626"/>
      <c r="D353" s="627"/>
      <c r="E353" s="627"/>
      <c r="F353" s="627"/>
      <c r="G353" s="627"/>
      <c r="H353" s="627"/>
      <c r="I353" s="627"/>
      <c r="J353" s="627"/>
      <c r="K353" s="627"/>
      <c r="L353" s="627"/>
      <c r="M353" s="627"/>
      <c r="N353" s="627"/>
      <c r="O353" s="628"/>
      <c r="P353" s="629"/>
      <c r="Q353" s="629"/>
      <c r="R353" s="627"/>
      <c r="S353" s="626"/>
      <c r="T353" s="557"/>
    </row>
    <row r="354" ht="15.75" customHeight="1">
      <c r="A354" s="625"/>
      <c r="B354" s="626"/>
      <c r="C354" s="626"/>
      <c r="D354" s="627"/>
      <c r="E354" s="627"/>
      <c r="F354" s="627"/>
      <c r="G354" s="627"/>
      <c r="H354" s="627"/>
      <c r="I354" s="627"/>
      <c r="J354" s="627"/>
      <c r="K354" s="627"/>
      <c r="L354" s="627"/>
      <c r="M354" s="627"/>
      <c r="N354" s="627"/>
      <c r="O354" s="628"/>
      <c r="P354" s="629"/>
      <c r="Q354" s="629"/>
      <c r="R354" s="627"/>
      <c r="S354" s="626"/>
      <c r="T354" s="557"/>
    </row>
    <row r="355" ht="15.75" customHeight="1">
      <c r="A355" s="625"/>
      <c r="B355" s="626"/>
      <c r="C355" s="626"/>
      <c r="D355" s="627"/>
      <c r="E355" s="627"/>
      <c r="F355" s="627"/>
      <c r="G355" s="627"/>
      <c r="H355" s="627"/>
      <c r="I355" s="627"/>
      <c r="J355" s="627"/>
      <c r="K355" s="627"/>
      <c r="L355" s="627"/>
      <c r="M355" s="627"/>
      <c r="N355" s="627"/>
      <c r="O355" s="628"/>
      <c r="P355" s="629"/>
      <c r="Q355" s="629"/>
      <c r="R355" s="627"/>
      <c r="S355" s="626"/>
      <c r="T355" s="557"/>
    </row>
    <row r="356" ht="15.75" customHeight="1">
      <c r="A356" s="625"/>
      <c r="B356" s="626"/>
      <c r="C356" s="626"/>
      <c r="D356" s="627"/>
      <c r="E356" s="627"/>
      <c r="F356" s="627"/>
      <c r="G356" s="627"/>
      <c r="H356" s="627"/>
      <c r="I356" s="627"/>
      <c r="J356" s="627"/>
      <c r="K356" s="627"/>
      <c r="L356" s="627"/>
      <c r="M356" s="627"/>
      <c r="N356" s="627"/>
      <c r="O356" s="628"/>
      <c r="P356" s="629"/>
      <c r="Q356" s="629"/>
      <c r="R356" s="627"/>
      <c r="S356" s="626"/>
      <c r="T356" s="557"/>
    </row>
    <row r="357" ht="15.75" customHeight="1">
      <c r="A357" s="625"/>
      <c r="B357" s="626"/>
      <c r="C357" s="626"/>
      <c r="D357" s="627"/>
      <c r="E357" s="627"/>
      <c r="F357" s="627"/>
      <c r="G357" s="627"/>
      <c r="H357" s="627"/>
      <c r="I357" s="627"/>
      <c r="J357" s="627"/>
      <c r="K357" s="627"/>
      <c r="L357" s="627"/>
      <c r="M357" s="627"/>
      <c r="N357" s="627"/>
      <c r="O357" s="628"/>
      <c r="P357" s="629"/>
      <c r="Q357" s="629"/>
      <c r="R357" s="627"/>
      <c r="S357" s="626"/>
      <c r="T357" s="557"/>
    </row>
    <row r="358" ht="15.75" customHeight="1">
      <c r="A358" s="625"/>
      <c r="B358" s="626"/>
      <c r="C358" s="626"/>
      <c r="D358" s="627"/>
      <c r="E358" s="627"/>
      <c r="F358" s="627"/>
      <c r="G358" s="627"/>
      <c r="H358" s="627"/>
      <c r="I358" s="627"/>
      <c r="J358" s="627"/>
      <c r="K358" s="627"/>
      <c r="L358" s="627"/>
      <c r="M358" s="627"/>
      <c r="N358" s="627"/>
      <c r="O358" s="628"/>
      <c r="P358" s="629"/>
      <c r="Q358" s="629"/>
      <c r="R358" s="627"/>
      <c r="S358" s="626"/>
      <c r="T358" s="557"/>
    </row>
    <row r="359" ht="15.75" customHeight="1">
      <c r="A359" s="625"/>
      <c r="B359" s="626"/>
      <c r="C359" s="626"/>
      <c r="D359" s="627"/>
      <c r="E359" s="627"/>
      <c r="F359" s="627"/>
      <c r="G359" s="627"/>
      <c r="H359" s="627"/>
      <c r="I359" s="627"/>
      <c r="J359" s="627"/>
      <c r="K359" s="627"/>
      <c r="L359" s="627"/>
      <c r="M359" s="627"/>
      <c r="N359" s="627"/>
      <c r="O359" s="628"/>
      <c r="P359" s="629"/>
      <c r="Q359" s="629"/>
      <c r="R359" s="627"/>
      <c r="S359" s="626"/>
      <c r="T359" s="557"/>
    </row>
    <row r="360" ht="15.75" customHeight="1">
      <c r="A360" s="625"/>
      <c r="B360" s="626"/>
      <c r="C360" s="626"/>
      <c r="D360" s="627"/>
      <c r="E360" s="627"/>
      <c r="F360" s="627"/>
      <c r="G360" s="627"/>
      <c r="H360" s="627"/>
      <c r="I360" s="627"/>
      <c r="J360" s="627"/>
      <c r="K360" s="627"/>
      <c r="L360" s="627"/>
      <c r="M360" s="627"/>
      <c r="N360" s="627"/>
      <c r="O360" s="628"/>
      <c r="P360" s="629"/>
      <c r="Q360" s="629"/>
      <c r="R360" s="627"/>
      <c r="S360" s="626"/>
      <c r="T360" s="557"/>
    </row>
    <row r="361" ht="15.75" customHeight="1">
      <c r="A361" s="625"/>
      <c r="B361" s="626"/>
      <c r="C361" s="626"/>
      <c r="D361" s="627"/>
      <c r="E361" s="627"/>
      <c r="F361" s="627"/>
      <c r="G361" s="627"/>
      <c r="H361" s="627"/>
      <c r="I361" s="627"/>
      <c r="J361" s="627"/>
      <c r="K361" s="627"/>
      <c r="L361" s="627"/>
      <c r="M361" s="627"/>
      <c r="N361" s="627"/>
      <c r="O361" s="628"/>
      <c r="P361" s="629"/>
      <c r="Q361" s="629"/>
      <c r="R361" s="627"/>
      <c r="S361" s="626"/>
      <c r="T361" s="557"/>
    </row>
    <row r="362" ht="15.75" customHeight="1">
      <c r="A362" s="625"/>
      <c r="B362" s="626"/>
      <c r="C362" s="626"/>
      <c r="D362" s="627"/>
      <c r="E362" s="627"/>
      <c r="F362" s="627"/>
      <c r="G362" s="627"/>
      <c r="H362" s="627"/>
      <c r="I362" s="627"/>
      <c r="J362" s="627"/>
      <c r="K362" s="627"/>
      <c r="L362" s="627"/>
      <c r="M362" s="627"/>
      <c r="N362" s="627"/>
      <c r="O362" s="628"/>
      <c r="P362" s="629"/>
      <c r="Q362" s="629"/>
      <c r="R362" s="627"/>
      <c r="S362" s="626"/>
      <c r="T362" s="557"/>
    </row>
    <row r="363" ht="15.75" customHeight="1">
      <c r="A363" s="625"/>
      <c r="B363" s="626"/>
      <c r="C363" s="626"/>
      <c r="D363" s="627"/>
      <c r="E363" s="627"/>
      <c r="F363" s="627"/>
      <c r="G363" s="627"/>
      <c r="H363" s="627"/>
      <c r="I363" s="627"/>
      <c r="J363" s="627"/>
      <c r="K363" s="627"/>
      <c r="L363" s="627"/>
      <c r="M363" s="627"/>
      <c r="N363" s="627"/>
      <c r="O363" s="628"/>
      <c r="P363" s="629"/>
      <c r="Q363" s="629"/>
      <c r="R363" s="627"/>
      <c r="S363" s="626"/>
      <c r="T363" s="557"/>
    </row>
    <row r="364" ht="15.75" customHeight="1">
      <c r="A364" s="625"/>
      <c r="B364" s="626"/>
      <c r="C364" s="626"/>
      <c r="D364" s="627"/>
      <c r="E364" s="627"/>
      <c r="F364" s="627"/>
      <c r="G364" s="627"/>
      <c r="H364" s="627"/>
      <c r="I364" s="627"/>
      <c r="J364" s="627"/>
      <c r="K364" s="627"/>
      <c r="L364" s="627"/>
      <c r="M364" s="627"/>
      <c r="N364" s="627"/>
      <c r="O364" s="628"/>
      <c r="P364" s="629"/>
      <c r="Q364" s="629"/>
      <c r="R364" s="627"/>
      <c r="S364" s="626"/>
      <c r="T364" s="557"/>
    </row>
    <row r="365" ht="15.75" customHeight="1">
      <c r="A365" s="625"/>
      <c r="B365" s="626"/>
      <c r="C365" s="626"/>
      <c r="D365" s="627"/>
      <c r="E365" s="627"/>
      <c r="F365" s="627"/>
      <c r="G365" s="627"/>
      <c r="H365" s="627"/>
      <c r="I365" s="627"/>
      <c r="J365" s="627"/>
      <c r="K365" s="627"/>
      <c r="L365" s="627"/>
      <c r="M365" s="627"/>
      <c r="N365" s="627"/>
      <c r="O365" s="628"/>
      <c r="P365" s="629"/>
      <c r="Q365" s="629"/>
      <c r="R365" s="627"/>
      <c r="S365" s="626"/>
      <c r="T365" s="557"/>
    </row>
    <row r="366" ht="15.75" customHeight="1">
      <c r="A366" s="625"/>
      <c r="B366" s="626"/>
      <c r="C366" s="626"/>
      <c r="D366" s="627"/>
      <c r="E366" s="627"/>
      <c r="F366" s="627"/>
      <c r="G366" s="627"/>
      <c r="H366" s="627"/>
      <c r="I366" s="627"/>
      <c r="J366" s="627"/>
      <c r="K366" s="627"/>
      <c r="L366" s="627"/>
      <c r="M366" s="627"/>
      <c r="N366" s="627"/>
      <c r="O366" s="628"/>
      <c r="P366" s="629"/>
      <c r="Q366" s="629"/>
      <c r="R366" s="627"/>
      <c r="S366" s="626"/>
      <c r="T366" s="557"/>
    </row>
    <row r="367" ht="15.75" customHeight="1">
      <c r="A367" s="625"/>
      <c r="B367" s="626"/>
      <c r="C367" s="626"/>
      <c r="D367" s="627"/>
      <c r="E367" s="627"/>
      <c r="F367" s="627"/>
      <c r="G367" s="627"/>
      <c r="H367" s="627"/>
      <c r="I367" s="627"/>
      <c r="J367" s="627"/>
      <c r="K367" s="627"/>
      <c r="L367" s="627"/>
      <c r="M367" s="627"/>
      <c r="N367" s="627"/>
      <c r="O367" s="628"/>
      <c r="P367" s="629"/>
      <c r="Q367" s="629"/>
      <c r="R367" s="627"/>
      <c r="S367" s="626"/>
      <c r="T367" s="557"/>
    </row>
    <row r="368" ht="15.75" customHeight="1">
      <c r="A368" s="625"/>
      <c r="B368" s="626"/>
      <c r="C368" s="626"/>
      <c r="D368" s="627"/>
      <c r="E368" s="627"/>
      <c r="F368" s="627"/>
      <c r="G368" s="627"/>
      <c r="H368" s="627"/>
      <c r="I368" s="627"/>
      <c r="J368" s="627"/>
      <c r="K368" s="627"/>
      <c r="L368" s="627"/>
      <c r="M368" s="627"/>
      <c r="N368" s="627"/>
      <c r="O368" s="628"/>
      <c r="P368" s="629"/>
      <c r="Q368" s="629"/>
      <c r="R368" s="627"/>
      <c r="S368" s="626"/>
      <c r="T368" s="557"/>
    </row>
    <row r="369" ht="15.75" customHeight="1">
      <c r="A369" s="625"/>
      <c r="B369" s="626"/>
      <c r="C369" s="626"/>
      <c r="D369" s="627"/>
      <c r="E369" s="627"/>
      <c r="F369" s="627"/>
      <c r="G369" s="627"/>
      <c r="H369" s="627"/>
      <c r="I369" s="627"/>
      <c r="J369" s="627"/>
      <c r="K369" s="627"/>
      <c r="L369" s="627"/>
      <c r="M369" s="627"/>
      <c r="N369" s="627"/>
      <c r="O369" s="628"/>
      <c r="P369" s="629"/>
      <c r="Q369" s="629"/>
      <c r="R369" s="627"/>
      <c r="S369" s="626"/>
      <c r="T369" s="557"/>
    </row>
    <row r="370" ht="15.75" customHeight="1">
      <c r="A370" s="625"/>
      <c r="B370" s="626"/>
      <c r="C370" s="626"/>
      <c r="D370" s="627"/>
      <c r="E370" s="627"/>
      <c r="F370" s="627"/>
      <c r="G370" s="627"/>
      <c r="H370" s="627"/>
      <c r="I370" s="627"/>
      <c r="J370" s="627"/>
      <c r="K370" s="627"/>
      <c r="L370" s="627"/>
      <c r="M370" s="627"/>
      <c r="N370" s="627"/>
      <c r="O370" s="628"/>
      <c r="P370" s="629"/>
      <c r="Q370" s="629"/>
      <c r="R370" s="627"/>
      <c r="S370" s="626"/>
      <c r="T370" s="557"/>
    </row>
    <row r="371" ht="15.75" customHeight="1">
      <c r="A371" s="625"/>
      <c r="B371" s="626"/>
      <c r="C371" s="626"/>
      <c r="D371" s="627"/>
      <c r="E371" s="627"/>
      <c r="F371" s="627"/>
      <c r="G371" s="627"/>
      <c r="H371" s="627"/>
      <c r="I371" s="627"/>
      <c r="J371" s="627"/>
      <c r="K371" s="627"/>
      <c r="L371" s="627"/>
      <c r="M371" s="627"/>
      <c r="N371" s="627"/>
      <c r="O371" s="628"/>
      <c r="P371" s="629"/>
      <c r="Q371" s="629"/>
      <c r="R371" s="627"/>
      <c r="S371" s="626"/>
      <c r="T371" s="557"/>
    </row>
    <row r="372" ht="15.75" customHeight="1">
      <c r="A372" s="625"/>
      <c r="B372" s="626"/>
      <c r="C372" s="626"/>
      <c r="D372" s="627"/>
      <c r="E372" s="627"/>
      <c r="F372" s="627"/>
      <c r="G372" s="627"/>
      <c r="H372" s="627"/>
      <c r="I372" s="627"/>
      <c r="J372" s="627"/>
      <c r="K372" s="627"/>
      <c r="L372" s="627"/>
      <c r="M372" s="627"/>
      <c r="N372" s="627"/>
      <c r="O372" s="628"/>
      <c r="P372" s="629"/>
      <c r="Q372" s="629"/>
      <c r="R372" s="627"/>
      <c r="S372" s="626"/>
      <c r="T372" s="557"/>
    </row>
    <row r="373" ht="15.75" customHeight="1">
      <c r="A373" s="625"/>
      <c r="B373" s="626"/>
      <c r="C373" s="626"/>
      <c r="D373" s="627"/>
      <c r="E373" s="627"/>
      <c r="F373" s="627"/>
      <c r="G373" s="627"/>
      <c r="H373" s="627"/>
      <c r="I373" s="627"/>
      <c r="J373" s="627"/>
      <c r="K373" s="627"/>
      <c r="L373" s="627"/>
      <c r="M373" s="627"/>
      <c r="N373" s="627"/>
      <c r="O373" s="628"/>
      <c r="P373" s="629"/>
      <c r="Q373" s="629"/>
      <c r="R373" s="627"/>
      <c r="S373" s="626"/>
      <c r="T373" s="557"/>
    </row>
    <row r="374" ht="15.75" customHeight="1">
      <c r="A374" s="625"/>
      <c r="B374" s="626"/>
      <c r="C374" s="626"/>
      <c r="D374" s="627"/>
      <c r="E374" s="627"/>
      <c r="F374" s="627"/>
      <c r="G374" s="627"/>
      <c r="H374" s="627"/>
      <c r="I374" s="627"/>
      <c r="J374" s="627"/>
      <c r="K374" s="627"/>
      <c r="L374" s="627"/>
      <c r="M374" s="627"/>
      <c r="N374" s="627"/>
      <c r="O374" s="628"/>
      <c r="P374" s="629"/>
      <c r="Q374" s="629"/>
      <c r="R374" s="627"/>
      <c r="S374" s="626"/>
      <c r="T374" s="557"/>
    </row>
    <row r="375" ht="15.75" customHeight="1">
      <c r="A375" s="625"/>
      <c r="B375" s="626"/>
      <c r="C375" s="626"/>
      <c r="D375" s="627"/>
      <c r="E375" s="627"/>
      <c r="F375" s="627"/>
      <c r="G375" s="627"/>
      <c r="H375" s="627"/>
      <c r="I375" s="627"/>
      <c r="J375" s="627"/>
      <c r="K375" s="627"/>
      <c r="L375" s="627"/>
      <c r="M375" s="627"/>
      <c r="N375" s="627"/>
      <c r="O375" s="628"/>
      <c r="P375" s="629"/>
      <c r="Q375" s="629"/>
      <c r="R375" s="627"/>
      <c r="S375" s="626"/>
      <c r="T375" s="557"/>
    </row>
    <row r="376" ht="15.75" customHeight="1">
      <c r="A376" s="625"/>
      <c r="B376" s="626"/>
      <c r="C376" s="626"/>
      <c r="D376" s="627"/>
      <c r="E376" s="627"/>
      <c r="F376" s="627"/>
      <c r="G376" s="627"/>
      <c r="H376" s="627"/>
      <c r="I376" s="627"/>
      <c r="J376" s="627"/>
      <c r="K376" s="627"/>
      <c r="L376" s="627"/>
      <c r="M376" s="627"/>
      <c r="N376" s="627"/>
      <c r="O376" s="628"/>
      <c r="P376" s="629"/>
      <c r="Q376" s="629"/>
      <c r="R376" s="627"/>
      <c r="S376" s="626"/>
      <c r="T376" s="557"/>
    </row>
    <row r="377" ht="15.75" customHeight="1">
      <c r="A377" s="625"/>
      <c r="B377" s="626"/>
      <c r="C377" s="626"/>
      <c r="D377" s="627"/>
      <c r="E377" s="627"/>
      <c r="F377" s="627"/>
      <c r="G377" s="627"/>
      <c r="H377" s="627"/>
      <c r="I377" s="627"/>
      <c r="J377" s="627"/>
      <c r="K377" s="627"/>
      <c r="L377" s="627"/>
      <c r="M377" s="627"/>
      <c r="N377" s="627"/>
      <c r="O377" s="628"/>
      <c r="P377" s="629"/>
      <c r="Q377" s="629"/>
      <c r="R377" s="627"/>
      <c r="S377" s="626"/>
      <c r="T377" s="557"/>
    </row>
    <row r="378" ht="15.75" customHeight="1">
      <c r="A378" s="625"/>
      <c r="B378" s="626"/>
      <c r="C378" s="626"/>
      <c r="D378" s="627"/>
      <c r="E378" s="627"/>
      <c r="F378" s="627"/>
      <c r="G378" s="627"/>
      <c r="H378" s="627"/>
      <c r="I378" s="627"/>
      <c r="J378" s="627"/>
      <c r="K378" s="627"/>
      <c r="L378" s="627"/>
      <c r="M378" s="627"/>
      <c r="N378" s="627"/>
      <c r="O378" s="628"/>
      <c r="P378" s="629"/>
      <c r="Q378" s="629"/>
      <c r="R378" s="627"/>
      <c r="S378" s="626"/>
      <c r="T378" s="557"/>
    </row>
    <row r="379" ht="15.75" customHeight="1">
      <c r="A379" s="625"/>
      <c r="B379" s="626"/>
      <c r="C379" s="626"/>
      <c r="D379" s="627"/>
      <c r="E379" s="627"/>
      <c r="F379" s="627"/>
      <c r="G379" s="627"/>
      <c r="H379" s="627"/>
      <c r="I379" s="627"/>
      <c r="J379" s="627"/>
      <c r="K379" s="627"/>
      <c r="L379" s="627"/>
      <c r="M379" s="627"/>
      <c r="N379" s="627"/>
      <c r="O379" s="628"/>
      <c r="P379" s="629"/>
      <c r="Q379" s="629"/>
      <c r="R379" s="627"/>
      <c r="S379" s="626"/>
      <c r="T379" s="557"/>
    </row>
    <row r="380" ht="15.75" customHeight="1">
      <c r="A380" s="625"/>
      <c r="B380" s="626"/>
      <c r="C380" s="626"/>
      <c r="D380" s="627"/>
      <c r="E380" s="627"/>
      <c r="F380" s="627"/>
      <c r="G380" s="627"/>
      <c r="H380" s="627"/>
      <c r="I380" s="627"/>
      <c r="J380" s="627"/>
      <c r="K380" s="627"/>
      <c r="L380" s="627"/>
      <c r="M380" s="627"/>
      <c r="N380" s="627"/>
      <c r="O380" s="628"/>
      <c r="P380" s="629"/>
      <c r="Q380" s="629"/>
      <c r="R380" s="627"/>
      <c r="S380" s="626"/>
      <c r="T380" s="557"/>
    </row>
    <row r="381" ht="15.75" customHeight="1">
      <c r="A381" s="625"/>
      <c r="B381" s="626"/>
      <c r="C381" s="626"/>
      <c r="D381" s="627"/>
      <c r="E381" s="627"/>
      <c r="F381" s="627"/>
      <c r="G381" s="627"/>
      <c r="H381" s="627"/>
      <c r="I381" s="627"/>
      <c r="J381" s="627"/>
      <c r="K381" s="627"/>
      <c r="L381" s="627"/>
      <c r="M381" s="627"/>
      <c r="N381" s="627"/>
      <c r="O381" s="628"/>
      <c r="P381" s="629"/>
      <c r="Q381" s="629"/>
      <c r="R381" s="627"/>
      <c r="S381" s="626"/>
      <c r="T381" s="557"/>
    </row>
    <row r="382" ht="15.75" customHeight="1">
      <c r="A382" s="625"/>
      <c r="B382" s="626"/>
      <c r="C382" s="626"/>
      <c r="D382" s="627"/>
      <c r="E382" s="627"/>
      <c r="F382" s="627"/>
      <c r="G382" s="627"/>
      <c r="H382" s="627"/>
      <c r="I382" s="627"/>
      <c r="J382" s="627"/>
      <c r="K382" s="627"/>
      <c r="L382" s="627"/>
      <c r="M382" s="627"/>
      <c r="N382" s="627"/>
      <c r="O382" s="628"/>
      <c r="P382" s="629"/>
      <c r="Q382" s="629"/>
      <c r="R382" s="627"/>
      <c r="S382" s="626"/>
      <c r="T382" s="557"/>
    </row>
    <row r="383" ht="15.75" customHeight="1">
      <c r="A383" s="625"/>
      <c r="B383" s="626"/>
      <c r="C383" s="626"/>
      <c r="D383" s="627"/>
      <c r="E383" s="627"/>
      <c r="F383" s="627"/>
      <c r="G383" s="627"/>
      <c r="H383" s="627"/>
      <c r="I383" s="627"/>
      <c r="J383" s="627"/>
      <c r="K383" s="627"/>
      <c r="L383" s="627"/>
      <c r="M383" s="627"/>
      <c r="N383" s="627"/>
      <c r="O383" s="628"/>
      <c r="P383" s="629"/>
      <c r="Q383" s="629"/>
      <c r="R383" s="627"/>
      <c r="S383" s="626"/>
      <c r="T383" s="557"/>
    </row>
    <row r="384" ht="15.75" customHeight="1">
      <c r="A384" s="625"/>
      <c r="B384" s="626"/>
      <c r="C384" s="626"/>
      <c r="D384" s="627"/>
      <c r="E384" s="627"/>
      <c r="F384" s="627"/>
      <c r="G384" s="627"/>
      <c r="H384" s="627"/>
      <c r="I384" s="627"/>
      <c r="J384" s="627"/>
      <c r="K384" s="627"/>
      <c r="L384" s="627"/>
      <c r="M384" s="627"/>
      <c r="N384" s="627"/>
      <c r="O384" s="628"/>
      <c r="P384" s="629"/>
      <c r="Q384" s="629"/>
      <c r="R384" s="627"/>
      <c r="S384" s="626"/>
      <c r="T384" s="557"/>
    </row>
    <row r="385" ht="15.75" customHeight="1">
      <c r="A385" s="625"/>
      <c r="B385" s="626"/>
      <c r="C385" s="626"/>
      <c r="D385" s="627"/>
      <c r="E385" s="627"/>
      <c r="F385" s="627"/>
      <c r="G385" s="627"/>
      <c r="H385" s="627"/>
      <c r="I385" s="627"/>
      <c r="J385" s="627"/>
      <c r="K385" s="627"/>
      <c r="L385" s="627"/>
      <c r="M385" s="627"/>
      <c r="N385" s="627"/>
      <c r="O385" s="628"/>
      <c r="P385" s="629"/>
      <c r="Q385" s="629"/>
      <c r="R385" s="627"/>
      <c r="S385" s="626"/>
      <c r="T385" s="557"/>
    </row>
    <row r="386" ht="15.75" customHeight="1">
      <c r="A386" s="625"/>
      <c r="B386" s="626"/>
      <c r="C386" s="626"/>
      <c r="D386" s="627"/>
      <c r="E386" s="627"/>
      <c r="F386" s="627"/>
      <c r="G386" s="627"/>
      <c r="H386" s="627"/>
      <c r="I386" s="627"/>
      <c r="J386" s="627"/>
      <c r="K386" s="627"/>
      <c r="L386" s="627"/>
      <c r="M386" s="627"/>
      <c r="N386" s="627"/>
      <c r="O386" s="628"/>
      <c r="P386" s="629"/>
      <c r="Q386" s="629"/>
      <c r="R386" s="627"/>
      <c r="S386" s="626"/>
      <c r="T386" s="557"/>
    </row>
    <row r="387" ht="15.75" customHeight="1">
      <c r="A387" s="625"/>
      <c r="B387" s="626"/>
      <c r="C387" s="626"/>
      <c r="D387" s="627"/>
      <c r="E387" s="627"/>
      <c r="F387" s="627"/>
      <c r="G387" s="627"/>
      <c r="H387" s="627"/>
      <c r="I387" s="627"/>
      <c r="J387" s="627"/>
      <c r="K387" s="627"/>
      <c r="L387" s="627"/>
      <c r="M387" s="627"/>
      <c r="N387" s="627"/>
      <c r="O387" s="628"/>
      <c r="P387" s="629"/>
      <c r="Q387" s="629"/>
      <c r="R387" s="627"/>
      <c r="S387" s="626"/>
      <c r="T387" s="557"/>
    </row>
    <row r="388" ht="15.75" customHeight="1">
      <c r="A388" s="625"/>
      <c r="B388" s="626"/>
      <c r="C388" s="626"/>
      <c r="D388" s="627"/>
      <c r="E388" s="627"/>
      <c r="F388" s="627"/>
      <c r="G388" s="627"/>
      <c r="H388" s="627"/>
      <c r="I388" s="627"/>
      <c r="J388" s="627"/>
      <c r="K388" s="627"/>
      <c r="L388" s="627"/>
      <c r="M388" s="627"/>
      <c r="N388" s="627"/>
      <c r="O388" s="628"/>
      <c r="P388" s="629"/>
      <c r="Q388" s="629"/>
      <c r="R388" s="627"/>
      <c r="S388" s="626"/>
      <c r="T388" s="557"/>
    </row>
    <row r="389" ht="15.75" customHeight="1">
      <c r="A389" s="625"/>
      <c r="B389" s="626"/>
      <c r="C389" s="626"/>
      <c r="D389" s="627"/>
      <c r="E389" s="627"/>
      <c r="F389" s="627"/>
      <c r="G389" s="627"/>
      <c r="H389" s="627"/>
      <c r="I389" s="627"/>
      <c r="J389" s="627"/>
      <c r="K389" s="627"/>
      <c r="L389" s="627"/>
      <c r="M389" s="627"/>
      <c r="N389" s="627"/>
      <c r="O389" s="628"/>
      <c r="P389" s="629"/>
      <c r="Q389" s="629"/>
      <c r="R389" s="627"/>
      <c r="S389" s="626"/>
      <c r="T389" s="557"/>
    </row>
    <row r="390" ht="15.75" customHeight="1">
      <c r="A390" s="625"/>
      <c r="B390" s="626"/>
      <c r="C390" s="626"/>
      <c r="D390" s="627"/>
      <c r="E390" s="627"/>
      <c r="F390" s="627"/>
      <c r="G390" s="627"/>
      <c r="H390" s="627"/>
      <c r="I390" s="627"/>
      <c r="J390" s="627"/>
      <c r="K390" s="627"/>
      <c r="L390" s="627"/>
      <c r="M390" s="627"/>
      <c r="N390" s="627"/>
      <c r="O390" s="628"/>
      <c r="P390" s="629"/>
      <c r="Q390" s="629"/>
      <c r="R390" s="627"/>
      <c r="S390" s="626"/>
      <c r="T390" s="557"/>
    </row>
    <row r="391" ht="15.75" customHeight="1">
      <c r="A391" s="625"/>
      <c r="B391" s="626"/>
      <c r="C391" s="626"/>
      <c r="D391" s="627"/>
      <c r="E391" s="627"/>
      <c r="F391" s="627"/>
      <c r="G391" s="627"/>
      <c r="H391" s="627"/>
      <c r="I391" s="627"/>
      <c r="J391" s="627"/>
      <c r="K391" s="627"/>
      <c r="L391" s="627"/>
      <c r="M391" s="627"/>
      <c r="N391" s="627"/>
      <c r="O391" s="628"/>
      <c r="P391" s="629"/>
      <c r="Q391" s="629"/>
      <c r="R391" s="627"/>
      <c r="S391" s="626"/>
      <c r="T391" s="557"/>
    </row>
    <row r="392" ht="15.75" customHeight="1">
      <c r="A392" s="625"/>
      <c r="B392" s="626"/>
      <c r="C392" s="626"/>
      <c r="D392" s="627"/>
      <c r="E392" s="627"/>
      <c r="F392" s="627"/>
      <c r="G392" s="627"/>
      <c r="H392" s="627"/>
      <c r="I392" s="627"/>
      <c r="J392" s="627"/>
      <c r="K392" s="627"/>
      <c r="L392" s="627"/>
      <c r="M392" s="627"/>
      <c r="N392" s="627"/>
      <c r="O392" s="628"/>
      <c r="P392" s="629"/>
      <c r="Q392" s="629"/>
      <c r="R392" s="627"/>
      <c r="S392" s="626"/>
      <c r="T392" s="557"/>
    </row>
    <row r="393" ht="15.75" customHeight="1">
      <c r="A393" s="625"/>
      <c r="B393" s="626"/>
      <c r="C393" s="626"/>
      <c r="D393" s="627"/>
      <c r="E393" s="627"/>
      <c r="F393" s="627"/>
      <c r="G393" s="627"/>
      <c r="H393" s="627"/>
      <c r="I393" s="627"/>
      <c r="J393" s="627"/>
      <c r="K393" s="627"/>
      <c r="L393" s="627"/>
      <c r="M393" s="627"/>
      <c r="N393" s="627"/>
      <c r="O393" s="628"/>
      <c r="P393" s="629"/>
      <c r="Q393" s="629"/>
      <c r="R393" s="627"/>
      <c r="S393" s="626"/>
      <c r="T393" s="557"/>
    </row>
    <row r="394" ht="15.75" customHeight="1">
      <c r="A394" s="625"/>
      <c r="B394" s="626"/>
      <c r="C394" s="626"/>
      <c r="D394" s="627"/>
      <c r="E394" s="627"/>
      <c r="F394" s="627"/>
      <c r="G394" s="627"/>
      <c r="H394" s="627"/>
      <c r="I394" s="627"/>
      <c r="J394" s="627"/>
      <c r="K394" s="627"/>
      <c r="L394" s="627"/>
      <c r="M394" s="627"/>
      <c r="N394" s="627"/>
      <c r="O394" s="628"/>
      <c r="P394" s="629"/>
      <c r="Q394" s="629"/>
      <c r="R394" s="627"/>
      <c r="S394" s="626"/>
      <c r="T394" s="557"/>
    </row>
    <row r="395" ht="15.75" customHeight="1">
      <c r="A395" s="625"/>
      <c r="B395" s="626"/>
      <c r="C395" s="626"/>
      <c r="D395" s="627"/>
      <c r="E395" s="627"/>
      <c r="F395" s="627"/>
      <c r="G395" s="627"/>
      <c r="H395" s="627"/>
      <c r="I395" s="627"/>
      <c r="J395" s="627"/>
      <c r="K395" s="627"/>
      <c r="L395" s="627"/>
      <c r="M395" s="627"/>
      <c r="N395" s="627"/>
      <c r="O395" s="628"/>
      <c r="P395" s="629"/>
      <c r="Q395" s="629"/>
      <c r="R395" s="627"/>
      <c r="S395" s="626"/>
      <c r="T395" s="557"/>
    </row>
    <row r="396" ht="15.75" customHeight="1">
      <c r="A396" s="625"/>
      <c r="B396" s="626"/>
      <c r="C396" s="626"/>
      <c r="D396" s="627"/>
      <c r="E396" s="627"/>
      <c r="F396" s="627"/>
      <c r="G396" s="627"/>
      <c r="H396" s="627"/>
      <c r="I396" s="627"/>
      <c r="J396" s="627"/>
      <c r="K396" s="627"/>
      <c r="L396" s="627"/>
      <c r="M396" s="627"/>
      <c r="N396" s="627"/>
      <c r="O396" s="628"/>
      <c r="P396" s="629"/>
      <c r="Q396" s="629"/>
      <c r="R396" s="627"/>
      <c r="S396" s="626"/>
      <c r="T396" s="557"/>
    </row>
    <row r="397" ht="15.75" customHeight="1">
      <c r="A397" s="625"/>
      <c r="B397" s="626"/>
      <c r="C397" s="626"/>
      <c r="D397" s="627"/>
      <c r="E397" s="627"/>
      <c r="F397" s="627"/>
      <c r="G397" s="627"/>
      <c r="H397" s="627"/>
      <c r="I397" s="627"/>
      <c r="J397" s="627"/>
      <c r="K397" s="627"/>
      <c r="L397" s="627"/>
      <c r="M397" s="627"/>
      <c r="N397" s="627"/>
      <c r="O397" s="628"/>
      <c r="P397" s="629"/>
      <c r="Q397" s="629"/>
      <c r="R397" s="627"/>
      <c r="S397" s="626"/>
      <c r="T397" s="557"/>
    </row>
    <row r="398" ht="15.75" customHeight="1">
      <c r="A398" s="625"/>
      <c r="B398" s="626"/>
      <c r="C398" s="626"/>
      <c r="D398" s="627"/>
      <c r="E398" s="627"/>
      <c r="F398" s="627"/>
      <c r="G398" s="627"/>
      <c r="H398" s="627"/>
      <c r="I398" s="627"/>
      <c r="J398" s="627"/>
      <c r="K398" s="627"/>
      <c r="L398" s="627"/>
      <c r="M398" s="627"/>
      <c r="N398" s="627"/>
      <c r="O398" s="628"/>
      <c r="P398" s="629"/>
      <c r="Q398" s="629"/>
      <c r="R398" s="627"/>
      <c r="S398" s="626"/>
      <c r="T398" s="557"/>
    </row>
    <row r="399" ht="15.75" customHeight="1">
      <c r="A399" s="625"/>
      <c r="B399" s="626"/>
      <c r="C399" s="626"/>
      <c r="D399" s="627"/>
      <c r="E399" s="627"/>
      <c r="F399" s="627"/>
      <c r="G399" s="627"/>
      <c r="H399" s="627"/>
      <c r="I399" s="627"/>
      <c r="J399" s="627"/>
      <c r="K399" s="627"/>
      <c r="L399" s="627"/>
      <c r="M399" s="627"/>
      <c r="N399" s="627"/>
      <c r="O399" s="628"/>
      <c r="P399" s="629"/>
      <c r="Q399" s="629"/>
      <c r="R399" s="627"/>
      <c r="S399" s="626"/>
      <c r="T399" s="557"/>
    </row>
    <row r="400" ht="15.75" customHeight="1">
      <c r="A400" s="625"/>
      <c r="B400" s="626"/>
      <c r="C400" s="626"/>
      <c r="D400" s="627"/>
      <c r="E400" s="627"/>
      <c r="F400" s="627"/>
      <c r="G400" s="627"/>
      <c r="H400" s="627"/>
      <c r="I400" s="627"/>
      <c r="J400" s="627"/>
      <c r="K400" s="627"/>
      <c r="L400" s="627"/>
      <c r="M400" s="627"/>
      <c r="N400" s="627"/>
      <c r="O400" s="628"/>
      <c r="P400" s="629"/>
      <c r="Q400" s="629"/>
      <c r="R400" s="627"/>
      <c r="S400" s="626"/>
      <c r="T400" s="557"/>
    </row>
    <row r="401" ht="15.75" customHeight="1">
      <c r="A401" s="625"/>
      <c r="B401" s="626"/>
      <c r="C401" s="626"/>
      <c r="D401" s="627"/>
      <c r="E401" s="627"/>
      <c r="F401" s="627"/>
      <c r="G401" s="627"/>
      <c r="H401" s="627"/>
      <c r="I401" s="627"/>
      <c r="J401" s="627"/>
      <c r="K401" s="627"/>
      <c r="L401" s="627"/>
      <c r="M401" s="627"/>
      <c r="N401" s="627"/>
      <c r="O401" s="628"/>
      <c r="P401" s="629"/>
      <c r="Q401" s="629"/>
      <c r="R401" s="627"/>
      <c r="S401" s="626"/>
      <c r="T401" s="557"/>
    </row>
    <row r="402" ht="15.75" customHeight="1">
      <c r="A402" s="625"/>
      <c r="B402" s="626"/>
      <c r="C402" s="626"/>
      <c r="D402" s="627"/>
      <c r="E402" s="627"/>
      <c r="F402" s="627"/>
      <c r="G402" s="627"/>
      <c r="H402" s="627"/>
      <c r="I402" s="627"/>
      <c r="J402" s="627"/>
      <c r="K402" s="627"/>
      <c r="L402" s="627"/>
      <c r="M402" s="627"/>
      <c r="N402" s="627"/>
      <c r="O402" s="628"/>
      <c r="P402" s="629"/>
      <c r="Q402" s="629"/>
      <c r="R402" s="627"/>
      <c r="S402" s="626"/>
      <c r="T402" s="557"/>
    </row>
    <row r="403" ht="15.75" customHeight="1">
      <c r="A403" s="625"/>
      <c r="B403" s="626"/>
      <c r="C403" s="626"/>
      <c r="D403" s="627"/>
      <c r="E403" s="627"/>
      <c r="F403" s="627"/>
      <c r="G403" s="627"/>
      <c r="H403" s="627"/>
      <c r="I403" s="627"/>
      <c r="J403" s="627"/>
      <c r="K403" s="627"/>
      <c r="L403" s="627"/>
      <c r="M403" s="627"/>
      <c r="N403" s="627"/>
      <c r="O403" s="628"/>
      <c r="P403" s="629"/>
      <c r="Q403" s="629"/>
      <c r="R403" s="627"/>
      <c r="S403" s="626"/>
      <c r="T403" s="557"/>
    </row>
    <row r="404" ht="15.75" customHeight="1">
      <c r="A404" s="625"/>
      <c r="B404" s="626"/>
      <c r="C404" s="626"/>
      <c r="D404" s="627"/>
      <c r="E404" s="627"/>
      <c r="F404" s="627"/>
      <c r="G404" s="627"/>
      <c r="H404" s="627"/>
      <c r="I404" s="627"/>
      <c r="J404" s="627"/>
      <c r="K404" s="627"/>
      <c r="L404" s="627"/>
      <c r="M404" s="627"/>
      <c r="N404" s="627"/>
      <c r="O404" s="628"/>
      <c r="P404" s="629"/>
      <c r="Q404" s="629"/>
      <c r="R404" s="627"/>
      <c r="S404" s="626"/>
      <c r="T404" s="557"/>
    </row>
    <row r="405" ht="15.75" customHeight="1">
      <c r="A405" s="625"/>
      <c r="B405" s="626"/>
      <c r="C405" s="626"/>
      <c r="D405" s="627"/>
      <c r="E405" s="627"/>
      <c r="F405" s="627"/>
      <c r="G405" s="627"/>
      <c r="H405" s="627"/>
      <c r="I405" s="627"/>
      <c r="J405" s="627"/>
      <c r="K405" s="627"/>
      <c r="L405" s="627"/>
      <c r="M405" s="627"/>
      <c r="N405" s="627"/>
      <c r="O405" s="628"/>
      <c r="P405" s="629"/>
      <c r="Q405" s="629"/>
      <c r="R405" s="627"/>
      <c r="S405" s="626"/>
      <c r="T405" s="557"/>
    </row>
    <row r="406" ht="15.75" customHeight="1">
      <c r="A406" s="625"/>
      <c r="B406" s="626"/>
      <c r="C406" s="626"/>
      <c r="D406" s="627"/>
      <c r="E406" s="627"/>
      <c r="F406" s="627"/>
      <c r="G406" s="627"/>
      <c r="H406" s="627"/>
      <c r="I406" s="627"/>
      <c r="J406" s="627"/>
      <c r="K406" s="627"/>
      <c r="L406" s="627"/>
      <c r="M406" s="627"/>
      <c r="N406" s="627"/>
      <c r="O406" s="628"/>
      <c r="P406" s="629"/>
      <c r="Q406" s="629"/>
      <c r="R406" s="627"/>
      <c r="S406" s="626"/>
      <c r="T406" s="557"/>
    </row>
    <row r="407" ht="15.75" customHeight="1">
      <c r="A407" s="625"/>
      <c r="B407" s="626"/>
      <c r="C407" s="626"/>
      <c r="D407" s="627"/>
      <c r="E407" s="627"/>
      <c r="F407" s="627"/>
      <c r="G407" s="627"/>
      <c r="H407" s="627"/>
      <c r="I407" s="627"/>
      <c r="J407" s="627"/>
      <c r="K407" s="627"/>
      <c r="L407" s="627"/>
      <c r="M407" s="627"/>
      <c r="N407" s="627"/>
      <c r="O407" s="628"/>
      <c r="P407" s="629"/>
      <c r="Q407" s="629"/>
      <c r="R407" s="627"/>
      <c r="S407" s="626"/>
      <c r="T407" s="557"/>
    </row>
    <row r="408" ht="15.75" customHeight="1">
      <c r="A408" s="625"/>
      <c r="B408" s="626"/>
      <c r="C408" s="626"/>
      <c r="D408" s="627"/>
      <c r="E408" s="627"/>
      <c r="F408" s="627"/>
      <c r="G408" s="627"/>
      <c r="H408" s="627"/>
      <c r="I408" s="627"/>
      <c r="J408" s="627"/>
      <c r="K408" s="627"/>
      <c r="L408" s="627"/>
      <c r="M408" s="627"/>
      <c r="N408" s="627"/>
      <c r="O408" s="628"/>
      <c r="P408" s="629"/>
      <c r="Q408" s="629"/>
      <c r="R408" s="627"/>
      <c r="S408" s="626"/>
      <c r="T408" s="557"/>
    </row>
    <row r="409" ht="15.75" customHeight="1">
      <c r="A409" s="625"/>
      <c r="B409" s="626"/>
      <c r="C409" s="626"/>
      <c r="D409" s="627"/>
      <c r="E409" s="627"/>
      <c r="F409" s="627"/>
      <c r="G409" s="627"/>
      <c r="H409" s="627"/>
      <c r="I409" s="627"/>
      <c r="J409" s="627"/>
      <c r="K409" s="627"/>
      <c r="L409" s="627"/>
      <c r="M409" s="627"/>
      <c r="N409" s="627"/>
      <c r="O409" s="628"/>
      <c r="P409" s="629"/>
      <c r="Q409" s="629"/>
      <c r="R409" s="627"/>
      <c r="S409" s="626"/>
      <c r="T409" s="557"/>
    </row>
    <row r="410" ht="15.75" customHeight="1">
      <c r="A410" s="625"/>
      <c r="B410" s="626"/>
      <c r="C410" s="626"/>
      <c r="D410" s="627"/>
      <c r="E410" s="627"/>
      <c r="F410" s="627"/>
      <c r="G410" s="627"/>
      <c r="H410" s="627"/>
      <c r="I410" s="627"/>
      <c r="J410" s="627"/>
      <c r="K410" s="627"/>
      <c r="L410" s="627"/>
      <c r="M410" s="627"/>
      <c r="N410" s="627"/>
      <c r="O410" s="628"/>
      <c r="P410" s="629"/>
      <c r="Q410" s="629"/>
      <c r="R410" s="627"/>
      <c r="S410" s="626"/>
      <c r="T410" s="557"/>
    </row>
    <row r="411" ht="15.75" customHeight="1">
      <c r="A411" s="625"/>
      <c r="B411" s="626"/>
      <c r="C411" s="626"/>
      <c r="D411" s="627"/>
      <c r="E411" s="627"/>
      <c r="F411" s="627"/>
      <c r="G411" s="627"/>
      <c r="H411" s="627"/>
      <c r="I411" s="627"/>
      <c r="J411" s="627"/>
      <c r="K411" s="627"/>
      <c r="L411" s="627"/>
      <c r="M411" s="627"/>
      <c r="N411" s="627"/>
      <c r="O411" s="628"/>
      <c r="P411" s="629"/>
      <c r="Q411" s="629"/>
      <c r="R411" s="627"/>
      <c r="S411" s="626"/>
      <c r="T411" s="557"/>
    </row>
    <row r="412" ht="15.75" customHeight="1">
      <c r="A412" s="625"/>
      <c r="B412" s="626"/>
      <c r="C412" s="626"/>
      <c r="D412" s="627"/>
      <c r="E412" s="627"/>
      <c r="F412" s="627"/>
      <c r="G412" s="627"/>
      <c r="H412" s="627"/>
      <c r="I412" s="627"/>
      <c r="J412" s="627"/>
      <c r="K412" s="627"/>
      <c r="L412" s="627"/>
      <c r="M412" s="627"/>
      <c r="N412" s="627"/>
      <c r="O412" s="628"/>
      <c r="P412" s="629"/>
      <c r="Q412" s="629"/>
      <c r="R412" s="627"/>
      <c r="S412" s="626"/>
      <c r="T412" s="557"/>
    </row>
    <row r="413" ht="15.75" customHeight="1">
      <c r="A413" s="625"/>
      <c r="B413" s="626"/>
      <c r="C413" s="626"/>
      <c r="D413" s="627"/>
      <c r="E413" s="627"/>
      <c r="F413" s="627"/>
      <c r="G413" s="627"/>
      <c r="H413" s="627"/>
      <c r="I413" s="627"/>
      <c r="J413" s="627"/>
      <c r="K413" s="627"/>
      <c r="L413" s="627"/>
      <c r="M413" s="627"/>
      <c r="N413" s="627"/>
      <c r="O413" s="628"/>
      <c r="P413" s="629"/>
      <c r="Q413" s="629"/>
      <c r="R413" s="627"/>
      <c r="S413" s="626"/>
      <c r="T413" s="557"/>
    </row>
    <row r="414" ht="15.75" customHeight="1">
      <c r="A414" s="625"/>
      <c r="B414" s="626"/>
      <c r="C414" s="626"/>
      <c r="D414" s="627"/>
      <c r="E414" s="627"/>
      <c r="F414" s="627"/>
      <c r="G414" s="627"/>
      <c r="H414" s="627"/>
      <c r="I414" s="627"/>
      <c r="J414" s="627"/>
      <c r="K414" s="627"/>
      <c r="L414" s="627"/>
      <c r="M414" s="627"/>
      <c r="N414" s="627"/>
      <c r="O414" s="628"/>
      <c r="P414" s="629"/>
      <c r="Q414" s="629"/>
      <c r="R414" s="627"/>
      <c r="S414" s="626"/>
      <c r="T414" s="557"/>
    </row>
    <row r="415" ht="15.75" customHeight="1">
      <c r="A415" s="625"/>
      <c r="B415" s="626"/>
      <c r="C415" s="626"/>
      <c r="D415" s="627"/>
      <c r="E415" s="627"/>
      <c r="F415" s="627"/>
      <c r="G415" s="627"/>
      <c r="H415" s="627"/>
      <c r="I415" s="627"/>
      <c r="J415" s="627"/>
      <c r="K415" s="627"/>
      <c r="L415" s="627"/>
      <c r="M415" s="627"/>
      <c r="N415" s="627"/>
      <c r="O415" s="628"/>
      <c r="P415" s="629"/>
      <c r="Q415" s="629"/>
      <c r="R415" s="627"/>
      <c r="S415" s="626"/>
      <c r="T415" s="557"/>
    </row>
    <row r="416" ht="15.75" customHeight="1">
      <c r="A416" s="625"/>
      <c r="B416" s="626"/>
      <c r="C416" s="626"/>
      <c r="D416" s="627"/>
      <c r="E416" s="627"/>
      <c r="F416" s="627"/>
      <c r="G416" s="627"/>
      <c r="H416" s="627"/>
      <c r="I416" s="627"/>
      <c r="J416" s="627"/>
      <c r="K416" s="627"/>
      <c r="L416" s="627"/>
      <c r="M416" s="627"/>
      <c r="N416" s="627"/>
      <c r="O416" s="628"/>
      <c r="P416" s="629"/>
      <c r="Q416" s="629"/>
      <c r="R416" s="627"/>
      <c r="S416" s="626"/>
      <c r="T416" s="557"/>
    </row>
    <row r="417" ht="15.75" customHeight="1">
      <c r="A417" s="625"/>
      <c r="B417" s="626"/>
      <c r="C417" s="626"/>
      <c r="D417" s="627"/>
      <c r="E417" s="627"/>
      <c r="F417" s="627"/>
      <c r="G417" s="627"/>
      <c r="H417" s="627"/>
      <c r="I417" s="627"/>
      <c r="J417" s="627"/>
      <c r="K417" s="627"/>
      <c r="L417" s="627"/>
      <c r="M417" s="627"/>
      <c r="N417" s="627"/>
      <c r="O417" s="628"/>
      <c r="P417" s="629"/>
      <c r="Q417" s="629"/>
      <c r="R417" s="627"/>
      <c r="S417" s="626"/>
      <c r="T417" s="557"/>
    </row>
    <row r="418" ht="15.75" customHeight="1">
      <c r="A418" s="625"/>
      <c r="B418" s="626"/>
      <c r="C418" s="626"/>
      <c r="D418" s="627"/>
      <c r="E418" s="627"/>
      <c r="F418" s="627"/>
      <c r="G418" s="627"/>
      <c r="H418" s="627"/>
      <c r="I418" s="627"/>
      <c r="J418" s="627"/>
      <c r="K418" s="627"/>
      <c r="L418" s="627"/>
      <c r="M418" s="627"/>
      <c r="N418" s="627"/>
      <c r="O418" s="628"/>
      <c r="P418" s="629"/>
      <c r="Q418" s="629"/>
      <c r="R418" s="627"/>
      <c r="S418" s="626"/>
      <c r="T418" s="557"/>
    </row>
    <row r="419" ht="15.75" customHeight="1">
      <c r="A419" s="625"/>
      <c r="B419" s="626"/>
      <c r="C419" s="626"/>
      <c r="D419" s="627"/>
      <c r="E419" s="627"/>
      <c r="F419" s="627"/>
      <c r="G419" s="627"/>
      <c r="H419" s="627"/>
      <c r="I419" s="627"/>
      <c r="J419" s="627"/>
      <c r="K419" s="627"/>
      <c r="L419" s="627"/>
      <c r="M419" s="627"/>
      <c r="N419" s="627"/>
      <c r="O419" s="628"/>
      <c r="P419" s="629"/>
      <c r="Q419" s="629"/>
      <c r="R419" s="627"/>
      <c r="S419" s="626"/>
      <c r="T419" s="557"/>
    </row>
    <row r="420" ht="15.75" customHeight="1">
      <c r="A420" s="625"/>
      <c r="B420" s="626"/>
      <c r="C420" s="626"/>
      <c r="D420" s="627"/>
      <c r="E420" s="627"/>
      <c r="F420" s="627"/>
      <c r="G420" s="627"/>
      <c r="H420" s="627"/>
      <c r="I420" s="627"/>
      <c r="J420" s="627"/>
      <c r="K420" s="627"/>
      <c r="L420" s="627"/>
      <c r="M420" s="627"/>
      <c r="N420" s="627"/>
      <c r="O420" s="628"/>
      <c r="P420" s="629"/>
      <c r="Q420" s="629"/>
      <c r="R420" s="627"/>
      <c r="S420" s="626"/>
      <c r="T420" s="557"/>
    </row>
    <row r="421" ht="15.75" customHeight="1">
      <c r="A421" s="625"/>
      <c r="B421" s="626"/>
      <c r="C421" s="626"/>
      <c r="D421" s="627"/>
      <c r="E421" s="627"/>
      <c r="F421" s="627"/>
      <c r="G421" s="627"/>
      <c r="H421" s="627"/>
      <c r="I421" s="627"/>
      <c r="J421" s="627"/>
      <c r="K421" s="627"/>
      <c r="L421" s="627"/>
      <c r="M421" s="627"/>
      <c r="N421" s="627"/>
      <c r="O421" s="628"/>
      <c r="P421" s="629"/>
      <c r="Q421" s="629"/>
      <c r="R421" s="627"/>
      <c r="S421" s="626"/>
      <c r="T421" s="557"/>
    </row>
    <row r="422" ht="15.75" customHeight="1">
      <c r="A422" s="625"/>
      <c r="B422" s="626"/>
      <c r="C422" s="626"/>
      <c r="D422" s="627"/>
      <c r="E422" s="627"/>
      <c r="F422" s="627"/>
      <c r="G422" s="627"/>
      <c r="H422" s="627"/>
      <c r="I422" s="627"/>
      <c r="J422" s="627"/>
      <c r="K422" s="627"/>
      <c r="L422" s="627"/>
      <c r="M422" s="627"/>
      <c r="N422" s="627"/>
      <c r="O422" s="628"/>
      <c r="P422" s="629"/>
      <c r="Q422" s="629"/>
      <c r="R422" s="627"/>
      <c r="S422" s="626"/>
      <c r="T422" s="557"/>
    </row>
    <row r="423" ht="15.75" customHeight="1">
      <c r="A423" s="625"/>
      <c r="B423" s="626"/>
      <c r="C423" s="626"/>
      <c r="D423" s="627"/>
      <c r="E423" s="627"/>
      <c r="F423" s="627"/>
      <c r="G423" s="627"/>
      <c r="H423" s="627"/>
      <c r="I423" s="627"/>
      <c r="J423" s="627"/>
      <c r="K423" s="627"/>
      <c r="L423" s="627"/>
      <c r="M423" s="627"/>
      <c r="N423" s="627"/>
      <c r="O423" s="628"/>
      <c r="P423" s="629"/>
      <c r="Q423" s="629"/>
      <c r="R423" s="627"/>
      <c r="S423" s="626"/>
      <c r="T423" s="557"/>
    </row>
    <row r="424" ht="15.75" customHeight="1">
      <c r="A424" s="625"/>
      <c r="B424" s="626"/>
      <c r="C424" s="626"/>
      <c r="D424" s="627"/>
      <c r="E424" s="627"/>
      <c r="F424" s="627"/>
      <c r="G424" s="627"/>
      <c r="H424" s="627"/>
      <c r="I424" s="627"/>
      <c r="J424" s="627"/>
      <c r="K424" s="627"/>
      <c r="L424" s="627"/>
      <c r="M424" s="627"/>
      <c r="N424" s="627"/>
      <c r="O424" s="628"/>
      <c r="P424" s="629"/>
      <c r="Q424" s="629"/>
      <c r="R424" s="627"/>
      <c r="S424" s="626"/>
      <c r="T424" s="557"/>
    </row>
    <row r="425" ht="15.75" customHeight="1">
      <c r="A425" s="625"/>
      <c r="B425" s="626"/>
      <c r="C425" s="626"/>
      <c r="D425" s="627"/>
      <c r="E425" s="627"/>
      <c r="F425" s="627"/>
      <c r="G425" s="627"/>
      <c r="H425" s="627"/>
      <c r="I425" s="627"/>
      <c r="J425" s="627"/>
      <c r="K425" s="627"/>
      <c r="L425" s="627"/>
      <c r="M425" s="627"/>
      <c r="N425" s="627"/>
      <c r="O425" s="628"/>
      <c r="P425" s="629"/>
      <c r="Q425" s="629"/>
      <c r="R425" s="627"/>
      <c r="S425" s="626"/>
      <c r="T425" s="557"/>
    </row>
    <row r="426" ht="15.75" customHeight="1">
      <c r="A426" s="625"/>
      <c r="B426" s="626"/>
      <c r="C426" s="626"/>
      <c r="D426" s="627"/>
      <c r="E426" s="627"/>
      <c r="F426" s="627"/>
      <c r="G426" s="627"/>
      <c r="H426" s="627"/>
      <c r="I426" s="627"/>
      <c r="J426" s="627"/>
      <c r="K426" s="627"/>
      <c r="L426" s="627"/>
      <c r="M426" s="627"/>
      <c r="N426" s="627"/>
      <c r="O426" s="628"/>
      <c r="P426" s="629"/>
      <c r="Q426" s="629"/>
      <c r="R426" s="627"/>
      <c r="S426" s="626"/>
      <c r="T426" s="557"/>
    </row>
    <row r="427" ht="15.75" customHeight="1">
      <c r="A427" s="625"/>
      <c r="B427" s="626"/>
      <c r="C427" s="626"/>
      <c r="D427" s="627"/>
      <c r="E427" s="627"/>
      <c r="F427" s="627"/>
      <c r="G427" s="627"/>
      <c r="H427" s="627"/>
      <c r="I427" s="627"/>
      <c r="J427" s="627"/>
      <c r="K427" s="627"/>
      <c r="L427" s="627"/>
      <c r="M427" s="627"/>
      <c r="N427" s="627"/>
      <c r="O427" s="628"/>
      <c r="P427" s="629"/>
      <c r="Q427" s="629"/>
      <c r="R427" s="627"/>
      <c r="S427" s="626"/>
      <c r="T427" s="557"/>
    </row>
    <row r="428" ht="15.75" customHeight="1">
      <c r="A428" s="625"/>
      <c r="B428" s="626"/>
      <c r="C428" s="626"/>
      <c r="D428" s="627"/>
      <c r="E428" s="627"/>
      <c r="F428" s="627"/>
      <c r="G428" s="627"/>
      <c r="H428" s="627"/>
      <c r="I428" s="627"/>
      <c r="J428" s="627"/>
      <c r="K428" s="627"/>
      <c r="L428" s="627"/>
      <c r="M428" s="627"/>
      <c r="N428" s="627"/>
      <c r="O428" s="628"/>
      <c r="P428" s="629"/>
      <c r="Q428" s="629"/>
      <c r="R428" s="627"/>
      <c r="S428" s="626"/>
      <c r="T428" s="557"/>
    </row>
    <row r="429" ht="15.75" customHeight="1">
      <c r="A429" s="625"/>
      <c r="B429" s="626"/>
      <c r="C429" s="626"/>
      <c r="D429" s="627"/>
      <c r="E429" s="627"/>
      <c r="F429" s="627"/>
      <c r="G429" s="627"/>
      <c r="H429" s="627"/>
      <c r="I429" s="627"/>
      <c r="J429" s="627"/>
      <c r="K429" s="627"/>
      <c r="L429" s="627"/>
      <c r="M429" s="627"/>
      <c r="N429" s="627"/>
      <c r="O429" s="628"/>
      <c r="P429" s="629"/>
      <c r="Q429" s="629"/>
      <c r="R429" s="627"/>
      <c r="S429" s="626"/>
      <c r="T429" s="557"/>
    </row>
    <row r="430" ht="15.75" customHeight="1">
      <c r="A430" s="625"/>
      <c r="B430" s="626"/>
      <c r="C430" s="626"/>
      <c r="D430" s="627"/>
      <c r="E430" s="627"/>
      <c r="F430" s="627"/>
      <c r="G430" s="627"/>
      <c r="H430" s="627"/>
      <c r="I430" s="627"/>
      <c r="J430" s="627"/>
      <c r="K430" s="627"/>
      <c r="L430" s="627"/>
      <c r="M430" s="627"/>
      <c r="N430" s="627"/>
      <c r="O430" s="628"/>
      <c r="P430" s="629"/>
      <c r="Q430" s="629"/>
      <c r="R430" s="627"/>
      <c r="S430" s="626"/>
      <c r="T430" s="557"/>
    </row>
    <row r="431" ht="15.75" customHeight="1">
      <c r="A431" s="625"/>
      <c r="B431" s="626"/>
      <c r="C431" s="626"/>
      <c r="D431" s="627"/>
      <c r="E431" s="627"/>
      <c r="F431" s="627"/>
      <c r="G431" s="627"/>
      <c r="H431" s="627"/>
      <c r="I431" s="627"/>
      <c r="J431" s="627"/>
      <c r="K431" s="627"/>
      <c r="L431" s="627"/>
      <c r="M431" s="627"/>
      <c r="N431" s="627"/>
      <c r="O431" s="628"/>
      <c r="P431" s="629"/>
      <c r="Q431" s="629"/>
      <c r="R431" s="627"/>
      <c r="S431" s="626"/>
      <c r="T431" s="557"/>
    </row>
    <row r="432" ht="15.75" customHeight="1">
      <c r="A432" s="625"/>
      <c r="B432" s="626"/>
      <c r="C432" s="626"/>
      <c r="D432" s="627"/>
      <c r="E432" s="627"/>
      <c r="F432" s="627"/>
      <c r="G432" s="627"/>
      <c r="H432" s="627"/>
      <c r="I432" s="627"/>
      <c r="J432" s="627"/>
      <c r="K432" s="627"/>
      <c r="L432" s="627"/>
      <c r="M432" s="627"/>
      <c r="N432" s="627"/>
      <c r="O432" s="628"/>
      <c r="P432" s="629"/>
      <c r="Q432" s="629"/>
      <c r="R432" s="627"/>
      <c r="S432" s="626"/>
      <c r="T432" s="557"/>
    </row>
    <row r="433" ht="15.75" customHeight="1">
      <c r="A433" s="625"/>
      <c r="B433" s="626"/>
      <c r="C433" s="626"/>
      <c r="D433" s="627"/>
      <c r="E433" s="627"/>
      <c r="F433" s="627"/>
      <c r="G433" s="627"/>
      <c r="H433" s="627"/>
      <c r="I433" s="627"/>
      <c r="J433" s="627"/>
      <c r="K433" s="627"/>
      <c r="L433" s="627"/>
      <c r="M433" s="627"/>
      <c r="N433" s="627"/>
      <c r="O433" s="628"/>
      <c r="P433" s="629"/>
      <c r="Q433" s="629"/>
      <c r="R433" s="627"/>
      <c r="S433" s="626"/>
      <c r="T433" s="557"/>
    </row>
    <row r="434" ht="15.75" customHeight="1">
      <c r="A434" s="625"/>
      <c r="B434" s="626"/>
      <c r="C434" s="626"/>
      <c r="D434" s="627"/>
      <c r="E434" s="627"/>
      <c r="F434" s="627"/>
      <c r="G434" s="627"/>
      <c r="H434" s="627"/>
      <c r="I434" s="627"/>
      <c r="J434" s="627"/>
      <c r="K434" s="627"/>
      <c r="L434" s="627"/>
      <c r="M434" s="627"/>
      <c r="N434" s="627"/>
      <c r="O434" s="628"/>
      <c r="P434" s="629"/>
      <c r="Q434" s="629"/>
      <c r="R434" s="627"/>
      <c r="S434" s="626"/>
      <c r="T434" s="557"/>
    </row>
    <row r="435" ht="15.75" customHeight="1">
      <c r="A435" s="625"/>
      <c r="B435" s="626"/>
      <c r="C435" s="626"/>
      <c r="D435" s="627"/>
      <c r="E435" s="627"/>
      <c r="F435" s="627"/>
      <c r="G435" s="627"/>
      <c r="H435" s="627"/>
      <c r="I435" s="627"/>
      <c r="J435" s="627"/>
      <c r="K435" s="627"/>
      <c r="L435" s="627"/>
      <c r="M435" s="627"/>
      <c r="N435" s="627"/>
      <c r="O435" s="628"/>
      <c r="P435" s="629"/>
      <c r="Q435" s="629"/>
      <c r="R435" s="627"/>
      <c r="S435" s="626"/>
      <c r="T435" s="557"/>
    </row>
    <row r="436" ht="15.75" customHeight="1">
      <c r="A436" s="625"/>
      <c r="B436" s="626"/>
      <c r="C436" s="626"/>
      <c r="D436" s="627"/>
      <c r="E436" s="627"/>
      <c r="F436" s="627"/>
      <c r="G436" s="627"/>
      <c r="H436" s="627"/>
      <c r="I436" s="627"/>
      <c r="J436" s="627"/>
      <c r="K436" s="627"/>
      <c r="L436" s="627"/>
      <c r="M436" s="627"/>
      <c r="N436" s="627"/>
      <c r="O436" s="628"/>
      <c r="P436" s="629"/>
      <c r="Q436" s="629"/>
      <c r="R436" s="627"/>
      <c r="S436" s="626"/>
      <c r="T436" s="557"/>
    </row>
    <row r="437" ht="15.75" customHeight="1">
      <c r="A437" s="625"/>
      <c r="B437" s="626"/>
      <c r="C437" s="626"/>
      <c r="D437" s="627"/>
      <c r="E437" s="627"/>
      <c r="F437" s="627"/>
      <c r="G437" s="627"/>
      <c r="H437" s="627"/>
      <c r="I437" s="627"/>
      <c r="J437" s="627"/>
      <c r="K437" s="627"/>
      <c r="L437" s="627"/>
      <c r="M437" s="627"/>
      <c r="N437" s="627"/>
      <c r="O437" s="628"/>
      <c r="P437" s="629"/>
      <c r="Q437" s="629"/>
      <c r="R437" s="627"/>
      <c r="S437" s="626"/>
      <c r="T437" s="557"/>
    </row>
    <row r="438" ht="15.75" customHeight="1">
      <c r="A438" s="625"/>
      <c r="B438" s="626"/>
      <c r="C438" s="626"/>
      <c r="D438" s="627"/>
      <c r="E438" s="627"/>
      <c r="F438" s="627"/>
      <c r="G438" s="627"/>
      <c r="H438" s="627"/>
      <c r="I438" s="627"/>
      <c r="J438" s="627"/>
      <c r="K438" s="627"/>
      <c r="L438" s="627"/>
      <c r="M438" s="627"/>
      <c r="N438" s="627"/>
      <c r="O438" s="628"/>
      <c r="P438" s="629"/>
      <c r="Q438" s="629"/>
      <c r="R438" s="627"/>
      <c r="S438" s="626"/>
      <c r="T438" s="557"/>
    </row>
    <row r="439" ht="15.75" customHeight="1">
      <c r="A439" s="625"/>
      <c r="B439" s="626"/>
      <c r="C439" s="626"/>
      <c r="D439" s="627"/>
      <c r="E439" s="627"/>
      <c r="F439" s="627"/>
      <c r="G439" s="627"/>
      <c r="H439" s="627"/>
      <c r="I439" s="627"/>
      <c r="J439" s="627"/>
      <c r="K439" s="627"/>
      <c r="L439" s="627"/>
      <c r="M439" s="627"/>
      <c r="N439" s="627"/>
      <c r="O439" s="628"/>
      <c r="P439" s="629"/>
      <c r="Q439" s="629"/>
      <c r="R439" s="627"/>
      <c r="S439" s="626"/>
      <c r="T439" s="557"/>
    </row>
    <row r="440" ht="15.75" customHeight="1">
      <c r="A440" s="625"/>
      <c r="B440" s="626"/>
      <c r="C440" s="626"/>
      <c r="D440" s="627"/>
      <c r="E440" s="627"/>
      <c r="F440" s="627"/>
      <c r="G440" s="627"/>
      <c r="H440" s="627"/>
      <c r="I440" s="627"/>
      <c r="J440" s="627"/>
      <c r="K440" s="627"/>
      <c r="L440" s="627"/>
      <c r="M440" s="627"/>
      <c r="N440" s="627"/>
      <c r="O440" s="628"/>
      <c r="P440" s="629"/>
      <c r="Q440" s="629"/>
      <c r="R440" s="627"/>
      <c r="S440" s="626"/>
      <c r="T440" s="557"/>
    </row>
    <row r="441" ht="15.75" customHeight="1">
      <c r="A441" s="625"/>
      <c r="B441" s="626"/>
      <c r="C441" s="626"/>
      <c r="D441" s="627"/>
      <c r="E441" s="627"/>
      <c r="F441" s="627"/>
      <c r="G441" s="627"/>
      <c r="H441" s="627"/>
      <c r="I441" s="627"/>
      <c r="J441" s="627"/>
      <c r="K441" s="627"/>
      <c r="L441" s="627"/>
      <c r="M441" s="627"/>
      <c r="N441" s="627"/>
      <c r="O441" s="628"/>
      <c r="P441" s="629"/>
      <c r="Q441" s="629"/>
      <c r="R441" s="627"/>
      <c r="S441" s="626"/>
      <c r="T441" s="557"/>
    </row>
    <row r="442" ht="15.75" customHeight="1">
      <c r="A442" s="625"/>
      <c r="B442" s="626"/>
      <c r="C442" s="626"/>
      <c r="D442" s="627"/>
      <c r="E442" s="627"/>
      <c r="F442" s="627"/>
      <c r="G442" s="627"/>
      <c r="H442" s="627"/>
      <c r="I442" s="627"/>
      <c r="J442" s="627"/>
      <c r="K442" s="627"/>
      <c r="L442" s="627"/>
      <c r="M442" s="627"/>
      <c r="N442" s="627"/>
      <c r="O442" s="628"/>
      <c r="P442" s="629"/>
      <c r="Q442" s="629"/>
      <c r="R442" s="627"/>
      <c r="S442" s="626"/>
      <c r="T442" s="557"/>
    </row>
    <row r="443" ht="15.75" customHeight="1">
      <c r="A443" s="625"/>
      <c r="B443" s="626"/>
      <c r="C443" s="626"/>
      <c r="D443" s="627"/>
      <c r="E443" s="627"/>
      <c r="F443" s="627"/>
      <c r="G443" s="627"/>
      <c r="H443" s="627"/>
      <c r="I443" s="627"/>
      <c r="J443" s="627"/>
      <c r="K443" s="627"/>
      <c r="L443" s="627"/>
      <c r="M443" s="627"/>
      <c r="N443" s="627"/>
      <c r="O443" s="628"/>
      <c r="P443" s="629"/>
      <c r="Q443" s="629"/>
      <c r="R443" s="627"/>
      <c r="S443" s="626"/>
      <c r="T443" s="557"/>
    </row>
    <row r="444" ht="15.75" customHeight="1">
      <c r="A444" s="625"/>
      <c r="B444" s="626"/>
      <c r="C444" s="626"/>
      <c r="D444" s="627"/>
      <c r="E444" s="627"/>
      <c r="F444" s="627"/>
      <c r="G444" s="627"/>
      <c r="H444" s="627"/>
      <c r="I444" s="627"/>
      <c r="J444" s="627"/>
      <c r="K444" s="627"/>
      <c r="L444" s="627"/>
      <c r="M444" s="627"/>
      <c r="N444" s="627"/>
      <c r="O444" s="628"/>
      <c r="P444" s="629"/>
      <c r="Q444" s="629"/>
      <c r="R444" s="627"/>
      <c r="S444" s="626"/>
      <c r="T444" s="557"/>
    </row>
    <row r="445" ht="15.75" customHeight="1">
      <c r="A445" s="625"/>
      <c r="B445" s="626"/>
      <c r="C445" s="626"/>
      <c r="D445" s="627"/>
      <c r="E445" s="627"/>
      <c r="F445" s="627"/>
      <c r="G445" s="627"/>
      <c r="H445" s="627"/>
      <c r="I445" s="627"/>
      <c r="J445" s="627"/>
      <c r="K445" s="627"/>
      <c r="L445" s="627"/>
      <c r="M445" s="627"/>
      <c r="N445" s="627"/>
      <c r="O445" s="628"/>
      <c r="P445" s="629"/>
      <c r="Q445" s="629"/>
      <c r="R445" s="627"/>
      <c r="S445" s="626"/>
      <c r="T445" s="557"/>
    </row>
    <row r="446" ht="15.75" customHeight="1">
      <c r="A446" s="625"/>
      <c r="B446" s="626"/>
      <c r="C446" s="626"/>
      <c r="D446" s="627"/>
      <c r="E446" s="627"/>
      <c r="F446" s="627"/>
      <c r="G446" s="627"/>
      <c r="H446" s="627"/>
      <c r="I446" s="627"/>
      <c r="J446" s="627"/>
      <c r="K446" s="627"/>
      <c r="L446" s="627"/>
      <c r="M446" s="627"/>
      <c r="N446" s="627"/>
      <c r="O446" s="628"/>
      <c r="P446" s="629"/>
      <c r="Q446" s="629"/>
      <c r="R446" s="627"/>
      <c r="S446" s="626"/>
      <c r="T446" s="557"/>
    </row>
    <row r="447" ht="15.75" customHeight="1">
      <c r="A447" s="625"/>
      <c r="B447" s="626"/>
      <c r="C447" s="626"/>
      <c r="D447" s="627"/>
      <c r="E447" s="627"/>
      <c r="F447" s="627"/>
      <c r="G447" s="627"/>
      <c r="H447" s="627"/>
      <c r="I447" s="627"/>
      <c r="J447" s="627"/>
      <c r="K447" s="627"/>
      <c r="L447" s="627"/>
      <c r="M447" s="627"/>
      <c r="N447" s="627"/>
      <c r="O447" s="628"/>
      <c r="P447" s="629"/>
      <c r="Q447" s="629"/>
      <c r="R447" s="627"/>
      <c r="S447" s="626"/>
      <c r="T447" s="557"/>
    </row>
    <row r="448" ht="15.75" customHeight="1">
      <c r="A448" s="625"/>
      <c r="B448" s="626"/>
      <c r="C448" s="626"/>
      <c r="D448" s="627"/>
      <c r="E448" s="627"/>
      <c r="F448" s="627"/>
      <c r="G448" s="627"/>
      <c r="H448" s="627"/>
      <c r="I448" s="627"/>
      <c r="J448" s="627"/>
      <c r="K448" s="627"/>
      <c r="L448" s="627"/>
      <c r="M448" s="627"/>
      <c r="N448" s="627"/>
      <c r="O448" s="628"/>
      <c r="P448" s="629"/>
      <c r="Q448" s="629"/>
      <c r="R448" s="627"/>
      <c r="S448" s="626"/>
      <c r="T448" s="557"/>
    </row>
    <row r="449" ht="15.75" customHeight="1">
      <c r="A449" s="625"/>
      <c r="B449" s="626"/>
      <c r="C449" s="626"/>
      <c r="D449" s="627"/>
      <c r="E449" s="627"/>
      <c r="F449" s="627"/>
      <c r="G449" s="627"/>
      <c r="H449" s="627"/>
      <c r="I449" s="627"/>
      <c r="J449" s="627"/>
      <c r="K449" s="627"/>
      <c r="L449" s="627"/>
      <c r="M449" s="627"/>
      <c r="N449" s="627"/>
      <c r="O449" s="628"/>
      <c r="P449" s="629"/>
      <c r="Q449" s="629"/>
      <c r="R449" s="627"/>
      <c r="S449" s="626"/>
      <c r="T449" s="557"/>
    </row>
    <row r="450" ht="15.75" customHeight="1">
      <c r="A450" s="625"/>
      <c r="B450" s="626"/>
      <c r="C450" s="626"/>
      <c r="D450" s="627"/>
      <c r="E450" s="627"/>
      <c r="F450" s="627"/>
      <c r="G450" s="627"/>
      <c r="H450" s="627"/>
      <c r="I450" s="627"/>
      <c r="J450" s="627"/>
      <c r="K450" s="627"/>
      <c r="L450" s="627"/>
      <c r="M450" s="627"/>
      <c r="N450" s="627"/>
      <c r="O450" s="628"/>
      <c r="P450" s="629"/>
      <c r="Q450" s="629"/>
      <c r="R450" s="627"/>
      <c r="S450" s="626"/>
      <c r="T450" s="557"/>
    </row>
    <row r="451" ht="15.75" customHeight="1">
      <c r="A451" s="625"/>
      <c r="B451" s="626"/>
      <c r="C451" s="626"/>
      <c r="D451" s="627"/>
      <c r="E451" s="627"/>
      <c r="F451" s="627"/>
      <c r="G451" s="627"/>
      <c r="H451" s="627"/>
      <c r="I451" s="627"/>
      <c r="J451" s="627"/>
      <c r="K451" s="627"/>
      <c r="L451" s="627"/>
      <c r="M451" s="627"/>
      <c r="N451" s="627"/>
      <c r="O451" s="628"/>
      <c r="P451" s="629"/>
      <c r="Q451" s="629"/>
      <c r="R451" s="627"/>
      <c r="S451" s="626"/>
      <c r="T451" s="557"/>
    </row>
    <row r="452" ht="15.75" customHeight="1">
      <c r="A452" s="625"/>
      <c r="B452" s="626"/>
      <c r="C452" s="626"/>
      <c r="D452" s="627"/>
      <c r="E452" s="627"/>
      <c r="F452" s="627"/>
      <c r="G452" s="627"/>
      <c r="H452" s="627"/>
      <c r="I452" s="627"/>
      <c r="J452" s="627"/>
      <c r="K452" s="627"/>
      <c r="L452" s="627"/>
      <c r="M452" s="627"/>
      <c r="N452" s="627"/>
      <c r="O452" s="628"/>
      <c r="P452" s="629"/>
      <c r="Q452" s="629"/>
      <c r="R452" s="627"/>
      <c r="S452" s="626"/>
      <c r="T452" s="557"/>
    </row>
    <row r="453" ht="15.75" customHeight="1">
      <c r="A453" s="625"/>
      <c r="B453" s="626"/>
      <c r="C453" s="626"/>
      <c r="D453" s="627"/>
      <c r="E453" s="627"/>
      <c r="F453" s="627"/>
      <c r="G453" s="627"/>
      <c r="H453" s="627"/>
      <c r="I453" s="627"/>
      <c r="J453" s="627"/>
      <c r="K453" s="627"/>
      <c r="L453" s="627"/>
      <c r="M453" s="627"/>
      <c r="N453" s="627"/>
      <c r="O453" s="628"/>
      <c r="P453" s="629"/>
      <c r="Q453" s="629"/>
      <c r="R453" s="627"/>
      <c r="S453" s="626"/>
      <c r="T453" s="557"/>
    </row>
    <row r="454" ht="15.75" customHeight="1">
      <c r="A454" s="625"/>
      <c r="B454" s="626"/>
      <c r="C454" s="626"/>
      <c r="D454" s="627"/>
      <c r="E454" s="627"/>
      <c r="F454" s="627"/>
      <c r="G454" s="627"/>
      <c r="H454" s="627"/>
      <c r="I454" s="627"/>
      <c r="J454" s="627"/>
      <c r="K454" s="627"/>
      <c r="L454" s="627"/>
      <c r="M454" s="627"/>
      <c r="N454" s="627"/>
      <c r="O454" s="628"/>
      <c r="P454" s="629"/>
      <c r="Q454" s="629"/>
      <c r="R454" s="627"/>
      <c r="S454" s="626"/>
      <c r="T454" s="557"/>
    </row>
    <row r="455" ht="15.75" customHeight="1">
      <c r="A455" s="625"/>
      <c r="B455" s="626"/>
      <c r="C455" s="626"/>
      <c r="D455" s="627"/>
      <c r="E455" s="627"/>
      <c r="F455" s="627"/>
      <c r="G455" s="627"/>
      <c r="H455" s="627"/>
      <c r="I455" s="627"/>
      <c r="J455" s="627"/>
      <c r="K455" s="627"/>
      <c r="L455" s="627"/>
      <c r="M455" s="627"/>
      <c r="N455" s="627"/>
      <c r="O455" s="628"/>
      <c r="P455" s="629"/>
      <c r="Q455" s="629"/>
      <c r="R455" s="627"/>
      <c r="S455" s="626"/>
      <c r="T455" s="557"/>
    </row>
    <row r="456" ht="15.75" customHeight="1">
      <c r="A456" s="625"/>
      <c r="B456" s="626"/>
      <c r="C456" s="626"/>
      <c r="D456" s="627"/>
      <c r="E456" s="627"/>
      <c r="F456" s="627"/>
      <c r="G456" s="627"/>
      <c r="H456" s="627"/>
      <c r="I456" s="627"/>
      <c r="J456" s="627"/>
      <c r="K456" s="627"/>
      <c r="L456" s="627"/>
      <c r="M456" s="627"/>
      <c r="N456" s="627"/>
      <c r="O456" s="628"/>
      <c r="P456" s="629"/>
      <c r="Q456" s="629"/>
      <c r="R456" s="627"/>
      <c r="S456" s="626"/>
      <c r="T456" s="557"/>
    </row>
    <row r="457" ht="15.75" customHeight="1">
      <c r="A457" s="625"/>
      <c r="B457" s="626"/>
      <c r="C457" s="626"/>
      <c r="D457" s="627"/>
      <c r="E457" s="627"/>
      <c r="F457" s="627"/>
      <c r="G457" s="627"/>
      <c r="H457" s="627"/>
      <c r="I457" s="627"/>
      <c r="J457" s="627"/>
      <c r="K457" s="627"/>
      <c r="L457" s="627"/>
      <c r="M457" s="627"/>
      <c r="N457" s="627"/>
      <c r="O457" s="628"/>
      <c r="P457" s="629"/>
      <c r="Q457" s="629"/>
      <c r="R457" s="627"/>
      <c r="S457" s="626"/>
      <c r="T457" s="557"/>
    </row>
    <row r="458" ht="15.75" customHeight="1">
      <c r="A458" s="625"/>
      <c r="B458" s="626"/>
      <c r="C458" s="626"/>
      <c r="D458" s="627"/>
      <c r="E458" s="627"/>
      <c r="F458" s="627"/>
      <c r="G458" s="627"/>
      <c r="H458" s="627"/>
      <c r="I458" s="627"/>
      <c r="J458" s="627"/>
      <c r="K458" s="627"/>
      <c r="L458" s="627"/>
      <c r="M458" s="627"/>
      <c r="N458" s="627"/>
      <c r="O458" s="628"/>
      <c r="P458" s="629"/>
      <c r="Q458" s="629"/>
      <c r="R458" s="627"/>
      <c r="S458" s="626"/>
      <c r="T458" s="557"/>
    </row>
    <row r="459" ht="15.75" customHeight="1">
      <c r="A459" s="625"/>
      <c r="B459" s="626"/>
      <c r="C459" s="626"/>
      <c r="D459" s="627"/>
      <c r="E459" s="627"/>
      <c r="F459" s="627"/>
      <c r="G459" s="627"/>
      <c r="H459" s="627"/>
      <c r="I459" s="627"/>
      <c r="J459" s="627"/>
      <c r="K459" s="627"/>
      <c r="L459" s="627"/>
      <c r="M459" s="627"/>
      <c r="N459" s="627"/>
      <c r="O459" s="628"/>
      <c r="P459" s="629"/>
      <c r="Q459" s="629"/>
      <c r="R459" s="627"/>
      <c r="S459" s="626"/>
      <c r="T459" s="557"/>
    </row>
    <row r="460" ht="15.75" customHeight="1">
      <c r="A460" s="625"/>
      <c r="B460" s="626"/>
      <c r="C460" s="626"/>
      <c r="D460" s="627"/>
      <c r="E460" s="627"/>
      <c r="F460" s="627"/>
      <c r="G460" s="627"/>
      <c r="H460" s="627"/>
      <c r="I460" s="627"/>
      <c r="J460" s="627"/>
      <c r="K460" s="627"/>
      <c r="L460" s="627"/>
      <c r="M460" s="627"/>
      <c r="N460" s="627"/>
      <c r="O460" s="628"/>
      <c r="P460" s="629"/>
      <c r="Q460" s="629"/>
      <c r="R460" s="627"/>
      <c r="S460" s="626"/>
      <c r="T460" s="557"/>
    </row>
    <row r="461" ht="15.75" customHeight="1">
      <c r="A461" s="625"/>
      <c r="B461" s="626"/>
      <c r="C461" s="626"/>
      <c r="D461" s="627"/>
      <c r="E461" s="627"/>
      <c r="F461" s="627"/>
      <c r="G461" s="627"/>
      <c r="H461" s="627"/>
      <c r="I461" s="627"/>
      <c r="J461" s="627"/>
      <c r="K461" s="627"/>
      <c r="L461" s="627"/>
      <c r="M461" s="627"/>
      <c r="N461" s="627"/>
      <c r="O461" s="628"/>
      <c r="P461" s="629"/>
      <c r="Q461" s="629"/>
      <c r="R461" s="627"/>
      <c r="S461" s="626"/>
      <c r="T461" s="557"/>
    </row>
    <row r="462" ht="15.75" customHeight="1">
      <c r="A462" s="625"/>
      <c r="B462" s="626"/>
      <c r="C462" s="626"/>
      <c r="D462" s="627"/>
      <c r="E462" s="627"/>
      <c r="F462" s="627"/>
      <c r="G462" s="627"/>
      <c r="H462" s="627"/>
      <c r="I462" s="627"/>
      <c r="J462" s="627"/>
      <c r="K462" s="627"/>
      <c r="L462" s="627"/>
      <c r="M462" s="627"/>
      <c r="N462" s="627"/>
      <c r="O462" s="628"/>
      <c r="P462" s="629"/>
      <c r="Q462" s="629"/>
      <c r="R462" s="627"/>
      <c r="S462" s="626"/>
      <c r="T462" s="557"/>
    </row>
    <row r="463" ht="15.75" customHeight="1">
      <c r="A463" s="625"/>
      <c r="B463" s="626"/>
      <c r="C463" s="626"/>
      <c r="D463" s="627"/>
      <c r="E463" s="627"/>
      <c r="F463" s="627"/>
      <c r="G463" s="627"/>
      <c r="H463" s="627"/>
      <c r="I463" s="627"/>
      <c r="J463" s="627"/>
      <c r="K463" s="627"/>
      <c r="L463" s="627"/>
      <c r="M463" s="627"/>
      <c r="N463" s="627"/>
      <c r="O463" s="628"/>
      <c r="P463" s="629"/>
      <c r="Q463" s="629"/>
      <c r="R463" s="627"/>
      <c r="S463" s="626"/>
      <c r="T463" s="557"/>
    </row>
    <row r="464" ht="15.75" customHeight="1">
      <c r="A464" s="625"/>
      <c r="B464" s="626"/>
      <c r="C464" s="626"/>
      <c r="D464" s="627"/>
      <c r="E464" s="627"/>
      <c r="F464" s="627"/>
      <c r="G464" s="627"/>
      <c r="H464" s="627"/>
      <c r="I464" s="627"/>
      <c r="J464" s="627"/>
      <c r="K464" s="627"/>
      <c r="L464" s="627"/>
      <c r="M464" s="627"/>
      <c r="N464" s="627"/>
      <c r="O464" s="628"/>
      <c r="P464" s="629"/>
      <c r="Q464" s="629"/>
      <c r="R464" s="627"/>
      <c r="S464" s="626"/>
      <c r="T464" s="557"/>
    </row>
    <row r="465" ht="15.75" customHeight="1">
      <c r="A465" s="625"/>
      <c r="B465" s="626"/>
      <c r="C465" s="626"/>
      <c r="D465" s="627"/>
      <c r="E465" s="627"/>
      <c r="F465" s="627"/>
      <c r="G465" s="627"/>
      <c r="H465" s="627"/>
      <c r="I465" s="627"/>
      <c r="J465" s="627"/>
      <c r="K465" s="627"/>
      <c r="L465" s="627"/>
      <c r="M465" s="627"/>
      <c r="N465" s="627"/>
      <c r="O465" s="628"/>
      <c r="P465" s="629"/>
      <c r="Q465" s="629"/>
      <c r="R465" s="627"/>
      <c r="S465" s="626"/>
      <c r="T465" s="557"/>
    </row>
    <row r="466" ht="15.75" customHeight="1">
      <c r="A466" s="625"/>
      <c r="B466" s="626"/>
      <c r="C466" s="626"/>
      <c r="D466" s="627"/>
      <c r="E466" s="627"/>
      <c r="F466" s="627"/>
      <c r="G466" s="627"/>
      <c r="H466" s="627"/>
      <c r="I466" s="627"/>
      <c r="J466" s="627"/>
      <c r="K466" s="627"/>
      <c r="L466" s="627"/>
      <c r="M466" s="627"/>
      <c r="N466" s="627"/>
      <c r="O466" s="628"/>
      <c r="P466" s="629"/>
      <c r="Q466" s="629"/>
      <c r="R466" s="627"/>
      <c r="S466" s="626"/>
      <c r="T466" s="557"/>
    </row>
    <row r="467" ht="15.75" customHeight="1">
      <c r="A467" s="625"/>
      <c r="B467" s="626"/>
      <c r="C467" s="626"/>
      <c r="D467" s="627"/>
      <c r="E467" s="627"/>
      <c r="F467" s="627"/>
      <c r="G467" s="627"/>
      <c r="H467" s="627"/>
      <c r="I467" s="627"/>
      <c r="J467" s="627"/>
      <c r="K467" s="627"/>
      <c r="L467" s="627"/>
      <c r="M467" s="627"/>
      <c r="N467" s="627"/>
      <c r="O467" s="628"/>
      <c r="P467" s="629"/>
      <c r="Q467" s="629"/>
      <c r="R467" s="627"/>
      <c r="S467" s="626"/>
      <c r="T467" s="557"/>
    </row>
    <row r="468" ht="15.75" customHeight="1">
      <c r="A468" s="625"/>
      <c r="B468" s="626"/>
      <c r="C468" s="626"/>
      <c r="D468" s="627"/>
      <c r="E468" s="627"/>
      <c r="F468" s="627"/>
      <c r="G468" s="627"/>
      <c r="H468" s="627"/>
      <c r="I468" s="627"/>
      <c r="J468" s="627"/>
      <c r="K468" s="627"/>
      <c r="L468" s="627"/>
      <c r="M468" s="627"/>
      <c r="N468" s="627"/>
      <c r="O468" s="628"/>
      <c r="P468" s="629"/>
      <c r="Q468" s="629"/>
      <c r="R468" s="627"/>
      <c r="S468" s="626"/>
      <c r="T468" s="557"/>
    </row>
    <row r="469" ht="15.75" customHeight="1">
      <c r="A469" s="625"/>
      <c r="B469" s="626"/>
      <c r="C469" s="626"/>
      <c r="D469" s="627"/>
      <c r="E469" s="627"/>
      <c r="F469" s="627"/>
      <c r="G469" s="627"/>
      <c r="H469" s="627"/>
      <c r="I469" s="627"/>
      <c r="J469" s="627"/>
      <c r="K469" s="627"/>
      <c r="L469" s="627"/>
      <c r="M469" s="627"/>
      <c r="N469" s="627"/>
      <c r="O469" s="628"/>
      <c r="P469" s="629"/>
      <c r="Q469" s="629"/>
      <c r="R469" s="627"/>
      <c r="S469" s="626"/>
      <c r="T469" s="557"/>
    </row>
    <row r="470" ht="15.75" customHeight="1">
      <c r="A470" s="625"/>
      <c r="B470" s="626"/>
      <c r="C470" s="626"/>
      <c r="D470" s="627"/>
      <c r="E470" s="627"/>
      <c r="F470" s="627"/>
      <c r="G470" s="627"/>
      <c r="H470" s="627"/>
      <c r="I470" s="627"/>
      <c r="J470" s="627"/>
      <c r="K470" s="627"/>
      <c r="L470" s="627"/>
      <c r="M470" s="627"/>
      <c r="N470" s="627"/>
      <c r="O470" s="628"/>
      <c r="P470" s="629"/>
      <c r="Q470" s="629"/>
      <c r="R470" s="627"/>
      <c r="S470" s="626"/>
      <c r="T470" s="557"/>
    </row>
    <row r="471" ht="15.75" customHeight="1">
      <c r="A471" s="625"/>
      <c r="B471" s="626"/>
      <c r="C471" s="626"/>
      <c r="D471" s="627"/>
      <c r="E471" s="627"/>
      <c r="F471" s="627"/>
      <c r="G471" s="627"/>
      <c r="H471" s="627"/>
      <c r="I471" s="627"/>
      <c r="J471" s="627"/>
      <c r="K471" s="627"/>
      <c r="L471" s="627"/>
      <c r="M471" s="627"/>
      <c r="N471" s="627"/>
      <c r="O471" s="628"/>
      <c r="P471" s="629"/>
      <c r="Q471" s="629"/>
      <c r="R471" s="627"/>
      <c r="S471" s="626"/>
      <c r="T471" s="557"/>
    </row>
    <row r="472" ht="15.75" customHeight="1">
      <c r="A472" s="625"/>
      <c r="B472" s="626"/>
      <c r="C472" s="626"/>
      <c r="D472" s="627"/>
      <c r="E472" s="627"/>
      <c r="F472" s="627"/>
      <c r="G472" s="627"/>
      <c r="H472" s="627"/>
      <c r="I472" s="627"/>
      <c r="J472" s="627"/>
      <c r="K472" s="627"/>
      <c r="L472" s="627"/>
      <c r="M472" s="627"/>
      <c r="N472" s="627"/>
      <c r="O472" s="628"/>
      <c r="P472" s="629"/>
      <c r="Q472" s="629"/>
      <c r="R472" s="627"/>
      <c r="S472" s="626"/>
      <c r="T472" s="557"/>
    </row>
    <row r="473" ht="15.75" customHeight="1">
      <c r="A473" s="625"/>
      <c r="B473" s="626"/>
      <c r="C473" s="626"/>
      <c r="D473" s="627"/>
      <c r="E473" s="627"/>
      <c r="F473" s="627"/>
      <c r="G473" s="627"/>
      <c r="H473" s="627"/>
      <c r="I473" s="627"/>
      <c r="J473" s="627"/>
      <c r="K473" s="627"/>
      <c r="L473" s="627"/>
      <c r="M473" s="627"/>
      <c r="N473" s="627"/>
      <c r="O473" s="628"/>
      <c r="P473" s="629"/>
      <c r="Q473" s="629"/>
      <c r="R473" s="627"/>
      <c r="S473" s="626"/>
      <c r="T473" s="557"/>
    </row>
    <row r="474" ht="15.75" customHeight="1">
      <c r="A474" s="625"/>
      <c r="B474" s="626"/>
      <c r="C474" s="626"/>
      <c r="D474" s="627"/>
      <c r="E474" s="627"/>
      <c r="F474" s="627"/>
      <c r="G474" s="627"/>
      <c r="H474" s="627"/>
      <c r="I474" s="627"/>
      <c r="J474" s="627"/>
      <c r="K474" s="627"/>
      <c r="L474" s="627"/>
      <c r="M474" s="627"/>
      <c r="N474" s="627"/>
      <c r="O474" s="628"/>
      <c r="P474" s="629"/>
      <c r="Q474" s="629"/>
      <c r="R474" s="627"/>
      <c r="S474" s="626"/>
      <c r="T474" s="557"/>
    </row>
    <row r="475" ht="15.75" customHeight="1">
      <c r="A475" s="625"/>
      <c r="B475" s="626"/>
      <c r="C475" s="626"/>
      <c r="D475" s="627"/>
      <c r="E475" s="627"/>
      <c r="F475" s="627"/>
      <c r="G475" s="627"/>
      <c r="H475" s="627"/>
      <c r="I475" s="627"/>
      <c r="J475" s="627"/>
      <c r="K475" s="627"/>
      <c r="L475" s="627"/>
      <c r="M475" s="627"/>
      <c r="N475" s="627"/>
      <c r="O475" s="628"/>
      <c r="P475" s="629"/>
      <c r="Q475" s="629"/>
      <c r="R475" s="627"/>
      <c r="S475" s="626"/>
      <c r="T475" s="557"/>
    </row>
    <row r="476" ht="15.75" customHeight="1">
      <c r="A476" s="625"/>
      <c r="B476" s="626"/>
      <c r="C476" s="626"/>
      <c r="D476" s="627"/>
      <c r="E476" s="627"/>
      <c r="F476" s="627"/>
      <c r="G476" s="627"/>
      <c r="H476" s="627"/>
      <c r="I476" s="627"/>
      <c r="J476" s="627"/>
      <c r="K476" s="627"/>
      <c r="L476" s="627"/>
      <c r="M476" s="627"/>
      <c r="N476" s="627"/>
      <c r="O476" s="628"/>
      <c r="P476" s="629"/>
      <c r="Q476" s="629"/>
      <c r="R476" s="627"/>
      <c r="S476" s="626"/>
      <c r="T476" s="557"/>
    </row>
    <row r="477" ht="15.75" customHeight="1">
      <c r="A477" s="625"/>
      <c r="B477" s="626"/>
      <c r="C477" s="626"/>
      <c r="D477" s="627"/>
      <c r="E477" s="627"/>
      <c r="F477" s="627"/>
      <c r="G477" s="627"/>
      <c r="H477" s="627"/>
      <c r="I477" s="627"/>
      <c r="J477" s="627"/>
      <c r="K477" s="627"/>
      <c r="L477" s="627"/>
      <c r="M477" s="627"/>
      <c r="N477" s="627"/>
      <c r="O477" s="628"/>
      <c r="P477" s="629"/>
      <c r="Q477" s="629"/>
      <c r="R477" s="627"/>
      <c r="S477" s="626"/>
      <c r="T477" s="557"/>
    </row>
    <row r="478" ht="15.75" customHeight="1">
      <c r="A478" s="625"/>
      <c r="B478" s="626"/>
      <c r="C478" s="626"/>
      <c r="D478" s="627"/>
      <c r="E478" s="627"/>
      <c r="F478" s="627"/>
      <c r="G478" s="627"/>
      <c r="H478" s="627"/>
      <c r="I478" s="627"/>
      <c r="J478" s="627"/>
      <c r="K478" s="627"/>
      <c r="L478" s="627"/>
      <c r="M478" s="627"/>
      <c r="N478" s="627"/>
      <c r="O478" s="628"/>
      <c r="P478" s="629"/>
      <c r="Q478" s="629"/>
      <c r="R478" s="627"/>
      <c r="S478" s="626"/>
      <c r="T478" s="557"/>
    </row>
    <row r="479" ht="15.75" customHeight="1">
      <c r="A479" s="625"/>
      <c r="B479" s="626"/>
      <c r="C479" s="626"/>
      <c r="D479" s="627"/>
      <c r="E479" s="627"/>
      <c r="F479" s="627"/>
      <c r="G479" s="627"/>
      <c r="H479" s="627"/>
      <c r="I479" s="627"/>
      <c r="J479" s="627"/>
      <c r="K479" s="627"/>
      <c r="L479" s="627"/>
      <c r="M479" s="627"/>
      <c r="N479" s="627"/>
      <c r="O479" s="628"/>
      <c r="P479" s="629"/>
      <c r="Q479" s="629"/>
      <c r="R479" s="627"/>
      <c r="S479" s="626"/>
      <c r="T479" s="557"/>
    </row>
    <row r="480" ht="15.75" customHeight="1">
      <c r="A480" s="625"/>
      <c r="B480" s="626"/>
      <c r="C480" s="626"/>
      <c r="D480" s="627"/>
      <c r="E480" s="627"/>
      <c r="F480" s="627"/>
      <c r="G480" s="627"/>
      <c r="H480" s="627"/>
      <c r="I480" s="627"/>
      <c r="J480" s="627"/>
      <c r="K480" s="627"/>
      <c r="L480" s="627"/>
      <c r="M480" s="627"/>
      <c r="N480" s="627"/>
      <c r="O480" s="628"/>
      <c r="P480" s="629"/>
      <c r="Q480" s="629"/>
      <c r="R480" s="627"/>
      <c r="S480" s="626"/>
      <c r="T480" s="557"/>
    </row>
    <row r="481" ht="15.75" customHeight="1">
      <c r="A481" s="625"/>
      <c r="B481" s="626"/>
      <c r="C481" s="626"/>
      <c r="D481" s="627"/>
      <c r="E481" s="627"/>
      <c r="F481" s="627"/>
      <c r="G481" s="627"/>
      <c r="H481" s="627"/>
      <c r="I481" s="627"/>
      <c r="J481" s="627"/>
      <c r="K481" s="627"/>
      <c r="L481" s="627"/>
      <c r="M481" s="627"/>
      <c r="N481" s="627"/>
      <c r="O481" s="628"/>
      <c r="P481" s="629"/>
      <c r="Q481" s="629"/>
      <c r="R481" s="627"/>
      <c r="S481" s="626"/>
      <c r="T481" s="557"/>
    </row>
    <row r="482" ht="15.75" customHeight="1">
      <c r="A482" s="625"/>
      <c r="B482" s="626"/>
      <c r="C482" s="626"/>
      <c r="D482" s="627"/>
      <c r="E482" s="627"/>
      <c r="F482" s="627"/>
      <c r="G482" s="627"/>
      <c r="H482" s="627"/>
      <c r="I482" s="627"/>
      <c r="J482" s="627"/>
      <c r="K482" s="627"/>
      <c r="L482" s="627"/>
      <c r="M482" s="627"/>
      <c r="N482" s="627"/>
      <c r="O482" s="628"/>
      <c r="P482" s="629"/>
      <c r="Q482" s="629"/>
      <c r="R482" s="627"/>
      <c r="S482" s="626"/>
      <c r="T482" s="557"/>
    </row>
    <row r="483" ht="15.75" customHeight="1">
      <c r="A483" s="625"/>
      <c r="B483" s="626"/>
      <c r="C483" s="626"/>
      <c r="D483" s="627"/>
      <c r="E483" s="627"/>
      <c r="F483" s="627"/>
      <c r="G483" s="627"/>
      <c r="H483" s="627"/>
      <c r="I483" s="627"/>
      <c r="J483" s="627"/>
      <c r="K483" s="627"/>
      <c r="L483" s="627"/>
      <c r="M483" s="627"/>
      <c r="N483" s="627"/>
      <c r="O483" s="628"/>
      <c r="P483" s="629"/>
      <c r="Q483" s="629"/>
      <c r="R483" s="627"/>
      <c r="S483" s="626"/>
      <c r="T483" s="557"/>
    </row>
    <row r="484" ht="15.75" customHeight="1">
      <c r="A484" s="625"/>
      <c r="B484" s="626"/>
      <c r="C484" s="626"/>
      <c r="D484" s="627"/>
      <c r="E484" s="627"/>
      <c r="F484" s="627"/>
      <c r="G484" s="627"/>
      <c r="H484" s="627"/>
      <c r="I484" s="627"/>
      <c r="J484" s="627"/>
      <c r="K484" s="627"/>
      <c r="L484" s="627"/>
      <c r="M484" s="627"/>
      <c r="N484" s="627"/>
      <c r="O484" s="628"/>
      <c r="P484" s="629"/>
      <c r="Q484" s="629"/>
      <c r="R484" s="627"/>
      <c r="S484" s="626"/>
      <c r="T484" s="557"/>
    </row>
    <row r="485" ht="15.75" customHeight="1">
      <c r="A485" s="625"/>
      <c r="B485" s="626"/>
      <c r="C485" s="626"/>
      <c r="D485" s="627"/>
      <c r="E485" s="627"/>
      <c r="F485" s="627"/>
      <c r="G485" s="627"/>
      <c r="H485" s="627"/>
      <c r="I485" s="627"/>
      <c r="J485" s="627"/>
      <c r="K485" s="627"/>
      <c r="L485" s="627"/>
      <c r="M485" s="627"/>
      <c r="N485" s="627"/>
      <c r="O485" s="628"/>
      <c r="P485" s="629"/>
      <c r="Q485" s="629"/>
      <c r="R485" s="627"/>
      <c r="S485" s="626"/>
      <c r="T485" s="557"/>
    </row>
    <row r="486" ht="15.75" customHeight="1">
      <c r="A486" s="625"/>
      <c r="B486" s="626"/>
      <c r="C486" s="626"/>
      <c r="D486" s="627"/>
      <c r="E486" s="627"/>
      <c r="F486" s="627"/>
      <c r="G486" s="627"/>
      <c r="H486" s="627"/>
      <c r="I486" s="627"/>
      <c r="J486" s="627"/>
      <c r="K486" s="627"/>
      <c r="L486" s="627"/>
      <c r="M486" s="627"/>
      <c r="N486" s="627"/>
      <c r="O486" s="628"/>
      <c r="P486" s="629"/>
      <c r="Q486" s="629"/>
      <c r="R486" s="627"/>
      <c r="S486" s="626"/>
      <c r="T486" s="557"/>
    </row>
    <row r="487" ht="15.75" customHeight="1">
      <c r="A487" s="625"/>
      <c r="B487" s="626"/>
      <c r="C487" s="626"/>
      <c r="D487" s="627"/>
      <c r="E487" s="627"/>
      <c r="F487" s="627"/>
      <c r="G487" s="627"/>
      <c r="H487" s="627"/>
      <c r="I487" s="627"/>
      <c r="J487" s="627"/>
      <c r="K487" s="627"/>
      <c r="L487" s="627"/>
      <c r="M487" s="627"/>
      <c r="N487" s="627"/>
      <c r="O487" s="628"/>
      <c r="P487" s="629"/>
      <c r="Q487" s="629"/>
      <c r="R487" s="627"/>
      <c r="S487" s="626"/>
      <c r="T487" s="557"/>
    </row>
    <row r="488" ht="15.75" customHeight="1">
      <c r="A488" s="625"/>
      <c r="B488" s="626"/>
      <c r="C488" s="626"/>
      <c r="D488" s="627"/>
      <c r="E488" s="627"/>
      <c r="F488" s="627"/>
      <c r="G488" s="627"/>
      <c r="H488" s="627"/>
      <c r="I488" s="627"/>
      <c r="J488" s="627"/>
      <c r="K488" s="627"/>
      <c r="L488" s="627"/>
      <c r="M488" s="627"/>
      <c r="N488" s="627"/>
      <c r="O488" s="628"/>
      <c r="P488" s="629"/>
      <c r="Q488" s="629"/>
      <c r="R488" s="627"/>
      <c r="S488" s="626"/>
      <c r="T488" s="557"/>
    </row>
    <row r="489" ht="15.75" customHeight="1">
      <c r="A489" s="625"/>
      <c r="B489" s="626"/>
      <c r="C489" s="626"/>
      <c r="D489" s="627"/>
      <c r="E489" s="627"/>
      <c r="F489" s="627"/>
      <c r="G489" s="627"/>
      <c r="H489" s="627"/>
      <c r="I489" s="627"/>
      <c r="J489" s="627"/>
      <c r="K489" s="627"/>
      <c r="L489" s="627"/>
      <c r="M489" s="627"/>
      <c r="N489" s="627"/>
      <c r="O489" s="628"/>
      <c r="P489" s="629"/>
      <c r="Q489" s="629"/>
      <c r="R489" s="627"/>
      <c r="S489" s="626"/>
      <c r="T489" s="557"/>
    </row>
    <row r="490" ht="15.75" customHeight="1">
      <c r="A490" s="625"/>
      <c r="B490" s="626"/>
      <c r="C490" s="626"/>
      <c r="D490" s="627"/>
      <c r="E490" s="627"/>
      <c r="F490" s="627"/>
      <c r="G490" s="627"/>
      <c r="H490" s="627"/>
      <c r="I490" s="627"/>
      <c r="J490" s="627"/>
      <c r="K490" s="627"/>
      <c r="L490" s="627"/>
      <c r="M490" s="627"/>
      <c r="N490" s="627"/>
      <c r="O490" s="628"/>
      <c r="P490" s="629"/>
      <c r="Q490" s="629"/>
      <c r="R490" s="627"/>
      <c r="S490" s="626"/>
      <c r="T490" s="557"/>
    </row>
    <row r="491" ht="15.75" customHeight="1">
      <c r="A491" s="625"/>
      <c r="B491" s="626"/>
      <c r="C491" s="626"/>
      <c r="D491" s="627"/>
      <c r="E491" s="627"/>
      <c r="F491" s="627"/>
      <c r="G491" s="627"/>
      <c r="H491" s="627"/>
      <c r="I491" s="627"/>
      <c r="J491" s="627"/>
      <c r="K491" s="627"/>
      <c r="L491" s="627"/>
      <c r="M491" s="627"/>
      <c r="N491" s="627"/>
      <c r="O491" s="628"/>
      <c r="P491" s="629"/>
      <c r="Q491" s="629"/>
      <c r="R491" s="627"/>
      <c r="S491" s="626"/>
      <c r="T491" s="557"/>
    </row>
    <row r="492" ht="15.75" customHeight="1">
      <c r="A492" s="625"/>
      <c r="B492" s="626"/>
      <c r="C492" s="626"/>
      <c r="D492" s="627"/>
      <c r="E492" s="627"/>
      <c r="F492" s="627"/>
      <c r="G492" s="627"/>
      <c r="H492" s="627"/>
      <c r="I492" s="627"/>
      <c r="J492" s="627"/>
      <c r="K492" s="627"/>
      <c r="L492" s="627"/>
      <c r="M492" s="627"/>
      <c r="N492" s="627"/>
      <c r="O492" s="628"/>
      <c r="P492" s="629"/>
      <c r="Q492" s="629"/>
      <c r="R492" s="627"/>
      <c r="S492" s="626"/>
      <c r="T492" s="557"/>
    </row>
    <row r="493" ht="15.75" customHeight="1">
      <c r="A493" s="625"/>
      <c r="B493" s="626"/>
      <c r="C493" s="626"/>
      <c r="D493" s="627"/>
      <c r="E493" s="627"/>
      <c r="F493" s="627"/>
      <c r="G493" s="627"/>
      <c r="H493" s="627"/>
      <c r="I493" s="627"/>
      <c r="J493" s="627"/>
      <c r="K493" s="627"/>
      <c r="L493" s="627"/>
      <c r="M493" s="627"/>
      <c r="N493" s="627"/>
      <c r="O493" s="628"/>
      <c r="P493" s="629"/>
      <c r="Q493" s="629"/>
      <c r="R493" s="627"/>
      <c r="S493" s="626"/>
      <c r="T493" s="557"/>
    </row>
    <row r="494" ht="15.75" customHeight="1">
      <c r="A494" s="625"/>
      <c r="B494" s="626"/>
      <c r="C494" s="626"/>
      <c r="D494" s="627"/>
      <c r="E494" s="627"/>
      <c r="F494" s="627"/>
      <c r="G494" s="627"/>
      <c r="H494" s="627"/>
      <c r="I494" s="627"/>
      <c r="J494" s="627"/>
      <c r="K494" s="627"/>
      <c r="L494" s="627"/>
      <c r="M494" s="627"/>
      <c r="N494" s="627"/>
      <c r="O494" s="628"/>
      <c r="P494" s="629"/>
      <c r="Q494" s="629"/>
      <c r="R494" s="627"/>
      <c r="S494" s="626"/>
      <c r="T494" s="557"/>
    </row>
    <row r="495" ht="15.75" customHeight="1">
      <c r="A495" s="625"/>
      <c r="B495" s="626"/>
      <c r="C495" s="626"/>
      <c r="D495" s="627"/>
      <c r="E495" s="627"/>
      <c r="F495" s="627"/>
      <c r="G495" s="627"/>
      <c r="H495" s="627"/>
      <c r="I495" s="627"/>
      <c r="J495" s="627"/>
      <c r="K495" s="627"/>
      <c r="L495" s="627"/>
      <c r="M495" s="627"/>
      <c r="N495" s="627"/>
      <c r="O495" s="628"/>
      <c r="P495" s="629"/>
      <c r="Q495" s="629"/>
      <c r="R495" s="627"/>
      <c r="S495" s="626"/>
      <c r="T495" s="557"/>
    </row>
    <row r="496" ht="15.75" customHeight="1">
      <c r="A496" s="625"/>
      <c r="B496" s="626"/>
      <c r="C496" s="626"/>
      <c r="D496" s="627"/>
      <c r="E496" s="627"/>
      <c r="F496" s="627"/>
      <c r="G496" s="627"/>
      <c r="H496" s="627"/>
      <c r="I496" s="627"/>
      <c r="J496" s="627"/>
      <c r="K496" s="627"/>
      <c r="L496" s="627"/>
      <c r="M496" s="627"/>
      <c r="N496" s="627"/>
      <c r="O496" s="628"/>
      <c r="P496" s="629"/>
      <c r="Q496" s="629"/>
      <c r="R496" s="627"/>
      <c r="S496" s="626"/>
      <c r="T496" s="557"/>
    </row>
    <row r="497" ht="15.75" customHeight="1">
      <c r="A497" s="625"/>
      <c r="B497" s="626"/>
      <c r="C497" s="626"/>
      <c r="D497" s="627"/>
      <c r="E497" s="627"/>
      <c r="F497" s="627"/>
      <c r="G497" s="627"/>
      <c r="H497" s="627"/>
      <c r="I497" s="627"/>
      <c r="J497" s="627"/>
      <c r="K497" s="627"/>
      <c r="L497" s="627"/>
      <c r="M497" s="627"/>
      <c r="N497" s="627"/>
      <c r="O497" s="628"/>
      <c r="P497" s="629"/>
      <c r="Q497" s="629"/>
      <c r="R497" s="627"/>
      <c r="S497" s="626"/>
      <c r="T497" s="557"/>
    </row>
    <row r="498" ht="15.75" customHeight="1">
      <c r="A498" s="625"/>
      <c r="B498" s="626"/>
      <c r="C498" s="626"/>
      <c r="D498" s="627"/>
      <c r="E498" s="627"/>
      <c r="F498" s="627"/>
      <c r="G498" s="627"/>
      <c r="H498" s="627"/>
      <c r="I498" s="627"/>
      <c r="J498" s="627"/>
      <c r="K498" s="627"/>
      <c r="L498" s="627"/>
      <c r="M498" s="627"/>
      <c r="N498" s="627"/>
      <c r="O498" s="628"/>
      <c r="P498" s="629"/>
      <c r="Q498" s="629"/>
      <c r="R498" s="627"/>
      <c r="S498" s="626"/>
      <c r="T498" s="557"/>
    </row>
    <row r="499" ht="15.75" customHeight="1">
      <c r="A499" s="625"/>
      <c r="B499" s="626"/>
      <c r="C499" s="626"/>
      <c r="D499" s="627"/>
      <c r="E499" s="627"/>
      <c r="F499" s="627"/>
      <c r="G499" s="627"/>
      <c r="H499" s="627"/>
      <c r="I499" s="627"/>
      <c r="J499" s="627"/>
      <c r="K499" s="627"/>
      <c r="L499" s="627"/>
      <c r="M499" s="627"/>
      <c r="N499" s="627"/>
      <c r="O499" s="628"/>
      <c r="P499" s="629"/>
      <c r="Q499" s="629"/>
      <c r="R499" s="627"/>
      <c r="S499" s="626"/>
      <c r="T499" s="557"/>
    </row>
    <row r="500" ht="15.75" customHeight="1">
      <c r="A500" s="625"/>
      <c r="B500" s="626"/>
      <c r="C500" s="626"/>
      <c r="D500" s="627"/>
      <c r="E500" s="627"/>
      <c r="F500" s="627"/>
      <c r="G500" s="627"/>
      <c r="H500" s="627"/>
      <c r="I500" s="627"/>
      <c r="J500" s="627"/>
      <c r="K500" s="627"/>
      <c r="L500" s="627"/>
      <c r="M500" s="627"/>
      <c r="N500" s="627"/>
      <c r="O500" s="628"/>
      <c r="P500" s="629"/>
      <c r="Q500" s="629"/>
      <c r="R500" s="627"/>
      <c r="S500" s="626"/>
      <c r="T500" s="557"/>
    </row>
    <row r="501" ht="15.75" customHeight="1">
      <c r="A501" s="625"/>
      <c r="B501" s="626"/>
      <c r="C501" s="626"/>
      <c r="D501" s="627"/>
      <c r="E501" s="627"/>
      <c r="F501" s="627"/>
      <c r="G501" s="627"/>
      <c r="H501" s="627"/>
      <c r="I501" s="627"/>
      <c r="J501" s="627"/>
      <c r="K501" s="627"/>
      <c r="L501" s="627"/>
      <c r="M501" s="627"/>
      <c r="N501" s="627"/>
      <c r="O501" s="628"/>
      <c r="P501" s="629"/>
      <c r="Q501" s="629"/>
      <c r="R501" s="627"/>
      <c r="S501" s="626"/>
      <c r="T501" s="557"/>
    </row>
    <row r="502" ht="15.75" customHeight="1">
      <c r="A502" s="625"/>
      <c r="B502" s="626"/>
      <c r="C502" s="626"/>
      <c r="D502" s="627"/>
      <c r="E502" s="627"/>
      <c r="F502" s="627"/>
      <c r="G502" s="627"/>
      <c r="H502" s="627"/>
      <c r="I502" s="627"/>
      <c r="J502" s="627"/>
      <c r="K502" s="627"/>
      <c r="L502" s="627"/>
      <c r="M502" s="627"/>
      <c r="N502" s="627"/>
      <c r="O502" s="628"/>
      <c r="P502" s="629"/>
      <c r="Q502" s="629"/>
      <c r="R502" s="627"/>
      <c r="S502" s="626"/>
      <c r="T502" s="557"/>
    </row>
    <row r="503" ht="15.75" customHeight="1">
      <c r="A503" s="625"/>
      <c r="B503" s="626"/>
      <c r="C503" s="626"/>
      <c r="D503" s="627"/>
      <c r="E503" s="627"/>
      <c r="F503" s="627"/>
      <c r="G503" s="627"/>
      <c r="H503" s="627"/>
      <c r="I503" s="627"/>
      <c r="J503" s="627"/>
      <c r="K503" s="627"/>
      <c r="L503" s="627"/>
      <c r="M503" s="627"/>
      <c r="N503" s="627"/>
      <c r="O503" s="628"/>
      <c r="P503" s="629"/>
      <c r="Q503" s="629"/>
      <c r="R503" s="627"/>
      <c r="S503" s="626"/>
      <c r="T503" s="557"/>
    </row>
    <row r="504" ht="15.75" customHeight="1">
      <c r="A504" s="625"/>
      <c r="B504" s="626"/>
      <c r="C504" s="626"/>
      <c r="D504" s="627"/>
      <c r="E504" s="627"/>
      <c r="F504" s="627"/>
      <c r="G504" s="627"/>
      <c r="H504" s="627"/>
      <c r="I504" s="627"/>
      <c r="J504" s="627"/>
      <c r="K504" s="627"/>
      <c r="L504" s="627"/>
      <c r="M504" s="627"/>
      <c r="N504" s="627"/>
      <c r="O504" s="628"/>
      <c r="P504" s="629"/>
      <c r="Q504" s="629"/>
      <c r="R504" s="627"/>
      <c r="S504" s="626"/>
      <c r="T504" s="557"/>
    </row>
    <row r="505" ht="15.75" customHeight="1">
      <c r="A505" s="625"/>
      <c r="B505" s="626"/>
      <c r="C505" s="626"/>
      <c r="D505" s="627"/>
      <c r="E505" s="627"/>
      <c r="F505" s="627"/>
      <c r="G505" s="627"/>
      <c r="H505" s="627"/>
      <c r="I505" s="627"/>
      <c r="J505" s="627"/>
      <c r="K505" s="627"/>
      <c r="L505" s="627"/>
      <c r="M505" s="627"/>
      <c r="N505" s="627"/>
      <c r="O505" s="628"/>
      <c r="P505" s="629"/>
      <c r="Q505" s="629"/>
      <c r="R505" s="627"/>
      <c r="S505" s="626"/>
      <c r="T505" s="557"/>
    </row>
    <row r="506" ht="15.75" customHeight="1">
      <c r="A506" s="625"/>
      <c r="B506" s="626"/>
      <c r="C506" s="626"/>
      <c r="D506" s="627"/>
      <c r="E506" s="627"/>
      <c r="F506" s="627"/>
      <c r="G506" s="627"/>
      <c r="H506" s="627"/>
      <c r="I506" s="627"/>
      <c r="J506" s="627"/>
      <c r="K506" s="627"/>
      <c r="L506" s="627"/>
      <c r="M506" s="627"/>
      <c r="N506" s="627"/>
      <c r="O506" s="628"/>
      <c r="P506" s="629"/>
      <c r="Q506" s="629"/>
      <c r="R506" s="627"/>
      <c r="S506" s="626"/>
      <c r="T506" s="557"/>
    </row>
    <row r="507" ht="15.75" customHeight="1">
      <c r="A507" s="625"/>
      <c r="B507" s="626"/>
      <c r="C507" s="626"/>
      <c r="D507" s="627"/>
      <c r="E507" s="627"/>
      <c r="F507" s="627"/>
      <c r="G507" s="627"/>
      <c r="H507" s="627"/>
      <c r="I507" s="627"/>
      <c r="J507" s="627"/>
      <c r="K507" s="627"/>
      <c r="L507" s="627"/>
      <c r="M507" s="627"/>
      <c r="N507" s="627"/>
      <c r="O507" s="628"/>
      <c r="P507" s="629"/>
      <c r="Q507" s="629"/>
      <c r="R507" s="627"/>
      <c r="S507" s="626"/>
      <c r="T507" s="557"/>
    </row>
    <row r="508" ht="15.75" customHeight="1">
      <c r="A508" s="625"/>
      <c r="B508" s="626"/>
      <c r="C508" s="626"/>
      <c r="D508" s="627"/>
      <c r="E508" s="627"/>
      <c r="F508" s="627"/>
      <c r="G508" s="627"/>
      <c r="H508" s="627"/>
      <c r="I508" s="627"/>
      <c r="J508" s="627"/>
      <c r="K508" s="627"/>
      <c r="L508" s="627"/>
      <c r="M508" s="627"/>
      <c r="N508" s="627"/>
      <c r="O508" s="628"/>
      <c r="P508" s="629"/>
      <c r="Q508" s="629"/>
      <c r="R508" s="627"/>
      <c r="S508" s="626"/>
      <c r="T508" s="557"/>
    </row>
    <row r="509" ht="15.75" customHeight="1">
      <c r="A509" s="625"/>
      <c r="B509" s="626"/>
      <c r="C509" s="626"/>
      <c r="D509" s="627"/>
      <c r="E509" s="627"/>
      <c r="F509" s="627"/>
      <c r="G509" s="627"/>
      <c r="H509" s="627"/>
      <c r="I509" s="627"/>
      <c r="J509" s="627"/>
      <c r="K509" s="627"/>
      <c r="L509" s="627"/>
      <c r="M509" s="627"/>
      <c r="N509" s="627"/>
      <c r="O509" s="628"/>
      <c r="P509" s="629"/>
      <c r="Q509" s="629"/>
      <c r="R509" s="627"/>
      <c r="S509" s="626"/>
      <c r="T509" s="557"/>
    </row>
    <row r="510" ht="15.75" customHeight="1">
      <c r="A510" s="625"/>
      <c r="B510" s="626"/>
      <c r="C510" s="626"/>
      <c r="D510" s="627"/>
      <c r="E510" s="627"/>
      <c r="F510" s="627"/>
      <c r="G510" s="627"/>
      <c r="H510" s="627"/>
      <c r="I510" s="627"/>
      <c r="J510" s="627"/>
      <c r="K510" s="627"/>
      <c r="L510" s="627"/>
      <c r="M510" s="627"/>
      <c r="N510" s="627"/>
      <c r="O510" s="628"/>
      <c r="P510" s="629"/>
      <c r="Q510" s="629"/>
      <c r="R510" s="627"/>
      <c r="S510" s="626"/>
      <c r="T510" s="557"/>
    </row>
    <row r="511" ht="15.75" customHeight="1">
      <c r="A511" s="625"/>
      <c r="B511" s="626"/>
      <c r="C511" s="626"/>
      <c r="D511" s="627"/>
      <c r="E511" s="627"/>
      <c r="F511" s="627"/>
      <c r="G511" s="627"/>
      <c r="H511" s="627"/>
      <c r="I511" s="627"/>
      <c r="J511" s="627"/>
      <c r="K511" s="627"/>
      <c r="L511" s="627"/>
      <c r="M511" s="627"/>
      <c r="N511" s="627"/>
      <c r="O511" s="628"/>
      <c r="P511" s="629"/>
      <c r="Q511" s="629"/>
      <c r="R511" s="627"/>
      <c r="S511" s="626"/>
      <c r="T511" s="557"/>
    </row>
    <row r="512" ht="15.75" customHeight="1">
      <c r="A512" s="625"/>
      <c r="B512" s="626"/>
      <c r="C512" s="626"/>
      <c r="D512" s="627"/>
      <c r="E512" s="627"/>
      <c r="F512" s="627"/>
      <c r="G512" s="627"/>
      <c r="H512" s="627"/>
      <c r="I512" s="627"/>
      <c r="J512" s="627"/>
      <c r="K512" s="627"/>
      <c r="L512" s="627"/>
      <c r="M512" s="627"/>
      <c r="N512" s="627"/>
      <c r="O512" s="628"/>
      <c r="P512" s="629"/>
      <c r="Q512" s="629"/>
      <c r="R512" s="627"/>
      <c r="S512" s="626"/>
      <c r="T512" s="557"/>
    </row>
    <row r="513" ht="15.75" customHeight="1">
      <c r="A513" s="625"/>
      <c r="B513" s="626"/>
      <c r="C513" s="626"/>
      <c r="D513" s="627"/>
      <c r="E513" s="627"/>
      <c r="F513" s="627"/>
      <c r="G513" s="627"/>
      <c r="H513" s="627"/>
      <c r="I513" s="627"/>
      <c r="J513" s="627"/>
      <c r="K513" s="627"/>
      <c r="L513" s="627"/>
      <c r="M513" s="627"/>
      <c r="N513" s="627"/>
      <c r="O513" s="628"/>
      <c r="P513" s="629"/>
      <c r="Q513" s="629"/>
      <c r="R513" s="627"/>
      <c r="S513" s="626"/>
      <c r="T513" s="557"/>
    </row>
    <row r="514" ht="15.75" customHeight="1">
      <c r="A514" s="625"/>
      <c r="B514" s="626"/>
      <c r="C514" s="626"/>
      <c r="D514" s="627"/>
      <c r="E514" s="627"/>
      <c r="F514" s="627"/>
      <c r="G514" s="627"/>
      <c r="H514" s="627"/>
      <c r="I514" s="627"/>
      <c r="J514" s="627"/>
      <c r="K514" s="627"/>
      <c r="L514" s="627"/>
      <c r="M514" s="627"/>
      <c r="N514" s="627"/>
      <c r="O514" s="628"/>
      <c r="P514" s="629"/>
      <c r="Q514" s="629"/>
      <c r="R514" s="627"/>
      <c r="S514" s="626"/>
      <c r="T514" s="557"/>
    </row>
    <row r="515" ht="15.75" customHeight="1">
      <c r="A515" s="625"/>
      <c r="B515" s="626"/>
      <c r="C515" s="626"/>
      <c r="D515" s="627"/>
      <c r="E515" s="627"/>
      <c r="F515" s="627"/>
      <c r="G515" s="627"/>
      <c r="H515" s="627"/>
      <c r="I515" s="627"/>
      <c r="J515" s="627"/>
      <c r="K515" s="627"/>
      <c r="L515" s="627"/>
      <c r="M515" s="627"/>
      <c r="N515" s="627"/>
      <c r="O515" s="628"/>
      <c r="P515" s="629"/>
      <c r="Q515" s="629"/>
      <c r="R515" s="627"/>
      <c r="S515" s="626"/>
      <c r="T515" s="557"/>
    </row>
    <row r="516" ht="15.75" customHeight="1">
      <c r="A516" s="625"/>
      <c r="B516" s="626"/>
      <c r="C516" s="626"/>
      <c r="D516" s="627"/>
      <c r="E516" s="627"/>
      <c r="F516" s="627"/>
      <c r="G516" s="627"/>
      <c r="H516" s="627"/>
      <c r="I516" s="627"/>
      <c r="J516" s="627"/>
      <c r="K516" s="627"/>
      <c r="L516" s="627"/>
      <c r="M516" s="627"/>
      <c r="N516" s="627"/>
      <c r="O516" s="628"/>
      <c r="P516" s="629"/>
      <c r="Q516" s="629"/>
      <c r="R516" s="627"/>
      <c r="S516" s="626"/>
      <c r="T516" s="557"/>
    </row>
    <row r="517" ht="15.75" customHeight="1">
      <c r="A517" s="625"/>
      <c r="B517" s="626"/>
      <c r="C517" s="626"/>
      <c r="D517" s="627"/>
      <c r="E517" s="627"/>
      <c r="F517" s="627"/>
      <c r="G517" s="627"/>
      <c r="H517" s="627"/>
      <c r="I517" s="627"/>
      <c r="J517" s="627"/>
      <c r="K517" s="627"/>
      <c r="L517" s="627"/>
      <c r="M517" s="627"/>
      <c r="N517" s="627"/>
      <c r="O517" s="628"/>
      <c r="P517" s="629"/>
      <c r="Q517" s="629"/>
      <c r="R517" s="627"/>
      <c r="S517" s="626"/>
      <c r="T517" s="557"/>
    </row>
    <row r="518" ht="15.75" customHeight="1">
      <c r="A518" s="625"/>
      <c r="B518" s="626"/>
      <c r="C518" s="626"/>
      <c r="D518" s="627"/>
      <c r="E518" s="627"/>
      <c r="F518" s="627"/>
      <c r="G518" s="627"/>
      <c r="H518" s="627"/>
      <c r="I518" s="627"/>
      <c r="J518" s="627"/>
      <c r="K518" s="627"/>
      <c r="L518" s="627"/>
      <c r="M518" s="627"/>
      <c r="N518" s="627"/>
      <c r="O518" s="628"/>
      <c r="P518" s="629"/>
      <c r="Q518" s="629"/>
      <c r="R518" s="627"/>
      <c r="S518" s="626"/>
      <c r="T518" s="557"/>
    </row>
    <row r="519" ht="15.75" customHeight="1">
      <c r="A519" s="625"/>
      <c r="B519" s="626"/>
      <c r="C519" s="626"/>
      <c r="D519" s="627"/>
      <c r="E519" s="627"/>
      <c r="F519" s="627"/>
      <c r="G519" s="627"/>
      <c r="H519" s="627"/>
      <c r="I519" s="627"/>
      <c r="J519" s="627"/>
      <c r="K519" s="627"/>
      <c r="L519" s="627"/>
      <c r="M519" s="627"/>
      <c r="N519" s="627"/>
      <c r="O519" s="628"/>
      <c r="P519" s="629"/>
      <c r="Q519" s="629"/>
      <c r="R519" s="627"/>
      <c r="S519" s="626"/>
      <c r="T519" s="557"/>
    </row>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S1"/>
  </mergeCells>
  <conditionalFormatting sqref="K4:K12">
    <cfRule type="notContainsBlanks" dxfId="0" priority="1">
      <formula>LEN(TRIM(K4))&gt;0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7.38"/>
    <col customWidth="1" min="2" max="2" width="7.5"/>
    <col customWidth="1" min="3" max="4" width="12.63"/>
    <col customWidth="1" min="5" max="5" width="6.25"/>
    <col customWidth="1" min="6" max="6" width="31.75"/>
    <col customWidth="1" min="8" max="8" width="9.25"/>
    <col customWidth="1" min="10" max="10" width="28.25"/>
    <col customWidth="1" min="12" max="12" width="22.25"/>
    <col customWidth="1" min="14" max="14" width="35.13"/>
    <col customWidth="1" min="15" max="15" width="37.75"/>
    <col customWidth="1" min="17" max="17" width="33.13"/>
    <col customWidth="1" min="19" max="19" width="40.63"/>
    <col customWidth="1" min="20" max="20" width="33.38"/>
    <col customWidth="1" min="30" max="30" width="15.75"/>
    <col customWidth="1" min="31" max="31" width="16.63"/>
    <col customWidth="1" min="35" max="35" width="21.0"/>
    <col customWidth="1" min="37" max="37" width="18.63"/>
    <col customWidth="1" min="41" max="41" width="15.13"/>
    <col customWidth="1" min="42" max="42" width="17.5"/>
    <col customWidth="1" min="43" max="43" width="17.63"/>
    <col customWidth="1" min="53" max="53" width="40.38"/>
  </cols>
  <sheetData>
    <row r="1" ht="15.75" customHeight="1">
      <c r="A1" s="380" t="s">
        <v>103</v>
      </c>
      <c r="B1" s="381" t="s">
        <v>1</v>
      </c>
      <c r="C1" s="382" t="s">
        <v>2</v>
      </c>
      <c r="D1" s="382" t="s">
        <v>3</v>
      </c>
      <c r="E1" s="381" t="s">
        <v>4</v>
      </c>
      <c r="F1" s="381" t="s">
        <v>5</v>
      </c>
      <c r="G1" s="382" t="s">
        <v>7</v>
      </c>
      <c r="H1" s="381" t="s">
        <v>8</v>
      </c>
      <c r="I1" s="381" t="s">
        <v>9</v>
      </c>
      <c r="J1" s="381" t="s">
        <v>10</v>
      </c>
      <c r="K1" s="383" t="s">
        <v>11</v>
      </c>
      <c r="L1" s="381" t="s">
        <v>12</v>
      </c>
      <c r="M1" s="381" t="s">
        <v>13</v>
      </c>
      <c r="N1" s="381" t="s">
        <v>14</v>
      </c>
      <c r="O1" s="381" t="s">
        <v>15</v>
      </c>
      <c r="P1" s="381" t="s">
        <v>16</v>
      </c>
      <c r="Q1" s="381" t="s">
        <v>17</v>
      </c>
      <c r="R1" s="381" t="s">
        <v>18</v>
      </c>
      <c r="S1" s="381" t="s">
        <v>19</v>
      </c>
      <c r="T1" s="381" t="s">
        <v>20</v>
      </c>
      <c r="U1" s="384" t="s">
        <v>1279</v>
      </c>
      <c r="V1" s="385"/>
      <c r="W1" s="385"/>
      <c r="X1" s="385"/>
      <c r="Y1" s="386"/>
      <c r="Z1" s="384" t="s">
        <v>1280</v>
      </c>
      <c r="AA1" s="385"/>
      <c r="AB1" s="386"/>
      <c r="AC1" s="387" t="s">
        <v>29</v>
      </c>
      <c r="AD1" s="381" t="s">
        <v>30</v>
      </c>
      <c r="AE1" s="381" t="s">
        <v>31</v>
      </c>
      <c r="AF1" s="388" t="s">
        <v>1281</v>
      </c>
      <c r="AP1" s="389"/>
      <c r="AQ1" s="390" t="s">
        <v>43</v>
      </c>
      <c r="AR1" s="391" t="s">
        <v>1282</v>
      </c>
      <c r="AS1" s="385"/>
      <c r="AT1" s="385"/>
      <c r="AU1" s="385"/>
      <c r="AV1" s="386"/>
      <c r="AW1" s="391" t="s">
        <v>49</v>
      </c>
      <c r="AX1" s="385"/>
      <c r="AY1" s="386"/>
      <c r="AZ1" s="392" t="s">
        <v>50</v>
      </c>
      <c r="BA1" s="393" t="s">
        <v>1283</v>
      </c>
    </row>
    <row r="2" ht="31.5" customHeight="1">
      <c r="A2" s="394"/>
      <c r="B2" s="395"/>
      <c r="C2" s="395"/>
      <c r="D2" s="395"/>
      <c r="E2" s="395"/>
      <c r="F2" s="395"/>
      <c r="G2" s="395"/>
      <c r="H2" s="395"/>
      <c r="I2" s="395"/>
      <c r="J2" s="395"/>
      <c r="K2" s="395"/>
      <c r="L2" s="395"/>
      <c r="M2" s="395"/>
      <c r="N2" s="395"/>
      <c r="O2" s="395"/>
      <c r="P2" s="395"/>
      <c r="Q2" s="395"/>
      <c r="R2" s="395"/>
      <c r="S2" s="395"/>
      <c r="T2" s="395"/>
      <c r="U2" s="396" t="s">
        <v>21</v>
      </c>
      <c r="V2" s="397" t="s">
        <v>22</v>
      </c>
      <c r="W2" s="397" t="s">
        <v>23</v>
      </c>
      <c r="X2" s="397" t="s">
        <v>24</v>
      </c>
      <c r="Y2" s="397" t="s">
        <v>25</v>
      </c>
      <c r="Z2" s="396" t="s">
        <v>26</v>
      </c>
      <c r="AA2" s="397" t="s">
        <v>27</v>
      </c>
      <c r="AB2" s="397" t="s">
        <v>28</v>
      </c>
      <c r="AC2" s="395"/>
      <c r="AD2" s="395"/>
      <c r="AE2" s="395"/>
      <c r="AF2" s="398" t="s">
        <v>32</v>
      </c>
      <c r="AG2" s="399" t="s">
        <v>33</v>
      </c>
      <c r="AH2" s="399" t="s">
        <v>34</v>
      </c>
      <c r="AI2" s="399" t="s">
        <v>35</v>
      </c>
      <c r="AJ2" s="399" t="s">
        <v>36</v>
      </c>
      <c r="AK2" s="399" t="s">
        <v>37</v>
      </c>
      <c r="AL2" s="399" t="s">
        <v>38</v>
      </c>
      <c r="AM2" s="399" t="s">
        <v>39</v>
      </c>
      <c r="AN2" s="399" t="s">
        <v>40</v>
      </c>
      <c r="AO2" s="399" t="s">
        <v>41</v>
      </c>
      <c r="AP2" s="399" t="s">
        <v>42</v>
      </c>
      <c r="AQ2" s="400"/>
      <c r="AR2" s="401" t="s">
        <v>1284</v>
      </c>
      <c r="AS2" s="402" t="s">
        <v>45</v>
      </c>
      <c r="AT2" s="403" t="s">
        <v>46</v>
      </c>
      <c r="AU2" s="403" t="s">
        <v>47</v>
      </c>
      <c r="AV2" s="402" t="s">
        <v>48</v>
      </c>
      <c r="AW2" s="404" t="s">
        <v>1285</v>
      </c>
      <c r="AX2" s="405" t="s">
        <v>51</v>
      </c>
      <c r="AY2" s="405" t="s">
        <v>52</v>
      </c>
      <c r="AZ2" s="395"/>
      <c r="BA2" s="400"/>
    </row>
    <row r="3" ht="15.75" customHeight="1">
      <c r="A3" s="406">
        <v>1.0</v>
      </c>
      <c r="B3" s="407">
        <v>19465.0</v>
      </c>
      <c r="C3" s="408">
        <v>45712.0</v>
      </c>
      <c r="D3" s="409">
        <v>45717.0</v>
      </c>
      <c r="E3" s="410">
        <f t="shared" ref="E3:E156" si="1">DAYS(D3, C3)</f>
        <v>5</v>
      </c>
      <c r="F3" s="411" t="s">
        <v>2341</v>
      </c>
      <c r="G3" s="408">
        <v>43705.0</v>
      </c>
      <c r="H3" s="407">
        <v>5.0</v>
      </c>
      <c r="I3" s="412" t="s">
        <v>62</v>
      </c>
      <c r="J3" s="412" t="s">
        <v>2732</v>
      </c>
      <c r="K3" s="412" t="s">
        <v>2733</v>
      </c>
      <c r="L3" s="412" t="s">
        <v>164</v>
      </c>
      <c r="M3" s="418" t="s">
        <v>58</v>
      </c>
      <c r="N3" s="412" t="s">
        <v>352</v>
      </c>
      <c r="O3" s="412" t="s">
        <v>2734</v>
      </c>
      <c r="P3" s="407" t="s">
        <v>61</v>
      </c>
      <c r="Q3" s="412" t="s">
        <v>62</v>
      </c>
      <c r="R3" s="407" t="s">
        <v>62</v>
      </c>
      <c r="S3" s="412" t="s">
        <v>2735</v>
      </c>
      <c r="T3" s="412" t="s">
        <v>62</v>
      </c>
      <c r="U3" s="413">
        <v>68038.55</v>
      </c>
      <c r="V3" s="414">
        <v>0.0</v>
      </c>
      <c r="W3" s="414">
        <v>0.0</v>
      </c>
      <c r="X3" s="414">
        <v>0.0</v>
      </c>
      <c r="Y3" s="414">
        <v>48538.55</v>
      </c>
      <c r="Z3" s="414">
        <v>13650.0</v>
      </c>
      <c r="AA3" s="414">
        <v>5850.0</v>
      </c>
      <c r="AB3" s="414">
        <f t="shared" ref="AB3:AB156" si="2">Z3+AA3</f>
        <v>19500</v>
      </c>
      <c r="AC3" s="416">
        <f t="shared" ref="AC3:AC156" si="3">U3-V3-W3-X3-Y3-AB3</f>
        <v>0</v>
      </c>
      <c r="AD3" s="417" t="s">
        <v>81</v>
      </c>
      <c r="AE3" s="417" t="s">
        <v>65</v>
      </c>
      <c r="AF3" s="418" t="b">
        <v>1</v>
      </c>
      <c r="AG3" s="412"/>
      <c r="AH3" s="412" t="b">
        <v>1</v>
      </c>
      <c r="AI3" s="412"/>
      <c r="AJ3" s="412" t="b">
        <v>1</v>
      </c>
      <c r="AK3" s="412"/>
      <c r="AL3" s="412"/>
      <c r="AM3" s="412" t="b">
        <v>1</v>
      </c>
      <c r="AN3" s="412"/>
      <c r="AO3" s="417" t="s">
        <v>83</v>
      </c>
      <c r="AP3" s="407" t="s">
        <v>94</v>
      </c>
      <c r="AQ3" s="419"/>
      <c r="AR3" s="420">
        <f t="shared" ref="AR3:AR33" si="4">D3+30</f>
        <v>45747</v>
      </c>
      <c r="AS3" s="417"/>
      <c r="AT3" s="421"/>
      <c r="AU3" s="421"/>
      <c r="AV3" s="417"/>
      <c r="AW3" s="422"/>
      <c r="AX3" s="423"/>
      <c r="AY3" s="424"/>
      <c r="AZ3" s="425"/>
    </row>
    <row r="4" ht="15.75" customHeight="1">
      <c r="A4" s="465">
        <v>2.0</v>
      </c>
      <c r="B4" s="466">
        <v>19673.0</v>
      </c>
      <c r="C4" s="467">
        <v>45717.0</v>
      </c>
      <c r="D4" s="468">
        <v>45717.0</v>
      </c>
      <c r="E4" s="469">
        <f t="shared" si="1"/>
        <v>0</v>
      </c>
      <c r="F4" s="470" t="s">
        <v>2736</v>
      </c>
      <c r="G4" s="467">
        <v>27869.0</v>
      </c>
      <c r="H4" s="466">
        <v>48.0</v>
      </c>
      <c r="I4" s="472" t="s">
        <v>62</v>
      </c>
      <c r="J4" s="472" t="s">
        <v>2737</v>
      </c>
      <c r="K4" s="472" t="s">
        <v>2738</v>
      </c>
      <c r="L4" s="472" t="s">
        <v>164</v>
      </c>
      <c r="M4" s="478" t="s">
        <v>341</v>
      </c>
      <c r="N4" s="472" t="s">
        <v>2739</v>
      </c>
      <c r="O4" s="472" t="s">
        <v>2739</v>
      </c>
      <c r="P4" s="466" t="s">
        <v>146</v>
      </c>
      <c r="Q4" s="472" t="s">
        <v>2740</v>
      </c>
      <c r="R4" s="466">
        <v>58120.0</v>
      </c>
      <c r="S4" s="472" t="s">
        <v>2741</v>
      </c>
      <c r="T4" s="472" t="s">
        <v>2742</v>
      </c>
      <c r="U4" s="473">
        <v>70743.38</v>
      </c>
      <c r="V4" s="474">
        <v>0.0</v>
      </c>
      <c r="W4" s="474">
        <v>0.0</v>
      </c>
      <c r="X4" s="474">
        <v>0.0</v>
      </c>
      <c r="Y4" s="474">
        <v>49293.38</v>
      </c>
      <c r="Z4" s="474">
        <v>12870.0</v>
      </c>
      <c r="AA4" s="474">
        <v>8580.0</v>
      </c>
      <c r="AB4" s="474">
        <f t="shared" si="2"/>
        <v>21450</v>
      </c>
      <c r="AC4" s="476">
        <f t="shared" si="3"/>
        <v>0</v>
      </c>
      <c r="AD4" s="477" t="s">
        <v>312</v>
      </c>
      <c r="AE4" s="477" t="s">
        <v>313</v>
      </c>
      <c r="AF4" s="478" t="b">
        <v>1</v>
      </c>
      <c r="AG4" s="472"/>
      <c r="AH4" s="472" t="b">
        <v>1</v>
      </c>
      <c r="AI4" s="472"/>
      <c r="AJ4" s="472" t="b">
        <v>1</v>
      </c>
      <c r="AK4" s="472"/>
      <c r="AL4" s="472" t="s">
        <v>1465</v>
      </c>
      <c r="AM4" s="472" t="b">
        <v>1</v>
      </c>
      <c r="AN4" s="472"/>
      <c r="AO4" s="477" t="s">
        <v>68</v>
      </c>
      <c r="AP4" s="466" t="s">
        <v>94</v>
      </c>
      <c r="AQ4" s="479"/>
      <c r="AR4" s="480">
        <f t="shared" si="4"/>
        <v>45747</v>
      </c>
      <c r="AS4" s="477"/>
      <c r="AT4" s="481"/>
      <c r="AU4" s="481"/>
      <c r="AV4" s="477"/>
      <c r="AW4" s="482"/>
      <c r="AX4" s="483"/>
      <c r="AY4" s="484"/>
      <c r="AZ4" s="485"/>
      <c r="BA4" s="486"/>
    </row>
    <row r="5" ht="15.75" customHeight="1">
      <c r="A5" s="630">
        <v>3.0</v>
      </c>
      <c r="B5" s="631">
        <v>19652.0</v>
      </c>
      <c r="C5" s="632">
        <v>45717.0</v>
      </c>
      <c r="D5" s="633">
        <v>45717.0</v>
      </c>
      <c r="E5" s="634">
        <f t="shared" si="1"/>
        <v>0</v>
      </c>
      <c r="F5" s="635" t="s">
        <v>2743</v>
      </c>
      <c r="G5" s="632">
        <v>35716.0</v>
      </c>
      <c r="H5" s="631">
        <v>27.0</v>
      </c>
      <c r="I5" s="636" t="s">
        <v>62</v>
      </c>
      <c r="J5" s="636" t="s">
        <v>62</v>
      </c>
      <c r="K5" s="636" t="s">
        <v>2744</v>
      </c>
      <c r="L5" s="636" t="s">
        <v>57</v>
      </c>
      <c r="M5" s="637" t="s">
        <v>76</v>
      </c>
      <c r="N5" s="636" t="s">
        <v>2745</v>
      </c>
      <c r="O5" s="636" t="s">
        <v>2745</v>
      </c>
      <c r="P5" s="631" t="s">
        <v>2746</v>
      </c>
      <c r="Q5" s="636" t="s">
        <v>2747</v>
      </c>
      <c r="R5" s="631">
        <v>21015.0</v>
      </c>
      <c r="S5" s="636" t="s">
        <v>2748</v>
      </c>
      <c r="T5" s="636" t="s">
        <v>2742</v>
      </c>
      <c r="U5" s="638">
        <v>80059.39</v>
      </c>
      <c r="V5" s="639">
        <v>0.0</v>
      </c>
      <c r="W5" s="639">
        <v>0.0</v>
      </c>
      <c r="X5" s="639">
        <v>34224.4</v>
      </c>
      <c r="Y5" s="639">
        <v>399.99</v>
      </c>
      <c r="Z5" s="639">
        <v>20865.0</v>
      </c>
      <c r="AA5" s="639">
        <v>24570.0</v>
      </c>
      <c r="AB5" s="639">
        <f t="shared" si="2"/>
        <v>45435</v>
      </c>
      <c r="AC5" s="640">
        <f t="shared" si="3"/>
        <v>0</v>
      </c>
      <c r="AD5" s="641" t="s">
        <v>312</v>
      </c>
      <c r="AE5" s="641" t="s">
        <v>313</v>
      </c>
      <c r="AF5" s="637" t="b">
        <v>1</v>
      </c>
      <c r="AG5" s="636"/>
      <c r="AH5" s="636" t="b">
        <v>1</v>
      </c>
      <c r="AI5" s="636"/>
      <c r="AJ5" s="636" t="b">
        <v>1</v>
      </c>
      <c r="AK5" s="636"/>
      <c r="AL5" s="636" t="s">
        <v>1465</v>
      </c>
      <c r="AM5" s="636" t="b">
        <v>1</v>
      </c>
      <c r="AN5" s="636"/>
      <c r="AO5" s="641" t="s">
        <v>270</v>
      </c>
      <c r="AP5" s="631" t="s">
        <v>69</v>
      </c>
      <c r="AQ5" s="642"/>
      <c r="AR5" s="643">
        <f t="shared" si="4"/>
        <v>45747</v>
      </c>
      <c r="AS5" s="641"/>
      <c r="AT5" s="644"/>
      <c r="AU5" s="644"/>
      <c r="AV5" s="641"/>
      <c r="AW5" s="645"/>
      <c r="AX5" s="646"/>
      <c r="AY5" s="647"/>
      <c r="AZ5" s="648"/>
      <c r="BA5" s="486"/>
    </row>
    <row r="6" ht="15.75" customHeight="1">
      <c r="A6" s="406">
        <v>4.0</v>
      </c>
      <c r="B6" s="407">
        <v>19643.0</v>
      </c>
      <c r="C6" s="408">
        <v>45716.0</v>
      </c>
      <c r="D6" s="409">
        <v>45718.0</v>
      </c>
      <c r="E6" s="410">
        <f t="shared" si="1"/>
        <v>2</v>
      </c>
      <c r="F6" s="411" t="s">
        <v>2375</v>
      </c>
      <c r="G6" s="408">
        <v>34768.0</v>
      </c>
      <c r="H6" s="407">
        <v>29.0</v>
      </c>
      <c r="I6" s="412" t="s">
        <v>62</v>
      </c>
      <c r="J6" s="412" t="s">
        <v>62</v>
      </c>
      <c r="K6" s="412" t="s">
        <v>2749</v>
      </c>
      <c r="L6" s="412" t="s">
        <v>57</v>
      </c>
      <c r="M6" s="418" t="s">
        <v>76</v>
      </c>
      <c r="N6" s="412" t="s">
        <v>1994</v>
      </c>
      <c r="O6" s="412" t="s">
        <v>2750</v>
      </c>
      <c r="P6" s="407" t="s">
        <v>1993</v>
      </c>
      <c r="Q6" s="412" t="s">
        <v>1994</v>
      </c>
      <c r="R6" s="407">
        <v>46257.0</v>
      </c>
      <c r="S6" s="412" t="s">
        <v>2751</v>
      </c>
      <c r="T6" s="412" t="s">
        <v>2752</v>
      </c>
      <c r="U6" s="413">
        <v>113416.4</v>
      </c>
      <c r="V6" s="414">
        <v>0.0</v>
      </c>
      <c r="W6" s="414">
        <v>0.0</v>
      </c>
      <c r="X6" s="414">
        <v>0.0</v>
      </c>
      <c r="Y6" s="414">
        <v>89782.4</v>
      </c>
      <c r="Z6" s="414">
        <v>10530.0</v>
      </c>
      <c r="AA6" s="414">
        <v>13104.0</v>
      </c>
      <c r="AB6" s="414">
        <f t="shared" si="2"/>
        <v>23634</v>
      </c>
      <c r="AC6" s="416">
        <f t="shared" si="3"/>
        <v>0</v>
      </c>
      <c r="AD6" s="417" t="s">
        <v>312</v>
      </c>
      <c r="AE6" s="417" t="s">
        <v>65</v>
      </c>
      <c r="AF6" s="418" t="b">
        <v>1</v>
      </c>
      <c r="AG6" s="412"/>
      <c r="AH6" s="412" t="b">
        <v>1</v>
      </c>
      <c r="AI6" s="412"/>
      <c r="AJ6" s="412" t="b">
        <v>1</v>
      </c>
      <c r="AK6" s="412"/>
      <c r="AL6" s="412" t="s">
        <v>1465</v>
      </c>
      <c r="AM6" s="412" t="b">
        <v>1</v>
      </c>
      <c r="AN6" s="412"/>
      <c r="AO6" s="417" t="s">
        <v>1301</v>
      </c>
      <c r="AP6" s="407" t="s">
        <v>69</v>
      </c>
      <c r="AQ6" s="419"/>
      <c r="AR6" s="420">
        <f t="shared" si="4"/>
        <v>45748</v>
      </c>
      <c r="AS6" s="417"/>
      <c r="AT6" s="421"/>
      <c r="AU6" s="421"/>
      <c r="AV6" s="417"/>
      <c r="AW6" s="422"/>
      <c r="AX6" s="423"/>
      <c r="AY6" s="424"/>
      <c r="AZ6" s="425"/>
    </row>
    <row r="7" ht="15.75" customHeight="1">
      <c r="A7" s="406">
        <v>5.0</v>
      </c>
      <c r="B7" s="407">
        <v>19554.0</v>
      </c>
      <c r="C7" s="408">
        <v>45715.0</v>
      </c>
      <c r="D7" s="409">
        <v>45718.0</v>
      </c>
      <c r="E7" s="410">
        <f t="shared" si="1"/>
        <v>3</v>
      </c>
      <c r="F7" s="411" t="s">
        <v>2359</v>
      </c>
      <c r="G7" s="408">
        <v>25130.0</v>
      </c>
      <c r="H7" s="407">
        <v>56.0</v>
      </c>
      <c r="I7" s="412" t="s">
        <v>62</v>
      </c>
      <c r="J7" s="412" t="s">
        <v>62</v>
      </c>
      <c r="K7" s="412" t="s">
        <v>2753</v>
      </c>
      <c r="L7" s="412" t="s">
        <v>228</v>
      </c>
      <c r="M7" s="418" t="s">
        <v>76</v>
      </c>
      <c r="N7" s="412" t="s">
        <v>2754</v>
      </c>
      <c r="O7" s="412" t="s">
        <v>2755</v>
      </c>
      <c r="P7" s="407" t="s">
        <v>2756</v>
      </c>
      <c r="Q7" s="412" t="s">
        <v>62</v>
      </c>
      <c r="R7" s="407" t="s">
        <v>62</v>
      </c>
      <c r="S7" s="412" t="s">
        <v>2757</v>
      </c>
      <c r="T7" s="412" t="s">
        <v>2758</v>
      </c>
      <c r="U7" s="413">
        <v>277396.25</v>
      </c>
      <c r="V7" s="414">
        <v>0.0</v>
      </c>
      <c r="W7" s="414">
        <v>0.0</v>
      </c>
      <c r="X7" s="414">
        <v>0.0</v>
      </c>
      <c r="Y7" s="414">
        <v>246781.25</v>
      </c>
      <c r="Z7" s="414">
        <v>21430.5</v>
      </c>
      <c r="AA7" s="414">
        <v>9184.5</v>
      </c>
      <c r="AB7" s="414">
        <f t="shared" si="2"/>
        <v>30615</v>
      </c>
      <c r="AC7" s="416">
        <f t="shared" si="3"/>
        <v>0</v>
      </c>
      <c r="AD7" s="417" t="s">
        <v>81</v>
      </c>
      <c r="AE7" s="417" t="s">
        <v>65</v>
      </c>
      <c r="AF7" s="418" t="b">
        <v>1</v>
      </c>
      <c r="AG7" s="412"/>
      <c r="AH7" s="412" t="b">
        <v>1</v>
      </c>
      <c r="AI7" s="412"/>
      <c r="AJ7" s="412" t="b">
        <v>1</v>
      </c>
      <c r="AK7" s="412"/>
      <c r="AL7" s="412"/>
      <c r="AM7" s="412" t="b">
        <v>1</v>
      </c>
      <c r="AN7" s="412"/>
      <c r="AO7" s="417" t="s">
        <v>83</v>
      </c>
      <c r="AP7" s="407" t="s">
        <v>127</v>
      </c>
      <c r="AQ7" s="419"/>
      <c r="AR7" s="420">
        <f t="shared" si="4"/>
        <v>45748</v>
      </c>
      <c r="AS7" s="417"/>
      <c r="AT7" s="421"/>
      <c r="AU7" s="421"/>
      <c r="AV7" s="417"/>
      <c r="AW7" s="422"/>
      <c r="AX7" s="423"/>
      <c r="AY7" s="424"/>
      <c r="AZ7" s="425"/>
    </row>
    <row r="8" ht="15.75" customHeight="1">
      <c r="A8" s="428">
        <v>6.0</v>
      </c>
      <c r="B8" s="429">
        <v>19500.0</v>
      </c>
      <c r="C8" s="430">
        <v>45713.0</v>
      </c>
      <c r="D8" s="431">
        <v>45718.0</v>
      </c>
      <c r="E8" s="432">
        <f t="shared" si="1"/>
        <v>5</v>
      </c>
      <c r="F8" s="433" t="s">
        <v>2759</v>
      </c>
      <c r="G8" s="430">
        <v>35809.0</v>
      </c>
      <c r="H8" s="429">
        <v>27.0</v>
      </c>
      <c r="I8" s="434"/>
      <c r="J8" s="434" t="s">
        <v>62</v>
      </c>
      <c r="K8" s="434" t="s">
        <v>2760</v>
      </c>
      <c r="L8" s="434" t="s">
        <v>57</v>
      </c>
      <c r="M8" s="440" t="s">
        <v>76</v>
      </c>
      <c r="N8" s="434" t="s">
        <v>219</v>
      </c>
      <c r="O8" s="434" t="s">
        <v>2761</v>
      </c>
      <c r="P8" s="429" t="s">
        <v>2762</v>
      </c>
      <c r="Q8" s="434" t="s">
        <v>2763</v>
      </c>
      <c r="R8" s="429">
        <v>45378.0</v>
      </c>
      <c r="S8" s="434" t="s">
        <v>2764</v>
      </c>
      <c r="T8" s="434" t="s">
        <v>2765</v>
      </c>
      <c r="U8" s="435">
        <v>144429.53</v>
      </c>
      <c r="V8" s="436">
        <v>0.0</v>
      </c>
      <c r="W8" s="436">
        <v>28381.35</v>
      </c>
      <c r="X8" s="436">
        <v>26425.59</v>
      </c>
      <c r="Y8" s="436">
        <v>65988.59</v>
      </c>
      <c r="Z8" s="436">
        <v>10530.0</v>
      </c>
      <c r="AA8" s="436">
        <v>13104.0</v>
      </c>
      <c r="AB8" s="436">
        <f t="shared" si="2"/>
        <v>23634</v>
      </c>
      <c r="AC8" s="438">
        <f t="shared" si="3"/>
        <v>0</v>
      </c>
      <c r="AD8" s="439" t="s">
        <v>117</v>
      </c>
      <c r="AE8" s="439" t="s">
        <v>65</v>
      </c>
      <c r="AF8" s="440" t="b">
        <v>1</v>
      </c>
      <c r="AG8" s="434"/>
      <c r="AH8" s="434" t="b">
        <v>1</v>
      </c>
      <c r="AI8" s="434"/>
      <c r="AJ8" s="434" t="b">
        <v>1</v>
      </c>
      <c r="AK8" s="434"/>
      <c r="AL8" s="412" t="s">
        <v>1465</v>
      </c>
      <c r="AM8" s="434" t="b">
        <v>1</v>
      </c>
      <c r="AN8" s="434"/>
      <c r="AO8" s="439" t="s">
        <v>270</v>
      </c>
      <c r="AP8" s="429" t="s">
        <v>69</v>
      </c>
      <c r="AQ8" s="441"/>
      <c r="AR8" s="442">
        <f t="shared" si="4"/>
        <v>45748</v>
      </c>
      <c r="AS8" s="439"/>
      <c r="AT8" s="443"/>
      <c r="AU8" s="443"/>
      <c r="AV8" s="439"/>
      <c r="AW8" s="444"/>
      <c r="AX8" s="445"/>
      <c r="AY8" s="446"/>
      <c r="AZ8" s="447"/>
    </row>
    <row r="9" ht="15.75" customHeight="1">
      <c r="A9" s="649" t="s">
        <v>2766</v>
      </c>
      <c r="B9" s="407">
        <v>19705.0</v>
      </c>
      <c r="C9" s="408">
        <v>45718.0</v>
      </c>
      <c r="D9" s="409">
        <v>45719.0</v>
      </c>
      <c r="E9" s="410">
        <f t="shared" si="1"/>
        <v>1</v>
      </c>
      <c r="F9" s="411" t="s">
        <v>2767</v>
      </c>
      <c r="G9" s="408">
        <v>36201.0</v>
      </c>
      <c r="H9" s="407">
        <v>26.0</v>
      </c>
      <c r="I9" s="412" t="s">
        <v>62</v>
      </c>
      <c r="J9" s="412"/>
      <c r="K9" s="412" t="s">
        <v>2768</v>
      </c>
      <c r="L9" s="412" t="s">
        <v>57</v>
      </c>
      <c r="M9" s="418" t="s">
        <v>76</v>
      </c>
      <c r="N9" s="412" t="s">
        <v>2769</v>
      </c>
      <c r="O9" s="412" t="s">
        <v>2770</v>
      </c>
      <c r="P9" s="407" t="s">
        <v>2771</v>
      </c>
      <c r="Q9" s="412" t="s">
        <v>62</v>
      </c>
      <c r="R9" s="407" t="s">
        <v>62</v>
      </c>
      <c r="S9" s="412" t="s">
        <v>2772</v>
      </c>
      <c r="T9" s="412" t="s">
        <v>62</v>
      </c>
      <c r="U9" s="413">
        <v>33260.0</v>
      </c>
      <c r="V9" s="414">
        <v>0.0</v>
      </c>
      <c r="W9" s="414">
        <v>0.0</v>
      </c>
      <c r="X9" s="414">
        <v>0.0</v>
      </c>
      <c r="Y9" s="414">
        <v>20000.0</v>
      </c>
      <c r="Z9" s="414">
        <v>9282.0</v>
      </c>
      <c r="AA9" s="414">
        <v>3978.0</v>
      </c>
      <c r="AB9" s="414">
        <f t="shared" si="2"/>
        <v>13260</v>
      </c>
      <c r="AC9" s="416">
        <f t="shared" si="3"/>
        <v>0</v>
      </c>
      <c r="AD9" s="417" t="s">
        <v>81</v>
      </c>
      <c r="AE9" s="417" t="s">
        <v>65</v>
      </c>
      <c r="AF9" s="418" t="b">
        <v>1</v>
      </c>
      <c r="AG9" s="412"/>
      <c r="AH9" s="412" t="b">
        <v>1</v>
      </c>
      <c r="AI9" s="412"/>
      <c r="AJ9" s="412" t="b">
        <v>1</v>
      </c>
      <c r="AK9" s="412"/>
      <c r="AL9" s="412"/>
      <c r="AM9" s="412" t="b">
        <v>1</v>
      </c>
      <c r="AN9" s="412"/>
      <c r="AO9" s="417" t="s">
        <v>68</v>
      </c>
      <c r="AP9" s="407" t="s">
        <v>94</v>
      </c>
      <c r="AQ9" s="419"/>
      <c r="AR9" s="420">
        <f t="shared" si="4"/>
        <v>45749</v>
      </c>
      <c r="AS9" s="417"/>
      <c r="AT9" s="421"/>
      <c r="AU9" s="421"/>
      <c r="AV9" s="417"/>
      <c r="AW9" s="422"/>
      <c r="AX9" s="423"/>
      <c r="AY9" s="424"/>
      <c r="AZ9" s="425"/>
    </row>
    <row r="10" ht="15.75" customHeight="1">
      <c r="A10" s="406" t="s">
        <v>2773</v>
      </c>
      <c r="B10" s="407">
        <v>19604.0</v>
      </c>
      <c r="C10" s="408">
        <v>45715.0</v>
      </c>
      <c r="D10" s="409">
        <v>45719.0</v>
      </c>
      <c r="E10" s="410">
        <f t="shared" si="1"/>
        <v>4</v>
      </c>
      <c r="F10" s="411" t="s">
        <v>2368</v>
      </c>
      <c r="G10" s="408">
        <v>45204.0</v>
      </c>
      <c r="H10" s="407">
        <v>1.0</v>
      </c>
      <c r="I10" s="412" t="s">
        <v>62</v>
      </c>
      <c r="J10" s="412" t="s">
        <v>2774</v>
      </c>
      <c r="K10" s="412" t="s">
        <v>2775</v>
      </c>
      <c r="L10" s="412" t="s">
        <v>57</v>
      </c>
      <c r="M10" s="418" t="s">
        <v>58</v>
      </c>
      <c r="N10" s="412" t="s">
        <v>2776</v>
      </c>
      <c r="O10" s="412" t="s">
        <v>2777</v>
      </c>
      <c r="P10" s="407" t="s">
        <v>91</v>
      </c>
      <c r="Q10" s="412" t="s">
        <v>62</v>
      </c>
      <c r="R10" s="407" t="s">
        <v>62</v>
      </c>
      <c r="S10" s="412" t="s">
        <v>2778</v>
      </c>
      <c r="T10" s="412" t="s">
        <v>62</v>
      </c>
      <c r="U10" s="413">
        <v>68256.07</v>
      </c>
      <c r="V10" s="414">
        <v>0.0</v>
      </c>
      <c r="W10" s="414">
        <v>0.0</v>
      </c>
      <c r="X10" s="414">
        <v>0.0</v>
      </c>
      <c r="Y10" s="414">
        <v>39006.07</v>
      </c>
      <c r="Z10" s="414">
        <v>20475.0</v>
      </c>
      <c r="AA10" s="414">
        <v>8775.0</v>
      </c>
      <c r="AB10" s="414">
        <f t="shared" si="2"/>
        <v>29250</v>
      </c>
      <c r="AC10" s="416">
        <f t="shared" si="3"/>
        <v>0</v>
      </c>
      <c r="AD10" s="417" t="s">
        <v>81</v>
      </c>
      <c r="AE10" s="417" t="s">
        <v>65</v>
      </c>
      <c r="AF10" s="418" t="b">
        <v>0</v>
      </c>
      <c r="AG10" s="412" t="s">
        <v>1835</v>
      </c>
      <c r="AH10" s="412" t="b">
        <v>1</v>
      </c>
      <c r="AI10" s="412"/>
      <c r="AJ10" s="412" t="b">
        <v>1</v>
      </c>
      <c r="AK10" s="412"/>
      <c r="AL10" s="412"/>
      <c r="AM10" s="412" t="b">
        <v>1</v>
      </c>
      <c r="AN10" s="412"/>
      <c r="AO10" s="417" t="s">
        <v>83</v>
      </c>
      <c r="AP10" s="407" t="s">
        <v>94</v>
      </c>
      <c r="AQ10" s="419"/>
      <c r="AR10" s="420">
        <f t="shared" si="4"/>
        <v>45749</v>
      </c>
      <c r="AS10" s="417"/>
      <c r="AT10" s="421"/>
      <c r="AU10" s="421"/>
      <c r="AV10" s="417"/>
      <c r="AW10" s="422"/>
      <c r="AX10" s="423"/>
      <c r="AY10" s="424"/>
      <c r="AZ10" s="425"/>
    </row>
    <row r="11" ht="15.75" customHeight="1">
      <c r="A11" s="406" t="s">
        <v>2779</v>
      </c>
      <c r="B11" s="407">
        <v>19618.0</v>
      </c>
      <c r="C11" s="408">
        <v>45716.0</v>
      </c>
      <c r="D11" s="409">
        <v>45719.0</v>
      </c>
      <c r="E11" s="410">
        <f t="shared" si="1"/>
        <v>3</v>
      </c>
      <c r="F11" s="411" t="s">
        <v>2377</v>
      </c>
      <c r="G11" s="408">
        <v>25720.0</v>
      </c>
      <c r="H11" s="407">
        <v>54.0</v>
      </c>
      <c r="I11" s="412" t="s">
        <v>62</v>
      </c>
      <c r="J11" s="412" t="s">
        <v>62</v>
      </c>
      <c r="K11" s="412" t="s">
        <v>2780</v>
      </c>
      <c r="L11" s="412" t="s">
        <v>57</v>
      </c>
      <c r="M11" s="418" t="s">
        <v>76</v>
      </c>
      <c r="N11" s="412" t="s">
        <v>2781</v>
      </c>
      <c r="O11" s="412" t="s">
        <v>2782</v>
      </c>
      <c r="P11" s="407" t="s">
        <v>1328</v>
      </c>
      <c r="Q11" s="412" t="s">
        <v>62</v>
      </c>
      <c r="R11" s="407" t="s">
        <v>62</v>
      </c>
      <c r="S11" s="412" t="s">
        <v>2783</v>
      </c>
      <c r="T11" s="412" t="s">
        <v>62</v>
      </c>
      <c r="U11" s="413">
        <v>66831.27</v>
      </c>
      <c r="V11" s="414">
        <v>0.0</v>
      </c>
      <c r="W11" s="414">
        <v>0.0</v>
      </c>
      <c r="X11" s="414">
        <v>35749.13</v>
      </c>
      <c r="Y11" s="414">
        <v>3392.14</v>
      </c>
      <c r="Z11" s="414">
        <v>19383.0</v>
      </c>
      <c r="AA11" s="414">
        <v>8307.0</v>
      </c>
      <c r="AB11" s="414">
        <f t="shared" si="2"/>
        <v>27690</v>
      </c>
      <c r="AC11" s="416">
        <f t="shared" si="3"/>
        <v>0</v>
      </c>
      <c r="AD11" s="417" t="s">
        <v>81</v>
      </c>
      <c r="AE11" s="417" t="s">
        <v>65</v>
      </c>
      <c r="AF11" s="418" t="b">
        <v>1</v>
      </c>
      <c r="AG11" s="412"/>
      <c r="AH11" s="412" t="b">
        <v>1</v>
      </c>
      <c r="AI11" s="412"/>
      <c r="AJ11" s="412" t="b">
        <v>1</v>
      </c>
      <c r="AK11" s="412"/>
      <c r="AL11" s="412"/>
      <c r="AM11" s="412" t="b">
        <v>1</v>
      </c>
      <c r="AN11" s="412"/>
      <c r="AO11" s="417" t="s">
        <v>68</v>
      </c>
      <c r="AP11" s="407" t="s">
        <v>94</v>
      </c>
      <c r="AQ11" s="419"/>
      <c r="AR11" s="420">
        <f t="shared" si="4"/>
        <v>45749</v>
      </c>
      <c r="AS11" s="417"/>
      <c r="AT11" s="421"/>
      <c r="AU11" s="421"/>
      <c r="AV11" s="417"/>
      <c r="AW11" s="422"/>
      <c r="AX11" s="423"/>
      <c r="AY11" s="424"/>
      <c r="AZ11" s="425"/>
    </row>
    <row r="12" ht="15.75" customHeight="1">
      <c r="A12" s="406" t="s">
        <v>2784</v>
      </c>
      <c r="B12" s="407">
        <v>19658.0</v>
      </c>
      <c r="C12" s="408">
        <v>45716.0</v>
      </c>
      <c r="D12" s="409">
        <v>45719.0</v>
      </c>
      <c r="E12" s="410">
        <f t="shared" si="1"/>
        <v>3</v>
      </c>
      <c r="F12" s="411" t="s">
        <v>2381</v>
      </c>
      <c r="G12" s="408">
        <v>42667.0</v>
      </c>
      <c r="H12" s="407">
        <v>8.0</v>
      </c>
      <c r="I12" s="412" t="s">
        <v>62</v>
      </c>
      <c r="J12" s="412" t="s">
        <v>2785</v>
      </c>
      <c r="K12" s="412" t="s">
        <v>2786</v>
      </c>
      <c r="L12" s="412" t="s">
        <v>57</v>
      </c>
      <c r="M12" s="418" t="s">
        <v>76</v>
      </c>
      <c r="N12" s="412" t="s">
        <v>824</v>
      </c>
      <c r="O12" s="412" t="s">
        <v>1661</v>
      </c>
      <c r="P12" s="407" t="s">
        <v>691</v>
      </c>
      <c r="Q12" s="412" t="s">
        <v>62</v>
      </c>
      <c r="R12" s="407" t="s">
        <v>62</v>
      </c>
      <c r="S12" s="412" t="s">
        <v>2787</v>
      </c>
      <c r="T12" s="412" t="s">
        <v>62</v>
      </c>
      <c r="U12" s="413">
        <v>38900.72</v>
      </c>
      <c r="V12" s="414">
        <v>0.0</v>
      </c>
      <c r="W12" s="414">
        <v>0.0</v>
      </c>
      <c r="X12" s="414">
        <v>28656.14</v>
      </c>
      <c r="Y12" s="414">
        <v>2444.58</v>
      </c>
      <c r="Z12" s="414">
        <v>5460.0</v>
      </c>
      <c r="AA12" s="414">
        <v>2340.0</v>
      </c>
      <c r="AB12" s="414">
        <f t="shared" si="2"/>
        <v>7800</v>
      </c>
      <c r="AC12" s="416">
        <f t="shared" si="3"/>
        <v>0</v>
      </c>
      <c r="AD12" s="417" t="s">
        <v>81</v>
      </c>
      <c r="AE12" s="417" t="s">
        <v>65</v>
      </c>
      <c r="AF12" s="418" t="b">
        <v>1</v>
      </c>
      <c r="AG12" s="412"/>
      <c r="AH12" s="412" t="b">
        <v>1</v>
      </c>
      <c r="AI12" s="412"/>
      <c r="AJ12" s="412" t="b">
        <v>1</v>
      </c>
      <c r="AK12" s="412"/>
      <c r="AL12" s="412"/>
      <c r="AM12" s="412" t="b">
        <v>1</v>
      </c>
      <c r="AN12" s="412"/>
      <c r="AO12" s="417" t="s">
        <v>68</v>
      </c>
      <c r="AP12" s="407" t="s">
        <v>94</v>
      </c>
      <c r="AQ12" s="419"/>
      <c r="AR12" s="420">
        <f t="shared" si="4"/>
        <v>45749</v>
      </c>
      <c r="AS12" s="417"/>
      <c r="AT12" s="421"/>
      <c r="AU12" s="421"/>
      <c r="AV12" s="417"/>
      <c r="AW12" s="422"/>
      <c r="AX12" s="423"/>
      <c r="AY12" s="424"/>
      <c r="AZ12" s="425"/>
    </row>
    <row r="13" ht="15.75" customHeight="1">
      <c r="A13" s="650" t="s">
        <v>2788</v>
      </c>
      <c r="B13" s="651">
        <v>19710.0</v>
      </c>
      <c r="C13" s="652">
        <v>45718.0</v>
      </c>
      <c r="D13" s="653">
        <v>45719.0</v>
      </c>
      <c r="E13" s="654">
        <f t="shared" si="1"/>
        <v>1</v>
      </c>
      <c r="F13" s="655" t="s">
        <v>2789</v>
      </c>
      <c r="G13" s="652">
        <v>29805.0</v>
      </c>
      <c r="H13" s="651">
        <v>43.0</v>
      </c>
      <c r="I13" s="462" t="s">
        <v>62</v>
      </c>
      <c r="J13" s="462" t="s">
        <v>62</v>
      </c>
      <c r="K13" s="462" t="s">
        <v>2790</v>
      </c>
      <c r="L13" s="462" t="s">
        <v>228</v>
      </c>
      <c r="M13" s="656" t="s">
        <v>76</v>
      </c>
      <c r="N13" s="462" t="s">
        <v>2791</v>
      </c>
      <c r="O13" s="462" t="s">
        <v>2792</v>
      </c>
      <c r="P13" s="651" t="s">
        <v>146</v>
      </c>
      <c r="Q13" s="462" t="s">
        <v>2793</v>
      </c>
      <c r="R13" s="651">
        <v>58120.0</v>
      </c>
      <c r="S13" s="462" t="s">
        <v>2794</v>
      </c>
      <c r="T13" s="462" t="s">
        <v>2742</v>
      </c>
      <c r="U13" s="657">
        <v>47780.45</v>
      </c>
      <c r="V13" s="658">
        <v>0.0</v>
      </c>
      <c r="W13" s="658">
        <v>0.0</v>
      </c>
      <c r="X13" s="658">
        <v>21057.71</v>
      </c>
      <c r="Y13" s="658">
        <v>5272.74</v>
      </c>
      <c r="Z13" s="658">
        <v>12870.0</v>
      </c>
      <c r="AA13" s="658">
        <v>8580.0</v>
      </c>
      <c r="AB13" s="658">
        <f t="shared" si="2"/>
        <v>21450</v>
      </c>
      <c r="AC13" s="659">
        <f t="shared" si="3"/>
        <v>0</v>
      </c>
      <c r="AD13" s="660" t="s">
        <v>312</v>
      </c>
      <c r="AE13" s="660" t="s">
        <v>65</v>
      </c>
      <c r="AF13" s="656" t="b">
        <v>1</v>
      </c>
      <c r="AG13" s="462"/>
      <c r="AH13" s="462" t="b">
        <v>1</v>
      </c>
      <c r="AI13" s="462"/>
      <c r="AJ13" s="462" t="b">
        <v>1</v>
      </c>
      <c r="AK13" s="661"/>
      <c r="AL13" s="656" t="s">
        <v>1465</v>
      </c>
      <c r="AM13" s="462" t="b">
        <v>1</v>
      </c>
      <c r="AN13" s="462"/>
      <c r="AO13" s="660" t="s">
        <v>68</v>
      </c>
      <c r="AP13" s="651" t="s">
        <v>94</v>
      </c>
      <c r="AQ13" s="662"/>
      <c r="AR13" s="663">
        <f t="shared" si="4"/>
        <v>45749</v>
      </c>
      <c r="AS13" s="660"/>
      <c r="AT13" s="664"/>
      <c r="AU13" s="664"/>
      <c r="AV13" s="660"/>
      <c r="AW13" s="665"/>
      <c r="AX13" s="666"/>
      <c r="AY13" s="667"/>
      <c r="AZ13" s="668"/>
      <c r="BA13" s="669" t="s">
        <v>2795</v>
      </c>
    </row>
    <row r="14" ht="15.75" customHeight="1">
      <c r="A14" s="406">
        <v>12.0</v>
      </c>
      <c r="B14" s="407">
        <v>19587.0</v>
      </c>
      <c r="C14" s="408">
        <v>45715.0</v>
      </c>
      <c r="D14" s="409">
        <v>45719.0</v>
      </c>
      <c r="E14" s="410">
        <f t="shared" si="1"/>
        <v>4</v>
      </c>
      <c r="F14" s="411" t="s">
        <v>2364</v>
      </c>
      <c r="G14" s="408">
        <v>22869.0</v>
      </c>
      <c r="H14" s="407">
        <v>62.0</v>
      </c>
      <c r="I14" s="412" t="s">
        <v>62</v>
      </c>
      <c r="J14" s="412" t="s">
        <v>62</v>
      </c>
      <c r="K14" s="412" t="s">
        <v>2796</v>
      </c>
      <c r="L14" s="412" t="s">
        <v>98</v>
      </c>
      <c r="M14" s="418" t="s">
        <v>76</v>
      </c>
      <c r="N14" s="412" t="s">
        <v>2797</v>
      </c>
      <c r="O14" s="412" t="s">
        <v>2798</v>
      </c>
      <c r="P14" s="407" t="s">
        <v>2799</v>
      </c>
      <c r="Q14" s="412" t="s">
        <v>2800</v>
      </c>
      <c r="R14" s="407">
        <v>11000.0</v>
      </c>
      <c r="S14" s="412" t="s">
        <v>2801</v>
      </c>
      <c r="T14" s="412" t="s">
        <v>2802</v>
      </c>
      <c r="U14" s="413">
        <v>132031.45</v>
      </c>
      <c r="V14" s="414">
        <v>26125.14</v>
      </c>
      <c r="W14" s="414">
        <v>0.0</v>
      </c>
      <c r="X14" s="414">
        <v>83263.05</v>
      </c>
      <c r="Y14" s="414">
        <v>2090.26</v>
      </c>
      <c r="Z14" s="414">
        <v>10725.0</v>
      </c>
      <c r="AA14" s="414">
        <v>9828.0</v>
      </c>
      <c r="AB14" s="414">
        <f t="shared" si="2"/>
        <v>20553</v>
      </c>
      <c r="AC14" s="416">
        <f t="shared" si="3"/>
        <v>0</v>
      </c>
      <c r="AD14" s="417" t="s">
        <v>312</v>
      </c>
      <c r="AE14" s="417" t="s">
        <v>65</v>
      </c>
      <c r="AF14" s="418" t="b">
        <v>1</v>
      </c>
      <c r="AG14" s="412"/>
      <c r="AH14" s="412" t="b">
        <v>1</v>
      </c>
      <c r="AI14" s="412"/>
      <c r="AJ14" s="412" t="b">
        <v>1</v>
      </c>
      <c r="AK14" s="412"/>
      <c r="AL14" s="418" t="s">
        <v>1465</v>
      </c>
      <c r="AM14" s="412" t="b">
        <v>1</v>
      </c>
      <c r="AN14" s="412"/>
      <c r="AO14" s="417" t="s">
        <v>270</v>
      </c>
      <c r="AP14" s="407" t="s">
        <v>69</v>
      </c>
      <c r="AQ14" s="419"/>
      <c r="AR14" s="420">
        <f t="shared" si="4"/>
        <v>45749</v>
      </c>
      <c r="AS14" s="417"/>
      <c r="AT14" s="421"/>
      <c r="AU14" s="421"/>
      <c r="AV14" s="417"/>
      <c r="AW14" s="422"/>
      <c r="AX14" s="423"/>
      <c r="AY14" s="424"/>
      <c r="AZ14" s="425"/>
    </row>
    <row r="15" ht="15.75" customHeight="1">
      <c r="A15" s="406">
        <v>13.0</v>
      </c>
      <c r="B15" s="407">
        <v>19638.0</v>
      </c>
      <c r="C15" s="408">
        <v>45716.0</v>
      </c>
      <c r="D15" s="409">
        <v>45719.0</v>
      </c>
      <c r="E15" s="410">
        <f t="shared" si="1"/>
        <v>3</v>
      </c>
      <c r="F15" s="411" t="s">
        <v>2373</v>
      </c>
      <c r="G15" s="408">
        <v>35964.0</v>
      </c>
      <c r="H15" s="407">
        <v>26.0</v>
      </c>
      <c r="I15" s="412" t="s">
        <v>62</v>
      </c>
      <c r="J15" s="412" t="s">
        <v>62</v>
      </c>
      <c r="K15" s="412" t="s">
        <v>2803</v>
      </c>
      <c r="L15" s="412" t="s">
        <v>57</v>
      </c>
      <c r="M15" s="418" t="s">
        <v>76</v>
      </c>
      <c r="N15" s="412" t="s">
        <v>2804</v>
      </c>
      <c r="O15" s="412" t="s">
        <v>2804</v>
      </c>
      <c r="P15" s="407" t="s">
        <v>767</v>
      </c>
      <c r="Q15" s="412" t="s">
        <v>62</v>
      </c>
      <c r="R15" s="407" t="s">
        <v>62</v>
      </c>
      <c r="S15" s="412" t="s">
        <v>2805</v>
      </c>
      <c r="T15" s="412" t="s">
        <v>62</v>
      </c>
      <c r="U15" s="413">
        <v>42523.49</v>
      </c>
      <c r="V15" s="414">
        <v>0.0</v>
      </c>
      <c r="W15" s="414">
        <v>0.0</v>
      </c>
      <c r="X15" s="414">
        <v>23263.49</v>
      </c>
      <c r="Y15" s="414">
        <v>540.0</v>
      </c>
      <c r="Z15" s="414">
        <v>13104.0</v>
      </c>
      <c r="AA15" s="414">
        <v>5616.0</v>
      </c>
      <c r="AB15" s="414">
        <f t="shared" si="2"/>
        <v>18720</v>
      </c>
      <c r="AC15" s="416">
        <f t="shared" si="3"/>
        <v>0</v>
      </c>
      <c r="AD15" s="417" t="s">
        <v>81</v>
      </c>
      <c r="AE15" s="417" t="s">
        <v>65</v>
      </c>
      <c r="AF15" s="418" t="b">
        <v>1</v>
      </c>
      <c r="AG15" s="412"/>
      <c r="AH15" s="412" t="b">
        <v>1</v>
      </c>
      <c r="AI15" s="412"/>
      <c r="AJ15" s="412" t="b">
        <v>1</v>
      </c>
      <c r="AK15" s="412"/>
      <c r="AL15" s="412"/>
      <c r="AM15" s="412" t="b">
        <v>1</v>
      </c>
      <c r="AN15" s="412"/>
      <c r="AO15" s="417" t="s">
        <v>270</v>
      </c>
      <c r="AP15" s="407" t="s">
        <v>94</v>
      </c>
      <c r="AQ15" s="419"/>
      <c r="AR15" s="420">
        <f t="shared" si="4"/>
        <v>45749</v>
      </c>
      <c r="AS15" s="417"/>
      <c r="AT15" s="421"/>
      <c r="AU15" s="421"/>
      <c r="AV15" s="417"/>
      <c r="AW15" s="422"/>
      <c r="AX15" s="423"/>
      <c r="AY15" s="424"/>
      <c r="AZ15" s="425"/>
    </row>
    <row r="16" ht="15.75" customHeight="1">
      <c r="A16" s="406">
        <v>14.0</v>
      </c>
      <c r="B16" s="516">
        <v>19573.0</v>
      </c>
      <c r="C16" s="517">
        <v>45715.0</v>
      </c>
      <c r="D16" s="518">
        <v>45719.0</v>
      </c>
      <c r="E16" s="519">
        <f t="shared" si="1"/>
        <v>4</v>
      </c>
      <c r="F16" s="520" t="s">
        <v>2362</v>
      </c>
      <c r="G16" s="517">
        <v>16289.0</v>
      </c>
      <c r="H16" s="516">
        <v>80.0</v>
      </c>
      <c r="I16" s="418" t="s">
        <v>62</v>
      </c>
      <c r="J16" s="418" t="s">
        <v>62</v>
      </c>
      <c r="K16" s="418" t="s">
        <v>2806</v>
      </c>
      <c r="L16" s="418" t="s">
        <v>98</v>
      </c>
      <c r="M16" s="418" t="s">
        <v>76</v>
      </c>
      <c r="N16" s="418" t="s">
        <v>2807</v>
      </c>
      <c r="O16" s="418" t="s">
        <v>2808</v>
      </c>
      <c r="P16" s="516" t="s">
        <v>91</v>
      </c>
      <c r="Q16" s="418" t="s">
        <v>62</v>
      </c>
      <c r="R16" s="516" t="s">
        <v>62</v>
      </c>
      <c r="S16" s="418" t="s">
        <v>2764</v>
      </c>
      <c r="T16" s="418" t="s">
        <v>62</v>
      </c>
      <c r="U16" s="413">
        <v>111607.7</v>
      </c>
      <c r="V16" s="413">
        <v>22321.59</v>
      </c>
      <c r="W16" s="413">
        <v>0.0</v>
      </c>
      <c r="X16" s="413">
        <v>0.0</v>
      </c>
      <c r="Y16" s="413">
        <v>60036.11</v>
      </c>
      <c r="Z16" s="413">
        <v>20475.0</v>
      </c>
      <c r="AA16" s="413">
        <v>8775.0</v>
      </c>
      <c r="AB16" s="413">
        <f t="shared" si="2"/>
        <v>29250</v>
      </c>
      <c r="AC16" s="521">
        <f t="shared" si="3"/>
        <v>0</v>
      </c>
      <c r="AD16" s="421" t="s">
        <v>81</v>
      </c>
      <c r="AE16" s="421" t="s">
        <v>65</v>
      </c>
      <c r="AF16" s="418" t="b">
        <v>1</v>
      </c>
      <c r="AG16" s="418"/>
      <c r="AH16" s="418" t="b">
        <v>0</v>
      </c>
      <c r="AI16" s="670" t="s">
        <v>2809</v>
      </c>
      <c r="AJ16" s="418" t="b">
        <v>0</v>
      </c>
      <c r="AK16" s="670" t="s">
        <v>2809</v>
      </c>
      <c r="AL16" s="418"/>
      <c r="AM16" s="418" t="b">
        <v>1</v>
      </c>
      <c r="AN16" s="418"/>
      <c r="AO16" s="421" t="s">
        <v>270</v>
      </c>
      <c r="AP16" s="516" t="s">
        <v>94</v>
      </c>
      <c r="AQ16" s="419"/>
      <c r="AR16" s="420">
        <f t="shared" si="4"/>
        <v>45749</v>
      </c>
      <c r="AS16" s="421"/>
      <c r="AT16" s="421"/>
      <c r="AU16" s="421"/>
      <c r="AV16" s="421"/>
      <c r="AW16" s="422"/>
      <c r="AX16" s="422"/>
      <c r="AY16" s="522"/>
      <c r="AZ16" s="523"/>
      <c r="BA16" s="524"/>
    </row>
    <row r="17" ht="15.75" customHeight="1">
      <c r="A17" s="671">
        <v>15.0</v>
      </c>
      <c r="B17" s="672">
        <v>19738.0</v>
      </c>
      <c r="C17" s="673">
        <v>45719.0</v>
      </c>
      <c r="D17" s="674">
        <v>45719.0</v>
      </c>
      <c r="E17" s="675">
        <f t="shared" si="1"/>
        <v>0</v>
      </c>
      <c r="F17" s="676" t="s">
        <v>2810</v>
      </c>
      <c r="G17" s="673">
        <v>31233.0</v>
      </c>
      <c r="H17" s="672">
        <v>39.0</v>
      </c>
      <c r="I17" s="677" t="s">
        <v>62</v>
      </c>
      <c r="J17" s="677" t="s">
        <v>62</v>
      </c>
      <c r="K17" s="677" t="s">
        <v>2811</v>
      </c>
      <c r="L17" s="677" t="s">
        <v>228</v>
      </c>
      <c r="M17" s="678" t="s">
        <v>76</v>
      </c>
      <c r="N17" s="677"/>
      <c r="O17" s="677"/>
      <c r="P17" s="672" t="s">
        <v>1876</v>
      </c>
      <c r="Q17" s="677"/>
      <c r="R17" s="672"/>
      <c r="S17" s="677"/>
      <c r="T17" s="677"/>
      <c r="U17" s="679"/>
      <c r="V17" s="680"/>
      <c r="W17" s="680"/>
      <c r="X17" s="680"/>
      <c r="Y17" s="680"/>
      <c r="Z17" s="680"/>
      <c r="AA17" s="680"/>
      <c r="AB17" s="680">
        <f t="shared" si="2"/>
        <v>0</v>
      </c>
      <c r="AC17" s="681">
        <f t="shared" si="3"/>
        <v>0</v>
      </c>
      <c r="AD17" s="682"/>
      <c r="AE17" s="682" t="s">
        <v>1878</v>
      </c>
      <c r="AF17" s="678" t="b">
        <v>1</v>
      </c>
      <c r="AG17" s="677"/>
      <c r="AH17" s="677" t="b">
        <v>0</v>
      </c>
      <c r="AI17" s="677"/>
      <c r="AJ17" s="677" t="b">
        <v>0</v>
      </c>
      <c r="AK17" s="677"/>
      <c r="AL17" s="677"/>
      <c r="AM17" s="677" t="b">
        <v>1</v>
      </c>
      <c r="AN17" s="677"/>
      <c r="AO17" s="683" t="s">
        <v>270</v>
      </c>
      <c r="AP17" s="672" t="s">
        <v>1880</v>
      </c>
      <c r="AQ17" s="684"/>
      <c r="AR17" s="685">
        <f t="shared" si="4"/>
        <v>45749</v>
      </c>
      <c r="AS17" s="682"/>
      <c r="AT17" s="683"/>
      <c r="AU17" s="683"/>
      <c r="AV17" s="682"/>
      <c r="AW17" s="686"/>
      <c r="AX17" s="687"/>
      <c r="AY17" s="688"/>
      <c r="AZ17" s="689"/>
      <c r="BA17" s="690" t="s">
        <v>2812</v>
      </c>
    </row>
    <row r="18" ht="15.75" customHeight="1">
      <c r="A18" s="406">
        <v>16.0</v>
      </c>
      <c r="B18" s="407">
        <v>19754.0</v>
      </c>
      <c r="C18" s="408">
        <v>45719.0</v>
      </c>
      <c r="D18" s="409">
        <v>45720.0</v>
      </c>
      <c r="E18" s="410">
        <f t="shared" si="1"/>
        <v>1</v>
      </c>
      <c r="F18" s="411" t="s">
        <v>2813</v>
      </c>
      <c r="G18" s="408">
        <v>40732.0</v>
      </c>
      <c r="H18" s="407">
        <v>13.0</v>
      </c>
      <c r="I18" s="412" t="s">
        <v>62</v>
      </c>
      <c r="J18" s="412" t="s">
        <v>2814</v>
      </c>
      <c r="K18" s="412" t="s">
        <v>2815</v>
      </c>
      <c r="L18" s="412" t="s">
        <v>57</v>
      </c>
      <c r="M18" s="418" t="s">
        <v>76</v>
      </c>
      <c r="N18" s="412" t="s">
        <v>2816</v>
      </c>
      <c r="O18" s="412" t="s">
        <v>2816</v>
      </c>
      <c r="P18" s="407" t="s">
        <v>2817</v>
      </c>
      <c r="Q18" s="412" t="s">
        <v>62</v>
      </c>
      <c r="R18" s="407" t="s">
        <v>62</v>
      </c>
      <c r="S18" s="412" t="s">
        <v>2818</v>
      </c>
      <c r="T18" s="412" t="s">
        <v>62</v>
      </c>
      <c r="U18" s="413">
        <v>44010.34</v>
      </c>
      <c r="V18" s="414">
        <v>0.0</v>
      </c>
      <c r="W18" s="414">
        <v>0.0</v>
      </c>
      <c r="X18" s="414">
        <v>0.0</v>
      </c>
      <c r="Y18" s="414">
        <v>30360.34</v>
      </c>
      <c r="Z18" s="414">
        <v>9555.0</v>
      </c>
      <c r="AA18" s="414">
        <v>4095.0</v>
      </c>
      <c r="AB18" s="414">
        <f t="shared" si="2"/>
        <v>13650</v>
      </c>
      <c r="AC18" s="416">
        <f t="shared" si="3"/>
        <v>0</v>
      </c>
      <c r="AD18" s="417" t="s">
        <v>81</v>
      </c>
      <c r="AE18" s="417" t="s">
        <v>65</v>
      </c>
      <c r="AF18" s="418" t="b">
        <v>1</v>
      </c>
      <c r="AG18" s="412"/>
      <c r="AH18" s="412" t="b">
        <v>1</v>
      </c>
      <c r="AI18" s="412"/>
      <c r="AJ18" s="412" t="b">
        <v>1</v>
      </c>
      <c r="AK18" s="412"/>
      <c r="AL18" s="412"/>
      <c r="AM18" s="412" t="b">
        <v>1</v>
      </c>
      <c r="AN18" s="412"/>
      <c r="AO18" s="417" t="s">
        <v>83</v>
      </c>
      <c r="AP18" s="407" t="s">
        <v>94</v>
      </c>
      <c r="AQ18" s="419"/>
      <c r="AR18" s="420">
        <f t="shared" si="4"/>
        <v>45750</v>
      </c>
      <c r="AS18" s="417"/>
      <c r="AT18" s="421"/>
      <c r="AU18" s="421"/>
      <c r="AV18" s="417"/>
      <c r="AW18" s="422"/>
      <c r="AX18" s="423"/>
      <c r="AY18" s="424"/>
      <c r="AZ18" s="425"/>
    </row>
    <row r="19" ht="15.75" customHeight="1">
      <c r="A19" s="428">
        <v>17.0</v>
      </c>
      <c r="B19" s="429">
        <v>19749.0</v>
      </c>
      <c r="C19" s="430">
        <v>45719.0</v>
      </c>
      <c r="D19" s="431">
        <v>45720.0</v>
      </c>
      <c r="E19" s="432">
        <f t="shared" si="1"/>
        <v>1</v>
      </c>
      <c r="F19" s="433" t="s">
        <v>2819</v>
      </c>
      <c r="G19" s="430">
        <v>22959.0</v>
      </c>
      <c r="H19" s="429">
        <v>62.0</v>
      </c>
      <c r="I19" s="434" t="s">
        <v>62</v>
      </c>
      <c r="J19" s="434" t="s">
        <v>62</v>
      </c>
      <c r="K19" s="434" t="s">
        <v>2820</v>
      </c>
      <c r="L19" s="434" t="s">
        <v>98</v>
      </c>
      <c r="M19" s="440" t="s">
        <v>76</v>
      </c>
      <c r="N19" s="434" t="s">
        <v>2821</v>
      </c>
      <c r="O19" s="434" t="s">
        <v>2821</v>
      </c>
      <c r="P19" s="429" t="s">
        <v>2822</v>
      </c>
      <c r="Q19" s="434" t="s">
        <v>62</v>
      </c>
      <c r="R19" s="429" t="s">
        <v>62</v>
      </c>
      <c r="S19" s="434" t="s">
        <v>2823</v>
      </c>
      <c r="T19" s="434" t="s">
        <v>2824</v>
      </c>
      <c r="U19" s="435">
        <v>84933.16</v>
      </c>
      <c r="V19" s="436">
        <v>16986.62</v>
      </c>
      <c r="W19" s="436">
        <v>0.0</v>
      </c>
      <c r="X19" s="436">
        <v>0.0</v>
      </c>
      <c r="Y19" s="436">
        <v>43376.54</v>
      </c>
      <c r="Z19" s="436">
        <v>17199.0</v>
      </c>
      <c r="AA19" s="436">
        <v>7371.0</v>
      </c>
      <c r="AB19" s="436">
        <f t="shared" si="2"/>
        <v>24570</v>
      </c>
      <c r="AC19" s="438">
        <f t="shared" si="3"/>
        <v>0</v>
      </c>
      <c r="AD19" s="439" t="s">
        <v>81</v>
      </c>
      <c r="AE19" s="439" t="s">
        <v>65</v>
      </c>
      <c r="AF19" s="440" t="b">
        <v>1</v>
      </c>
      <c r="AG19" s="434"/>
      <c r="AH19" s="434" t="b">
        <v>0</v>
      </c>
      <c r="AI19" s="691" t="s">
        <v>2825</v>
      </c>
      <c r="AJ19" s="434" t="b">
        <v>0</v>
      </c>
      <c r="AK19" s="691" t="s">
        <v>2825</v>
      </c>
      <c r="AL19" s="434"/>
      <c r="AM19" s="434" t="b">
        <v>1</v>
      </c>
      <c r="AN19" s="434"/>
      <c r="AO19" s="439" t="s">
        <v>83</v>
      </c>
      <c r="AP19" s="429" t="s">
        <v>127</v>
      </c>
      <c r="AQ19" s="441"/>
      <c r="AR19" s="442">
        <f t="shared" si="4"/>
        <v>45750</v>
      </c>
      <c r="AS19" s="439"/>
      <c r="AT19" s="443"/>
      <c r="AU19" s="443"/>
      <c r="AV19" s="439"/>
      <c r="AW19" s="444"/>
      <c r="AX19" s="445"/>
      <c r="AY19" s="446"/>
      <c r="AZ19" s="447"/>
    </row>
    <row r="20" ht="15.75" customHeight="1">
      <c r="A20" s="692">
        <v>18.0</v>
      </c>
      <c r="B20" s="693">
        <v>19719.0</v>
      </c>
      <c r="C20" s="694">
        <v>45718.0</v>
      </c>
      <c r="D20" s="695">
        <v>45721.0</v>
      </c>
      <c r="E20" s="696">
        <f t="shared" si="1"/>
        <v>3</v>
      </c>
      <c r="F20" s="697" t="s">
        <v>2826</v>
      </c>
      <c r="G20" s="694">
        <v>32254.0</v>
      </c>
      <c r="H20" s="693">
        <v>36.0</v>
      </c>
      <c r="I20" s="698" t="s">
        <v>62</v>
      </c>
      <c r="J20" s="698" t="s">
        <v>62</v>
      </c>
      <c r="K20" s="698" t="s">
        <v>2827</v>
      </c>
      <c r="L20" s="698" t="s">
        <v>164</v>
      </c>
      <c r="M20" s="699" t="s">
        <v>76</v>
      </c>
      <c r="N20" s="698" t="s">
        <v>2828</v>
      </c>
      <c r="O20" s="698" t="s">
        <v>2829</v>
      </c>
      <c r="P20" s="693" t="s">
        <v>2830</v>
      </c>
      <c r="Q20" s="698" t="s">
        <v>2831</v>
      </c>
      <c r="R20" s="693" t="s">
        <v>2832</v>
      </c>
      <c r="S20" s="698" t="s">
        <v>2833</v>
      </c>
      <c r="T20" s="698" t="s">
        <v>2834</v>
      </c>
      <c r="U20" s="700">
        <v>506671.43</v>
      </c>
      <c r="V20" s="701">
        <v>0.0</v>
      </c>
      <c r="W20" s="701">
        <v>0.0</v>
      </c>
      <c r="X20" s="701">
        <v>0.0</v>
      </c>
      <c r="Y20" s="701">
        <v>404413.43</v>
      </c>
      <c r="Z20" s="701">
        <f>32760+10530</f>
        <v>43290</v>
      </c>
      <c r="AA20" s="701">
        <f>45864+13104</f>
        <v>58968</v>
      </c>
      <c r="AB20" s="701">
        <f t="shared" si="2"/>
        <v>102258</v>
      </c>
      <c r="AC20" s="701">
        <f t="shared" si="3"/>
        <v>0</v>
      </c>
      <c r="AD20" s="693" t="s">
        <v>312</v>
      </c>
      <c r="AE20" s="693" t="s">
        <v>65</v>
      </c>
      <c r="AF20" s="702" t="b">
        <v>1</v>
      </c>
      <c r="AG20" s="504"/>
      <c r="AH20" s="693" t="b">
        <v>1</v>
      </c>
      <c r="AI20" s="504"/>
      <c r="AJ20" s="693" t="b">
        <v>1</v>
      </c>
      <c r="AK20" s="548"/>
      <c r="AL20" s="703" t="s">
        <v>1465</v>
      </c>
      <c r="AM20" s="693" t="b">
        <v>1</v>
      </c>
      <c r="AN20" s="504"/>
      <c r="AO20" s="693" t="s">
        <v>68</v>
      </c>
      <c r="AP20" s="693" t="s">
        <v>94</v>
      </c>
      <c r="AQ20" s="704"/>
      <c r="AR20" s="705">
        <f t="shared" si="4"/>
        <v>45751</v>
      </c>
      <c r="AS20" s="504"/>
      <c r="AT20" s="704"/>
      <c r="AU20" s="704"/>
      <c r="AV20" s="504"/>
      <c r="AW20" s="704"/>
      <c r="AX20" s="504"/>
      <c r="AY20" s="425"/>
      <c r="AZ20" s="425"/>
      <c r="BA20" s="706"/>
    </row>
    <row r="21" ht="15.75" customHeight="1">
      <c r="A21" s="692">
        <v>19.0</v>
      </c>
      <c r="B21" s="407">
        <v>19723.0</v>
      </c>
      <c r="C21" s="408">
        <v>45718.0</v>
      </c>
      <c r="D21" s="409">
        <v>45721.0</v>
      </c>
      <c r="E21" s="410">
        <f t="shared" si="1"/>
        <v>3</v>
      </c>
      <c r="F21" s="411" t="s">
        <v>2835</v>
      </c>
      <c r="G21" s="408">
        <v>45718.0</v>
      </c>
      <c r="H21" s="408"/>
      <c r="I21" s="412" t="s">
        <v>62</v>
      </c>
      <c r="J21" s="412" t="s">
        <v>2836</v>
      </c>
      <c r="K21" s="412" t="s">
        <v>2837</v>
      </c>
      <c r="L21" s="412" t="s">
        <v>57</v>
      </c>
      <c r="M21" s="418" t="s">
        <v>58</v>
      </c>
      <c r="N21" s="412" t="s">
        <v>2838</v>
      </c>
      <c r="O21" s="412" t="s">
        <v>2839</v>
      </c>
      <c r="P21" s="407">
        <v>238.0</v>
      </c>
      <c r="Q21" s="412" t="s">
        <v>62</v>
      </c>
      <c r="R21" s="407">
        <v>99460.0</v>
      </c>
      <c r="S21" s="412" t="s">
        <v>2840</v>
      </c>
      <c r="T21" s="412" t="s">
        <v>2841</v>
      </c>
      <c r="U21" s="413">
        <v>39752.06</v>
      </c>
      <c r="V21" s="414">
        <v>0.0</v>
      </c>
      <c r="W21" s="414">
        <v>0.0</v>
      </c>
      <c r="X21" s="414">
        <v>0.0</v>
      </c>
      <c r="Y21" s="414">
        <v>33999.56</v>
      </c>
      <c r="Z21" s="414">
        <v>4774.5</v>
      </c>
      <c r="AA21" s="414">
        <v>978.0</v>
      </c>
      <c r="AB21" s="414">
        <f t="shared" si="2"/>
        <v>5752.5</v>
      </c>
      <c r="AC21" s="416">
        <f t="shared" si="3"/>
        <v>0</v>
      </c>
      <c r="AD21" s="417" t="s">
        <v>258</v>
      </c>
      <c r="AE21" s="417" t="s">
        <v>65</v>
      </c>
      <c r="AF21" s="418" t="b">
        <v>1</v>
      </c>
      <c r="AG21" s="412"/>
      <c r="AH21" s="412" t="b">
        <v>0</v>
      </c>
      <c r="AI21" s="531" t="s">
        <v>2842</v>
      </c>
      <c r="AJ21" s="412" t="b">
        <v>0</v>
      </c>
      <c r="AK21" s="531" t="s">
        <v>2842</v>
      </c>
      <c r="AL21" s="455"/>
      <c r="AM21" s="412" t="b">
        <v>1</v>
      </c>
      <c r="AN21" s="412"/>
      <c r="AO21" s="417" t="s">
        <v>949</v>
      </c>
      <c r="AP21" s="407"/>
      <c r="AQ21" s="419"/>
      <c r="AR21" s="420">
        <f t="shared" si="4"/>
        <v>45751</v>
      </c>
      <c r="AS21" s="417"/>
      <c r="AT21" s="421"/>
      <c r="AU21" s="421"/>
      <c r="AV21" s="417"/>
      <c r="AW21" s="422"/>
      <c r="AX21" s="423"/>
      <c r="AY21" s="424"/>
      <c r="AZ21" s="425"/>
    </row>
    <row r="22" ht="15.75" customHeight="1">
      <c r="A22" s="692">
        <v>20.0</v>
      </c>
      <c r="B22" s="407">
        <v>19712.0</v>
      </c>
      <c r="C22" s="408">
        <v>45718.0</v>
      </c>
      <c r="D22" s="409">
        <v>45721.0</v>
      </c>
      <c r="E22" s="410">
        <f t="shared" si="1"/>
        <v>3</v>
      </c>
      <c r="F22" s="411" t="s">
        <v>2843</v>
      </c>
      <c r="G22" s="408">
        <v>36452.0</v>
      </c>
      <c r="H22" s="407">
        <v>25.0</v>
      </c>
      <c r="I22" s="412" t="s">
        <v>62</v>
      </c>
      <c r="J22" s="412" t="s">
        <v>62</v>
      </c>
      <c r="K22" s="412" t="s">
        <v>2844</v>
      </c>
      <c r="L22" s="412" t="s">
        <v>57</v>
      </c>
      <c r="M22" s="418" t="s">
        <v>76</v>
      </c>
      <c r="N22" s="412" t="s">
        <v>2845</v>
      </c>
      <c r="O22" s="412" t="s">
        <v>2846</v>
      </c>
      <c r="P22" s="407">
        <v>65.2</v>
      </c>
      <c r="Q22" s="412" t="s">
        <v>2847</v>
      </c>
      <c r="R22" s="407" t="s">
        <v>2848</v>
      </c>
      <c r="S22" s="412" t="s">
        <v>2849</v>
      </c>
      <c r="T22" s="412" t="s">
        <v>2850</v>
      </c>
      <c r="U22" s="413">
        <v>161362.59</v>
      </c>
      <c r="V22" s="414">
        <v>0.0</v>
      </c>
      <c r="W22" s="414">
        <v>0.0</v>
      </c>
      <c r="X22" s="414">
        <v>0.0</v>
      </c>
      <c r="Y22" s="414">
        <v>124312.59</v>
      </c>
      <c r="Z22" s="414">
        <v>22230.0</v>
      </c>
      <c r="AA22" s="414">
        <v>14820.0</v>
      </c>
      <c r="AB22" s="414">
        <f t="shared" si="2"/>
        <v>37050</v>
      </c>
      <c r="AC22" s="416">
        <f t="shared" si="3"/>
        <v>0</v>
      </c>
      <c r="AD22" s="417" t="s">
        <v>312</v>
      </c>
      <c r="AE22" s="417" t="s">
        <v>65</v>
      </c>
      <c r="AF22" s="418" t="b">
        <v>1</v>
      </c>
      <c r="AG22" s="412"/>
      <c r="AH22" s="412" t="b">
        <v>1</v>
      </c>
      <c r="AI22" s="412"/>
      <c r="AJ22" s="412" t="b">
        <v>1</v>
      </c>
      <c r="AK22" s="412"/>
      <c r="AL22" s="455" t="s">
        <v>1465</v>
      </c>
      <c r="AM22" s="412" t="b">
        <v>1</v>
      </c>
      <c r="AN22" s="412"/>
      <c r="AO22" s="417" t="s">
        <v>238</v>
      </c>
      <c r="AP22" s="407" t="s">
        <v>94</v>
      </c>
      <c r="AQ22" s="419"/>
      <c r="AR22" s="420">
        <f t="shared" si="4"/>
        <v>45751</v>
      </c>
      <c r="AS22" s="417"/>
      <c r="AT22" s="421"/>
      <c r="AU22" s="421"/>
      <c r="AV22" s="417"/>
      <c r="AW22" s="422"/>
      <c r="AX22" s="423"/>
      <c r="AY22" s="424"/>
      <c r="AZ22" s="425"/>
    </row>
    <row r="23" ht="15.75" customHeight="1">
      <c r="A23" s="692">
        <v>21.0</v>
      </c>
      <c r="B23" s="407">
        <v>19548.0</v>
      </c>
      <c r="C23" s="408">
        <v>45714.0</v>
      </c>
      <c r="D23" s="409">
        <v>45721.0</v>
      </c>
      <c r="E23" s="410">
        <f t="shared" si="1"/>
        <v>7</v>
      </c>
      <c r="F23" s="411" t="s">
        <v>2353</v>
      </c>
      <c r="G23" s="408">
        <v>31076.0</v>
      </c>
      <c r="H23" s="407">
        <v>40.0</v>
      </c>
      <c r="I23" s="412" t="s">
        <v>62</v>
      </c>
      <c r="J23" s="412" t="s">
        <v>62</v>
      </c>
      <c r="K23" s="412" t="s">
        <v>2851</v>
      </c>
      <c r="L23" s="412" t="s">
        <v>228</v>
      </c>
      <c r="M23" s="418" t="s">
        <v>76</v>
      </c>
      <c r="N23" s="412" t="s">
        <v>2852</v>
      </c>
      <c r="O23" s="412" t="s">
        <v>2853</v>
      </c>
      <c r="P23" s="407" t="s">
        <v>2854</v>
      </c>
      <c r="Q23" s="412" t="s">
        <v>62</v>
      </c>
      <c r="R23" s="407" t="s">
        <v>62</v>
      </c>
      <c r="S23" s="412" t="s">
        <v>2855</v>
      </c>
      <c r="T23" s="412" t="s">
        <v>2856</v>
      </c>
      <c r="U23" s="413">
        <v>163418.14</v>
      </c>
      <c r="V23" s="414">
        <v>0.0</v>
      </c>
      <c r="W23" s="414">
        <v>0.0</v>
      </c>
      <c r="X23" s="414">
        <v>0.0</v>
      </c>
      <c r="Y23" s="414">
        <v>132023.14</v>
      </c>
      <c r="Z23" s="414">
        <v>21976.5</v>
      </c>
      <c r="AA23" s="414">
        <v>9418.5</v>
      </c>
      <c r="AB23" s="414">
        <f t="shared" si="2"/>
        <v>31395</v>
      </c>
      <c r="AC23" s="416">
        <f t="shared" si="3"/>
        <v>0</v>
      </c>
      <c r="AD23" s="417" t="s">
        <v>81</v>
      </c>
      <c r="AE23" s="417" t="s">
        <v>65</v>
      </c>
      <c r="AF23" s="418" t="b">
        <v>1</v>
      </c>
      <c r="AG23" s="412"/>
      <c r="AH23" s="412" t="b">
        <v>1</v>
      </c>
      <c r="AI23" s="412"/>
      <c r="AJ23" s="412" t="b">
        <v>1</v>
      </c>
      <c r="AK23" s="412"/>
      <c r="AL23" s="412" t="s">
        <v>267</v>
      </c>
      <c r="AM23" s="412" t="b">
        <v>1</v>
      </c>
      <c r="AN23" s="412"/>
      <c r="AO23" s="417" t="s">
        <v>83</v>
      </c>
      <c r="AP23" s="407" t="s">
        <v>69</v>
      </c>
      <c r="AQ23" s="419"/>
      <c r="AR23" s="420">
        <f t="shared" si="4"/>
        <v>45751</v>
      </c>
      <c r="AS23" s="417"/>
      <c r="AT23" s="421"/>
      <c r="AU23" s="421"/>
      <c r="AV23" s="417"/>
      <c r="AW23" s="422"/>
      <c r="AX23" s="423"/>
      <c r="AY23" s="424"/>
      <c r="AZ23" s="425"/>
    </row>
    <row r="24" ht="15.75" customHeight="1">
      <c r="A24" s="692">
        <v>22.0</v>
      </c>
      <c r="B24" s="407">
        <v>19714.0</v>
      </c>
      <c r="C24" s="408">
        <v>45718.0</v>
      </c>
      <c r="D24" s="409">
        <v>45721.0</v>
      </c>
      <c r="E24" s="410">
        <f t="shared" si="1"/>
        <v>3</v>
      </c>
      <c r="F24" s="411" t="s">
        <v>2857</v>
      </c>
      <c r="G24" s="408">
        <v>34577.0</v>
      </c>
      <c r="H24" s="407">
        <v>30.0</v>
      </c>
      <c r="I24" s="412" t="s">
        <v>62</v>
      </c>
      <c r="J24" s="412"/>
      <c r="K24" s="412" t="s">
        <v>2858</v>
      </c>
      <c r="L24" s="412" t="s">
        <v>57</v>
      </c>
      <c r="M24" s="418" t="s">
        <v>76</v>
      </c>
      <c r="N24" s="412" t="s">
        <v>2859</v>
      </c>
      <c r="O24" s="412" t="s">
        <v>2860</v>
      </c>
      <c r="P24" s="407" t="s">
        <v>2861</v>
      </c>
      <c r="Q24" s="412" t="s">
        <v>2862</v>
      </c>
      <c r="R24" s="407"/>
      <c r="S24" s="412" t="s">
        <v>2863</v>
      </c>
      <c r="T24" s="412" t="s">
        <v>2864</v>
      </c>
      <c r="U24" s="413">
        <v>65868.12</v>
      </c>
      <c r="V24" s="414">
        <v>0.0</v>
      </c>
      <c r="W24" s="414">
        <v>0.0</v>
      </c>
      <c r="X24" s="414">
        <v>20000.0</v>
      </c>
      <c r="Y24" s="414">
        <v>32608.12</v>
      </c>
      <c r="Z24" s="414">
        <v>9282.0</v>
      </c>
      <c r="AA24" s="414">
        <v>3978.0</v>
      </c>
      <c r="AB24" s="414">
        <f t="shared" si="2"/>
        <v>13260</v>
      </c>
      <c r="AC24" s="416">
        <f t="shared" si="3"/>
        <v>0</v>
      </c>
      <c r="AD24" s="417" t="s">
        <v>117</v>
      </c>
      <c r="AE24" s="417" t="s">
        <v>65</v>
      </c>
      <c r="AF24" s="418" t="b">
        <v>1</v>
      </c>
      <c r="AG24" s="412"/>
      <c r="AH24" s="412" t="b">
        <v>1</v>
      </c>
      <c r="AI24" s="412"/>
      <c r="AJ24" s="412" t="b">
        <v>1</v>
      </c>
      <c r="AK24" s="412"/>
      <c r="AL24" s="412"/>
      <c r="AM24" s="412" t="b">
        <v>1</v>
      </c>
      <c r="AN24" s="412"/>
      <c r="AO24" s="417" t="s">
        <v>1301</v>
      </c>
      <c r="AP24" s="407" t="s">
        <v>94</v>
      </c>
      <c r="AQ24" s="419"/>
      <c r="AR24" s="420">
        <f t="shared" si="4"/>
        <v>45751</v>
      </c>
      <c r="AS24" s="417"/>
      <c r="AT24" s="421"/>
      <c r="AU24" s="421"/>
      <c r="AV24" s="417"/>
      <c r="AW24" s="422"/>
      <c r="AX24" s="423"/>
      <c r="AY24" s="424"/>
      <c r="AZ24" s="425"/>
    </row>
    <row r="25" ht="15.75" customHeight="1">
      <c r="A25" s="692">
        <v>23.0</v>
      </c>
      <c r="B25" s="407">
        <v>19703.0</v>
      </c>
      <c r="C25" s="408">
        <v>45717.0</v>
      </c>
      <c r="D25" s="409">
        <v>45721.0</v>
      </c>
      <c r="E25" s="410">
        <f t="shared" si="1"/>
        <v>4</v>
      </c>
      <c r="F25" s="411" t="s">
        <v>2865</v>
      </c>
      <c r="G25" s="408">
        <v>34929.0</v>
      </c>
      <c r="H25" s="407">
        <v>69.0</v>
      </c>
      <c r="I25" s="412" t="s">
        <v>62</v>
      </c>
      <c r="J25" s="412" t="s">
        <v>62</v>
      </c>
      <c r="K25" s="412" t="s">
        <v>2866</v>
      </c>
      <c r="L25" s="412" t="s">
        <v>98</v>
      </c>
      <c r="M25" s="418" t="s">
        <v>76</v>
      </c>
      <c r="N25" s="412" t="s">
        <v>2867</v>
      </c>
      <c r="O25" s="412" t="s">
        <v>2868</v>
      </c>
      <c r="P25" s="407" t="s">
        <v>2104</v>
      </c>
      <c r="Q25" s="412" t="s">
        <v>62</v>
      </c>
      <c r="R25" s="407" t="s">
        <v>62</v>
      </c>
      <c r="S25" s="412" t="s">
        <v>2869</v>
      </c>
      <c r="T25" s="412" t="s">
        <v>62</v>
      </c>
      <c r="U25" s="413">
        <v>102500.02</v>
      </c>
      <c r="V25" s="414">
        <v>20500.02</v>
      </c>
      <c r="W25" s="414">
        <v>0.0</v>
      </c>
      <c r="X25" s="414">
        <v>6000.0</v>
      </c>
      <c r="Y25" s="414">
        <v>0.0</v>
      </c>
      <c r="Z25" s="414">
        <v>53200.0</v>
      </c>
      <c r="AA25" s="414">
        <v>22800.0</v>
      </c>
      <c r="AB25" s="414">
        <f t="shared" si="2"/>
        <v>76000</v>
      </c>
      <c r="AC25" s="416">
        <f t="shared" si="3"/>
        <v>0</v>
      </c>
      <c r="AD25" s="417" t="s">
        <v>81</v>
      </c>
      <c r="AE25" s="417" t="s">
        <v>65</v>
      </c>
      <c r="AF25" s="418" t="b">
        <v>1</v>
      </c>
      <c r="AG25" s="412"/>
      <c r="AH25" s="412" t="b">
        <v>1</v>
      </c>
      <c r="AI25" s="412"/>
      <c r="AJ25" s="412" t="b">
        <v>0</v>
      </c>
      <c r="AK25" s="412"/>
      <c r="AL25" s="412"/>
      <c r="AM25" s="412" t="b">
        <v>1</v>
      </c>
      <c r="AN25" s="412"/>
      <c r="AO25" s="417" t="s">
        <v>83</v>
      </c>
      <c r="AP25" s="407" t="s">
        <v>69</v>
      </c>
      <c r="AQ25" s="419"/>
      <c r="AR25" s="420">
        <f t="shared" si="4"/>
        <v>45751</v>
      </c>
      <c r="AS25" s="417"/>
      <c r="AT25" s="421"/>
      <c r="AU25" s="421"/>
      <c r="AV25" s="417"/>
      <c r="AW25" s="422"/>
      <c r="AX25" s="423"/>
      <c r="AY25" s="424"/>
      <c r="AZ25" s="425"/>
    </row>
    <row r="26" ht="15.75" customHeight="1">
      <c r="A26" s="692">
        <v>24.0</v>
      </c>
      <c r="B26" s="407">
        <v>19716.0</v>
      </c>
      <c r="C26" s="408">
        <v>45718.0</v>
      </c>
      <c r="D26" s="409">
        <v>45721.0</v>
      </c>
      <c r="E26" s="410">
        <f t="shared" si="1"/>
        <v>3</v>
      </c>
      <c r="F26" s="411" t="s">
        <v>2870</v>
      </c>
      <c r="G26" s="408">
        <v>27715.0</v>
      </c>
      <c r="H26" s="407">
        <v>49.0</v>
      </c>
      <c r="I26" s="412"/>
      <c r="J26" s="412"/>
      <c r="K26" s="412" t="s">
        <v>2871</v>
      </c>
      <c r="L26" s="412" t="s">
        <v>57</v>
      </c>
      <c r="M26" s="418" t="s">
        <v>76</v>
      </c>
      <c r="N26" s="412" t="s">
        <v>2872</v>
      </c>
      <c r="O26" s="412" t="s">
        <v>2873</v>
      </c>
      <c r="P26" s="407">
        <v>58150.0</v>
      </c>
      <c r="Q26" s="412" t="s">
        <v>2874</v>
      </c>
      <c r="R26" s="407">
        <v>58150.0</v>
      </c>
      <c r="S26" s="412" t="s">
        <v>2863</v>
      </c>
      <c r="T26" s="412" t="s">
        <v>2875</v>
      </c>
      <c r="U26" s="413">
        <v>199501.85</v>
      </c>
      <c r="V26" s="414">
        <v>0.0</v>
      </c>
      <c r="W26" s="414">
        <v>0.0</v>
      </c>
      <c r="X26" s="414">
        <v>136542.32</v>
      </c>
      <c r="Y26" s="414">
        <v>4459.53</v>
      </c>
      <c r="Z26" s="414">
        <v>35100.0</v>
      </c>
      <c r="AA26" s="414">
        <v>23400.0</v>
      </c>
      <c r="AB26" s="414">
        <f t="shared" si="2"/>
        <v>58500</v>
      </c>
      <c r="AC26" s="416">
        <f t="shared" si="3"/>
        <v>0</v>
      </c>
      <c r="AD26" s="417" t="s">
        <v>312</v>
      </c>
      <c r="AE26" s="417" t="s">
        <v>65</v>
      </c>
      <c r="AF26" s="418" t="b">
        <v>1</v>
      </c>
      <c r="AG26" s="412"/>
      <c r="AH26" s="412" t="b">
        <v>1</v>
      </c>
      <c r="AI26" s="412"/>
      <c r="AJ26" s="412" t="b">
        <v>1</v>
      </c>
      <c r="AK26" s="412"/>
      <c r="AL26" s="412"/>
      <c r="AM26" s="412" t="b">
        <v>1</v>
      </c>
      <c r="AN26" s="412"/>
      <c r="AO26" s="417" t="s">
        <v>83</v>
      </c>
      <c r="AP26" s="407" t="s">
        <v>69</v>
      </c>
      <c r="AQ26" s="419"/>
      <c r="AR26" s="420">
        <f t="shared" si="4"/>
        <v>45751</v>
      </c>
      <c r="AS26" s="417"/>
      <c r="AT26" s="421"/>
      <c r="AU26" s="421"/>
      <c r="AV26" s="417"/>
      <c r="AW26" s="422"/>
      <c r="AX26" s="423"/>
      <c r="AY26" s="424"/>
      <c r="AZ26" s="425"/>
    </row>
    <row r="27" ht="15.75" customHeight="1">
      <c r="A27" s="692">
        <v>25.0</v>
      </c>
      <c r="B27" s="407">
        <v>19684.0</v>
      </c>
      <c r="C27" s="408">
        <v>45717.0</v>
      </c>
      <c r="D27" s="409">
        <v>45721.0</v>
      </c>
      <c r="E27" s="410">
        <f t="shared" si="1"/>
        <v>4</v>
      </c>
      <c r="F27" s="411" t="s">
        <v>2876</v>
      </c>
      <c r="G27" s="408">
        <v>15952.0</v>
      </c>
      <c r="H27" s="407">
        <v>81.0</v>
      </c>
      <c r="I27" s="412" t="s">
        <v>62</v>
      </c>
      <c r="J27" s="412" t="s">
        <v>62</v>
      </c>
      <c r="K27" s="412" t="s">
        <v>2877</v>
      </c>
      <c r="L27" s="412" t="s">
        <v>57</v>
      </c>
      <c r="M27" s="418" t="s">
        <v>76</v>
      </c>
      <c r="N27" s="412" t="s">
        <v>2878</v>
      </c>
      <c r="O27" s="412" t="s">
        <v>2879</v>
      </c>
      <c r="P27" s="407" t="s">
        <v>1509</v>
      </c>
      <c r="Q27" s="412" t="s">
        <v>62</v>
      </c>
      <c r="R27" s="407" t="s">
        <v>62</v>
      </c>
      <c r="S27" s="412" t="s">
        <v>2869</v>
      </c>
      <c r="T27" s="412" t="s">
        <v>62</v>
      </c>
      <c r="U27" s="413">
        <v>98237.55</v>
      </c>
      <c r="V27" s="414">
        <v>19647.57</v>
      </c>
      <c r="W27" s="414">
        <v>0.0</v>
      </c>
      <c r="X27" s="414">
        <v>0.0</v>
      </c>
      <c r="Y27" s="414">
        <v>55384.98</v>
      </c>
      <c r="Z27" s="414">
        <v>16243.5</v>
      </c>
      <c r="AA27" s="414">
        <v>6961.5</v>
      </c>
      <c r="AB27" s="414">
        <f t="shared" si="2"/>
        <v>23205</v>
      </c>
      <c r="AC27" s="416">
        <f t="shared" si="3"/>
        <v>0</v>
      </c>
      <c r="AD27" s="417" t="s">
        <v>81</v>
      </c>
      <c r="AE27" s="417" t="s">
        <v>65</v>
      </c>
      <c r="AF27" s="418" t="b">
        <v>1</v>
      </c>
      <c r="AG27" s="412"/>
      <c r="AH27" s="412" t="b">
        <v>1</v>
      </c>
      <c r="AI27" s="412"/>
      <c r="AJ27" s="412" t="b">
        <v>1</v>
      </c>
      <c r="AK27" s="412"/>
      <c r="AL27" s="412"/>
      <c r="AM27" s="412" t="b">
        <v>1</v>
      </c>
      <c r="AN27" s="412"/>
      <c r="AO27" s="417" t="s">
        <v>83</v>
      </c>
      <c r="AP27" s="407" t="s">
        <v>69</v>
      </c>
      <c r="AQ27" s="419"/>
      <c r="AR27" s="420">
        <f t="shared" si="4"/>
        <v>45751</v>
      </c>
      <c r="AS27" s="417"/>
      <c r="AT27" s="421"/>
      <c r="AU27" s="421"/>
      <c r="AV27" s="417"/>
      <c r="AW27" s="422"/>
      <c r="AX27" s="423"/>
      <c r="AY27" s="424"/>
      <c r="AZ27" s="425"/>
    </row>
    <row r="28" ht="15.75" customHeight="1">
      <c r="A28" s="707">
        <v>26.0</v>
      </c>
      <c r="B28" s="429">
        <v>19655.0</v>
      </c>
      <c r="C28" s="430">
        <v>45716.0</v>
      </c>
      <c r="D28" s="409">
        <v>45721.0</v>
      </c>
      <c r="E28" s="432">
        <f t="shared" si="1"/>
        <v>5</v>
      </c>
      <c r="F28" s="433" t="s">
        <v>2379</v>
      </c>
      <c r="G28" s="430">
        <v>35383.0</v>
      </c>
      <c r="H28" s="429">
        <v>28.0</v>
      </c>
      <c r="I28" s="434" t="s">
        <v>62</v>
      </c>
      <c r="J28" s="434" t="s">
        <v>62</v>
      </c>
      <c r="K28" s="434" t="s">
        <v>2880</v>
      </c>
      <c r="L28" s="434" t="s">
        <v>57</v>
      </c>
      <c r="M28" s="440" t="s">
        <v>76</v>
      </c>
      <c r="N28" s="434" t="s">
        <v>60</v>
      </c>
      <c r="O28" s="434" t="s">
        <v>2881</v>
      </c>
      <c r="P28" s="429" t="s">
        <v>61</v>
      </c>
      <c r="Q28" s="434" t="s">
        <v>62</v>
      </c>
      <c r="R28" s="429" t="s">
        <v>62</v>
      </c>
      <c r="S28" s="434" t="s">
        <v>2869</v>
      </c>
      <c r="T28" s="434" t="s">
        <v>62</v>
      </c>
      <c r="U28" s="435"/>
      <c r="V28" s="436"/>
      <c r="W28" s="436"/>
      <c r="X28" s="436"/>
      <c r="Y28" s="436"/>
      <c r="Z28" s="436"/>
      <c r="AA28" s="436"/>
      <c r="AB28" s="436">
        <f t="shared" si="2"/>
        <v>0</v>
      </c>
      <c r="AC28" s="438">
        <f t="shared" si="3"/>
        <v>0</v>
      </c>
      <c r="AD28" s="439" t="s">
        <v>81</v>
      </c>
      <c r="AE28" s="439" t="s">
        <v>65</v>
      </c>
      <c r="AF28" s="440" t="b">
        <v>1</v>
      </c>
      <c r="AG28" s="434"/>
      <c r="AH28" s="434" t="b">
        <v>1</v>
      </c>
      <c r="AI28" s="434"/>
      <c r="AJ28" s="434" t="b">
        <v>1</v>
      </c>
      <c r="AK28" s="434"/>
      <c r="AL28" s="434"/>
      <c r="AM28" s="434" t="b">
        <v>1</v>
      </c>
      <c r="AN28" s="434"/>
      <c r="AO28" s="439" t="s">
        <v>83</v>
      </c>
      <c r="AP28" s="429" t="s">
        <v>69</v>
      </c>
      <c r="AQ28" s="441"/>
      <c r="AR28" s="442">
        <f t="shared" si="4"/>
        <v>45751</v>
      </c>
      <c r="AS28" s="439"/>
      <c r="AT28" s="443"/>
      <c r="AU28" s="443"/>
      <c r="AV28" s="439"/>
      <c r="AW28" s="444"/>
      <c r="AX28" s="445"/>
      <c r="AY28" s="446"/>
      <c r="AZ28" s="447"/>
      <c r="BA28" s="464"/>
    </row>
    <row r="29" ht="15.75" customHeight="1">
      <c r="A29" s="406">
        <v>27.0</v>
      </c>
      <c r="B29" s="407">
        <v>19779.0</v>
      </c>
      <c r="C29" s="708">
        <v>45720.0</v>
      </c>
      <c r="D29" s="508">
        <v>45722.0</v>
      </c>
      <c r="E29" s="410">
        <f t="shared" si="1"/>
        <v>2</v>
      </c>
      <c r="F29" s="411" t="s">
        <v>2882</v>
      </c>
      <c r="G29" s="408">
        <v>42829.0</v>
      </c>
      <c r="H29" s="407">
        <v>7.0</v>
      </c>
      <c r="I29" s="412" t="s">
        <v>62</v>
      </c>
      <c r="J29" s="412" t="s">
        <v>2883</v>
      </c>
      <c r="K29" s="412" t="s">
        <v>2884</v>
      </c>
      <c r="L29" s="412" t="s">
        <v>478</v>
      </c>
      <c r="M29" s="418" t="s">
        <v>58</v>
      </c>
      <c r="N29" s="412" t="s">
        <v>2885</v>
      </c>
      <c r="O29" s="412" t="s">
        <v>2886</v>
      </c>
      <c r="P29" s="407" t="s">
        <v>61</v>
      </c>
      <c r="Q29" s="412" t="s">
        <v>62</v>
      </c>
      <c r="R29" s="407" t="s">
        <v>62</v>
      </c>
      <c r="S29" s="412" t="s">
        <v>2887</v>
      </c>
      <c r="T29" s="412"/>
      <c r="U29" s="413"/>
      <c r="V29" s="414"/>
      <c r="W29" s="414"/>
      <c r="X29" s="414"/>
      <c r="Y29" s="414"/>
      <c r="Z29" s="414"/>
      <c r="AA29" s="414"/>
      <c r="AB29" s="414">
        <f t="shared" si="2"/>
        <v>0</v>
      </c>
      <c r="AC29" s="416">
        <f t="shared" si="3"/>
        <v>0</v>
      </c>
      <c r="AD29" s="417" t="s">
        <v>81</v>
      </c>
      <c r="AE29" s="417" t="s">
        <v>65</v>
      </c>
      <c r="AF29" s="418" t="b">
        <v>1</v>
      </c>
      <c r="AG29" s="412"/>
      <c r="AH29" s="412" t="b">
        <v>1</v>
      </c>
      <c r="AI29" s="412"/>
      <c r="AJ29" s="412" t="b">
        <v>1</v>
      </c>
      <c r="AK29" s="412"/>
      <c r="AL29" s="412"/>
      <c r="AM29" s="412" t="b">
        <v>1</v>
      </c>
      <c r="AN29" s="412"/>
      <c r="AO29" s="417" t="s">
        <v>83</v>
      </c>
      <c r="AP29" s="407" t="s">
        <v>94</v>
      </c>
      <c r="AQ29" s="419"/>
      <c r="AR29" s="420">
        <f t="shared" si="4"/>
        <v>45752</v>
      </c>
      <c r="AS29" s="417"/>
      <c r="AT29" s="421"/>
      <c r="AU29" s="421"/>
      <c r="AV29" s="417"/>
      <c r="AW29" s="422"/>
      <c r="AX29" s="423"/>
      <c r="AY29" s="424"/>
      <c r="AZ29" s="425"/>
    </row>
    <row r="30" ht="15.75" customHeight="1">
      <c r="A30" s="406">
        <v>28.0</v>
      </c>
      <c r="B30" s="407">
        <v>19828.0</v>
      </c>
      <c r="C30" s="408">
        <v>45721.0</v>
      </c>
      <c r="D30" s="409">
        <v>45722.0</v>
      </c>
      <c r="E30" s="410">
        <f t="shared" si="1"/>
        <v>1</v>
      </c>
      <c r="F30" s="411" t="s">
        <v>2888</v>
      </c>
      <c r="G30" s="408">
        <v>32671.0</v>
      </c>
      <c r="H30" s="407">
        <v>35.0</v>
      </c>
      <c r="I30" s="412" t="s">
        <v>62</v>
      </c>
      <c r="J30" s="412" t="s">
        <v>2889</v>
      </c>
      <c r="K30" s="412" t="s">
        <v>2890</v>
      </c>
      <c r="L30" s="412" t="s">
        <v>57</v>
      </c>
      <c r="M30" s="418" t="s">
        <v>341</v>
      </c>
      <c r="N30" s="412" t="s">
        <v>2891</v>
      </c>
      <c r="O30" s="412" t="s">
        <v>2892</v>
      </c>
      <c r="P30" s="407" t="s">
        <v>2893</v>
      </c>
      <c r="Q30" s="412" t="s">
        <v>62</v>
      </c>
      <c r="R30" s="407" t="s">
        <v>62</v>
      </c>
      <c r="S30" s="412" t="s">
        <v>2894</v>
      </c>
      <c r="T30" s="412"/>
      <c r="U30" s="413"/>
      <c r="V30" s="414"/>
      <c r="W30" s="414"/>
      <c r="X30" s="414"/>
      <c r="Y30" s="414"/>
      <c r="Z30" s="414"/>
      <c r="AA30" s="414"/>
      <c r="AB30" s="414">
        <f t="shared" si="2"/>
        <v>0</v>
      </c>
      <c r="AC30" s="416">
        <f t="shared" si="3"/>
        <v>0</v>
      </c>
      <c r="AD30" s="417" t="s">
        <v>81</v>
      </c>
      <c r="AE30" s="417" t="s">
        <v>65</v>
      </c>
      <c r="AF30" s="418" t="b">
        <v>1</v>
      </c>
      <c r="AG30" s="412"/>
      <c r="AH30" s="412" t="b">
        <v>1</v>
      </c>
      <c r="AI30" s="709"/>
      <c r="AJ30" s="412" t="b">
        <v>1</v>
      </c>
      <c r="AK30" s="412"/>
      <c r="AL30" s="412"/>
      <c r="AM30" s="412" t="b">
        <v>1</v>
      </c>
      <c r="AN30" s="412"/>
      <c r="AO30" s="417" t="s">
        <v>68</v>
      </c>
      <c r="AP30" s="407" t="s">
        <v>69</v>
      </c>
      <c r="AQ30" s="419"/>
      <c r="AR30" s="420">
        <f t="shared" si="4"/>
        <v>45752</v>
      </c>
      <c r="AS30" s="417"/>
      <c r="AT30" s="421"/>
      <c r="AU30" s="421"/>
      <c r="AV30" s="417"/>
      <c r="AW30" s="422"/>
      <c r="AX30" s="423"/>
      <c r="AY30" s="424"/>
      <c r="AZ30" s="425"/>
    </row>
    <row r="31" ht="15.75" customHeight="1">
      <c r="A31" s="406">
        <v>29.0</v>
      </c>
      <c r="B31" s="407">
        <v>19820.0</v>
      </c>
      <c r="C31" s="408">
        <v>45720.0</v>
      </c>
      <c r="D31" s="409">
        <v>45722.0</v>
      </c>
      <c r="E31" s="410">
        <f t="shared" si="1"/>
        <v>2</v>
      </c>
      <c r="F31" s="411" t="s">
        <v>2895</v>
      </c>
      <c r="G31" s="408">
        <v>45211.0</v>
      </c>
      <c r="H31" s="407">
        <v>1.0</v>
      </c>
      <c r="I31" s="412" t="s">
        <v>62</v>
      </c>
      <c r="J31" s="412" t="s">
        <v>2895</v>
      </c>
      <c r="K31" s="412" t="s">
        <v>2896</v>
      </c>
      <c r="L31" s="412" t="s">
        <v>57</v>
      </c>
      <c r="M31" s="418" t="s">
        <v>58</v>
      </c>
      <c r="N31" s="412" t="s">
        <v>2897</v>
      </c>
      <c r="O31" s="412" t="s">
        <v>2898</v>
      </c>
      <c r="P31" s="407" t="s">
        <v>691</v>
      </c>
      <c r="Q31" s="412"/>
      <c r="R31" s="407" t="s">
        <v>62</v>
      </c>
      <c r="S31" s="412" t="s">
        <v>2899</v>
      </c>
      <c r="T31" s="412"/>
      <c r="U31" s="413"/>
      <c r="V31" s="414"/>
      <c r="W31" s="414"/>
      <c r="X31" s="414"/>
      <c r="Y31" s="414"/>
      <c r="Z31" s="414"/>
      <c r="AA31" s="414"/>
      <c r="AB31" s="414">
        <f t="shared" si="2"/>
        <v>0</v>
      </c>
      <c r="AC31" s="416">
        <f t="shared" si="3"/>
        <v>0</v>
      </c>
      <c r="AD31" s="417" t="s">
        <v>135</v>
      </c>
      <c r="AE31" s="417" t="s">
        <v>65</v>
      </c>
      <c r="AF31" s="418" t="b">
        <v>1</v>
      </c>
      <c r="AG31" s="412"/>
      <c r="AH31" s="412" t="b">
        <v>1</v>
      </c>
      <c r="AI31" s="412"/>
      <c r="AJ31" s="412" t="b">
        <v>1</v>
      </c>
      <c r="AK31" s="412"/>
      <c r="AL31" s="412"/>
      <c r="AM31" s="412" t="b">
        <v>1</v>
      </c>
      <c r="AN31" s="412"/>
      <c r="AO31" s="417" t="s">
        <v>1433</v>
      </c>
      <c r="AP31" s="407" t="s">
        <v>69</v>
      </c>
      <c r="AQ31" s="419"/>
      <c r="AR31" s="420">
        <f t="shared" si="4"/>
        <v>45752</v>
      </c>
      <c r="AS31" s="417"/>
      <c r="AT31" s="421"/>
      <c r="AU31" s="421"/>
      <c r="AV31" s="417"/>
      <c r="AW31" s="422"/>
      <c r="AX31" s="423"/>
      <c r="AY31" s="424"/>
      <c r="AZ31" s="425"/>
    </row>
    <row r="32" ht="15.75" customHeight="1">
      <c r="A32" s="406">
        <v>30.0</v>
      </c>
      <c r="B32" s="407">
        <v>19878.0</v>
      </c>
      <c r="C32" s="408">
        <v>45722.0</v>
      </c>
      <c r="D32" s="409">
        <v>45722.0</v>
      </c>
      <c r="E32" s="410">
        <f t="shared" si="1"/>
        <v>0</v>
      </c>
      <c r="F32" s="411" t="s">
        <v>2900</v>
      </c>
      <c r="G32" s="408">
        <v>18825.0</v>
      </c>
      <c r="H32" s="407">
        <v>73.0</v>
      </c>
      <c r="I32" s="412" t="s">
        <v>62</v>
      </c>
      <c r="J32" s="412"/>
      <c r="K32" s="412" t="s">
        <v>2901</v>
      </c>
      <c r="L32" s="412" t="s">
        <v>88</v>
      </c>
      <c r="M32" s="418" t="s">
        <v>76</v>
      </c>
      <c r="N32" s="412"/>
      <c r="O32" s="412"/>
      <c r="P32" s="407"/>
      <c r="Q32" s="412"/>
      <c r="R32" s="407" t="s">
        <v>62</v>
      </c>
      <c r="S32" s="412" t="s">
        <v>2902</v>
      </c>
      <c r="T32" s="412"/>
      <c r="U32" s="413"/>
      <c r="V32" s="414"/>
      <c r="W32" s="414"/>
      <c r="X32" s="414"/>
      <c r="Y32" s="414"/>
      <c r="Z32" s="414"/>
      <c r="AA32" s="414"/>
      <c r="AB32" s="414">
        <f t="shared" si="2"/>
        <v>0</v>
      </c>
      <c r="AC32" s="416">
        <f t="shared" si="3"/>
        <v>0</v>
      </c>
      <c r="AD32" s="417" t="s">
        <v>1153</v>
      </c>
      <c r="AE32" s="417" t="s">
        <v>313</v>
      </c>
      <c r="AF32" s="418" t="b">
        <v>1</v>
      </c>
      <c r="AG32" s="412"/>
      <c r="AH32" s="412" t="b">
        <v>0</v>
      </c>
      <c r="AI32" s="412" t="s">
        <v>2903</v>
      </c>
      <c r="AJ32" s="412" t="b">
        <v>0</v>
      </c>
      <c r="AK32" s="412" t="s">
        <v>2903</v>
      </c>
      <c r="AL32" s="412"/>
      <c r="AM32" s="412" t="b">
        <v>1</v>
      </c>
      <c r="AN32" s="412"/>
      <c r="AO32" s="417" t="s">
        <v>83</v>
      </c>
      <c r="AP32" s="407"/>
      <c r="AQ32" s="419"/>
      <c r="AR32" s="420">
        <f t="shared" si="4"/>
        <v>45752</v>
      </c>
      <c r="AS32" s="417"/>
      <c r="AT32" s="421"/>
      <c r="AU32" s="421"/>
      <c r="AV32" s="417"/>
      <c r="AW32" s="422"/>
      <c r="AX32" s="423"/>
      <c r="AY32" s="424"/>
      <c r="AZ32" s="425"/>
    </row>
    <row r="33" ht="15.75" customHeight="1">
      <c r="A33" s="406">
        <v>31.0</v>
      </c>
      <c r="B33" s="407">
        <v>19785.0</v>
      </c>
      <c r="C33" s="408">
        <v>45720.0</v>
      </c>
      <c r="D33" s="409">
        <v>45722.0</v>
      </c>
      <c r="E33" s="410">
        <f t="shared" si="1"/>
        <v>2</v>
      </c>
      <c r="F33" s="411" t="s">
        <v>2904</v>
      </c>
      <c r="G33" s="408">
        <v>45287.0</v>
      </c>
      <c r="H33" s="407">
        <v>11.0</v>
      </c>
      <c r="I33" s="412" t="s">
        <v>62</v>
      </c>
      <c r="J33" s="412" t="s">
        <v>2905</v>
      </c>
      <c r="K33" s="412" t="s">
        <v>2906</v>
      </c>
      <c r="L33" s="412" t="s">
        <v>57</v>
      </c>
      <c r="M33" s="418" t="s">
        <v>58</v>
      </c>
      <c r="N33" s="412" t="s">
        <v>352</v>
      </c>
      <c r="O33" s="412" t="s">
        <v>2907</v>
      </c>
      <c r="P33" s="407" t="s">
        <v>61</v>
      </c>
      <c r="Q33" s="412"/>
      <c r="R33" s="407" t="s">
        <v>62</v>
      </c>
      <c r="S33" s="412" t="s">
        <v>2887</v>
      </c>
      <c r="T33" s="412"/>
      <c r="U33" s="413"/>
      <c r="V33" s="414"/>
      <c r="W33" s="414"/>
      <c r="X33" s="414"/>
      <c r="Y33" s="414"/>
      <c r="Z33" s="414"/>
      <c r="AA33" s="414"/>
      <c r="AB33" s="414">
        <f t="shared" si="2"/>
        <v>0</v>
      </c>
      <c r="AC33" s="416">
        <f t="shared" si="3"/>
        <v>0</v>
      </c>
      <c r="AD33" s="417" t="s">
        <v>170</v>
      </c>
      <c r="AE33" s="417" t="s">
        <v>65</v>
      </c>
      <c r="AF33" s="418" t="b">
        <v>1</v>
      </c>
      <c r="AG33" s="412"/>
      <c r="AH33" s="412" t="b">
        <v>1</v>
      </c>
      <c r="AI33" s="412"/>
      <c r="AJ33" s="412" t="b">
        <v>1</v>
      </c>
      <c r="AK33" s="412"/>
      <c r="AL33" s="412"/>
      <c r="AM33" s="412" t="b">
        <v>1</v>
      </c>
      <c r="AN33" s="412"/>
      <c r="AO33" s="417" t="s">
        <v>83</v>
      </c>
      <c r="AP33" s="407" t="s">
        <v>94</v>
      </c>
      <c r="AQ33" s="419"/>
      <c r="AR33" s="420">
        <f t="shared" si="4"/>
        <v>45752</v>
      </c>
      <c r="AS33" s="417"/>
      <c r="AT33" s="421"/>
      <c r="AU33" s="421"/>
      <c r="AV33" s="417"/>
      <c r="AW33" s="422"/>
      <c r="AX33" s="423"/>
      <c r="AY33" s="424"/>
      <c r="AZ33" s="425"/>
    </row>
    <row r="34" ht="15.75" customHeight="1">
      <c r="A34" s="429">
        <v>32.0</v>
      </c>
      <c r="B34" s="525">
        <v>19748.0</v>
      </c>
      <c r="C34" s="526">
        <v>45719.0</v>
      </c>
      <c r="D34" s="511">
        <v>45722.0</v>
      </c>
      <c r="E34" s="432">
        <f t="shared" si="1"/>
        <v>3</v>
      </c>
      <c r="F34" s="527" t="s">
        <v>2908</v>
      </c>
      <c r="G34" s="526">
        <v>22545.0</v>
      </c>
      <c r="H34" s="525">
        <v>63.0</v>
      </c>
      <c r="I34" s="440" t="s">
        <v>62</v>
      </c>
      <c r="J34" s="440" t="s">
        <v>62</v>
      </c>
      <c r="K34" s="440" t="s">
        <v>2909</v>
      </c>
      <c r="L34" s="440" t="s">
        <v>98</v>
      </c>
      <c r="M34" s="440" t="s">
        <v>76</v>
      </c>
      <c r="N34" s="440" t="s">
        <v>2910</v>
      </c>
      <c r="O34" s="440" t="s">
        <v>2911</v>
      </c>
      <c r="P34" s="525" t="s">
        <v>1667</v>
      </c>
      <c r="Q34" s="440"/>
      <c r="R34" s="525" t="s">
        <v>62</v>
      </c>
      <c r="S34" s="440" t="s">
        <v>2912</v>
      </c>
      <c r="T34" s="440" t="s">
        <v>2913</v>
      </c>
      <c r="U34" s="435"/>
      <c r="V34" s="435"/>
      <c r="W34" s="435"/>
      <c r="X34" s="435"/>
      <c r="Y34" s="435"/>
      <c r="Z34" s="435">
        <v>56000.0</v>
      </c>
      <c r="AA34" s="435">
        <v>24000.0</v>
      </c>
      <c r="AB34" s="436">
        <f t="shared" si="2"/>
        <v>80000</v>
      </c>
      <c r="AC34" s="438">
        <f t="shared" si="3"/>
        <v>-80000</v>
      </c>
      <c r="AD34" s="443" t="s">
        <v>81</v>
      </c>
      <c r="AE34" s="443" t="s">
        <v>65</v>
      </c>
      <c r="AF34" s="440" t="b">
        <v>1</v>
      </c>
      <c r="AG34" s="440"/>
      <c r="AH34" s="440" t="b">
        <v>1</v>
      </c>
      <c r="AI34" s="710" t="s">
        <v>2914</v>
      </c>
      <c r="AJ34" s="440" t="b">
        <v>1</v>
      </c>
      <c r="AK34" s="710" t="s">
        <v>2914</v>
      </c>
      <c r="AL34" s="440"/>
      <c r="AM34" s="440" t="b">
        <v>1</v>
      </c>
      <c r="AN34" s="440"/>
      <c r="AO34" s="443" t="s">
        <v>83</v>
      </c>
      <c r="AP34" s="525" t="s">
        <v>94</v>
      </c>
      <c r="AQ34" s="441" t="s">
        <v>95</v>
      </c>
      <c r="AR34" s="442"/>
      <c r="AS34" s="443"/>
      <c r="AT34" s="443"/>
      <c r="AU34" s="443"/>
      <c r="AV34" s="443"/>
      <c r="AW34" s="444"/>
      <c r="AX34" s="444"/>
      <c r="AY34" s="506"/>
      <c r="AZ34" s="507"/>
      <c r="BA34" s="529"/>
    </row>
    <row r="35" ht="15.75" customHeight="1">
      <c r="A35" s="406">
        <v>33.0</v>
      </c>
      <c r="B35" s="407">
        <v>19718.0</v>
      </c>
      <c r="C35" s="408">
        <v>45719.0</v>
      </c>
      <c r="D35" s="409">
        <v>45723.0</v>
      </c>
      <c r="E35" s="410">
        <f t="shared" si="1"/>
        <v>4</v>
      </c>
      <c r="F35" s="411" t="s">
        <v>2915</v>
      </c>
      <c r="G35" s="408">
        <v>42751.0</v>
      </c>
      <c r="H35" s="407">
        <v>8.0</v>
      </c>
      <c r="I35" s="412" t="s">
        <v>62</v>
      </c>
      <c r="J35" s="412" t="s">
        <v>62</v>
      </c>
      <c r="K35" s="412" t="s">
        <v>2916</v>
      </c>
      <c r="L35" s="412" t="s">
        <v>57</v>
      </c>
      <c r="M35" s="418" t="s">
        <v>76</v>
      </c>
      <c r="N35" s="412" t="s">
        <v>2917</v>
      </c>
      <c r="O35" s="412" t="s">
        <v>2918</v>
      </c>
      <c r="P35" s="407" t="s">
        <v>91</v>
      </c>
      <c r="Q35" s="412" t="s">
        <v>62</v>
      </c>
      <c r="R35" s="407" t="s">
        <v>62</v>
      </c>
      <c r="S35" s="412" t="s">
        <v>2919</v>
      </c>
      <c r="T35" s="412"/>
      <c r="U35" s="413"/>
      <c r="V35" s="414"/>
      <c r="W35" s="414"/>
      <c r="X35" s="414"/>
      <c r="Y35" s="414"/>
      <c r="Z35" s="414"/>
      <c r="AA35" s="414"/>
      <c r="AB35" s="414">
        <f t="shared" si="2"/>
        <v>0</v>
      </c>
      <c r="AC35" s="416">
        <f t="shared" si="3"/>
        <v>0</v>
      </c>
      <c r="AD35" s="417" t="s">
        <v>81</v>
      </c>
      <c r="AE35" s="417" t="s">
        <v>65</v>
      </c>
      <c r="AF35" s="418" t="b">
        <v>1</v>
      </c>
      <c r="AG35" s="412"/>
      <c r="AH35" s="412" t="b">
        <v>1</v>
      </c>
      <c r="AI35" s="412"/>
      <c r="AJ35" s="412" t="b">
        <v>1</v>
      </c>
      <c r="AK35" s="412"/>
      <c r="AL35" s="412"/>
      <c r="AM35" s="412" t="b">
        <v>1</v>
      </c>
      <c r="AN35" s="412"/>
      <c r="AO35" s="417" t="s">
        <v>270</v>
      </c>
      <c r="AP35" s="407" t="s">
        <v>94</v>
      </c>
      <c r="AQ35" s="419"/>
      <c r="AR35" s="420">
        <f t="shared" ref="AR35:AR156" si="5">D35+30</f>
        <v>45753</v>
      </c>
      <c r="AS35" s="417"/>
      <c r="AT35" s="421"/>
      <c r="AU35" s="421"/>
      <c r="AV35" s="417"/>
      <c r="AW35" s="422"/>
      <c r="AX35" s="423"/>
      <c r="AY35" s="424"/>
      <c r="AZ35" s="425"/>
    </row>
    <row r="36" ht="15.75" customHeight="1">
      <c r="A36" s="406">
        <v>34.0</v>
      </c>
      <c r="B36" s="407">
        <v>19806.0</v>
      </c>
      <c r="C36" s="408">
        <v>45720.0</v>
      </c>
      <c r="D36" s="409">
        <v>45723.0</v>
      </c>
      <c r="E36" s="410">
        <f t="shared" si="1"/>
        <v>3</v>
      </c>
      <c r="F36" s="411" t="s">
        <v>2920</v>
      </c>
      <c r="G36" s="408">
        <v>30006.0</v>
      </c>
      <c r="H36" s="407">
        <v>97.0</v>
      </c>
      <c r="I36" s="412" t="s">
        <v>62</v>
      </c>
      <c r="J36" s="412" t="s">
        <v>2920</v>
      </c>
      <c r="K36" s="412" t="s">
        <v>2921</v>
      </c>
      <c r="L36" s="412" t="s">
        <v>88</v>
      </c>
      <c r="M36" s="418" t="s">
        <v>76</v>
      </c>
      <c r="N36" s="412" t="s">
        <v>2922</v>
      </c>
      <c r="O36" s="412" t="s">
        <v>2923</v>
      </c>
      <c r="P36" s="407" t="s">
        <v>2924</v>
      </c>
      <c r="Q36" s="412" t="s">
        <v>62</v>
      </c>
      <c r="R36" s="407" t="s">
        <v>62</v>
      </c>
      <c r="S36" s="412" t="s">
        <v>2925</v>
      </c>
      <c r="T36" s="412"/>
      <c r="U36" s="413"/>
      <c r="V36" s="414"/>
      <c r="W36" s="414"/>
      <c r="X36" s="414"/>
      <c r="Y36" s="414"/>
      <c r="Z36" s="414"/>
      <c r="AA36" s="414"/>
      <c r="AB36" s="414">
        <f t="shared" si="2"/>
        <v>0</v>
      </c>
      <c r="AC36" s="416">
        <f t="shared" si="3"/>
        <v>0</v>
      </c>
      <c r="AD36" s="417" t="s">
        <v>81</v>
      </c>
      <c r="AE36" s="417" t="s">
        <v>65</v>
      </c>
      <c r="AF36" s="418" t="b">
        <v>1</v>
      </c>
      <c r="AG36" s="412"/>
      <c r="AH36" s="509" t="b">
        <v>0</v>
      </c>
      <c r="AI36" s="710" t="s">
        <v>2926</v>
      </c>
      <c r="AJ36" s="412" t="b">
        <v>0</v>
      </c>
      <c r="AK36" s="531" t="s">
        <v>2926</v>
      </c>
      <c r="AL36" s="412"/>
      <c r="AM36" s="412" t="b">
        <v>1</v>
      </c>
      <c r="AN36" s="412"/>
      <c r="AO36" s="417" t="s">
        <v>270</v>
      </c>
      <c r="AP36" s="407" t="s">
        <v>94</v>
      </c>
      <c r="AQ36" s="419"/>
      <c r="AR36" s="420">
        <f t="shared" si="5"/>
        <v>45753</v>
      </c>
      <c r="AS36" s="417"/>
      <c r="AT36" s="421"/>
      <c r="AU36" s="421"/>
      <c r="AV36" s="417"/>
      <c r="AW36" s="422"/>
      <c r="AX36" s="423"/>
      <c r="AY36" s="424"/>
      <c r="AZ36" s="425"/>
    </row>
    <row r="37" ht="15.75" customHeight="1">
      <c r="A37" s="406">
        <v>35.0</v>
      </c>
      <c r="B37" s="407">
        <v>19821.0</v>
      </c>
      <c r="C37" s="408">
        <v>45721.0</v>
      </c>
      <c r="D37" s="409">
        <v>45723.0</v>
      </c>
      <c r="E37" s="410">
        <f t="shared" si="1"/>
        <v>2</v>
      </c>
      <c r="F37" s="411" t="s">
        <v>2927</v>
      </c>
      <c r="G37" s="408">
        <v>43569.0</v>
      </c>
      <c r="H37" s="407">
        <v>5.0</v>
      </c>
      <c r="I37" s="412" t="s">
        <v>62</v>
      </c>
      <c r="J37" s="412" t="s">
        <v>62</v>
      </c>
      <c r="K37" s="412" t="s">
        <v>2928</v>
      </c>
      <c r="L37" s="412" t="s">
        <v>57</v>
      </c>
      <c r="M37" s="418" t="s">
        <v>58</v>
      </c>
      <c r="N37" s="412" t="s">
        <v>2929</v>
      </c>
      <c r="O37" s="412" t="s">
        <v>2930</v>
      </c>
      <c r="P37" s="407" t="s">
        <v>2931</v>
      </c>
      <c r="Q37" s="412" t="s">
        <v>62</v>
      </c>
      <c r="R37" s="407" t="s">
        <v>62</v>
      </c>
      <c r="S37" s="412" t="s">
        <v>2932</v>
      </c>
      <c r="T37" s="412"/>
      <c r="U37" s="413"/>
      <c r="V37" s="414"/>
      <c r="W37" s="414"/>
      <c r="X37" s="414"/>
      <c r="Y37" s="414"/>
      <c r="Z37" s="414"/>
      <c r="AA37" s="414"/>
      <c r="AB37" s="414">
        <f t="shared" si="2"/>
        <v>0</v>
      </c>
      <c r="AC37" s="416">
        <f t="shared" si="3"/>
        <v>0</v>
      </c>
      <c r="AD37" s="417" t="s">
        <v>81</v>
      </c>
      <c r="AE37" s="417" t="s">
        <v>65</v>
      </c>
      <c r="AF37" s="418" t="b">
        <v>1</v>
      </c>
      <c r="AG37" s="412"/>
      <c r="AH37" s="412" t="b">
        <v>1</v>
      </c>
      <c r="AI37" s="412"/>
      <c r="AJ37" s="412" t="b">
        <v>1</v>
      </c>
      <c r="AK37" s="412"/>
      <c r="AL37" s="412"/>
      <c r="AM37" s="412" t="b">
        <v>1</v>
      </c>
      <c r="AN37" s="412"/>
      <c r="AO37" s="417" t="s">
        <v>83</v>
      </c>
      <c r="AP37" s="407" t="s">
        <v>94</v>
      </c>
      <c r="AQ37" s="419"/>
      <c r="AR37" s="420">
        <f t="shared" si="5"/>
        <v>45753</v>
      </c>
      <c r="AS37" s="417"/>
      <c r="AT37" s="421"/>
      <c r="AU37" s="421"/>
      <c r="AV37" s="417"/>
      <c r="AW37" s="422"/>
      <c r="AX37" s="423"/>
      <c r="AY37" s="424"/>
      <c r="AZ37" s="425"/>
    </row>
    <row r="38" ht="15.75" customHeight="1">
      <c r="A38" s="406">
        <v>36.0</v>
      </c>
      <c r="B38" s="407">
        <v>19860.0</v>
      </c>
      <c r="C38" s="408">
        <v>45719.0</v>
      </c>
      <c r="D38" s="409">
        <v>45723.0</v>
      </c>
      <c r="E38" s="410">
        <f t="shared" si="1"/>
        <v>4</v>
      </c>
      <c r="F38" s="411" t="s">
        <v>2933</v>
      </c>
      <c r="G38" s="408">
        <v>27782.0</v>
      </c>
      <c r="H38" s="407">
        <v>49.0</v>
      </c>
      <c r="I38" s="412" t="s">
        <v>62</v>
      </c>
      <c r="J38" s="412" t="s">
        <v>62</v>
      </c>
      <c r="K38" s="412" t="s">
        <v>1606</v>
      </c>
      <c r="L38" s="412" t="s">
        <v>164</v>
      </c>
      <c r="M38" s="418" t="s">
        <v>341</v>
      </c>
      <c r="N38" s="412" t="s">
        <v>2934</v>
      </c>
      <c r="O38" s="412" t="s">
        <v>2935</v>
      </c>
      <c r="P38" s="407" t="s">
        <v>528</v>
      </c>
      <c r="Q38" s="412" t="s">
        <v>62</v>
      </c>
      <c r="R38" s="407" t="s">
        <v>62</v>
      </c>
      <c r="S38" s="412" t="s">
        <v>2936</v>
      </c>
      <c r="T38" s="412"/>
      <c r="U38" s="413"/>
      <c r="V38" s="414"/>
      <c r="W38" s="414"/>
      <c r="X38" s="414"/>
      <c r="Y38" s="414"/>
      <c r="Z38" s="414"/>
      <c r="AA38" s="414"/>
      <c r="AB38" s="414">
        <f t="shared" si="2"/>
        <v>0</v>
      </c>
      <c r="AC38" s="416">
        <f t="shared" si="3"/>
        <v>0</v>
      </c>
      <c r="AD38" s="417" t="s">
        <v>81</v>
      </c>
      <c r="AE38" s="417" t="s">
        <v>65</v>
      </c>
      <c r="AF38" s="418" t="b">
        <v>1</v>
      </c>
      <c r="AG38" s="412"/>
      <c r="AH38" s="412" t="b">
        <v>0</v>
      </c>
      <c r="AI38" s="710" t="s">
        <v>2937</v>
      </c>
      <c r="AJ38" s="412" t="b">
        <v>0</v>
      </c>
      <c r="AK38" s="710" t="s">
        <v>2937</v>
      </c>
      <c r="AL38" s="412"/>
      <c r="AM38" s="412" t="b">
        <v>1</v>
      </c>
      <c r="AN38" s="412"/>
      <c r="AO38" s="417" t="s">
        <v>270</v>
      </c>
      <c r="AP38" s="407" t="s">
        <v>94</v>
      </c>
      <c r="AQ38" s="419"/>
      <c r="AR38" s="420">
        <f t="shared" si="5"/>
        <v>45753</v>
      </c>
      <c r="AS38" s="417"/>
      <c r="AT38" s="421"/>
      <c r="AU38" s="421"/>
      <c r="AV38" s="417"/>
      <c r="AW38" s="422"/>
      <c r="AX38" s="423"/>
      <c r="AY38" s="424"/>
      <c r="AZ38" s="425"/>
    </row>
    <row r="39" ht="15.75" customHeight="1">
      <c r="A39" s="406">
        <v>37.0</v>
      </c>
      <c r="B39" s="407">
        <v>19915.0</v>
      </c>
      <c r="C39" s="408">
        <v>45723.0</v>
      </c>
      <c r="D39" s="409">
        <v>45723.0</v>
      </c>
      <c r="E39" s="410">
        <f t="shared" si="1"/>
        <v>0</v>
      </c>
      <c r="F39" s="411" t="s">
        <v>2938</v>
      </c>
      <c r="G39" s="408">
        <v>30238.0</v>
      </c>
      <c r="H39" s="407">
        <v>42.0</v>
      </c>
      <c r="I39" s="412" t="s">
        <v>62</v>
      </c>
      <c r="J39" s="412" t="s">
        <v>2938</v>
      </c>
      <c r="K39" s="412" t="s">
        <v>2939</v>
      </c>
      <c r="L39" s="412" t="s">
        <v>57</v>
      </c>
      <c r="M39" s="418" t="s">
        <v>76</v>
      </c>
      <c r="N39" s="412" t="s">
        <v>2940</v>
      </c>
      <c r="O39" s="412" t="s">
        <v>2940</v>
      </c>
      <c r="P39" s="407" t="s">
        <v>2941</v>
      </c>
      <c r="Q39" s="412" t="s">
        <v>2942</v>
      </c>
      <c r="R39" s="407">
        <v>30580.0</v>
      </c>
      <c r="S39" s="412" t="s">
        <v>2943</v>
      </c>
      <c r="T39" s="412" t="s">
        <v>62</v>
      </c>
      <c r="U39" s="413"/>
      <c r="V39" s="414"/>
      <c r="W39" s="414"/>
      <c r="X39" s="414"/>
      <c r="Y39" s="414"/>
      <c r="Z39" s="414"/>
      <c r="AA39" s="414"/>
      <c r="AB39" s="414">
        <f t="shared" si="2"/>
        <v>0</v>
      </c>
      <c r="AC39" s="416">
        <f t="shared" si="3"/>
        <v>0</v>
      </c>
      <c r="AD39" s="417" t="s">
        <v>312</v>
      </c>
      <c r="AE39" s="417" t="s">
        <v>313</v>
      </c>
      <c r="AF39" s="418" t="b">
        <v>1</v>
      </c>
      <c r="AG39" s="412"/>
      <c r="AH39" s="412" t="b">
        <v>1</v>
      </c>
      <c r="AI39" s="412"/>
      <c r="AJ39" s="412" t="b">
        <v>1</v>
      </c>
      <c r="AK39" s="412"/>
      <c r="AL39" s="412"/>
      <c r="AM39" s="412" t="b">
        <v>1</v>
      </c>
      <c r="AN39" s="412"/>
      <c r="AO39" s="417" t="s">
        <v>270</v>
      </c>
      <c r="AP39" s="407"/>
      <c r="AQ39" s="419"/>
      <c r="AR39" s="420">
        <f t="shared" si="5"/>
        <v>45753</v>
      </c>
      <c r="AS39" s="417"/>
      <c r="AT39" s="421"/>
      <c r="AU39" s="421"/>
      <c r="AV39" s="417"/>
      <c r="AW39" s="422"/>
      <c r="AX39" s="423"/>
      <c r="AY39" s="424"/>
      <c r="AZ39" s="425"/>
    </row>
    <row r="40" ht="15.75" customHeight="1">
      <c r="A40" s="428">
        <v>38.0</v>
      </c>
      <c r="B40" s="429">
        <v>19769.0</v>
      </c>
      <c r="C40" s="430">
        <v>45719.0</v>
      </c>
      <c r="D40" s="431">
        <v>45723.0</v>
      </c>
      <c r="E40" s="432">
        <f t="shared" si="1"/>
        <v>4</v>
      </c>
      <c r="F40" s="433" t="s">
        <v>2944</v>
      </c>
      <c r="G40" s="430">
        <v>45628.0</v>
      </c>
      <c r="H40" s="429">
        <v>0.0</v>
      </c>
      <c r="I40" s="434" t="s">
        <v>62</v>
      </c>
      <c r="J40" s="434" t="s">
        <v>62</v>
      </c>
      <c r="K40" s="434" t="s">
        <v>2945</v>
      </c>
      <c r="L40" s="434" t="s">
        <v>57</v>
      </c>
      <c r="M40" s="440" t="s">
        <v>58</v>
      </c>
      <c r="N40" s="434" t="s">
        <v>2946</v>
      </c>
      <c r="O40" s="434" t="s">
        <v>2947</v>
      </c>
      <c r="P40" s="429" t="s">
        <v>91</v>
      </c>
      <c r="Q40" s="434" t="s">
        <v>62</v>
      </c>
      <c r="R40" s="429" t="s">
        <v>62</v>
      </c>
      <c r="S40" s="434" t="s">
        <v>2948</v>
      </c>
      <c r="T40" s="434"/>
      <c r="U40" s="435"/>
      <c r="V40" s="436"/>
      <c r="W40" s="436"/>
      <c r="X40" s="436"/>
      <c r="Y40" s="436"/>
      <c r="Z40" s="436"/>
      <c r="AA40" s="436"/>
      <c r="AB40" s="436">
        <f t="shared" si="2"/>
        <v>0</v>
      </c>
      <c r="AC40" s="438">
        <f t="shared" si="3"/>
        <v>0</v>
      </c>
      <c r="AD40" s="439" t="s">
        <v>135</v>
      </c>
      <c r="AE40" s="439" t="s">
        <v>65</v>
      </c>
      <c r="AF40" s="440" t="b">
        <v>1</v>
      </c>
      <c r="AG40" s="434"/>
      <c r="AH40" s="434" t="b">
        <v>1</v>
      </c>
      <c r="AI40" s="434"/>
      <c r="AJ40" s="434" t="b">
        <v>1</v>
      </c>
      <c r="AK40" s="434"/>
      <c r="AL40" s="434"/>
      <c r="AM40" s="434" t="b">
        <v>1</v>
      </c>
      <c r="AN40" s="434"/>
      <c r="AO40" s="439" t="s">
        <v>1433</v>
      </c>
      <c r="AP40" s="429" t="s">
        <v>94</v>
      </c>
      <c r="AQ40" s="441"/>
      <c r="AR40" s="442">
        <f t="shared" si="5"/>
        <v>45753</v>
      </c>
      <c r="AS40" s="439"/>
      <c r="AT40" s="443"/>
      <c r="AU40" s="443"/>
      <c r="AV40" s="439"/>
      <c r="AW40" s="444"/>
      <c r="AX40" s="445"/>
      <c r="AY40" s="446"/>
      <c r="AZ40" s="447"/>
    </row>
    <row r="41" ht="15.75" customHeight="1">
      <c r="A41" s="406">
        <v>39.0</v>
      </c>
      <c r="B41" s="407">
        <v>19536.0</v>
      </c>
      <c r="C41" s="408">
        <v>45714.0</v>
      </c>
      <c r="D41" s="409">
        <v>45724.0</v>
      </c>
      <c r="E41" s="410">
        <f t="shared" si="1"/>
        <v>10</v>
      </c>
      <c r="F41" s="411" t="s">
        <v>2355</v>
      </c>
      <c r="G41" s="408">
        <v>14225.0</v>
      </c>
      <c r="H41" s="407">
        <v>86.0</v>
      </c>
      <c r="I41" s="412" t="s">
        <v>62</v>
      </c>
      <c r="J41" s="412" t="s">
        <v>62</v>
      </c>
      <c r="K41" s="412" t="s">
        <v>2949</v>
      </c>
      <c r="L41" s="412" t="s">
        <v>98</v>
      </c>
      <c r="M41" s="418" t="s">
        <v>76</v>
      </c>
      <c r="N41" s="412" t="s">
        <v>2950</v>
      </c>
      <c r="O41" s="412" t="s">
        <v>2951</v>
      </c>
      <c r="P41" s="407" t="s">
        <v>981</v>
      </c>
      <c r="Q41" s="412" t="s">
        <v>62</v>
      </c>
      <c r="R41" s="407" t="s">
        <v>62</v>
      </c>
      <c r="S41" s="412" t="s">
        <v>2764</v>
      </c>
      <c r="T41" s="412" t="s">
        <v>62</v>
      </c>
      <c r="U41" s="413"/>
      <c r="V41" s="414"/>
      <c r="W41" s="414"/>
      <c r="X41" s="414"/>
      <c r="Y41" s="414"/>
      <c r="Z41" s="414"/>
      <c r="AA41" s="414"/>
      <c r="AB41" s="414">
        <f t="shared" si="2"/>
        <v>0</v>
      </c>
      <c r="AC41" s="416">
        <f t="shared" si="3"/>
        <v>0</v>
      </c>
      <c r="AD41" s="417" t="s">
        <v>81</v>
      </c>
      <c r="AE41" s="417" t="s">
        <v>65</v>
      </c>
      <c r="AF41" s="418" t="b">
        <v>1</v>
      </c>
      <c r="AG41" s="412"/>
      <c r="AH41" s="412" t="b">
        <v>1</v>
      </c>
      <c r="AI41" s="412"/>
      <c r="AJ41" s="412" t="b">
        <v>0</v>
      </c>
      <c r="AK41" s="531" t="s">
        <v>2809</v>
      </c>
      <c r="AL41" s="412"/>
      <c r="AM41" s="412" t="b">
        <v>1</v>
      </c>
      <c r="AN41" s="412"/>
      <c r="AO41" s="417" t="s">
        <v>270</v>
      </c>
      <c r="AP41" s="407" t="s">
        <v>94</v>
      </c>
      <c r="AQ41" s="419"/>
      <c r="AR41" s="420">
        <f t="shared" si="5"/>
        <v>45754</v>
      </c>
      <c r="AS41" s="417"/>
      <c r="AT41" s="421"/>
      <c r="AU41" s="421"/>
      <c r="AV41" s="417"/>
      <c r="AW41" s="422"/>
      <c r="AX41" s="423"/>
      <c r="AY41" s="424"/>
      <c r="AZ41" s="425"/>
    </row>
    <row r="42" ht="15.75" customHeight="1">
      <c r="A42" s="406">
        <v>40.0</v>
      </c>
      <c r="B42" s="407">
        <v>18742.0</v>
      </c>
      <c r="C42" s="408">
        <v>45695.0</v>
      </c>
      <c r="D42" s="409">
        <v>45724.0</v>
      </c>
      <c r="E42" s="410">
        <f t="shared" si="1"/>
        <v>29</v>
      </c>
      <c r="F42" s="411" t="s">
        <v>2220</v>
      </c>
      <c r="G42" s="408">
        <v>21036.0</v>
      </c>
      <c r="H42" s="407">
        <v>67.0</v>
      </c>
      <c r="I42" s="412" t="s">
        <v>62</v>
      </c>
      <c r="J42" s="412" t="s">
        <v>62</v>
      </c>
      <c r="K42" s="412" t="s">
        <v>2952</v>
      </c>
      <c r="L42" s="412" t="s">
        <v>98</v>
      </c>
      <c r="M42" s="418" t="s">
        <v>76</v>
      </c>
      <c r="N42" s="412" t="s">
        <v>2953</v>
      </c>
      <c r="O42" s="412" t="s">
        <v>2954</v>
      </c>
      <c r="P42" s="407" t="s">
        <v>2955</v>
      </c>
      <c r="Q42" s="412" t="s">
        <v>2956</v>
      </c>
      <c r="R42" s="407">
        <v>32020.0</v>
      </c>
      <c r="S42" s="412" t="s">
        <v>2957</v>
      </c>
      <c r="T42" s="412" t="s">
        <v>2958</v>
      </c>
      <c r="U42" s="413"/>
      <c r="V42" s="414"/>
      <c r="W42" s="414"/>
      <c r="X42" s="414"/>
      <c r="Y42" s="414"/>
      <c r="Z42" s="414"/>
      <c r="AA42" s="414"/>
      <c r="AB42" s="414">
        <f t="shared" si="2"/>
        <v>0</v>
      </c>
      <c r="AC42" s="416">
        <f t="shared" si="3"/>
        <v>0</v>
      </c>
      <c r="AD42" s="417" t="s">
        <v>81</v>
      </c>
      <c r="AE42" s="417" t="s">
        <v>65</v>
      </c>
      <c r="AF42" s="418" t="b">
        <v>1</v>
      </c>
      <c r="AG42" s="412"/>
      <c r="AH42" s="412" t="b">
        <v>1</v>
      </c>
      <c r="AI42" s="412"/>
      <c r="AJ42" s="412" t="b">
        <v>1</v>
      </c>
      <c r="AK42" s="412"/>
      <c r="AL42" s="412"/>
      <c r="AM42" s="412" t="b">
        <v>1</v>
      </c>
      <c r="AN42" s="412"/>
      <c r="AO42" s="417" t="s">
        <v>270</v>
      </c>
      <c r="AP42" s="407" t="s">
        <v>94</v>
      </c>
      <c r="AQ42" s="419"/>
      <c r="AR42" s="420">
        <f t="shared" si="5"/>
        <v>45754</v>
      </c>
      <c r="AS42" s="417"/>
      <c r="AT42" s="421"/>
      <c r="AU42" s="421"/>
      <c r="AV42" s="417"/>
      <c r="AW42" s="422"/>
      <c r="AX42" s="423"/>
      <c r="AY42" s="424"/>
      <c r="AZ42" s="425"/>
    </row>
    <row r="43" ht="15.75" customHeight="1">
      <c r="A43" s="406">
        <v>41.0</v>
      </c>
      <c r="B43" s="407">
        <v>19918.0</v>
      </c>
      <c r="C43" s="408">
        <v>45694.0</v>
      </c>
      <c r="D43" s="409">
        <v>45724.0</v>
      </c>
      <c r="E43" s="410">
        <f t="shared" si="1"/>
        <v>30</v>
      </c>
      <c r="F43" s="411" t="s">
        <v>2959</v>
      </c>
      <c r="G43" s="408">
        <v>36735.0</v>
      </c>
      <c r="H43" s="407">
        <v>24.0</v>
      </c>
      <c r="I43" s="412" t="s">
        <v>62</v>
      </c>
      <c r="J43" s="412" t="s">
        <v>62</v>
      </c>
      <c r="K43" s="412" t="s">
        <v>2960</v>
      </c>
      <c r="L43" s="412" t="s">
        <v>57</v>
      </c>
      <c r="M43" s="418" t="s">
        <v>76</v>
      </c>
      <c r="N43" s="412" t="s">
        <v>2961</v>
      </c>
      <c r="O43" s="412" t="s">
        <v>2962</v>
      </c>
      <c r="P43" s="407" t="s">
        <v>683</v>
      </c>
      <c r="Q43" s="412" t="s">
        <v>684</v>
      </c>
      <c r="R43" s="407">
        <v>44950.0</v>
      </c>
      <c r="S43" s="412" t="s">
        <v>2751</v>
      </c>
      <c r="T43" s="412" t="s">
        <v>2963</v>
      </c>
      <c r="U43" s="413"/>
      <c r="V43" s="414"/>
      <c r="W43" s="414"/>
      <c r="X43" s="414"/>
      <c r="Y43" s="414"/>
      <c r="Z43" s="414"/>
      <c r="AA43" s="414"/>
      <c r="AB43" s="414">
        <f t="shared" si="2"/>
        <v>0</v>
      </c>
      <c r="AC43" s="416">
        <f t="shared" si="3"/>
        <v>0</v>
      </c>
      <c r="AD43" s="417" t="s">
        <v>312</v>
      </c>
      <c r="AE43" s="417" t="s">
        <v>65</v>
      </c>
      <c r="AF43" s="418" t="b">
        <v>1</v>
      </c>
      <c r="AG43" s="412"/>
      <c r="AH43" s="412" t="b">
        <v>1</v>
      </c>
      <c r="AI43" s="412"/>
      <c r="AJ43" s="412" t="b">
        <v>1</v>
      </c>
      <c r="AK43" s="412"/>
      <c r="AL43" s="412"/>
      <c r="AM43" s="412" t="b">
        <v>1</v>
      </c>
      <c r="AN43" s="412"/>
      <c r="AO43" s="417" t="s">
        <v>1301</v>
      </c>
      <c r="AP43" s="407" t="s">
        <v>69</v>
      </c>
      <c r="AQ43" s="419"/>
      <c r="AR43" s="420">
        <f t="shared" si="5"/>
        <v>45754</v>
      </c>
      <c r="AS43" s="417"/>
      <c r="AT43" s="421"/>
      <c r="AU43" s="421"/>
      <c r="AV43" s="417"/>
      <c r="AW43" s="422"/>
      <c r="AX43" s="423"/>
      <c r="AY43" s="424"/>
      <c r="AZ43" s="425"/>
    </row>
    <row r="44" ht="15.75" customHeight="1">
      <c r="A44" s="428">
        <v>42.0</v>
      </c>
      <c r="B44" s="429">
        <v>19809.0</v>
      </c>
      <c r="C44" s="430">
        <v>45692.0</v>
      </c>
      <c r="D44" s="431">
        <v>45724.0</v>
      </c>
      <c r="E44" s="432">
        <f t="shared" si="1"/>
        <v>32</v>
      </c>
      <c r="F44" s="433" t="s">
        <v>2964</v>
      </c>
      <c r="G44" s="430">
        <v>43922.0</v>
      </c>
      <c r="H44" s="429">
        <v>4.0</v>
      </c>
      <c r="I44" s="434" t="s">
        <v>62</v>
      </c>
      <c r="J44" s="434" t="s">
        <v>2965</v>
      </c>
      <c r="K44" s="434" t="s">
        <v>2966</v>
      </c>
      <c r="L44" s="434" t="s">
        <v>57</v>
      </c>
      <c r="M44" s="440" t="s">
        <v>76</v>
      </c>
      <c r="N44" s="434" t="s">
        <v>2967</v>
      </c>
      <c r="O44" s="434" t="s">
        <v>2968</v>
      </c>
      <c r="P44" s="429" t="s">
        <v>1277</v>
      </c>
      <c r="Q44" s="434" t="s">
        <v>62</v>
      </c>
      <c r="R44" s="429" t="s">
        <v>62</v>
      </c>
      <c r="S44" s="434" t="s">
        <v>2948</v>
      </c>
      <c r="T44" s="434" t="s">
        <v>62</v>
      </c>
      <c r="U44" s="435"/>
      <c r="V44" s="436"/>
      <c r="W44" s="436"/>
      <c r="X44" s="436"/>
      <c r="Y44" s="436"/>
      <c r="Z44" s="436"/>
      <c r="AA44" s="436"/>
      <c r="AB44" s="436">
        <f t="shared" si="2"/>
        <v>0</v>
      </c>
      <c r="AC44" s="438">
        <f t="shared" si="3"/>
        <v>0</v>
      </c>
      <c r="AD44" s="439" t="s">
        <v>64</v>
      </c>
      <c r="AE44" s="439" t="s">
        <v>65</v>
      </c>
      <c r="AF44" s="440" t="b">
        <v>1</v>
      </c>
      <c r="AG44" s="434"/>
      <c r="AH44" s="434" t="b">
        <v>1</v>
      </c>
      <c r="AI44" s="434"/>
      <c r="AJ44" s="434" t="b">
        <v>1</v>
      </c>
      <c r="AK44" s="434"/>
      <c r="AL44" s="434"/>
      <c r="AM44" s="434" t="b">
        <v>1</v>
      </c>
      <c r="AN44" s="434"/>
      <c r="AO44" s="439" t="s">
        <v>1433</v>
      </c>
      <c r="AP44" s="429" t="s">
        <v>94</v>
      </c>
      <c r="AQ44" s="441"/>
      <c r="AR44" s="442">
        <f t="shared" si="5"/>
        <v>45754</v>
      </c>
      <c r="AS44" s="439"/>
      <c r="AT44" s="443"/>
      <c r="AU44" s="443"/>
      <c r="AV44" s="439"/>
      <c r="AW44" s="444"/>
      <c r="AX44" s="445"/>
      <c r="AY44" s="446"/>
      <c r="AZ44" s="447"/>
    </row>
    <row r="45" ht="15.75" customHeight="1">
      <c r="A45" s="406">
        <v>43.0</v>
      </c>
      <c r="B45" s="407">
        <v>19725.0</v>
      </c>
      <c r="C45" s="408">
        <v>45718.0</v>
      </c>
      <c r="D45" s="409">
        <v>45725.0</v>
      </c>
      <c r="E45" s="410">
        <f t="shared" si="1"/>
        <v>7</v>
      </c>
      <c r="F45" s="411" t="s">
        <v>2969</v>
      </c>
      <c r="G45" s="408">
        <v>37355.0</v>
      </c>
      <c r="H45" s="407">
        <v>22.0</v>
      </c>
      <c r="I45" s="412" t="s">
        <v>62</v>
      </c>
      <c r="J45" s="412" t="s">
        <v>62</v>
      </c>
      <c r="K45" s="412" t="s">
        <v>2970</v>
      </c>
      <c r="L45" s="412" t="s">
        <v>164</v>
      </c>
      <c r="M45" s="418" t="s">
        <v>76</v>
      </c>
      <c r="N45" s="412" t="s">
        <v>2971</v>
      </c>
      <c r="O45" s="412" t="s">
        <v>2972</v>
      </c>
      <c r="P45" s="407" t="s">
        <v>2973</v>
      </c>
      <c r="Q45" s="412" t="s">
        <v>62</v>
      </c>
      <c r="R45" s="407">
        <v>59409.0</v>
      </c>
      <c r="S45" s="412" t="s">
        <v>2974</v>
      </c>
      <c r="T45" s="412" t="s">
        <v>2975</v>
      </c>
      <c r="U45" s="413"/>
      <c r="V45" s="414"/>
      <c r="W45" s="414"/>
      <c r="X45" s="414"/>
      <c r="Y45" s="414"/>
      <c r="Z45" s="414"/>
      <c r="AA45" s="414"/>
      <c r="AB45" s="414">
        <f t="shared" si="2"/>
        <v>0</v>
      </c>
      <c r="AC45" s="416">
        <f t="shared" si="3"/>
        <v>0</v>
      </c>
      <c r="AD45" s="417" t="s">
        <v>938</v>
      </c>
      <c r="AE45" s="417" t="s">
        <v>65</v>
      </c>
      <c r="AF45" s="418" t="b">
        <v>1</v>
      </c>
      <c r="AG45" s="412"/>
      <c r="AH45" s="412" t="b">
        <v>1</v>
      </c>
      <c r="AI45" s="412"/>
      <c r="AJ45" s="412" t="b">
        <v>1</v>
      </c>
      <c r="AK45" s="412"/>
      <c r="AL45" s="412"/>
      <c r="AM45" s="412" t="b">
        <v>1</v>
      </c>
      <c r="AN45" s="412"/>
      <c r="AO45" s="417" t="s">
        <v>238</v>
      </c>
      <c r="AP45" s="407" t="s">
        <v>94</v>
      </c>
      <c r="AQ45" s="419"/>
      <c r="AR45" s="420">
        <f t="shared" si="5"/>
        <v>45755</v>
      </c>
      <c r="AS45" s="417"/>
      <c r="AT45" s="421"/>
      <c r="AU45" s="421"/>
      <c r="AV45" s="417"/>
      <c r="AW45" s="422"/>
      <c r="AX45" s="423"/>
      <c r="AY45" s="424"/>
      <c r="AZ45" s="425"/>
    </row>
    <row r="46" ht="15.75" customHeight="1">
      <c r="A46" s="406">
        <v>44.0</v>
      </c>
      <c r="B46" s="407">
        <v>19916.0</v>
      </c>
      <c r="C46" s="408">
        <v>45722.0</v>
      </c>
      <c r="D46" s="409">
        <v>45725.0</v>
      </c>
      <c r="E46" s="410">
        <f t="shared" si="1"/>
        <v>3</v>
      </c>
      <c r="F46" s="411" t="s">
        <v>2976</v>
      </c>
      <c r="G46" s="408">
        <v>36208.0</v>
      </c>
      <c r="H46" s="407">
        <v>26.0</v>
      </c>
      <c r="I46" s="412" t="s">
        <v>62</v>
      </c>
      <c r="J46" s="412" t="s">
        <v>62</v>
      </c>
      <c r="K46" s="412" t="s">
        <v>2977</v>
      </c>
      <c r="L46" s="412" t="s">
        <v>57</v>
      </c>
      <c r="M46" s="418" t="s">
        <v>76</v>
      </c>
      <c r="N46" s="412" t="s">
        <v>2978</v>
      </c>
      <c r="O46" s="412" t="s">
        <v>2978</v>
      </c>
      <c r="P46" s="407" t="s">
        <v>2979</v>
      </c>
      <c r="Q46" s="412" t="s">
        <v>2980</v>
      </c>
      <c r="R46" s="407">
        <v>60240.0</v>
      </c>
      <c r="S46" s="412" t="s">
        <v>2981</v>
      </c>
      <c r="T46" s="412" t="s">
        <v>2982</v>
      </c>
      <c r="U46" s="413"/>
      <c r="V46" s="414"/>
      <c r="W46" s="414"/>
      <c r="X46" s="414"/>
      <c r="Y46" s="414"/>
      <c r="Z46" s="414"/>
      <c r="AA46" s="414"/>
      <c r="AB46" s="414">
        <f t="shared" si="2"/>
        <v>0</v>
      </c>
      <c r="AC46" s="416">
        <f t="shared" si="3"/>
        <v>0</v>
      </c>
      <c r="AD46" s="417" t="s">
        <v>312</v>
      </c>
      <c r="AE46" s="417" t="s">
        <v>65</v>
      </c>
      <c r="AF46" s="418" t="b">
        <v>1</v>
      </c>
      <c r="AG46" s="412"/>
      <c r="AH46" s="412" t="b">
        <v>1</v>
      </c>
      <c r="AI46" s="412"/>
      <c r="AJ46" s="412" t="b">
        <v>1</v>
      </c>
      <c r="AK46" s="412"/>
      <c r="AL46" s="412"/>
      <c r="AM46" s="412" t="b">
        <v>1</v>
      </c>
      <c r="AN46" s="412"/>
      <c r="AO46" s="417" t="s">
        <v>1301</v>
      </c>
      <c r="AP46" s="407" t="s">
        <v>94</v>
      </c>
      <c r="AQ46" s="419"/>
      <c r="AR46" s="420">
        <f t="shared" si="5"/>
        <v>45755</v>
      </c>
      <c r="AS46" s="417"/>
      <c r="AT46" s="421"/>
      <c r="AU46" s="421"/>
      <c r="AV46" s="417"/>
      <c r="AW46" s="422"/>
      <c r="AX46" s="423"/>
      <c r="AY46" s="424"/>
      <c r="AZ46" s="425"/>
    </row>
    <row r="47" ht="15.75" customHeight="1">
      <c r="A47" s="406">
        <v>45.0</v>
      </c>
      <c r="B47" s="407">
        <v>19923.0</v>
      </c>
      <c r="C47" s="408">
        <v>45722.0</v>
      </c>
      <c r="D47" s="409">
        <v>45725.0</v>
      </c>
      <c r="E47" s="410">
        <f t="shared" si="1"/>
        <v>3</v>
      </c>
      <c r="F47" s="411" t="s">
        <v>2983</v>
      </c>
      <c r="G47" s="408">
        <v>41723.0</v>
      </c>
      <c r="H47" s="407">
        <v>10.0</v>
      </c>
      <c r="I47" s="412" t="s">
        <v>62</v>
      </c>
      <c r="J47" s="412" t="s">
        <v>2984</v>
      </c>
      <c r="K47" s="412" t="s">
        <v>2985</v>
      </c>
      <c r="L47" s="412" t="s">
        <v>57</v>
      </c>
      <c r="M47" s="418" t="s">
        <v>76</v>
      </c>
      <c r="N47" s="412" t="s">
        <v>202</v>
      </c>
      <c r="O47" s="412" t="s">
        <v>2986</v>
      </c>
      <c r="P47" s="407" t="s">
        <v>61</v>
      </c>
      <c r="Q47" s="412" t="s">
        <v>62</v>
      </c>
      <c r="R47" s="407" t="s">
        <v>62</v>
      </c>
      <c r="S47" s="412" t="s">
        <v>2987</v>
      </c>
      <c r="T47" s="412" t="s">
        <v>62</v>
      </c>
      <c r="U47" s="413"/>
      <c r="V47" s="414"/>
      <c r="W47" s="414"/>
      <c r="X47" s="414"/>
      <c r="Y47" s="414"/>
      <c r="Z47" s="414"/>
      <c r="AA47" s="414"/>
      <c r="AB47" s="414">
        <f t="shared" si="2"/>
        <v>0</v>
      </c>
      <c r="AC47" s="416">
        <f t="shared" si="3"/>
        <v>0</v>
      </c>
      <c r="AD47" s="417" t="s">
        <v>81</v>
      </c>
      <c r="AE47" s="417" t="s">
        <v>65</v>
      </c>
      <c r="AF47" s="418" t="b">
        <v>1</v>
      </c>
      <c r="AG47" s="412"/>
      <c r="AH47" s="412" t="b">
        <v>1</v>
      </c>
      <c r="AI47" s="412"/>
      <c r="AJ47" s="412" t="b">
        <v>1</v>
      </c>
      <c r="AK47" s="412"/>
      <c r="AL47" s="412"/>
      <c r="AM47" s="412" t="b">
        <v>1</v>
      </c>
      <c r="AN47" s="412"/>
      <c r="AO47" s="417" t="s">
        <v>1433</v>
      </c>
      <c r="AP47" s="407" t="s">
        <v>94</v>
      </c>
      <c r="AQ47" s="419"/>
      <c r="AR47" s="420">
        <f t="shared" si="5"/>
        <v>45755</v>
      </c>
      <c r="AS47" s="417"/>
      <c r="AT47" s="421"/>
      <c r="AU47" s="421"/>
      <c r="AV47" s="417"/>
      <c r="AW47" s="422"/>
      <c r="AX47" s="423"/>
      <c r="AY47" s="424"/>
      <c r="AZ47" s="425"/>
    </row>
    <row r="48" ht="15.75" customHeight="1">
      <c r="A48" s="406">
        <v>46.0</v>
      </c>
      <c r="B48" s="407">
        <v>19891.0</v>
      </c>
      <c r="C48" s="408">
        <v>45722.0</v>
      </c>
      <c r="D48" s="409">
        <v>45725.0</v>
      </c>
      <c r="E48" s="410">
        <f t="shared" si="1"/>
        <v>3</v>
      </c>
      <c r="F48" s="411" t="s">
        <v>2988</v>
      </c>
      <c r="G48" s="408">
        <v>27394.0</v>
      </c>
      <c r="H48" s="407">
        <v>50.0</v>
      </c>
      <c r="I48" s="412" t="s">
        <v>62</v>
      </c>
      <c r="J48" s="412" t="s">
        <v>62</v>
      </c>
      <c r="K48" s="412" t="s">
        <v>2989</v>
      </c>
      <c r="L48" s="412" t="s">
        <v>164</v>
      </c>
      <c r="M48" s="418" t="s">
        <v>76</v>
      </c>
      <c r="N48" s="412" t="s">
        <v>219</v>
      </c>
      <c r="O48" s="412" t="s">
        <v>377</v>
      </c>
      <c r="P48" s="407" t="s">
        <v>367</v>
      </c>
      <c r="Q48" s="412" t="s">
        <v>62</v>
      </c>
      <c r="R48" s="407" t="s">
        <v>62</v>
      </c>
      <c r="S48" s="412" t="s">
        <v>2805</v>
      </c>
      <c r="T48" s="412" t="s">
        <v>62</v>
      </c>
      <c r="U48" s="413"/>
      <c r="V48" s="414"/>
      <c r="W48" s="414"/>
      <c r="X48" s="414"/>
      <c r="Y48" s="414"/>
      <c r="Z48" s="414"/>
      <c r="AA48" s="414"/>
      <c r="AB48" s="414">
        <f t="shared" si="2"/>
        <v>0</v>
      </c>
      <c r="AC48" s="416">
        <f t="shared" si="3"/>
        <v>0</v>
      </c>
      <c r="AD48" s="417" t="s">
        <v>81</v>
      </c>
      <c r="AE48" s="417" t="s">
        <v>65</v>
      </c>
      <c r="AF48" s="418" t="b">
        <v>1</v>
      </c>
      <c r="AG48" s="412"/>
      <c r="AH48" s="412" t="b">
        <v>0</v>
      </c>
      <c r="AI48" s="531" t="s">
        <v>2990</v>
      </c>
      <c r="AJ48" s="412" t="b">
        <v>0</v>
      </c>
      <c r="AK48" s="531" t="s">
        <v>2990</v>
      </c>
      <c r="AL48" s="412"/>
      <c r="AM48" s="412" t="b">
        <v>1</v>
      </c>
      <c r="AN48" s="412"/>
      <c r="AO48" s="417" t="s">
        <v>83</v>
      </c>
      <c r="AP48" s="407" t="s">
        <v>69</v>
      </c>
      <c r="AQ48" s="419"/>
      <c r="AR48" s="420">
        <f t="shared" si="5"/>
        <v>45755</v>
      </c>
      <c r="AS48" s="417"/>
      <c r="AT48" s="421"/>
      <c r="AU48" s="421"/>
      <c r="AV48" s="417"/>
      <c r="AW48" s="422"/>
      <c r="AX48" s="423"/>
      <c r="AY48" s="424"/>
      <c r="AZ48" s="425"/>
    </row>
    <row r="49" ht="15.75" customHeight="1">
      <c r="A49" s="406">
        <v>47.0</v>
      </c>
      <c r="B49" s="407">
        <v>19964.0</v>
      </c>
      <c r="C49" s="408">
        <v>45724.0</v>
      </c>
      <c r="D49" s="409">
        <v>45725.0</v>
      </c>
      <c r="E49" s="410">
        <f t="shared" si="1"/>
        <v>1</v>
      </c>
      <c r="F49" s="411" t="s">
        <v>2991</v>
      </c>
      <c r="G49" s="408">
        <v>27811.0</v>
      </c>
      <c r="H49" s="407">
        <v>49.0</v>
      </c>
      <c r="I49" s="412" t="s">
        <v>62</v>
      </c>
      <c r="J49" s="412" t="s">
        <v>62</v>
      </c>
      <c r="K49" s="412" t="s">
        <v>2992</v>
      </c>
      <c r="L49" s="412" t="s">
        <v>57</v>
      </c>
      <c r="M49" s="418" t="s">
        <v>76</v>
      </c>
      <c r="N49" s="412" t="s">
        <v>2993</v>
      </c>
      <c r="O49" s="412" t="s">
        <v>2994</v>
      </c>
      <c r="P49" s="407" t="s">
        <v>2995</v>
      </c>
      <c r="Q49" s="412" t="s">
        <v>62</v>
      </c>
      <c r="R49" s="407" t="s">
        <v>62</v>
      </c>
      <c r="S49" s="412" t="s">
        <v>2996</v>
      </c>
      <c r="T49" s="412" t="s">
        <v>62</v>
      </c>
      <c r="U49" s="413"/>
      <c r="V49" s="414"/>
      <c r="W49" s="414"/>
      <c r="X49" s="414"/>
      <c r="Y49" s="414"/>
      <c r="Z49" s="414"/>
      <c r="AA49" s="414"/>
      <c r="AB49" s="414">
        <f t="shared" si="2"/>
        <v>0</v>
      </c>
      <c r="AC49" s="416">
        <f t="shared" si="3"/>
        <v>0</v>
      </c>
      <c r="AD49" s="417" t="s">
        <v>81</v>
      </c>
      <c r="AE49" s="417" t="s">
        <v>65</v>
      </c>
      <c r="AF49" s="418" t="b">
        <v>1</v>
      </c>
      <c r="AG49" s="412"/>
      <c r="AH49" s="412" t="b">
        <v>0</v>
      </c>
      <c r="AI49" s="531" t="s">
        <v>2997</v>
      </c>
      <c r="AJ49" s="412" t="b">
        <v>0</v>
      </c>
      <c r="AK49" s="531" t="s">
        <v>2997</v>
      </c>
      <c r="AL49" s="412"/>
      <c r="AM49" s="412" t="b">
        <v>1</v>
      </c>
      <c r="AN49" s="412"/>
      <c r="AO49" s="417" t="s">
        <v>83</v>
      </c>
      <c r="AP49" s="407" t="s">
        <v>94</v>
      </c>
      <c r="AQ49" s="419"/>
      <c r="AR49" s="420">
        <f t="shared" si="5"/>
        <v>45755</v>
      </c>
      <c r="AS49" s="417"/>
      <c r="AT49" s="421"/>
      <c r="AU49" s="421"/>
      <c r="AV49" s="417"/>
      <c r="AW49" s="422"/>
      <c r="AX49" s="423"/>
      <c r="AY49" s="424"/>
      <c r="AZ49" s="425"/>
    </row>
    <row r="50" ht="15.75" customHeight="1">
      <c r="A50" s="428">
        <v>48.0</v>
      </c>
      <c r="B50" s="429">
        <v>19496.0</v>
      </c>
      <c r="C50" s="430">
        <v>45713.0</v>
      </c>
      <c r="D50" s="431">
        <v>45725.0</v>
      </c>
      <c r="E50" s="432">
        <f t="shared" si="1"/>
        <v>12</v>
      </c>
      <c r="F50" s="433" t="s">
        <v>2347</v>
      </c>
      <c r="G50" s="430">
        <v>25995.0</v>
      </c>
      <c r="H50" s="429">
        <v>53.0</v>
      </c>
      <c r="I50" s="434" t="s">
        <v>62</v>
      </c>
      <c r="J50" s="434" t="s">
        <v>62</v>
      </c>
      <c r="K50" s="434" t="s">
        <v>2998</v>
      </c>
      <c r="L50" s="434" t="s">
        <v>570</v>
      </c>
      <c r="M50" s="440" t="s">
        <v>76</v>
      </c>
      <c r="N50" s="434" t="s">
        <v>2999</v>
      </c>
      <c r="O50" s="434" t="s">
        <v>3000</v>
      </c>
      <c r="P50" s="429" t="s">
        <v>112</v>
      </c>
      <c r="Q50" s="434" t="s">
        <v>3001</v>
      </c>
      <c r="R50" s="429">
        <v>20610.0</v>
      </c>
      <c r="S50" s="434" t="s">
        <v>2805</v>
      </c>
      <c r="T50" s="434"/>
      <c r="U50" s="435"/>
      <c r="V50" s="436"/>
      <c r="W50" s="436"/>
      <c r="X50" s="436"/>
      <c r="Y50" s="436"/>
      <c r="Z50" s="436"/>
      <c r="AA50" s="436"/>
      <c r="AB50" s="436">
        <f t="shared" si="2"/>
        <v>0</v>
      </c>
      <c r="AC50" s="438">
        <f t="shared" si="3"/>
        <v>0</v>
      </c>
      <c r="AD50" s="439" t="s">
        <v>117</v>
      </c>
      <c r="AE50" s="439" t="s">
        <v>65</v>
      </c>
      <c r="AF50" s="440" t="b">
        <v>1</v>
      </c>
      <c r="AG50" s="434"/>
      <c r="AH50" s="434" t="b">
        <v>1</v>
      </c>
      <c r="AI50" s="434"/>
      <c r="AJ50" s="434" t="b">
        <v>1</v>
      </c>
      <c r="AK50" s="434"/>
      <c r="AL50" s="434"/>
      <c r="AM50" s="434" t="b">
        <v>1</v>
      </c>
      <c r="AN50" s="434"/>
      <c r="AO50" s="439" t="s">
        <v>83</v>
      </c>
      <c r="AP50" s="429" t="s">
        <v>94</v>
      </c>
      <c r="AQ50" s="441"/>
      <c r="AR50" s="442">
        <f t="shared" si="5"/>
        <v>45755</v>
      </c>
      <c r="AS50" s="439"/>
      <c r="AT50" s="443"/>
      <c r="AU50" s="443"/>
      <c r="AV50" s="439"/>
      <c r="AW50" s="444"/>
      <c r="AX50" s="445"/>
      <c r="AY50" s="446"/>
      <c r="AZ50" s="447"/>
    </row>
    <row r="51" ht="15.75" customHeight="1">
      <c r="A51" s="406">
        <v>49.0</v>
      </c>
      <c r="B51" s="407">
        <v>20038.0</v>
      </c>
      <c r="C51" s="408">
        <v>45726.0</v>
      </c>
      <c r="D51" s="409">
        <v>45726.0</v>
      </c>
      <c r="E51" s="410">
        <f t="shared" si="1"/>
        <v>0</v>
      </c>
      <c r="F51" s="411" t="s">
        <v>3002</v>
      </c>
      <c r="G51" s="408">
        <v>35421.0</v>
      </c>
      <c r="H51" s="407">
        <v>28.0</v>
      </c>
      <c r="I51" s="412"/>
      <c r="J51" s="412" t="s">
        <v>3003</v>
      </c>
      <c r="K51" s="412" t="s">
        <v>3004</v>
      </c>
      <c r="L51" s="412" t="s">
        <v>57</v>
      </c>
      <c r="M51" s="418" t="s">
        <v>76</v>
      </c>
      <c r="N51" s="412" t="s">
        <v>3005</v>
      </c>
      <c r="O51" s="412" t="s">
        <v>3006</v>
      </c>
      <c r="P51" s="407"/>
      <c r="Q51" s="412" t="s">
        <v>3007</v>
      </c>
      <c r="R51" s="407">
        <v>11000.0</v>
      </c>
      <c r="S51" s="412" t="s">
        <v>3008</v>
      </c>
      <c r="T51" s="412" t="s">
        <v>62</v>
      </c>
      <c r="U51" s="413"/>
      <c r="V51" s="414"/>
      <c r="W51" s="414"/>
      <c r="X51" s="414"/>
      <c r="Y51" s="427"/>
      <c r="Z51" s="414">
        <v>10725.0</v>
      </c>
      <c r="AA51" s="414">
        <v>9828.0</v>
      </c>
      <c r="AB51" s="414">
        <f t="shared" si="2"/>
        <v>20553</v>
      </c>
      <c r="AC51" s="416">
        <f t="shared" si="3"/>
        <v>-20553</v>
      </c>
      <c r="AD51" s="417" t="s">
        <v>312</v>
      </c>
      <c r="AE51" s="417" t="s">
        <v>313</v>
      </c>
      <c r="AF51" s="418" t="b">
        <v>1</v>
      </c>
      <c r="AG51" s="412"/>
      <c r="AH51" s="412" t="b">
        <v>1</v>
      </c>
      <c r="AI51" s="412"/>
      <c r="AJ51" s="412" t="b">
        <v>1</v>
      </c>
      <c r="AK51" s="412"/>
      <c r="AL51" s="412"/>
      <c r="AM51" s="412" t="b">
        <v>1</v>
      </c>
      <c r="AN51" s="412"/>
      <c r="AO51" s="417" t="s">
        <v>83</v>
      </c>
      <c r="AP51" s="407" t="s">
        <v>94</v>
      </c>
      <c r="AQ51" s="419"/>
      <c r="AR51" s="420">
        <f t="shared" si="5"/>
        <v>45756</v>
      </c>
      <c r="AS51" s="417"/>
      <c r="AT51" s="421"/>
      <c r="AU51" s="421"/>
      <c r="AV51" s="417"/>
      <c r="AW51" s="422"/>
      <c r="AX51" s="423"/>
      <c r="AY51" s="424"/>
      <c r="AZ51" s="425"/>
    </row>
    <row r="52" ht="15.75" customHeight="1">
      <c r="A52" s="406">
        <v>50.0</v>
      </c>
      <c r="B52" s="407">
        <v>20005.0</v>
      </c>
      <c r="C52" s="408">
        <v>45725.0</v>
      </c>
      <c r="D52" s="409">
        <v>45726.0</v>
      </c>
      <c r="E52" s="410">
        <f t="shared" si="1"/>
        <v>1</v>
      </c>
      <c r="F52" s="411" t="s">
        <v>3009</v>
      </c>
      <c r="G52" s="408">
        <v>38607.0</v>
      </c>
      <c r="H52" s="407">
        <v>19.0</v>
      </c>
      <c r="I52" s="412" t="s">
        <v>62</v>
      </c>
      <c r="J52" s="412" t="s">
        <v>3010</v>
      </c>
      <c r="K52" s="412" t="s">
        <v>3011</v>
      </c>
      <c r="L52" s="412" t="s">
        <v>75</v>
      </c>
      <c r="M52" s="418" t="s">
        <v>58</v>
      </c>
      <c r="N52" s="412" t="s">
        <v>3012</v>
      </c>
      <c r="O52" s="412" t="s">
        <v>3013</v>
      </c>
      <c r="P52" s="407"/>
      <c r="Q52" s="412" t="s">
        <v>3014</v>
      </c>
      <c r="R52" s="407">
        <v>44950.0</v>
      </c>
      <c r="S52" s="412" t="s">
        <v>3015</v>
      </c>
      <c r="T52" s="412" t="s">
        <v>3016</v>
      </c>
      <c r="U52" s="413"/>
      <c r="V52" s="414"/>
      <c r="W52" s="414"/>
      <c r="X52" s="414"/>
      <c r="Y52" s="414"/>
      <c r="Z52" s="414">
        <v>28080.0</v>
      </c>
      <c r="AA52" s="414">
        <v>18720.0</v>
      </c>
      <c r="AB52" s="414">
        <f t="shared" si="2"/>
        <v>46800</v>
      </c>
      <c r="AC52" s="416">
        <f t="shared" si="3"/>
        <v>-46800</v>
      </c>
      <c r="AD52" s="417" t="s">
        <v>312</v>
      </c>
      <c r="AE52" s="417" t="s">
        <v>65</v>
      </c>
      <c r="AF52" s="418" t="b">
        <v>1</v>
      </c>
      <c r="AG52" s="412"/>
      <c r="AH52" s="412" t="b">
        <v>1</v>
      </c>
      <c r="AI52" s="412"/>
      <c r="AJ52" s="412" t="b">
        <v>1</v>
      </c>
      <c r="AK52" s="412"/>
      <c r="AL52" s="412"/>
      <c r="AM52" s="412" t="b">
        <v>1</v>
      </c>
      <c r="AN52" s="412"/>
      <c r="AO52" s="417" t="s">
        <v>1301</v>
      </c>
      <c r="AP52" s="407" t="s">
        <v>69</v>
      </c>
      <c r="AQ52" s="419"/>
      <c r="AR52" s="420">
        <f t="shared" si="5"/>
        <v>45756</v>
      </c>
      <c r="AS52" s="417"/>
      <c r="AT52" s="421"/>
      <c r="AU52" s="421"/>
      <c r="AV52" s="417"/>
      <c r="AW52" s="422"/>
      <c r="AX52" s="423"/>
      <c r="AY52" s="424"/>
      <c r="AZ52" s="425"/>
      <c r="BA52" s="548" t="s">
        <v>3017</v>
      </c>
    </row>
    <row r="53" ht="15.75" customHeight="1">
      <c r="A53" s="406">
        <v>51.0</v>
      </c>
      <c r="B53" s="407">
        <v>19660.0</v>
      </c>
      <c r="C53" s="408">
        <v>45717.0</v>
      </c>
      <c r="D53" s="409">
        <v>45726.0</v>
      </c>
      <c r="E53" s="410">
        <f t="shared" si="1"/>
        <v>9</v>
      </c>
      <c r="F53" s="411" t="s">
        <v>3018</v>
      </c>
      <c r="G53" s="408">
        <v>16607.0</v>
      </c>
      <c r="H53" s="407">
        <v>79.0</v>
      </c>
      <c r="I53" s="412"/>
      <c r="J53" s="412" t="s">
        <v>3018</v>
      </c>
      <c r="K53" s="412" t="s">
        <v>3019</v>
      </c>
      <c r="L53" s="412" t="s">
        <v>98</v>
      </c>
      <c r="M53" s="418" t="s">
        <v>76</v>
      </c>
      <c r="N53" s="412" t="s">
        <v>3020</v>
      </c>
      <c r="O53" s="412" t="s">
        <v>3021</v>
      </c>
      <c r="P53" s="407" t="s">
        <v>91</v>
      </c>
      <c r="Q53" s="412" t="s">
        <v>3022</v>
      </c>
      <c r="R53" s="407"/>
      <c r="S53" s="412" t="s">
        <v>3023</v>
      </c>
      <c r="T53" s="412" t="s">
        <v>3024</v>
      </c>
      <c r="U53" s="413"/>
      <c r="V53" s="414"/>
      <c r="W53" s="414"/>
      <c r="X53" s="414"/>
      <c r="Y53" s="414"/>
      <c r="Z53" s="414">
        <v>20475.0</v>
      </c>
      <c r="AA53" s="414">
        <v>8775.0</v>
      </c>
      <c r="AB53" s="414">
        <f t="shared" si="2"/>
        <v>29250</v>
      </c>
      <c r="AC53" s="416">
        <f t="shared" si="3"/>
        <v>-29250</v>
      </c>
      <c r="AD53" s="417" t="s">
        <v>312</v>
      </c>
      <c r="AE53" s="417" t="s">
        <v>65</v>
      </c>
      <c r="AF53" s="418" t="b">
        <v>1</v>
      </c>
      <c r="AG53" s="412"/>
      <c r="AH53" s="412" t="b">
        <v>1</v>
      </c>
      <c r="AI53" s="412"/>
      <c r="AJ53" s="412" t="b">
        <v>1</v>
      </c>
      <c r="AK53" s="412"/>
      <c r="AL53" s="412"/>
      <c r="AM53" s="412" t="b">
        <v>1</v>
      </c>
      <c r="AN53" s="412" t="s">
        <v>3025</v>
      </c>
      <c r="AO53" s="417" t="s">
        <v>68</v>
      </c>
      <c r="AP53" s="407" t="s">
        <v>94</v>
      </c>
      <c r="AQ53" s="419"/>
      <c r="AR53" s="420">
        <f t="shared" si="5"/>
        <v>45756</v>
      </c>
      <c r="AS53" s="417"/>
      <c r="AT53" s="421"/>
      <c r="AU53" s="421"/>
      <c r="AV53" s="417"/>
      <c r="AW53" s="422"/>
      <c r="AX53" s="423"/>
      <c r="AY53" s="424"/>
      <c r="AZ53" s="425"/>
    </row>
    <row r="54" ht="15.75" customHeight="1">
      <c r="A54" s="406">
        <v>52.0</v>
      </c>
      <c r="B54" s="407">
        <v>20042.0</v>
      </c>
      <c r="C54" s="408">
        <v>45726.0</v>
      </c>
      <c r="D54" s="409">
        <v>45726.0</v>
      </c>
      <c r="E54" s="410">
        <f t="shared" si="1"/>
        <v>0</v>
      </c>
      <c r="F54" s="411" t="s">
        <v>3026</v>
      </c>
      <c r="G54" s="408">
        <v>25384.0</v>
      </c>
      <c r="H54" s="407">
        <v>55.0</v>
      </c>
      <c r="I54" s="412" t="s">
        <v>62</v>
      </c>
      <c r="J54" s="412" t="s">
        <v>3026</v>
      </c>
      <c r="K54" s="412" t="s">
        <v>3027</v>
      </c>
      <c r="L54" s="412" t="s">
        <v>228</v>
      </c>
      <c r="M54" s="418" t="s">
        <v>76</v>
      </c>
      <c r="N54" s="412" t="s">
        <v>3028</v>
      </c>
      <c r="O54" s="412" t="s">
        <v>3029</v>
      </c>
      <c r="P54" s="407" t="s">
        <v>1447</v>
      </c>
      <c r="Q54" s="412" t="s">
        <v>3029</v>
      </c>
      <c r="R54" s="407">
        <v>19160.0</v>
      </c>
      <c r="S54" s="412" t="s">
        <v>3008</v>
      </c>
      <c r="T54" s="412" t="s">
        <v>62</v>
      </c>
      <c r="U54" s="413"/>
      <c r="V54" s="414"/>
      <c r="W54" s="414"/>
      <c r="X54" s="414"/>
      <c r="Y54" s="414"/>
      <c r="Z54" s="414">
        <v>25740.0</v>
      </c>
      <c r="AA54" s="414">
        <v>17160.0</v>
      </c>
      <c r="AB54" s="414">
        <f t="shared" si="2"/>
        <v>42900</v>
      </c>
      <c r="AC54" s="416">
        <f t="shared" si="3"/>
        <v>-42900</v>
      </c>
      <c r="AD54" s="417" t="s">
        <v>312</v>
      </c>
      <c r="AE54" s="417" t="s">
        <v>313</v>
      </c>
      <c r="AF54" s="418" t="b">
        <v>1</v>
      </c>
      <c r="AG54" s="412"/>
      <c r="AH54" s="412" t="b">
        <v>1</v>
      </c>
      <c r="AI54" s="412"/>
      <c r="AJ54" s="412" t="b">
        <v>1</v>
      </c>
      <c r="AK54" s="412"/>
      <c r="AL54" s="412"/>
      <c r="AM54" s="412" t="b">
        <v>1</v>
      </c>
      <c r="AN54" s="412"/>
      <c r="AO54" s="417" t="s">
        <v>83</v>
      </c>
      <c r="AP54" s="407" t="s">
        <v>94</v>
      </c>
      <c r="AQ54" s="419"/>
      <c r="AR54" s="420">
        <f t="shared" si="5"/>
        <v>45756</v>
      </c>
      <c r="AS54" s="417"/>
      <c r="AT54" s="421"/>
      <c r="AU54" s="421"/>
      <c r="AV54" s="417"/>
      <c r="AW54" s="422"/>
      <c r="AX54" s="423"/>
      <c r="AY54" s="424"/>
      <c r="AZ54" s="425"/>
    </row>
    <row r="55" ht="15.75" customHeight="1">
      <c r="A55" s="406">
        <v>53.0</v>
      </c>
      <c r="B55" s="407">
        <v>19967.0</v>
      </c>
      <c r="C55" s="408">
        <v>45724.0</v>
      </c>
      <c r="D55" s="409">
        <v>45726.0</v>
      </c>
      <c r="E55" s="410">
        <f t="shared" si="1"/>
        <v>2</v>
      </c>
      <c r="F55" s="411" t="s">
        <v>3030</v>
      </c>
      <c r="G55" s="408">
        <v>33950.0</v>
      </c>
      <c r="H55" s="407">
        <v>32.0</v>
      </c>
      <c r="I55" s="412" t="s">
        <v>62</v>
      </c>
      <c r="J55" s="412" t="s">
        <v>3030</v>
      </c>
      <c r="K55" s="412" t="s">
        <v>3031</v>
      </c>
      <c r="L55" s="412" t="s">
        <v>57</v>
      </c>
      <c r="M55" s="418" t="s">
        <v>76</v>
      </c>
      <c r="N55" s="412" t="s">
        <v>3032</v>
      </c>
      <c r="O55" s="412" t="s">
        <v>3033</v>
      </c>
      <c r="P55" s="407" t="s">
        <v>343</v>
      </c>
      <c r="Q55" s="412" t="s">
        <v>344</v>
      </c>
      <c r="R55" s="407">
        <v>47562.0</v>
      </c>
      <c r="S55" s="412" t="s">
        <v>3034</v>
      </c>
      <c r="T55" s="412" t="s">
        <v>3035</v>
      </c>
      <c r="U55" s="413"/>
      <c r="V55" s="414"/>
      <c r="W55" s="414"/>
      <c r="X55" s="414"/>
      <c r="Y55" s="414"/>
      <c r="Z55" s="414">
        <v>36270.0</v>
      </c>
      <c r="AA55" s="414">
        <v>24180.0</v>
      </c>
      <c r="AB55" s="414">
        <f t="shared" si="2"/>
        <v>60450</v>
      </c>
      <c r="AC55" s="416">
        <f t="shared" si="3"/>
        <v>-60450</v>
      </c>
      <c r="AD55" s="417" t="s">
        <v>312</v>
      </c>
      <c r="AE55" s="417" t="s">
        <v>65</v>
      </c>
      <c r="AF55" s="418" t="b">
        <v>1</v>
      </c>
      <c r="AG55" s="412"/>
      <c r="AH55" s="412" t="b">
        <v>1</v>
      </c>
      <c r="AI55" s="412"/>
      <c r="AJ55" s="412" t="b">
        <v>1</v>
      </c>
      <c r="AK55" s="412"/>
      <c r="AL55" s="412"/>
      <c r="AM55" s="412" t="b">
        <v>1</v>
      </c>
      <c r="AN55" s="412"/>
      <c r="AO55" s="417" t="s">
        <v>83</v>
      </c>
      <c r="AP55" s="407" t="s">
        <v>69</v>
      </c>
      <c r="AQ55" s="419"/>
      <c r="AR55" s="420">
        <f t="shared" si="5"/>
        <v>45756</v>
      </c>
      <c r="AS55" s="417"/>
      <c r="AT55" s="421"/>
      <c r="AU55" s="421"/>
      <c r="AV55" s="417"/>
      <c r="AW55" s="422"/>
      <c r="AX55" s="423"/>
      <c r="AY55" s="424"/>
      <c r="AZ55" s="425"/>
    </row>
    <row r="56" ht="15.75" customHeight="1">
      <c r="A56" s="406">
        <v>54.0</v>
      </c>
      <c r="B56" s="407">
        <v>19993.0</v>
      </c>
      <c r="C56" s="408">
        <v>45724.0</v>
      </c>
      <c r="D56" s="409">
        <v>45726.0</v>
      </c>
      <c r="E56" s="410">
        <f t="shared" si="1"/>
        <v>2</v>
      </c>
      <c r="F56" s="411" t="s">
        <v>3036</v>
      </c>
      <c r="G56" s="408">
        <v>45719.0</v>
      </c>
      <c r="H56" s="407">
        <v>55.0</v>
      </c>
      <c r="I56" s="412" t="s">
        <v>62</v>
      </c>
      <c r="J56" s="412" t="s">
        <v>3036</v>
      </c>
      <c r="K56" s="412" t="s">
        <v>3037</v>
      </c>
      <c r="L56" s="412" t="s">
        <v>570</v>
      </c>
      <c r="M56" s="418" t="s">
        <v>76</v>
      </c>
      <c r="N56" s="412" t="s">
        <v>3038</v>
      </c>
      <c r="O56" s="412" t="s">
        <v>3039</v>
      </c>
      <c r="P56" s="407" t="s">
        <v>1358</v>
      </c>
      <c r="Q56" s="412" t="s">
        <v>62</v>
      </c>
      <c r="R56" s="407" t="s">
        <v>62</v>
      </c>
      <c r="S56" s="412" t="s">
        <v>2902</v>
      </c>
      <c r="T56" s="412" t="s">
        <v>62</v>
      </c>
      <c r="U56" s="413"/>
      <c r="V56" s="414"/>
      <c r="W56" s="414"/>
      <c r="X56" s="414"/>
      <c r="Y56" s="414"/>
      <c r="Z56" s="414">
        <v>12012.0</v>
      </c>
      <c r="AA56" s="414">
        <v>5148.0</v>
      </c>
      <c r="AB56" s="414">
        <f t="shared" si="2"/>
        <v>17160</v>
      </c>
      <c r="AC56" s="416">
        <f t="shared" si="3"/>
        <v>-17160</v>
      </c>
      <c r="AD56" s="417" t="s">
        <v>81</v>
      </c>
      <c r="AE56" s="417" t="s">
        <v>65</v>
      </c>
      <c r="AF56" s="418" t="b">
        <v>1</v>
      </c>
      <c r="AG56" s="412"/>
      <c r="AH56" s="412" t="b">
        <v>1</v>
      </c>
      <c r="AI56" s="412"/>
      <c r="AJ56" s="412" t="b">
        <v>1</v>
      </c>
      <c r="AK56" s="412"/>
      <c r="AL56" s="412"/>
      <c r="AM56" s="412" t="b">
        <v>1</v>
      </c>
      <c r="AN56" s="412"/>
      <c r="AO56" s="417" t="s">
        <v>1301</v>
      </c>
      <c r="AP56" s="407" t="s">
        <v>69</v>
      </c>
      <c r="AQ56" s="419"/>
      <c r="AR56" s="420">
        <f t="shared" si="5"/>
        <v>45756</v>
      </c>
      <c r="AS56" s="417"/>
      <c r="AT56" s="421"/>
      <c r="AU56" s="421"/>
      <c r="AV56" s="417"/>
      <c r="AW56" s="422"/>
      <c r="AX56" s="423"/>
      <c r="AY56" s="424"/>
      <c r="AZ56" s="425"/>
    </row>
    <row r="57" ht="15.75" customHeight="1">
      <c r="A57" s="428">
        <v>55.0</v>
      </c>
      <c r="B57" s="429">
        <v>19863.0</v>
      </c>
      <c r="C57" s="430">
        <v>45721.0</v>
      </c>
      <c r="D57" s="431">
        <v>45726.0</v>
      </c>
      <c r="E57" s="432">
        <f t="shared" si="1"/>
        <v>5</v>
      </c>
      <c r="F57" s="433" t="s">
        <v>3040</v>
      </c>
      <c r="G57" s="430">
        <v>30721.0</v>
      </c>
      <c r="H57" s="429">
        <v>41.0</v>
      </c>
      <c r="I57" s="434" t="s">
        <v>62</v>
      </c>
      <c r="J57" s="434" t="s">
        <v>3040</v>
      </c>
      <c r="K57" s="434" t="s">
        <v>3041</v>
      </c>
      <c r="L57" s="434" t="s">
        <v>57</v>
      </c>
      <c r="M57" s="440" t="s">
        <v>76</v>
      </c>
      <c r="N57" s="434" t="s">
        <v>3042</v>
      </c>
      <c r="O57" s="434" t="s">
        <v>3043</v>
      </c>
      <c r="P57" s="429">
        <v>163.9</v>
      </c>
      <c r="Q57" s="434" t="s">
        <v>62</v>
      </c>
      <c r="R57" s="429" t="s">
        <v>62</v>
      </c>
      <c r="S57" s="434" t="s">
        <v>3044</v>
      </c>
      <c r="T57" s="434" t="s">
        <v>2869</v>
      </c>
      <c r="U57" s="435"/>
      <c r="V57" s="436"/>
      <c r="W57" s="436"/>
      <c r="X57" s="436"/>
      <c r="Y57" s="436"/>
      <c r="Z57" s="436">
        <v>53200.0</v>
      </c>
      <c r="AA57" s="436">
        <v>22800.0</v>
      </c>
      <c r="AB57" s="436">
        <f t="shared" si="2"/>
        <v>76000</v>
      </c>
      <c r="AC57" s="438">
        <f t="shared" si="3"/>
        <v>-76000</v>
      </c>
      <c r="AD57" s="439" t="s">
        <v>81</v>
      </c>
      <c r="AE57" s="439" t="s">
        <v>65</v>
      </c>
      <c r="AF57" s="440" t="b">
        <v>1</v>
      </c>
      <c r="AG57" s="434"/>
      <c r="AH57" s="434" t="b">
        <v>0</v>
      </c>
      <c r="AI57" s="636" t="s">
        <v>3045</v>
      </c>
      <c r="AJ57" s="434" t="b">
        <v>0</v>
      </c>
      <c r="AK57" s="636" t="s">
        <v>3045</v>
      </c>
      <c r="AL57" s="434"/>
      <c r="AM57" s="434" t="b">
        <v>1</v>
      </c>
      <c r="AN57" s="434"/>
      <c r="AO57" s="439" t="s">
        <v>1301</v>
      </c>
      <c r="AP57" s="429" t="s">
        <v>94</v>
      </c>
      <c r="AQ57" s="441"/>
      <c r="AR57" s="442">
        <f t="shared" si="5"/>
        <v>45756</v>
      </c>
      <c r="AS57" s="439"/>
      <c r="AT57" s="443"/>
      <c r="AU57" s="443"/>
      <c r="AV57" s="439"/>
      <c r="AW57" s="444"/>
      <c r="AX57" s="445"/>
      <c r="AY57" s="446"/>
      <c r="AZ57" s="447"/>
      <c r="BA57" s="464"/>
    </row>
    <row r="58" ht="15.75" customHeight="1">
      <c r="A58" s="406">
        <v>56.0</v>
      </c>
      <c r="B58" s="407">
        <v>20007.0</v>
      </c>
      <c r="C58" s="408">
        <v>45725.0</v>
      </c>
      <c r="D58" s="409">
        <v>45727.0</v>
      </c>
      <c r="E58" s="410">
        <f t="shared" si="1"/>
        <v>2</v>
      </c>
      <c r="F58" s="411" t="s">
        <v>3046</v>
      </c>
      <c r="G58" s="408">
        <v>44901.0</v>
      </c>
      <c r="H58" s="407">
        <v>2.0</v>
      </c>
      <c r="I58" s="412" t="s">
        <v>62</v>
      </c>
      <c r="J58" s="412" t="s">
        <v>3047</v>
      </c>
      <c r="K58" s="412" t="s">
        <v>3048</v>
      </c>
      <c r="L58" s="412" t="s">
        <v>57</v>
      </c>
      <c r="M58" s="418" t="s">
        <v>58</v>
      </c>
      <c r="N58" s="412" t="s">
        <v>3049</v>
      </c>
      <c r="O58" s="412" t="s">
        <v>2968</v>
      </c>
      <c r="P58" s="407" t="s">
        <v>1277</v>
      </c>
      <c r="Q58" s="412" t="s">
        <v>62</v>
      </c>
      <c r="R58" s="407" t="s">
        <v>62</v>
      </c>
      <c r="S58" s="412" t="s">
        <v>2948</v>
      </c>
      <c r="T58" s="412" t="s">
        <v>62</v>
      </c>
      <c r="U58" s="413"/>
      <c r="V58" s="414"/>
      <c r="W58" s="414"/>
      <c r="X58" s="414"/>
      <c r="Y58" s="414"/>
      <c r="Z58" s="414">
        <v>5460.0</v>
      </c>
      <c r="AA58" s="414">
        <v>2340.0</v>
      </c>
      <c r="AB58" s="414">
        <f t="shared" si="2"/>
        <v>7800</v>
      </c>
      <c r="AC58" s="416">
        <f t="shared" si="3"/>
        <v>-7800</v>
      </c>
      <c r="AD58" s="417" t="s">
        <v>81</v>
      </c>
      <c r="AE58" s="417" t="s">
        <v>65</v>
      </c>
      <c r="AF58" s="418" t="b">
        <v>1</v>
      </c>
      <c r="AG58" s="412"/>
      <c r="AH58" s="412" t="b">
        <v>1</v>
      </c>
      <c r="AI58" s="412"/>
      <c r="AJ58" s="412" t="b">
        <v>1</v>
      </c>
      <c r="AK58" s="412"/>
      <c r="AL58" s="412"/>
      <c r="AM58" s="412" t="b">
        <v>1</v>
      </c>
      <c r="AN58" s="412"/>
      <c r="AO58" s="417" t="s">
        <v>1301</v>
      </c>
      <c r="AP58" s="407" t="s">
        <v>69</v>
      </c>
      <c r="AQ58" s="419"/>
      <c r="AR58" s="420">
        <f t="shared" si="5"/>
        <v>45757</v>
      </c>
      <c r="AS58" s="417"/>
      <c r="AT58" s="421"/>
      <c r="AU58" s="421"/>
      <c r="AV58" s="417"/>
      <c r="AW58" s="422"/>
      <c r="AX58" s="423"/>
      <c r="AY58" s="424"/>
      <c r="AZ58" s="425"/>
    </row>
    <row r="59" ht="15.75" customHeight="1">
      <c r="A59" s="407">
        <v>57.0</v>
      </c>
      <c r="B59" s="516">
        <v>20087.0</v>
      </c>
      <c r="C59" s="517">
        <v>45727.0</v>
      </c>
      <c r="D59" s="518">
        <v>45727.0</v>
      </c>
      <c r="E59" s="519">
        <f t="shared" si="1"/>
        <v>0</v>
      </c>
      <c r="F59" s="520" t="s">
        <v>3050</v>
      </c>
      <c r="G59" s="517">
        <v>21094.0</v>
      </c>
      <c r="H59" s="516">
        <v>67.0</v>
      </c>
      <c r="I59" s="418" t="s">
        <v>62</v>
      </c>
      <c r="J59" s="418" t="s">
        <v>3050</v>
      </c>
      <c r="K59" s="418" t="s">
        <v>3051</v>
      </c>
      <c r="L59" s="418" t="s">
        <v>98</v>
      </c>
      <c r="M59" s="418" t="s">
        <v>76</v>
      </c>
      <c r="N59" s="418" t="s">
        <v>1566</v>
      </c>
      <c r="O59" s="418" t="s">
        <v>3052</v>
      </c>
      <c r="P59" s="516" t="s">
        <v>1151</v>
      </c>
      <c r="Q59" s="418" t="s">
        <v>3053</v>
      </c>
      <c r="R59" s="516" t="s">
        <v>3054</v>
      </c>
      <c r="S59" s="418" t="s">
        <v>2902</v>
      </c>
      <c r="T59" s="418" t="s">
        <v>62</v>
      </c>
      <c r="U59" s="413"/>
      <c r="V59" s="413"/>
      <c r="W59" s="413"/>
      <c r="X59" s="413"/>
      <c r="Y59" s="413"/>
      <c r="Z59" s="413">
        <v>16980.0</v>
      </c>
      <c r="AA59" s="413">
        <v>11320.0</v>
      </c>
      <c r="AB59" s="413">
        <f t="shared" si="2"/>
        <v>28300</v>
      </c>
      <c r="AC59" s="521">
        <f t="shared" si="3"/>
        <v>-28300</v>
      </c>
      <c r="AD59" s="421" t="s">
        <v>312</v>
      </c>
      <c r="AE59" s="421" t="s">
        <v>313</v>
      </c>
      <c r="AF59" s="418" t="b">
        <v>1</v>
      </c>
      <c r="AG59" s="418"/>
      <c r="AH59" s="418" t="b">
        <v>1</v>
      </c>
      <c r="AI59" s="418"/>
      <c r="AJ59" s="418" t="b">
        <v>1</v>
      </c>
      <c r="AK59" s="418"/>
      <c r="AL59" s="418"/>
      <c r="AM59" s="418" t="b">
        <v>1</v>
      </c>
      <c r="AN59" s="418"/>
      <c r="AO59" s="421" t="s">
        <v>83</v>
      </c>
      <c r="AP59" s="516" t="s">
        <v>94</v>
      </c>
      <c r="AQ59" s="419"/>
      <c r="AR59" s="420">
        <f t="shared" si="5"/>
        <v>45757</v>
      </c>
      <c r="AS59" s="421"/>
      <c r="AT59" s="421"/>
      <c r="AU59" s="421"/>
      <c r="AV59" s="421"/>
      <c r="AW59" s="422"/>
      <c r="AX59" s="422"/>
      <c r="AY59" s="522"/>
      <c r="AZ59" s="523"/>
      <c r="BA59" s="524"/>
    </row>
    <row r="60" ht="15.75" customHeight="1">
      <c r="A60" s="406">
        <v>58.0</v>
      </c>
      <c r="B60" s="407">
        <v>19664.0</v>
      </c>
      <c r="C60" s="408">
        <v>45717.0</v>
      </c>
      <c r="D60" s="409">
        <v>45727.0</v>
      </c>
      <c r="E60" s="410">
        <f t="shared" si="1"/>
        <v>10</v>
      </c>
      <c r="F60" s="411" t="s">
        <v>3055</v>
      </c>
      <c r="G60" s="408">
        <v>25776.0</v>
      </c>
      <c r="H60" s="407">
        <v>54.0</v>
      </c>
      <c r="I60" s="412" t="s">
        <v>62</v>
      </c>
      <c r="J60" s="412" t="s">
        <v>3055</v>
      </c>
      <c r="K60" s="412" t="s">
        <v>3056</v>
      </c>
      <c r="L60" s="412" t="s">
        <v>843</v>
      </c>
      <c r="M60" s="418" t="s">
        <v>76</v>
      </c>
      <c r="N60" s="412" t="s">
        <v>3057</v>
      </c>
      <c r="O60" s="412" t="s">
        <v>3058</v>
      </c>
      <c r="P60" s="407" t="s">
        <v>1718</v>
      </c>
      <c r="Q60" s="412" t="s">
        <v>62</v>
      </c>
      <c r="R60" s="407" t="s">
        <v>62</v>
      </c>
      <c r="S60" s="412" t="s">
        <v>3059</v>
      </c>
      <c r="T60" s="412" t="s">
        <v>2894</v>
      </c>
      <c r="U60" s="413"/>
      <c r="V60" s="414"/>
      <c r="W60" s="414"/>
      <c r="X60" s="414"/>
      <c r="Y60" s="414"/>
      <c r="Z60" s="414">
        <v>19383.0</v>
      </c>
      <c r="AA60" s="414">
        <v>8307.0</v>
      </c>
      <c r="AB60" s="414">
        <f t="shared" si="2"/>
        <v>27690</v>
      </c>
      <c r="AC60" s="416">
        <f t="shared" si="3"/>
        <v>-27690</v>
      </c>
      <c r="AD60" s="417" t="s">
        <v>81</v>
      </c>
      <c r="AE60" s="417" t="s">
        <v>65</v>
      </c>
      <c r="AF60" s="418" t="b">
        <v>1</v>
      </c>
      <c r="AG60" s="412"/>
      <c r="AH60" s="412" t="b">
        <v>1</v>
      </c>
      <c r="AI60" s="412"/>
      <c r="AJ60" s="412" t="b">
        <v>0</v>
      </c>
      <c r="AK60" s="412" t="s">
        <v>3060</v>
      </c>
      <c r="AL60" s="412"/>
      <c r="AM60" s="412" t="b">
        <v>1</v>
      </c>
      <c r="AN60" s="412"/>
      <c r="AO60" s="417" t="s">
        <v>68</v>
      </c>
      <c r="AP60" s="407" t="s">
        <v>94</v>
      </c>
      <c r="AQ60" s="419"/>
      <c r="AR60" s="420">
        <f t="shared" si="5"/>
        <v>45757</v>
      </c>
      <c r="AS60" s="417"/>
      <c r="AT60" s="421"/>
      <c r="AU60" s="421"/>
      <c r="AV60" s="417"/>
      <c r="AW60" s="422"/>
      <c r="AX60" s="423"/>
      <c r="AY60" s="424"/>
      <c r="AZ60" s="425"/>
    </row>
    <row r="61" ht="15.75" customHeight="1">
      <c r="A61" s="428">
        <v>59.0</v>
      </c>
      <c r="B61" s="407">
        <v>19960.0</v>
      </c>
      <c r="C61" s="408">
        <v>45723.0</v>
      </c>
      <c r="D61" s="409">
        <v>45727.0</v>
      </c>
      <c r="E61" s="410">
        <f t="shared" si="1"/>
        <v>4</v>
      </c>
      <c r="F61" s="411" t="s">
        <v>3061</v>
      </c>
      <c r="G61" s="408">
        <v>43410.0</v>
      </c>
      <c r="H61" s="407">
        <v>6.0</v>
      </c>
      <c r="I61" s="412" t="s">
        <v>62</v>
      </c>
      <c r="J61" s="412" t="s">
        <v>3062</v>
      </c>
      <c r="K61" s="412" t="s">
        <v>3063</v>
      </c>
      <c r="L61" s="412" t="s">
        <v>57</v>
      </c>
      <c r="M61" s="418" t="s">
        <v>58</v>
      </c>
      <c r="N61" s="412" t="s">
        <v>3064</v>
      </c>
      <c r="O61" s="412" t="s">
        <v>3065</v>
      </c>
      <c r="P61" s="407" t="s">
        <v>767</v>
      </c>
      <c r="Q61" s="412" t="s">
        <v>62</v>
      </c>
      <c r="R61" s="407" t="s">
        <v>62</v>
      </c>
      <c r="S61" s="412" t="s">
        <v>3066</v>
      </c>
      <c r="T61" s="412" t="s">
        <v>3067</v>
      </c>
      <c r="U61" s="413"/>
      <c r="V61" s="414"/>
      <c r="W61" s="414"/>
      <c r="X61" s="414"/>
      <c r="Y61" s="414"/>
      <c r="Z61" s="414"/>
      <c r="AA61" s="414"/>
      <c r="AB61" s="414">
        <f t="shared" si="2"/>
        <v>0</v>
      </c>
      <c r="AC61" s="416">
        <f t="shared" si="3"/>
        <v>0</v>
      </c>
      <c r="AD61" s="417" t="s">
        <v>81</v>
      </c>
      <c r="AE61" s="417" t="s">
        <v>65</v>
      </c>
      <c r="AF61" s="418" t="b">
        <v>1</v>
      </c>
      <c r="AG61" s="412"/>
      <c r="AH61" s="412" t="b">
        <v>1</v>
      </c>
      <c r="AI61" s="412"/>
      <c r="AJ61" s="412" t="b">
        <v>1</v>
      </c>
      <c r="AK61" s="412"/>
      <c r="AL61" s="412"/>
      <c r="AM61" s="412" t="b">
        <v>1</v>
      </c>
      <c r="AN61" s="412"/>
      <c r="AO61" s="417" t="s">
        <v>83</v>
      </c>
      <c r="AP61" s="407" t="s">
        <v>94</v>
      </c>
      <c r="AQ61" s="419"/>
      <c r="AR61" s="420">
        <f t="shared" si="5"/>
        <v>45757</v>
      </c>
      <c r="AS61" s="417"/>
      <c r="AT61" s="421"/>
      <c r="AU61" s="421"/>
      <c r="AV61" s="417"/>
      <c r="AW61" s="422"/>
      <c r="AX61" s="423"/>
      <c r="AY61" s="424"/>
      <c r="AZ61" s="425"/>
    </row>
    <row r="62" ht="15.75" customHeight="1">
      <c r="A62" s="407">
        <v>60.0</v>
      </c>
      <c r="B62" s="458">
        <v>19959.0</v>
      </c>
      <c r="C62" s="451">
        <v>45723.0</v>
      </c>
      <c r="D62" s="452">
        <v>45728.0</v>
      </c>
      <c r="E62" s="487">
        <f t="shared" si="1"/>
        <v>5</v>
      </c>
      <c r="F62" s="488" t="s">
        <v>3068</v>
      </c>
      <c r="G62" s="451">
        <v>39920.0</v>
      </c>
      <c r="H62" s="458">
        <v>15.0</v>
      </c>
      <c r="I62" s="456" t="s">
        <v>62</v>
      </c>
      <c r="J62" s="456" t="s">
        <v>62</v>
      </c>
      <c r="K62" s="456" t="s">
        <v>3069</v>
      </c>
      <c r="L62" s="456" t="s">
        <v>57</v>
      </c>
      <c r="M62" s="455" t="s">
        <v>76</v>
      </c>
      <c r="N62" s="456" t="s">
        <v>202</v>
      </c>
      <c r="O62" s="456" t="s">
        <v>202</v>
      </c>
      <c r="P62" s="458" t="s">
        <v>61</v>
      </c>
      <c r="Q62" s="456" t="s">
        <v>62</v>
      </c>
      <c r="R62" s="458" t="s">
        <v>62</v>
      </c>
      <c r="S62" s="456" t="s">
        <v>3070</v>
      </c>
      <c r="T62" s="456" t="s">
        <v>62</v>
      </c>
      <c r="U62" s="489"/>
      <c r="V62" s="490"/>
      <c r="W62" s="490"/>
      <c r="X62" s="490"/>
      <c r="Y62" s="490"/>
      <c r="Z62" s="490"/>
      <c r="AA62" s="490"/>
      <c r="AB62" s="490">
        <f t="shared" si="2"/>
        <v>0</v>
      </c>
      <c r="AC62" s="453">
        <f t="shared" si="3"/>
        <v>0</v>
      </c>
      <c r="AD62" s="454" t="s">
        <v>81</v>
      </c>
      <c r="AE62" s="454" t="s">
        <v>65</v>
      </c>
      <c r="AF62" s="455" t="b">
        <v>1</v>
      </c>
      <c r="AG62" s="456"/>
      <c r="AH62" s="456" t="b">
        <v>1</v>
      </c>
      <c r="AI62" s="456"/>
      <c r="AJ62" s="456" t="b">
        <v>1</v>
      </c>
      <c r="AK62" s="456"/>
      <c r="AL62" s="456"/>
      <c r="AM62" s="456" t="b">
        <v>1</v>
      </c>
      <c r="AN62" s="456"/>
      <c r="AO62" s="454" t="s">
        <v>83</v>
      </c>
      <c r="AP62" s="458" t="s">
        <v>94</v>
      </c>
      <c r="AQ62" s="459"/>
      <c r="AR62" s="460">
        <f t="shared" si="5"/>
        <v>45758</v>
      </c>
      <c r="AS62" s="454"/>
      <c r="AT62" s="491"/>
      <c r="AU62" s="491"/>
      <c r="AV62" s="454"/>
      <c r="AW62" s="492"/>
      <c r="AX62" s="493"/>
      <c r="AY62" s="494"/>
      <c r="AZ62" s="495"/>
      <c r="BA62" s="496"/>
    </row>
    <row r="63" ht="15.75" customHeight="1">
      <c r="A63" s="407">
        <v>61.0</v>
      </c>
      <c r="B63" s="407">
        <v>20088.0</v>
      </c>
      <c r="C63" s="408">
        <v>45727.0</v>
      </c>
      <c r="D63" s="409">
        <v>45728.0</v>
      </c>
      <c r="E63" s="410">
        <f t="shared" si="1"/>
        <v>1</v>
      </c>
      <c r="F63" s="411" t="s">
        <v>1658</v>
      </c>
      <c r="G63" s="408">
        <v>30213.0</v>
      </c>
      <c r="H63" s="407">
        <v>42.0</v>
      </c>
      <c r="I63" s="412" t="s">
        <v>62</v>
      </c>
      <c r="J63" s="412" t="s">
        <v>62</v>
      </c>
      <c r="K63" s="412" t="s">
        <v>1659</v>
      </c>
      <c r="L63" s="412" t="s">
        <v>57</v>
      </c>
      <c r="M63" s="418" t="s">
        <v>76</v>
      </c>
      <c r="N63" s="412" t="s">
        <v>3071</v>
      </c>
      <c r="O63" s="412" t="s">
        <v>3072</v>
      </c>
      <c r="P63" s="407" t="s">
        <v>881</v>
      </c>
      <c r="Q63" s="412" t="s">
        <v>3073</v>
      </c>
      <c r="R63" s="407">
        <v>58120.0</v>
      </c>
      <c r="S63" s="412" t="s">
        <v>3074</v>
      </c>
      <c r="T63" s="412" t="s">
        <v>3075</v>
      </c>
      <c r="U63" s="413"/>
      <c r="V63" s="414"/>
      <c r="W63" s="414"/>
      <c r="X63" s="414"/>
      <c r="Y63" s="414"/>
      <c r="Z63" s="414"/>
      <c r="AA63" s="414"/>
      <c r="AB63" s="414">
        <f t="shared" si="2"/>
        <v>0</v>
      </c>
      <c r="AC63" s="416">
        <f t="shared" si="3"/>
        <v>0</v>
      </c>
      <c r="AD63" s="417" t="s">
        <v>312</v>
      </c>
      <c r="AE63" s="417" t="s">
        <v>65</v>
      </c>
      <c r="AF63" s="418" t="b">
        <v>1</v>
      </c>
      <c r="AG63" s="412"/>
      <c r="AH63" s="412" t="b">
        <v>1</v>
      </c>
      <c r="AI63" s="412"/>
      <c r="AJ63" s="412" t="b">
        <v>1</v>
      </c>
      <c r="AK63" s="412"/>
      <c r="AL63" s="412"/>
      <c r="AM63" s="412" t="b">
        <v>1</v>
      </c>
      <c r="AN63" s="412"/>
      <c r="AO63" s="417" t="s">
        <v>83</v>
      </c>
      <c r="AP63" s="407" t="s">
        <v>94</v>
      </c>
      <c r="AQ63" s="419"/>
      <c r="AR63" s="420">
        <f t="shared" si="5"/>
        <v>45758</v>
      </c>
      <c r="AS63" s="417"/>
      <c r="AT63" s="421"/>
      <c r="AU63" s="421"/>
      <c r="AV63" s="417"/>
      <c r="AW63" s="422"/>
      <c r="AX63" s="423"/>
      <c r="AY63" s="424"/>
      <c r="AZ63" s="425"/>
    </row>
    <row r="64" ht="15.75" customHeight="1">
      <c r="A64" s="407">
        <v>62.0</v>
      </c>
      <c r="B64" s="407">
        <v>20075.0</v>
      </c>
      <c r="C64" s="408">
        <v>45726.0</v>
      </c>
      <c r="D64" s="409">
        <v>45728.0</v>
      </c>
      <c r="E64" s="410">
        <f t="shared" si="1"/>
        <v>2</v>
      </c>
      <c r="F64" s="411" t="s">
        <v>2819</v>
      </c>
      <c r="G64" s="408">
        <v>22959.0</v>
      </c>
      <c r="H64" s="407">
        <v>62.0</v>
      </c>
      <c r="I64" s="412" t="s">
        <v>62</v>
      </c>
      <c r="J64" s="412" t="s">
        <v>62</v>
      </c>
      <c r="K64" s="412" t="s">
        <v>3076</v>
      </c>
      <c r="L64" s="412" t="s">
        <v>98</v>
      </c>
      <c r="M64" s="418" t="s">
        <v>76</v>
      </c>
      <c r="N64" s="412" t="s">
        <v>3077</v>
      </c>
      <c r="O64" s="412" t="s">
        <v>3078</v>
      </c>
      <c r="P64" s="407" t="s">
        <v>893</v>
      </c>
      <c r="Q64" s="412" t="s">
        <v>62</v>
      </c>
      <c r="R64" s="407" t="s">
        <v>62</v>
      </c>
      <c r="S64" s="412" t="s">
        <v>3079</v>
      </c>
      <c r="T64" s="412" t="s">
        <v>62</v>
      </c>
      <c r="U64" s="413"/>
      <c r="V64" s="414"/>
      <c r="W64" s="414"/>
      <c r="X64" s="414"/>
      <c r="Y64" s="414"/>
      <c r="Z64" s="414"/>
      <c r="AA64" s="414"/>
      <c r="AB64" s="414">
        <f t="shared" si="2"/>
        <v>0</v>
      </c>
      <c r="AC64" s="416">
        <f t="shared" si="3"/>
        <v>0</v>
      </c>
      <c r="AD64" s="417" t="s">
        <v>81</v>
      </c>
      <c r="AE64" s="417" t="s">
        <v>65</v>
      </c>
      <c r="AF64" s="418" t="b">
        <v>1</v>
      </c>
      <c r="AG64" s="412"/>
      <c r="AH64" s="412" t="b">
        <v>1</v>
      </c>
      <c r="AI64" s="412"/>
      <c r="AJ64" s="412" t="b">
        <v>1</v>
      </c>
      <c r="AK64" s="412"/>
      <c r="AL64" s="412"/>
      <c r="AM64" s="412" t="b">
        <v>1</v>
      </c>
      <c r="AN64" s="412"/>
      <c r="AO64" s="417" t="s">
        <v>83</v>
      </c>
      <c r="AP64" s="407" t="s">
        <v>69</v>
      </c>
      <c r="AQ64" s="419"/>
      <c r="AR64" s="420">
        <f t="shared" si="5"/>
        <v>45758</v>
      </c>
      <c r="AS64" s="417"/>
      <c r="AT64" s="421"/>
      <c r="AU64" s="421"/>
      <c r="AV64" s="417"/>
      <c r="AW64" s="422"/>
      <c r="AX64" s="423"/>
      <c r="AY64" s="424"/>
      <c r="AZ64" s="425"/>
    </row>
    <row r="65" ht="15.75" customHeight="1">
      <c r="A65" s="407">
        <v>63.0</v>
      </c>
      <c r="B65" s="407">
        <v>20011.0</v>
      </c>
      <c r="C65" s="408">
        <v>45725.0</v>
      </c>
      <c r="D65" s="409">
        <v>45728.0</v>
      </c>
      <c r="E65" s="410">
        <f t="shared" si="1"/>
        <v>3</v>
      </c>
      <c r="F65" s="411" t="s">
        <v>3080</v>
      </c>
      <c r="G65" s="408">
        <v>32510.0</v>
      </c>
      <c r="H65" s="407">
        <v>36.0</v>
      </c>
      <c r="I65" s="412" t="s">
        <v>62</v>
      </c>
      <c r="J65" s="412" t="s">
        <v>62</v>
      </c>
      <c r="K65" s="412" t="s">
        <v>3081</v>
      </c>
      <c r="L65" s="412" t="s">
        <v>57</v>
      </c>
      <c r="M65" s="418" t="s">
        <v>76</v>
      </c>
      <c r="N65" s="412" t="s">
        <v>1488</v>
      </c>
      <c r="O65" s="412" t="s">
        <v>3082</v>
      </c>
      <c r="P65" s="407" t="s">
        <v>3083</v>
      </c>
      <c r="Q65" s="412" t="s">
        <v>62</v>
      </c>
      <c r="R65" s="407" t="s">
        <v>62</v>
      </c>
      <c r="S65" s="412" t="s">
        <v>3084</v>
      </c>
      <c r="T65" s="412" t="s">
        <v>62</v>
      </c>
      <c r="U65" s="413"/>
      <c r="V65" s="414"/>
      <c r="W65" s="414"/>
      <c r="X65" s="414"/>
      <c r="Y65" s="414"/>
      <c r="Z65" s="414"/>
      <c r="AA65" s="414"/>
      <c r="AB65" s="414">
        <f t="shared" si="2"/>
        <v>0</v>
      </c>
      <c r="AC65" s="416">
        <f t="shared" si="3"/>
        <v>0</v>
      </c>
      <c r="AD65" s="417" t="s">
        <v>81</v>
      </c>
      <c r="AE65" s="417" t="s">
        <v>65</v>
      </c>
      <c r="AF65" s="418" t="b">
        <v>1</v>
      </c>
      <c r="AG65" s="412"/>
      <c r="AH65" s="412" t="b">
        <v>1</v>
      </c>
      <c r="AI65" s="412"/>
      <c r="AJ65" s="412" t="b">
        <v>1</v>
      </c>
      <c r="AK65" s="412"/>
      <c r="AL65" s="412"/>
      <c r="AM65" s="412" t="b">
        <v>1</v>
      </c>
      <c r="AN65" s="412"/>
      <c r="AO65" s="417" t="s">
        <v>270</v>
      </c>
      <c r="AP65" s="407" t="s">
        <v>69</v>
      </c>
      <c r="AQ65" s="419"/>
      <c r="AR65" s="420">
        <f t="shared" si="5"/>
        <v>45758</v>
      </c>
      <c r="AS65" s="417"/>
      <c r="AT65" s="421"/>
      <c r="AU65" s="421"/>
      <c r="AV65" s="417"/>
      <c r="AW65" s="422"/>
      <c r="AX65" s="423"/>
      <c r="AY65" s="424"/>
      <c r="AZ65" s="425"/>
    </row>
    <row r="66" ht="15.75" customHeight="1">
      <c r="A66" s="407">
        <v>64.0</v>
      </c>
      <c r="B66" s="407">
        <v>20164.0</v>
      </c>
      <c r="C66" s="408">
        <v>45728.0</v>
      </c>
      <c r="D66" s="409">
        <v>45728.0</v>
      </c>
      <c r="E66" s="410">
        <f t="shared" si="1"/>
        <v>0</v>
      </c>
      <c r="F66" s="411" t="s">
        <v>3085</v>
      </c>
      <c r="G66" s="408">
        <v>21967.0</v>
      </c>
      <c r="H66" s="407">
        <v>65.0</v>
      </c>
      <c r="I66" s="412" t="s">
        <v>62</v>
      </c>
      <c r="J66" s="412" t="s">
        <v>62</v>
      </c>
      <c r="K66" s="412" t="s">
        <v>3086</v>
      </c>
      <c r="L66" s="412" t="s">
        <v>88</v>
      </c>
      <c r="M66" s="418" t="s">
        <v>76</v>
      </c>
      <c r="N66" s="412" t="s">
        <v>3087</v>
      </c>
      <c r="O66" s="412" t="s">
        <v>3088</v>
      </c>
      <c r="P66" s="407" t="s">
        <v>3089</v>
      </c>
      <c r="Q66" s="412" t="s">
        <v>3090</v>
      </c>
      <c r="R66" s="407">
        <v>46260.0</v>
      </c>
      <c r="S66" s="412" t="s">
        <v>3091</v>
      </c>
      <c r="T66" s="412" t="s">
        <v>3092</v>
      </c>
      <c r="U66" s="413"/>
      <c r="V66" s="414"/>
      <c r="W66" s="414"/>
      <c r="X66" s="414"/>
      <c r="Y66" s="414"/>
      <c r="Z66" s="414">
        <v>10530.0</v>
      </c>
      <c r="AA66" s="414">
        <v>13104.0</v>
      </c>
      <c r="AB66" s="414">
        <f t="shared" si="2"/>
        <v>23634</v>
      </c>
      <c r="AC66" s="416">
        <f t="shared" si="3"/>
        <v>-23634</v>
      </c>
      <c r="AD66" s="417" t="s">
        <v>312</v>
      </c>
      <c r="AE66" s="417" t="s">
        <v>313</v>
      </c>
      <c r="AF66" s="418" t="b">
        <v>0</v>
      </c>
      <c r="AG66" s="412"/>
      <c r="AH66" s="412" t="b">
        <v>0</v>
      </c>
      <c r="AI66" s="412"/>
      <c r="AJ66" s="412" t="b">
        <v>0</v>
      </c>
      <c r="AK66" s="412"/>
      <c r="AL66" s="412"/>
      <c r="AM66" s="412" t="b">
        <v>0</v>
      </c>
      <c r="AN66" s="412"/>
      <c r="AO66" s="417"/>
      <c r="AP66" s="407"/>
      <c r="AQ66" s="419"/>
      <c r="AR66" s="420">
        <f t="shared" si="5"/>
        <v>45758</v>
      </c>
      <c r="AS66" s="417"/>
      <c r="AT66" s="421"/>
      <c r="AU66" s="421"/>
      <c r="AV66" s="417"/>
      <c r="AW66" s="422"/>
      <c r="AX66" s="423"/>
      <c r="AY66" s="424"/>
      <c r="AZ66" s="425"/>
    </row>
    <row r="67" ht="15.75" customHeight="1">
      <c r="A67" s="407">
        <v>65.0</v>
      </c>
      <c r="B67" s="407">
        <v>20164.0</v>
      </c>
      <c r="C67" s="408">
        <v>45728.0</v>
      </c>
      <c r="D67" s="409">
        <v>45728.0</v>
      </c>
      <c r="E67" s="410">
        <f t="shared" si="1"/>
        <v>0</v>
      </c>
      <c r="F67" s="411" t="s">
        <v>3093</v>
      </c>
      <c r="G67" s="408">
        <v>18267.0</v>
      </c>
      <c r="H67" s="407">
        <v>75.0</v>
      </c>
      <c r="I67" s="412" t="s">
        <v>62</v>
      </c>
      <c r="J67" s="412" t="s">
        <v>62</v>
      </c>
      <c r="K67" s="412" t="s">
        <v>3094</v>
      </c>
      <c r="L67" s="412" t="s">
        <v>98</v>
      </c>
      <c r="M67" s="418" t="s">
        <v>76</v>
      </c>
      <c r="N67" s="412" t="s">
        <v>3095</v>
      </c>
      <c r="O67" s="412" t="s">
        <v>3096</v>
      </c>
      <c r="P67" s="407"/>
      <c r="Q67" s="412" t="s">
        <v>3097</v>
      </c>
      <c r="R67" s="407">
        <v>31231.0</v>
      </c>
      <c r="S67" s="412" t="s">
        <v>3098</v>
      </c>
      <c r="T67" s="412" t="s">
        <v>62</v>
      </c>
      <c r="U67" s="413"/>
      <c r="V67" s="414"/>
      <c r="W67" s="414"/>
      <c r="X67" s="414"/>
      <c r="Y67" s="414"/>
      <c r="Z67" s="414">
        <v>10725.0</v>
      </c>
      <c r="AA67" s="414">
        <v>9828.0</v>
      </c>
      <c r="AB67" s="414">
        <f t="shared" si="2"/>
        <v>20553</v>
      </c>
      <c r="AC67" s="416">
        <f t="shared" si="3"/>
        <v>-20553</v>
      </c>
      <c r="AD67" s="417" t="s">
        <v>312</v>
      </c>
      <c r="AE67" s="417" t="s">
        <v>313</v>
      </c>
      <c r="AF67" s="418" t="b">
        <v>0</v>
      </c>
      <c r="AG67" s="412"/>
      <c r="AH67" s="412" t="b">
        <v>0</v>
      </c>
      <c r="AI67" s="412"/>
      <c r="AJ67" s="412" t="b">
        <v>0</v>
      </c>
      <c r="AK67" s="412"/>
      <c r="AL67" s="412"/>
      <c r="AM67" s="412" t="b">
        <v>0</v>
      </c>
      <c r="AN67" s="412"/>
      <c r="AO67" s="417"/>
      <c r="AP67" s="407"/>
      <c r="AQ67" s="419"/>
      <c r="AR67" s="420">
        <f t="shared" si="5"/>
        <v>45758</v>
      </c>
      <c r="AS67" s="417"/>
      <c r="AT67" s="421"/>
      <c r="AU67" s="421"/>
      <c r="AV67" s="417"/>
      <c r="AW67" s="422"/>
      <c r="AX67" s="423"/>
      <c r="AY67" s="424"/>
      <c r="AZ67" s="425"/>
    </row>
    <row r="68" ht="15.75" customHeight="1">
      <c r="A68" s="407">
        <v>66.0</v>
      </c>
      <c r="B68" s="407">
        <v>19807.0</v>
      </c>
      <c r="C68" s="408">
        <v>45720.0</v>
      </c>
      <c r="D68" s="409">
        <v>45728.0</v>
      </c>
      <c r="E68" s="410">
        <f t="shared" si="1"/>
        <v>8</v>
      </c>
      <c r="F68" s="411" t="s">
        <v>3099</v>
      </c>
      <c r="G68" s="408">
        <v>34882.0</v>
      </c>
      <c r="H68" s="407">
        <v>29.0</v>
      </c>
      <c r="I68" s="412" t="s">
        <v>62</v>
      </c>
      <c r="J68" s="412" t="s">
        <v>62</v>
      </c>
      <c r="K68" s="412" t="s">
        <v>3100</v>
      </c>
      <c r="L68" s="412" t="s">
        <v>228</v>
      </c>
      <c r="M68" s="418" t="s">
        <v>76</v>
      </c>
      <c r="N68" s="412" t="s">
        <v>3101</v>
      </c>
      <c r="O68" s="412" t="s">
        <v>3102</v>
      </c>
      <c r="P68" s="407"/>
      <c r="Q68" s="412" t="s">
        <v>3103</v>
      </c>
      <c r="R68" s="407">
        <v>20610.0</v>
      </c>
      <c r="S68" s="412" t="s">
        <v>3104</v>
      </c>
      <c r="T68" s="412" t="s">
        <v>3105</v>
      </c>
      <c r="U68" s="413"/>
      <c r="V68" s="414"/>
      <c r="W68" s="414"/>
      <c r="X68" s="414"/>
      <c r="Y68" s="414"/>
      <c r="Z68" s="414">
        <v>13240.5</v>
      </c>
      <c r="AA68" s="414">
        <v>5674.5</v>
      </c>
      <c r="AB68" s="414">
        <f t="shared" si="2"/>
        <v>18915</v>
      </c>
      <c r="AC68" s="416">
        <f t="shared" si="3"/>
        <v>-18915</v>
      </c>
      <c r="AD68" s="417" t="s">
        <v>312</v>
      </c>
      <c r="AE68" s="417" t="s">
        <v>65</v>
      </c>
      <c r="AF68" s="418" t="b">
        <v>0</v>
      </c>
      <c r="AG68" s="412"/>
      <c r="AH68" s="412" t="b">
        <v>0</v>
      </c>
      <c r="AI68" s="412"/>
      <c r="AJ68" s="412" t="b">
        <v>0</v>
      </c>
      <c r="AK68" s="412"/>
      <c r="AL68" s="412"/>
      <c r="AM68" s="412" t="b">
        <v>0</v>
      </c>
      <c r="AN68" s="412"/>
      <c r="AO68" s="417"/>
      <c r="AP68" s="407"/>
      <c r="AQ68" s="419"/>
      <c r="AR68" s="420">
        <f t="shared" si="5"/>
        <v>45758</v>
      </c>
      <c r="AS68" s="417"/>
      <c r="AT68" s="421"/>
      <c r="AU68" s="421"/>
      <c r="AV68" s="417"/>
      <c r="AW68" s="422"/>
      <c r="AX68" s="423"/>
      <c r="AY68" s="424"/>
      <c r="AZ68" s="425"/>
    </row>
    <row r="69" ht="15.75" customHeight="1">
      <c r="A69" s="407">
        <v>67.0</v>
      </c>
      <c r="B69" s="407">
        <v>20074.0</v>
      </c>
      <c r="C69" s="408">
        <v>45727.0</v>
      </c>
      <c r="D69" s="409">
        <v>45728.0</v>
      </c>
      <c r="E69" s="410">
        <f t="shared" si="1"/>
        <v>1</v>
      </c>
      <c r="F69" s="411" t="s">
        <v>3106</v>
      </c>
      <c r="G69" s="408">
        <v>37355.0</v>
      </c>
      <c r="H69" s="407">
        <v>22.0</v>
      </c>
      <c r="I69" s="412"/>
      <c r="J69" s="412" t="s">
        <v>62</v>
      </c>
      <c r="K69" s="412" t="s">
        <v>3107</v>
      </c>
      <c r="L69" s="412" t="s">
        <v>228</v>
      </c>
      <c r="M69" s="418" t="s">
        <v>76</v>
      </c>
      <c r="N69" s="412" t="s">
        <v>3108</v>
      </c>
      <c r="O69" s="412" t="s">
        <v>3109</v>
      </c>
      <c r="P69" s="407" t="s">
        <v>3110</v>
      </c>
      <c r="Q69" s="412" t="s">
        <v>62</v>
      </c>
      <c r="R69" s="407" t="s">
        <v>62</v>
      </c>
      <c r="S69" s="412" t="s">
        <v>3111</v>
      </c>
      <c r="T69" s="412" t="s">
        <v>3112</v>
      </c>
      <c r="U69" s="413"/>
      <c r="V69" s="414"/>
      <c r="W69" s="414"/>
      <c r="X69" s="414"/>
      <c r="Y69" s="414"/>
      <c r="Z69" s="414">
        <v>10647.0</v>
      </c>
      <c r="AA69" s="414">
        <v>4563.0</v>
      </c>
      <c r="AB69" s="414">
        <f t="shared" si="2"/>
        <v>15210</v>
      </c>
      <c r="AC69" s="416">
        <f t="shared" si="3"/>
        <v>-15210</v>
      </c>
      <c r="AD69" s="417" t="s">
        <v>81</v>
      </c>
      <c r="AE69" s="417" t="s">
        <v>65</v>
      </c>
      <c r="AF69" s="418" t="b">
        <v>1</v>
      </c>
      <c r="AG69" s="412"/>
      <c r="AH69" s="509" t="b">
        <v>0</v>
      </c>
      <c r="AI69" s="478" t="s">
        <v>3113</v>
      </c>
      <c r="AJ69" s="509" t="b">
        <v>0</v>
      </c>
      <c r="AK69" s="478" t="s">
        <v>3113</v>
      </c>
      <c r="AL69" s="412"/>
      <c r="AM69" s="412" t="b">
        <v>1</v>
      </c>
      <c r="AN69" s="412"/>
      <c r="AO69" s="417" t="s">
        <v>1433</v>
      </c>
      <c r="AP69" s="407" t="s">
        <v>1906</v>
      </c>
      <c r="AQ69" s="419"/>
      <c r="AR69" s="420">
        <f t="shared" si="5"/>
        <v>45758</v>
      </c>
      <c r="AS69" s="417"/>
      <c r="AT69" s="421"/>
      <c r="AU69" s="421"/>
      <c r="AV69" s="417"/>
      <c r="AW69" s="422"/>
      <c r="AX69" s="423"/>
      <c r="AY69" s="424"/>
      <c r="AZ69" s="425"/>
    </row>
    <row r="70" ht="15.75" customHeight="1">
      <c r="A70" s="429">
        <v>68.0</v>
      </c>
      <c r="B70" s="429">
        <v>20016.0</v>
      </c>
      <c r="C70" s="430">
        <v>45725.0</v>
      </c>
      <c r="D70" s="431">
        <v>45728.0</v>
      </c>
      <c r="E70" s="432">
        <f t="shared" si="1"/>
        <v>3</v>
      </c>
      <c r="F70" s="433" t="s">
        <v>3114</v>
      </c>
      <c r="G70" s="430">
        <v>27734.0</v>
      </c>
      <c r="H70" s="429">
        <v>49.0</v>
      </c>
      <c r="I70" s="434" t="s">
        <v>62</v>
      </c>
      <c r="J70" s="434" t="s">
        <v>62</v>
      </c>
      <c r="K70" s="434" t="s">
        <v>3115</v>
      </c>
      <c r="L70" s="434" t="s">
        <v>57</v>
      </c>
      <c r="M70" s="440" t="s">
        <v>58</v>
      </c>
      <c r="N70" s="434" t="s">
        <v>3116</v>
      </c>
      <c r="O70" s="434" t="s">
        <v>3117</v>
      </c>
      <c r="P70" s="429" t="s">
        <v>893</v>
      </c>
      <c r="Q70" s="434" t="s">
        <v>62</v>
      </c>
      <c r="R70" s="429" t="s">
        <v>62</v>
      </c>
      <c r="S70" s="434" t="s">
        <v>3118</v>
      </c>
      <c r="T70" s="434" t="s">
        <v>62</v>
      </c>
      <c r="U70" s="435"/>
      <c r="V70" s="436"/>
      <c r="W70" s="436"/>
      <c r="X70" s="436"/>
      <c r="Y70" s="436"/>
      <c r="Z70" s="436">
        <v>13650.0</v>
      </c>
      <c r="AA70" s="436">
        <v>5850.0</v>
      </c>
      <c r="AB70" s="436">
        <f t="shared" si="2"/>
        <v>19500</v>
      </c>
      <c r="AC70" s="438">
        <f t="shared" si="3"/>
        <v>-19500</v>
      </c>
      <c r="AD70" s="439" t="s">
        <v>81</v>
      </c>
      <c r="AE70" s="439" t="s">
        <v>65</v>
      </c>
      <c r="AF70" s="440" t="b">
        <v>1</v>
      </c>
      <c r="AG70" s="434"/>
      <c r="AH70" s="434" t="b">
        <v>1</v>
      </c>
      <c r="AI70" s="434"/>
      <c r="AJ70" s="434" t="b">
        <v>1</v>
      </c>
      <c r="AK70" s="434"/>
      <c r="AL70" s="434"/>
      <c r="AM70" s="434" t="b">
        <v>1</v>
      </c>
      <c r="AN70" s="434"/>
      <c r="AO70" s="439" t="s">
        <v>83</v>
      </c>
      <c r="AP70" s="429" t="s">
        <v>127</v>
      </c>
      <c r="AQ70" s="441"/>
      <c r="AR70" s="442">
        <f t="shared" si="5"/>
        <v>45758</v>
      </c>
      <c r="AS70" s="439"/>
      <c r="AT70" s="443"/>
      <c r="AU70" s="443"/>
      <c r="AV70" s="439"/>
      <c r="AW70" s="444"/>
      <c r="AX70" s="445"/>
      <c r="AY70" s="446"/>
      <c r="AZ70" s="447"/>
      <c r="BA70" s="464"/>
    </row>
    <row r="71" ht="15.75" customHeight="1">
      <c r="A71" s="406">
        <v>69.0</v>
      </c>
      <c r="B71" s="407">
        <v>19994.0</v>
      </c>
      <c r="C71" s="408">
        <v>45724.0</v>
      </c>
      <c r="D71" s="409">
        <v>45729.0</v>
      </c>
      <c r="E71" s="410">
        <f t="shared" si="1"/>
        <v>5</v>
      </c>
      <c r="F71" s="411" t="s">
        <v>3119</v>
      </c>
      <c r="G71" s="408">
        <v>30934.0</v>
      </c>
      <c r="H71" s="407">
        <v>40.0</v>
      </c>
      <c r="I71" s="412" t="s">
        <v>62</v>
      </c>
      <c r="J71" s="412" t="s">
        <v>62</v>
      </c>
      <c r="K71" s="412" t="s">
        <v>3120</v>
      </c>
      <c r="L71" s="412" t="s">
        <v>57</v>
      </c>
      <c r="M71" s="418" t="s">
        <v>76</v>
      </c>
      <c r="N71" s="412" t="s">
        <v>3121</v>
      </c>
      <c r="O71" s="412" t="s">
        <v>3122</v>
      </c>
      <c r="P71" s="407" t="s">
        <v>893</v>
      </c>
      <c r="Q71" s="412" t="s">
        <v>62</v>
      </c>
      <c r="R71" s="407" t="s">
        <v>62</v>
      </c>
      <c r="S71" s="412" t="s">
        <v>3123</v>
      </c>
      <c r="T71" s="412" t="s">
        <v>3124</v>
      </c>
      <c r="U71" s="413"/>
      <c r="V71" s="414"/>
      <c r="W71" s="414"/>
      <c r="X71" s="414"/>
      <c r="Y71" s="414"/>
      <c r="Z71" s="414">
        <v>13650.0</v>
      </c>
      <c r="AA71" s="414">
        <v>5850.0</v>
      </c>
      <c r="AB71" s="414">
        <f t="shared" si="2"/>
        <v>19500</v>
      </c>
      <c r="AC71" s="416">
        <f t="shared" si="3"/>
        <v>-19500</v>
      </c>
      <c r="AD71" s="417" t="s">
        <v>81</v>
      </c>
      <c r="AE71" s="417" t="s">
        <v>65</v>
      </c>
      <c r="AF71" s="418" t="b">
        <v>1</v>
      </c>
      <c r="AG71" s="412"/>
      <c r="AH71" s="412" t="b">
        <v>1</v>
      </c>
      <c r="AI71" s="478" t="s">
        <v>3125</v>
      </c>
      <c r="AJ71" s="412" t="b">
        <v>1</v>
      </c>
      <c r="AK71" s="478" t="s">
        <v>3126</v>
      </c>
      <c r="AL71" s="412" t="s">
        <v>3127</v>
      </c>
      <c r="AM71" s="412" t="b">
        <v>1</v>
      </c>
      <c r="AN71" s="412"/>
      <c r="AO71" s="417" t="s">
        <v>83</v>
      </c>
      <c r="AP71" s="407" t="s">
        <v>94</v>
      </c>
      <c r="AQ71" s="419"/>
      <c r="AR71" s="420">
        <f t="shared" si="5"/>
        <v>45759</v>
      </c>
      <c r="AS71" s="417"/>
      <c r="AT71" s="421"/>
      <c r="AU71" s="421"/>
      <c r="AV71" s="417"/>
      <c r="AW71" s="422"/>
      <c r="AX71" s="423"/>
      <c r="AY71" s="424"/>
      <c r="AZ71" s="425"/>
    </row>
    <row r="72" ht="15.75" customHeight="1">
      <c r="A72" s="406">
        <v>70.0</v>
      </c>
      <c r="B72" s="407">
        <v>20097.0</v>
      </c>
      <c r="C72" s="408">
        <v>45727.0</v>
      </c>
      <c r="D72" s="409">
        <v>45729.0</v>
      </c>
      <c r="E72" s="410">
        <f t="shared" si="1"/>
        <v>2</v>
      </c>
      <c r="F72" s="411" t="s">
        <v>3128</v>
      </c>
      <c r="G72" s="408">
        <v>28654.0</v>
      </c>
      <c r="H72" s="407">
        <v>46.0</v>
      </c>
      <c r="I72" s="412" t="s">
        <v>62</v>
      </c>
      <c r="J72" s="412" t="s">
        <v>62</v>
      </c>
      <c r="K72" s="412" t="s">
        <v>3129</v>
      </c>
      <c r="L72" s="412" t="s">
        <v>228</v>
      </c>
      <c r="M72" s="418" t="s">
        <v>76</v>
      </c>
      <c r="N72" s="412" t="s">
        <v>1777</v>
      </c>
      <c r="O72" s="412" t="s">
        <v>1777</v>
      </c>
      <c r="P72" s="407" t="s">
        <v>1490</v>
      </c>
      <c r="Q72" s="412" t="s">
        <v>3130</v>
      </c>
      <c r="R72" s="407">
        <v>44950.0</v>
      </c>
      <c r="S72" s="412" t="s">
        <v>3131</v>
      </c>
      <c r="T72" s="412" t="s">
        <v>3132</v>
      </c>
      <c r="U72" s="413"/>
      <c r="V72" s="414"/>
      <c r="W72" s="414"/>
      <c r="X72" s="414"/>
      <c r="Y72" s="414"/>
      <c r="Z72" s="414">
        <v>28080.0</v>
      </c>
      <c r="AA72" s="414">
        <v>18720.0</v>
      </c>
      <c r="AB72" s="414">
        <f t="shared" si="2"/>
        <v>46800</v>
      </c>
      <c r="AC72" s="416">
        <f t="shared" si="3"/>
        <v>-46800</v>
      </c>
      <c r="AD72" s="417" t="s">
        <v>117</v>
      </c>
      <c r="AE72" s="417" t="s">
        <v>65</v>
      </c>
      <c r="AF72" s="418" t="b">
        <v>1</v>
      </c>
      <c r="AG72" s="412"/>
      <c r="AH72" s="412" t="b">
        <v>1</v>
      </c>
      <c r="AI72" s="478" t="s">
        <v>3133</v>
      </c>
      <c r="AJ72" s="412" t="b">
        <v>1</v>
      </c>
      <c r="AK72" s="478" t="s">
        <v>3133</v>
      </c>
      <c r="AL72" s="455" t="s">
        <v>1465</v>
      </c>
      <c r="AM72" s="412" t="b">
        <v>1</v>
      </c>
      <c r="AN72" s="412"/>
      <c r="AO72" s="417" t="s">
        <v>83</v>
      </c>
      <c r="AP72" s="407" t="s">
        <v>94</v>
      </c>
      <c r="AQ72" s="419"/>
      <c r="AR72" s="420">
        <f t="shared" si="5"/>
        <v>45759</v>
      </c>
      <c r="AS72" s="417"/>
      <c r="AT72" s="421"/>
      <c r="AU72" s="421"/>
      <c r="AV72" s="417"/>
      <c r="AW72" s="422"/>
      <c r="AX72" s="423"/>
      <c r="AY72" s="424"/>
      <c r="AZ72" s="425"/>
    </row>
    <row r="73" ht="15.75" customHeight="1">
      <c r="A73" s="406">
        <v>71.0</v>
      </c>
      <c r="B73" s="407">
        <v>20112.0</v>
      </c>
      <c r="C73" s="408">
        <v>45727.0</v>
      </c>
      <c r="D73" s="409">
        <v>45729.0</v>
      </c>
      <c r="E73" s="410">
        <f t="shared" si="1"/>
        <v>2</v>
      </c>
      <c r="F73" s="411" t="s">
        <v>3134</v>
      </c>
      <c r="G73" s="408">
        <v>45224.0</v>
      </c>
      <c r="H73" s="407">
        <v>1.0</v>
      </c>
      <c r="I73" s="412" t="s">
        <v>62</v>
      </c>
      <c r="J73" s="412" t="s">
        <v>3135</v>
      </c>
      <c r="K73" s="412" t="s">
        <v>3136</v>
      </c>
      <c r="L73" s="412" t="s">
        <v>75</v>
      </c>
      <c r="M73" s="418" t="s">
        <v>58</v>
      </c>
      <c r="N73" s="412" t="s">
        <v>3137</v>
      </c>
      <c r="O73" s="412" t="s">
        <v>3138</v>
      </c>
      <c r="P73" s="407" t="s">
        <v>3139</v>
      </c>
      <c r="Q73" s="412" t="s">
        <v>62</v>
      </c>
      <c r="R73" s="407" t="s">
        <v>62</v>
      </c>
      <c r="S73" s="412" t="s">
        <v>3140</v>
      </c>
      <c r="T73" s="412" t="s">
        <v>62</v>
      </c>
      <c r="U73" s="413"/>
      <c r="V73" s="414"/>
      <c r="W73" s="414"/>
      <c r="X73" s="414"/>
      <c r="Y73" s="414"/>
      <c r="Z73" s="414">
        <v>8190.0</v>
      </c>
      <c r="AA73" s="414">
        <v>3510.0</v>
      </c>
      <c r="AB73" s="414">
        <f t="shared" si="2"/>
        <v>11700</v>
      </c>
      <c r="AC73" s="416">
        <f t="shared" si="3"/>
        <v>-11700</v>
      </c>
      <c r="AD73" s="417" t="s">
        <v>170</v>
      </c>
      <c r="AE73" s="417" t="s">
        <v>65</v>
      </c>
      <c r="AF73" s="418" t="b">
        <v>1</v>
      </c>
      <c r="AG73" s="412"/>
      <c r="AH73" s="412" t="b">
        <v>1</v>
      </c>
      <c r="AI73" s="412"/>
      <c r="AJ73" s="412" t="b">
        <v>1</v>
      </c>
      <c r="AK73" s="412"/>
      <c r="AL73" s="412"/>
      <c r="AM73" s="412" t="b">
        <v>1</v>
      </c>
      <c r="AN73" s="412"/>
      <c r="AO73" s="417" t="s">
        <v>83</v>
      </c>
      <c r="AP73" s="407" t="s">
        <v>94</v>
      </c>
      <c r="AQ73" s="419"/>
      <c r="AR73" s="420">
        <f t="shared" si="5"/>
        <v>45759</v>
      </c>
      <c r="AS73" s="417"/>
      <c r="AT73" s="421"/>
      <c r="AU73" s="421"/>
      <c r="AV73" s="417"/>
      <c r="AW73" s="422"/>
      <c r="AX73" s="423"/>
      <c r="AY73" s="424"/>
      <c r="AZ73" s="425"/>
    </row>
    <row r="74" ht="15.75" customHeight="1">
      <c r="A74" s="406">
        <v>72.0</v>
      </c>
      <c r="B74" s="407">
        <v>20029.0</v>
      </c>
      <c r="C74" s="408">
        <v>45726.0</v>
      </c>
      <c r="D74" s="409">
        <v>45729.0</v>
      </c>
      <c r="E74" s="410">
        <f t="shared" si="1"/>
        <v>3</v>
      </c>
      <c r="F74" s="411" t="s">
        <v>3141</v>
      </c>
      <c r="G74" s="408">
        <v>43043.0</v>
      </c>
      <c r="H74" s="407">
        <v>7.0</v>
      </c>
      <c r="I74" s="412"/>
      <c r="J74" s="412" t="s">
        <v>3142</v>
      </c>
      <c r="K74" s="412" t="s">
        <v>3143</v>
      </c>
      <c r="L74" s="412" t="s">
        <v>228</v>
      </c>
      <c r="M74" s="418" t="s">
        <v>58</v>
      </c>
      <c r="N74" s="412" t="s">
        <v>898</v>
      </c>
      <c r="O74" s="412" t="s">
        <v>3144</v>
      </c>
      <c r="P74" s="407" t="s">
        <v>91</v>
      </c>
      <c r="Q74" s="412" t="s">
        <v>62</v>
      </c>
      <c r="R74" s="407" t="s">
        <v>62</v>
      </c>
      <c r="S74" s="412" t="s">
        <v>3145</v>
      </c>
      <c r="T74" s="412" t="s">
        <v>62</v>
      </c>
      <c r="U74" s="413"/>
      <c r="V74" s="414"/>
      <c r="W74" s="414"/>
      <c r="X74" s="414"/>
      <c r="Y74" s="414"/>
      <c r="Z74" s="414">
        <v>20475.0</v>
      </c>
      <c r="AA74" s="414">
        <v>8775.0</v>
      </c>
      <c r="AB74" s="414">
        <f t="shared" si="2"/>
        <v>29250</v>
      </c>
      <c r="AC74" s="416">
        <f t="shared" si="3"/>
        <v>-29250</v>
      </c>
      <c r="AD74" s="417" t="s">
        <v>170</v>
      </c>
      <c r="AE74" s="417" t="s">
        <v>65</v>
      </c>
      <c r="AF74" s="418" t="b">
        <v>1</v>
      </c>
      <c r="AG74" s="412"/>
      <c r="AH74" s="412" t="b">
        <v>1</v>
      </c>
      <c r="AI74" s="412"/>
      <c r="AJ74" s="412" t="b">
        <v>1</v>
      </c>
      <c r="AK74" s="412"/>
      <c r="AL74" s="412"/>
      <c r="AM74" s="412" t="b">
        <v>1</v>
      </c>
      <c r="AN74" s="412"/>
      <c r="AO74" s="417" t="s">
        <v>83</v>
      </c>
      <c r="AP74" s="407" t="s">
        <v>94</v>
      </c>
      <c r="AQ74" s="419"/>
      <c r="AR74" s="420">
        <f t="shared" si="5"/>
        <v>45759</v>
      </c>
      <c r="AS74" s="417"/>
      <c r="AT74" s="421"/>
      <c r="AU74" s="421"/>
      <c r="AV74" s="417"/>
      <c r="AW74" s="422"/>
      <c r="AX74" s="423"/>
      <c r="AY74" s="424"/>
      <c r="AZ74" s="425"/>
    </row>
    <row r="75" ht="15.75" customHeight="1">
      <c r="A75" s="406">
        <v>73.0</v>
      </c>
      <c r="B75" s="407">
        <v>20070.0</v>
      </c>
      <c r="C75" s="408">
        <v>45726.0</v>
      </c>
      <c r="D75" s="409">
        <v>45729.0</v>
      </c>
      <c r="E75" s="410">
        <f t="shared" si="1"/>
        <v>3</v>
      </c>
      <c r="F75" s="411" t="s">
        <v>3146</v>
      </c>
      <c r="G75" s="408">
        <v>44896.0</v>
      </c>
      <c r="H75" s="407">
        <v>2.0</v>
      </c>
      <c r="I75" s="412"/>
      <c r="J75" s="412" t="s">
        <v>3147</v>
      </c>
      <c r="K75" s="412" t="s">
        <v>3148</v>
      </c>
      <c r="L75" s="412" t="s">
        <v>57</v>
      </c>
      <c r="M75" s="418" t="s">
        <v>58</v>
      </c>
      <c r="N75" s="412" t="s">
        <v>3149</v>
      </c>
      <c r="O75" s="412" t="s">
        <v>3149</v>
      </c>
      <c r="P75" s="407" t="s">
        <v>3150</v>
      </c>
      <c r="Q75" s="412" t="s">
        <v>62</v>
      </c>
      <c r="R75" s="407" t="s">
        <v>62</v>
      </c>
      <c r="S75" s="412" t="s">
        <v>3151</v>
      </c>
      <c r="T75" s="412" t="s">
        <v>62</v>
      </c>
      <c r="U75" s="413"/>
      <c r="V75" s="414"/>
      <c r="W75" s="414"/>
      <c r="X75" s="414"/>
      <c r="Y75" s="414"/>
      <c r="Z75" s="414">
        <v>8463.0</v>
      </c>
      <c r="AA75" s="414">
        <v>3627.0</v>
      </c>
      <c r="AB75" s="414">
        <f t="shared" si="2"/>
        <v>12090</v>
      </c>
      <c r="AC75" s="416">
        <f t="shared" si="3"/>
        <v>-12090</v>
      </c>
      <c r="AD75" s="417" t="s">
        <v>170</v>
      </c>
      <c r="AE75" s="417" t="s">
        <v>65</v>
      </c>
      <c r="AF75" s="418" t="b">
        <v>1</v>
      </c>
      <c r="AG75" s="412"/>
      <c r="AH75" s="412" t="b">
        <v>1</v>
      </c>
      <c r="AI75" s="412"/>
      <c r="AJ75" s="412" t="b">
        <v>0</v>
      </c>
      <c r="AK75" s="412"/>
      <c r="AL75" s="412"/>
      <c r="AM75" s="412" t="b">
        <v>1</v>
      </c>
      <c r="AN75" s="412"/>
      <c r="AO75" s="417" t="s">
        <v>68</v>
      </c>
      <c r="AP75" s="407" t="s">
        <v>94</v>
      </c>
      <c r="AQ75" s="419"/>
      <c r="AR75" s="420">
        <f t="shared" si="5"/>
        <v>45759</v>
      </c>
      <c r="AS75" s="417"/>
      <c r="AT75" s="421"/>
      <c r="AU75" s="421"/>
      <c r="AV75" s="417"/>
      <c r="AW75" s="422"/>
      <c r="AX75" s="423"/>
      <c r="AY75" s="424"/>
      <c r="AZ75" s="425"/>
    </row>
    <row r="76" ht="15.75" customHeight="1">
      <c r="A76" s="406">
        <v>74.0</v>
      </c>
      <c r="B76" s="407">
        <v>20188.0</v>
      </c>
      <c r="C76" s="408">
        <v>45729.0</v>
      </c>
      <c r="D76" s="409">
        <v>45729.0</v>
      </c>
      <c r="E76" s="410">
        <f t="shared" si="1"/>
        <v>0</v>
      </c>
      <c r="F76" s="411" t="s">
        <v>3152</v>
      </c>
      <c r="G76" s="408">
        <v>21545.0</v>
      </c>
      <c r="H76" s="407">
        <v>66.0</v>
      </c>
      <c r="I76" s="412"/>
      <c r="J76" s="412" t="s">
        <v>62</v>
      </c>
      <c r="K76" s="412" t="s">
        <v>3153</v>
      </c>
      <c r="L76" s="412" t="s">
        <v>88</v>
      </c>
      <c r="M76" s="418" t="s">
        <v>76</v>
      </c>
      <c r="N76" s="412" t="s">
        <v>1219</v>
      </c>
      <c r="O76" s="412" t="s">
        <v>1219</v>
      </c>
      <c r="P76" s="407" t="s">
        <v>1789</v>
      </c>
      <c r="Q76" s="412" t="s">
        <v>3154</v>
      </c>
      <c r="R76" s="407">
        <v>36825.0</v>
      </c>
      <c r="S76" s="412" t="s">
        <v>3155</v>
      </c>
      <c r="T76" s="412" t="s">
        <v>62</v>
      </c>
      <c r="U76" s="413"/>
      <c r="V76" s="414"/>
      <c r="W76" s="414"/>
      <c r="X76" s="414"/>
      <c r="Y76" s="414"/>
      <c r="Z76" s="414">
        <v>12870.0</v>
      </c>
      <c r="AA76" s="414">
        <v>12285.0</v>
      </c>
      <c r="AB76" s="414">
        <f t="shared" si="2"/>
        <v>25155</v>
      </c>
      <c r="AC76" s="416">
        <f t="shared" si="3"/>
        <v>-25155</v>
      </c>
      <c r="AD76" s="417" t="s">
        <v>312</v>
      </c>
      <c r="AE76" s="417" t="s">
        <v>313</v>
      </c>
      <c r="AF76" s="418" t="b">
        <v>1</v>
      </c>
      <c r="AG76" s="412"/>
      <c r="AH76" s="412" t="b">
        <v>1</v>
      </c>
      <c r="AI76" s="412"/>
      <c r="AJ76" s="412" t="b">
        <v>1</v>
      </c>
      <c r="AK76" s="412"/>
      <c r="AL76" s="412"/>
      <c r="AM76" s="412" t="b">
        <v>1</v>
      </c>
      <c r="AN76" s="412"/>
      <c r="AO76" s="417" t="s">
        <v>83</v>
      </c>
      <c r="AP76" s="407" t="s">
        <v>94</v>
      </c>
      <c r="AQ76" s="419"/>
      <c r="AR76" s="420">
        <f t="shared" si="5"/>
        <v>45759</v>
      </c>
      <c r="AS76" s="417"/>
      <c r="AT76" s="421"/>
      <c r="AU76" s="421"/>
      <c r="AV76" s="417"/>
      <c r="AW76" s="422"/>
      <c r="AX76" s="423"/>
      <c r="AY76" s="424"/>
      <c r="AZ76" s="425"/>
    </row>
    <row r="77" ht="15.75" customHeight="1">
      <c r="A77" s="406">
        <v>75.0</v>
      </c>
      <c r="B77" s="407">
        <v>20196.0</v>
      </c>
      <c r="C77" s="408">
        <v>45729.0</v>
      </c>
      <c r="D77" s="409">
        <v>45729.0</v>
      </c>
      <c r="E77" s="410">
        <f t="shared" si="1"/>
        <v>0</v>
      </c>
      <c r="F77" s="411" t="s">
        <v>1217</v>
      </c>
      <c r="G77" s="408">
        <v>21565.0</v>
      </c>
      <c r="H77" s="407">
        <v>66.0</v>
      </c>
      <c r="I77" s="412"/>
      <c r="J77" s="412" t="s">
        <v>62</v>
      </c>
      <c r="K77" s="412" t="s">
        <v>1218</v>
      </c>
      <c r="L77" s="412" t="s">
        <v>98</v>
      </c>
      <c r="M77" s="418" t="s">
        <v>76</v>
      </c>
      <c r="N77" s="412" t="s">
        <v>1219</v>
      </c>
      <c r="O77" s="412" t="s">
        <v>1219</v>
      </c>
      <c r="P77" s="407" t="s">
        <v>1789</v>
      </c>
      <c r="Q77" s="412" t="s">
        <v>3156</v>
      </c>
      <c r="R77" s="407">
        <v>36488.0</v>
      </c>
      <c r="S77" s="412" t="s">
        <v>3155</v>
      </c>
      <c r="T77" s="412" t="s">
        <v>62</v>
      </c>
      <c r="U77" s="413"/>
      <c r="V77" s="414"/>
      <c r="W77" s="414"/>
      <c r="X77" s="414"/>
      <c r="Y77" s="414"/>
      <c r="Z77" s="414">
        <v>10725.0</v>
      </c>
      <c r="AA77" s="414">
        <v>8190.0</v>
      </c>
      <c r="AB77" s="414">
        <f t="shared" si="2"/>
        <v>18915</v>
      </c>
      <c r="AC77" s="416">
        <f t="shared" si="3"/>
        <v>-18915</v>
      </c>
      <c r="AD77" s="417" t="s">
        <v>312</v>
      </c>
      <c r="AE77" s="417" t="s">
        <v>313</v>
      </c>
      <c r="AF77" s="418" t="b">
        <v>1</v>
      </c>
      <c r="AG77" s="412"/>
      <c r="AH77" s="412" t="b">
        <v>1</v>
      </c>
      <c r="AI77" s="412"/>
      <c r="AJ77" s="412" t="b">
        <v>1</v>
      </c>
      <c r="AK77" s="412"/>
      <c r="AL77" s="412"/>
      <c r="AM77" s="412" t="b">
        <v>1</v>
      </c>
      <c r="AN77" s="412"/>
      <c r="AO77" s="417" t="s">
        <v>83</v>
      </c>
      <c r="AP77" s="407" t="s">
        <v>94</v>
      </c>
      <c r="AQ77" s="419"/>
      <c r="AR77" s="420">
        <f t="shared" si="5"/>
        <v>45759</v>
      </c>
      <c r="AS77" s="417"/>
      <c r="AT77" s="421"/>
      <c r="AU77" s="421"/>
      <c r="AV77" s="417"/>
      <c r="AW77" s="422"/>
      <c r="AX77" s="423"/>
      <c r="AY77" s="424"/>
      <c r="AZ77" s="425"/>
    </row>
    <row r="78" ht="15.75" customHeight="1">
      <c r="A78" s="428">
        <v>76.0</v>
      </c>
      <c r="B78" s="429">
        <v>20076.0</v>
      </c>
      <c r="C78" s="430">
        <v>45727.0</v>
      </c>
      <c r="D78" s="431">
        <v>45729.0</v>
      </c>
      <c r="E78" s="432">
        <f t="shared" si="1"/>
        <v>2</v>
      </c>
      <c r="F78" s="433" t="s">
        <v>3157</v>
      </c>
      <c r="G78" s="430">
        <v>45091.0</v>
      </c>
      <c r="H78" s="429">
        <v>1.0</v>
      </c>
      <c r="I78" s="434"/>
      <c r="J78" s="434" t="s">
        <v>3158</v>
      </c>
      <c r="K78" s="434" t="s">
        <v>3159</v>
      </c>
      <c r="L78" s="434" t="s">
        <v>57</v>
      </c>
      <c r="M78" s="440" t="s">
        <v>58</v>
      </c>
      <c r="N78" s="434" t="s">
        <v>3160</v>
      </c>
      <c r="O78" s="434" t="s">
        <v>3161</v>
      </c>
      <c r="P78" s="429" t="s">
        <v>91</v>
      </c>
      <c r="Q78" s="434" t="s">
        <v>62</v>
      </c>
      <c r="R78" s="429" t="s">
        <v>62</v>
      </c>
      <c r="S78" s="434" t="s">
        <v>2948</v>
      </c>
      <c r="T78" s="434" t="s">
        <v>62</v>
      </c>
      <c r="U78" s="435"/>
      <c r="V78" s="436"/>
      <c r="W78" s="436"/>
      <c r="X78" s="436"/>
      <c r="Y78" s="436"/>
      <c r="Z78" s="436">
        <v>20475.0</v>
      </c>
      <c r="AA78" s="436">
        <v>8775.0</v>
      </c>
      <c r="AB78" s="436">
        <f t="shared" si="2"/>
        <v>29250</v>
      </c>
      <c r="AC78" s="438">
        <f t="shared" si="3"/>
        <v>-29250</v>
      </c>
      <c r="AD78" s="439" t="s">
        <v>170</v>
      </c>
      <c r="AE78" s="439" t="s">
        <v>65</v>
      </c>
      <c r="AF78" s="440" t="b">
        <v>1</v>
      </c>
      <c r="AG78" s="434"/>
      <c r="AH78" s="434" t="b">
        <v>1</v>
      </c>
      <c r="AI78" s="434"/>
      <c r="AJ78" s="434" t="b">
        <v>1</v>
      </c>
      <c r="AK78" s="434"/>
      <c r="AL78" s="434"/>
      <c r="AM78" s="434" t="b">
        <v>1</v>
      </c>
      <c r="AN78" s="434"/>
      <c r="AO78" s="439" t="s">
        <v>1433</v>
      </c>
      <c r="AP78" s="429" t="s">
        <v>94</v>
      </c>
      <c r="AQ78" s="441"/>
      <c r="AR78" s="442">
        <f t="shared" si="5"/>
        <v>45759</v>
      </c>
      <c r="AS78" s="439"/>
      <c r="AT78" s="443"/>
      <c r="AU78" s="443"/>
      <c r="AV78" s="439"/>
      <c r="AW78" s="444"/>
      <c r="AX78" s="445"/>
      <c r="AY78" s="446"/>
      <c r="AZ78" s="447"/>
      <c r="BA78" s="464"/>
    </row>
    <row r="79" ht="15.75" customHeight="1">
      <c r="A79" s="428">
        <v>77.0</v>
      </c>
      <c r="B79" s="429">
        <v>19957.0</v>
      </c>
      <c r="C79" s="430">
        <v>45723.0</v>
      </c>
      <c r="D79" s="431">
        <v>45730.0</v>
      </c>
      <c r="E79" s="432">
        <f t="shared" si="1"/>
        <v>7</v>
      </c>
      <c r="F79" s="433" t="s">
        <v>3162</v>
      </c>
      <c r="G79" s="430">
        <v>26399.0</v>
      </c>
      <c r="H79" s="429">
        <v>52.0</v>
      </c>
      <c r="I79" s="434"/>
      <c r="J79" s="434" t="s">
        <v>62</v>
      </c>
      <c r="K79" s="434" t="s">
        <v>3163</v>
      </c>
      <c r="L79" s="434" t="s">
        <v>75</v>
      </c>
      <c r="M79" s="440" t="s">
        <v>76</v>
      </c>
      <c r="N79" s="434" t="s">
        <v>3042</v>
      </c>
      <c r="O79" s="434" t="s">
        <v>3164</v>
      </c>
      <c r="P79" s="429" t="s">
        <v>1667</v>
      </c>
      <c r="Q79" s="434" t="s">
        <v>62</v>
      </c>
      <c r="R79" s="429" t="s">
        <v>62</v>
      </c>
      <c r="S79" s="434" t="s">
        <v>3165</v>
      </c>
      <c r="T79" s="434" t="s">
        <v>62</v>
      </c>
      <c r="U79" s="435"/>
      <c r="V79" s="436"/>
      <c r="W79" s="436"/>
      <c r="X79" s="436"/>
      <c r="Y79" s="436"/>
      <c r="Z79" s="436">
        <v>56000.0</v>
      </c>
      <c r="AA79" s="436">
        <v>24000.0</v>
      </c>
      <c r="AB79" s="436">
        <f t="shared" si="2"/>
        <v>80000</v>
      </c>
      <c r="AC79" s="438">
        <f t="shared" si="3"/>
        <v>-80000</v>
      </c>
      <c r="AD79" s="439" t="s">
        <v>81</v>
      </c>
      <c r="AE79" s="439" t="s">
        <v>65</v>
      </c>
      <c r="AF79" s="440" t="b">
        <v>1</v>
      </c>
      <c r="AG79" s="434"/>
      <c r="AH79" s="434" t="b">
        <v>1</v>
      </c>
      <c r="AI79" s="434"/>
      <c r="AJ79" s="434" t="b">
        <v>1</v>
      </c>
      <c r="AK79" s="434"/>
      <c r="AL79" s="434"/>
      <c r="AM79" s="434" t="b">
        <v>1</v>
      </c>
      <c r="AN79" s="434"/>
      <c r="AO79" s="439" t="s">
        <v>83</v>
      </c>
      <c r="AP79" s="429" t="s">
        <v>94</v>
      </c>
      <c r="AQ79" s="441" t="s">
        <v>70</v>
      </c>
      <c r="AR79" s="442">
        <f t="shared" si="5"/>
        <v>45760</v>
      </c>
      <c r="AS79" s="439"/>
      <c r="AT79" s="443"/>
      <c r="AU79" s="443"/>
      <c r="AV79" s="439"/>
      <c r="AW79" s="444"/>
      <c r="AX79" s="445"/>
      <c r="AY79" s="446"/>
      <c r="AZ79" s="447"/>
      <c r="BA79" s="464"/>
    </row>
    <row r="80" ht="15.75" customHeight="1">
      <c r="A80" s="406">
        <v>78.0</v>
      </c>
      <c r="B80" s="407">
        <v>20225.0</v>
      </c>
      <c r="C80" s="408">
        <v>45730.0</v>
      </c>
      <c r="D80" s="409">
        <v>45731.0</v>
      </c>
      <c r="E80" s="410">
        <f t="shared" si="1"/>
        <v>1</v>
      </c>
      <c r="F80" s="411" t="s">
        <v>3166</v>
      </c>
      <c r="G80" s="408">
        <v>45730.0</v>
      </c>
      <c r="H80" s="407">
        <v>0.0</v>
      </c>
      <c r="I80" s="412"/>
      <c r="J80" s="412" t="s">
        <v>3167</v>
      </c>
      <c r="K80" s="412" t="s">
        <v>3168</v>
      </c>
      <c r="L80" s="412" t="s">
        <v>228</v>
      </c>
      <c r="M80" s="418" t="s">
        <v>58</v>
      </c>
      <c r="N80" s="412" t="s">
        <v>3169</v>
      </c>
      <c r="O80" s="412" t="s">
        <v>3170</v>
      </c>
      <c r="P80" s="407" t="s">
        <v>605</v>
      </c>
      <c r="Q80" s="412" t="s">
        <v>3171</v>
      </c>
      <c r="R80" s="407">
        <v>99460.0</v>
      </c>
      <c r="S80" s="412" t="s">
        <v>3172</v>
      </c>
      <c r="T80" s="412" t="s">
        <v>3173</v>
      </c>
      <c r="U80" s="413"/>
      <c r="V80" s="414"/>
      <c r="W80" s="414"/>
      <c r="X80" s="414"/>
      <c r="Y80" s="414"/>
      <c r="Z80" s="414">
        <v>4774.5</v>
      </c>
      <c r="AA80" s="414">
        <v>978.0</v>
      </c>
      <c r="AB80" s="414">
        <f t="shared" si="2"/>
        <v>5752.5</v>
      </c>
      <c r="AC80" s="416">
        <f t="shared" si="3"/>
        <v>-5752.5</v>
      </c>
      <c r="AD80" s="417" t="s">
        <v>258</v>
      </c>
      <c r="AE80" s="417" t="s">
        <v>65</v>
      </c>
      <c r="AF80" s="418" t="b">
        <v>0</v>
      </c>
      <c r="AG80" s="412" t="s">
        <v>3174</v>
      </c>
      <c r="AH80" s="412" t="b">
        <v>0</v>
      </c>
      <c r="AI80" s="478" t="s">
        <v>3175</v>
      </c>
      <c r="AJ80" s="412" t="b">
        <v>0</v>
      </c>
      <c r="AK80" s="478" t="s">
        <v>3175</v>
      </c>
      <c r="AL80" s="412"/>
      <c r="AM80" s="412" t="b">
        <v>1</v>
      </c>
      <c r="AN80" s="412"/>
      <c r="AO80" s="417" t="s">
        <v>949</v>
      </c>
      <c r="AP80" s="407" t="s">
        <v>94</v>
      </c>
      <c r="AQ80" s="419"/>
      <c r="AR80" s="420">
        <f t="shared" si="5"/>
        <v>45761</v>
      </c>
      <c r="AS80" s="417"/>
      <c r="AT80" s="421"/>
      <c r="AU80" s="421"/>
      <c r="AV80" s="417"/>
      <c r="AW80" s="422"/>
      <c r="AX80" s="423"/>
      <c r="AY80" s="424"/>
      <c r="AZ80" s="425"/>
    </row>
    <row r="81" ht="15.75" customHeight="1">
      <c r="A81" s="406">
        <v>79.0</v>
      </c>
      <c r="B81" s="407">
        <v>20222.0</v>
      </c>
      <c r="C81" s="408">
        <v>45730.0</v>
      </c>
      <c r="D81" s="409">
        <v>45731.0</v>
      </c>
      <c r="E81" s="410">
        <f t="shared" si="1"/>
        <v>1</v>
      </c>
      <c r="F81" s="411" t="s">
        <v>3167</v>
      </c>
      <c r="G81" s="408">
        <v>35349.0</v>
      </c>
      <c r="H81" s="407">
        <v>28.0</v>
      </c>
      <c r="I81" s="412"/>
      <c r="J81" s="412" t="s">
        <v>62</v>
      </c>
      <c r="K81" s="412" t="s">
        <v>3168</v>
      </c>
      <c r="L81" s="412" t="s">
        <v>228</v>
      </c>
      <c r="M81" s="418" t="s">
        <v>76</v>
      </c>
      <c r="N81" s="412" t="s">
        <v>3176</v>
      </c>
      <c r="O81" s="412" t="s">
        <v>3177</v>
      </c>
      <c r="P81" s="407" t="s">
        <v>3178</v>
      </c>
      <c r="Q81" s="412" t="s">
        <v>3179</v>
      </c>
      <c r="R81" s="407">
        <v>55913.0</v>
      </c>
      <c r="S81" s="412" t="s">
        <v>3180</v>
      </c>
      <c r="T81" s="412" t="s">
        <v>3181</v>
      </c>
      <c r="U81" s="413"/>
      <c r="V81" s="414"/>
      <c r="W81" s="414"/>
      <c r="X81" s="414"/>
      <c r="Y81" s="414"/>
      <c r="Z81" s="414">
        <v>22230.0</v>
      </c>
      <c r="AA81" s="414">
        <v>14820.0</v>
      </c>
      <c r="AB81" s="414">
        <f t="shared" si="2"/>
        <v>37050</v>
      </c>
      <c r="AC81" s="416">
        <f t="shared" si="3"/>
        <v>-37050</v>
      </c>
      <c r="AD81" s="417" t="s">
        <v>938</v>
      </c>
      <c r="AE81" s="417" t="s">
        <v>65</v>
      </c>
      <c r="AF81" s="418" t="b">
        <v>1</v>
      </c>
      <c r="AG81" s="412"/>
      <c r="AH81" s="412" t="b">
        <v>1</v>
      </c>
      <c r="AI81" s="412"/>
      <c r="AJ81" s="412" t="b">
        <v>1</v>
      </c>
      <c r="AK81" s="412"/>
      <c r="AL81" s="412"/>
      <c r="AM81" s="412" t="b">
        <v>1</v>
      </c>
      <c r="AN81" s="472" t="s">
        <v>3182</v>
      </c>
      <c r="AO81" s="417" t="s">
        <v>238</v>
      </c>
      <c r="AP81" s="407" t="s">
        <v>94</v>
      </c>
      <c r="AQ81" s="419"/>
      <c r="AR81" s="420">
        <f t="shared" si="5"/>
        <v>45761</v>
      </c>
      <c r="AS81" s="417"/>
      <c r="AT81" s="421"/>
      <c r="AU81" s="421"/>
      <c r="AV81" s="417"/>
      <c r="AW81" s="422"/>
      <c r="AX81" s="423"/>
      <c r="AY81" s="424"/>
      <c r="AZ81" s="425"/>
    </row>
    <row r="82" ht="15.75" customHeight="1">
      <c r="A82" s="406">
        <v>80.0</v>
      </c>
      <c r="B82" s="407">
        <v>20022.0</v>
      </c>
      <c r="C82" s="408">
        <v>45725.0</v>
      </c>
      <c r="D82" s="409">
        <v>45731.0</v>
      </c>
      <c r="E82" s="410">
        <f t="shared" si="1"/>
        <v>6</v>
      </c>
      <c r="F82" s="411" t="s">
        <v>3183</v>
      </c>
      <c r="G82" s="408">
        <v>33725.0</v>
      </c>
      <c r="H82" s="407">
        <v>32.0</v>
      </c>
      <c r="I82" s="412"/>
      <c r="J82" s="412" t="s">
        <v>62</v>
      </c>
      <c r="K82" s="412" t="s">
        <v>3184</v>
      </c>
      <c r="L82" s="412" t="s">
        <v>57</v>
      </c>
      <c r="M82" s="418" t="s">
        <v>76</v>
      </c>
      <c r="N82" s="412" t="s">
        <v>3185</v>
      </c>
      <c r="O82" s="412" t="s">
        <v>3186</v>
      </c>
      <c r="P82" s="407" t="s">
        <v>343</v>
      </c>
      <c r="Q82" s="412" t="s">
        <v>344</v>
      </c>
      <c r="R82" s="407">
        <v>47562.0</v>
      </c>
      <c r="S82" s="412" t="s">
        <v>3034</v>
      </c>
      <c r="T82" s="412" t="s">
        <v>3035</v>
      </c>
      <c r="U82" s="413"/>
      <c r="V82" s="414"/>
      <c r="W82" s="414"/>
      <c r="X82" s="414"/>
      <c r="Y82" s="414"/>
      <c r="Z82" s="414">
        <v>36270.0</v>
      </c>
      <c r="AA82" s="414">
        <v>24180.0</v>
      </c>
      <c r="AB82" s="414">
        <f t="shared" si="2"/>
        <v>60450</v>
      </c>
      <c r="AC82" s="416">
        <f t="shared" si="3"/>
        <v>-60450</v>
      </c>
      <c r="AD82" s="417" t="s">
        <v>312</v>
      </c>
      <c r="AE82" s="417" t="s">
        <v>65</v>
      </c>
      <c r="AF82" s="418" t="b">
        <v>1</v>
      </c>
      <c r="AG82" s="412"/>
      <c r="AH82" s="412" t="b">
        <v>1</v>
      </c>
      <c r="AI82" s="412"/>
      <c r="AJ82" s="412" t="b">
        <v>1</v>
      </c>
      <c r="AK82" s="412"/>
      <c r="AL82" s="412"/>
      <c r="AM82" s="412" t="b">
        <v>1</v>
      </c>
      <c r="AN82" s="412"/>
      <c r="AO82" s="417" t="s">
        <v>83</v>
      </c>
      <c r="AP82" s="407" t="s">
        <v>94</v>
      </c>
      <c r="AQ82" s="419"/>
      <c r="AR82" s="420">
        <f t="shared" si="5"/>
        <v>45761</v>
      </c>
      <c r="AS82" s="417"/>
      <c r="AT82" s="421"/>
      <c r="AU82" s="421"/>
      <c r="AV82" s="417"/>
      <c r="AW82" s="422"/>
      <c r="AX82" s="423"/>
      <c r="AY82" s="424"/>
      <c r="AZ82" s="425"/>
    </row>
    <row r="83" ht="15.75" customHeight="1">
      <c r="A83" s="406">
        <v>81.0</v>
      </c>
      <c r="B83" s="407">
        <v>20266.0</v>
      </c>
      <c r="C83" s="408">
        <v>45731.0</v>
      </c>
      <c r="D83" s="409">
        <v>45731.0</v>
      </c>
      <c r="E83" s="410">
        <f t="shared" si="1"/>
        <v>0</v>
      </c>
      <c r="F83" s="411" t="s">
        <v>3187</v>
      </c>
      <c r="G83" s="408">
        <v>44450.0</v>
      </c>
      <c r="H83" s="407">
        <v>3.0</v>
      </c>
      <c r="I83" s="412"/>
      <c r="J83" s="412" t="s">
        <v>3188</v>
      </c>
      <c r="K83" s="412" t="s">
        <v>3189</v>
      </c>
      <c r="L83" s="412" t="s">
        <v>228</v>
      </c>
      <c r="M83" s="418" t="s">
        <v>58</v>
      </c>
      <c r="N83" s="412" t="s">
        <v>3190</v>
      </c>
      <c r="O83" s="412" t="s">
        <v>3190</v>
      </c>
      <c r="P83" s="407" t="s">
        <v>3191</v>
      </c>
      <c r="Q83" s="412" t="s">
        <v>3192</v>
      </c>
      <c r="R83" s="407">
        <v>11000.0</v>
      </c>
      <c r="S83" s="412" t="s">
        <v>3008</v>
      </c>
      <c r="T83" s="412" t="s">
        <v>3035</v>
      </c>
      <c r="U83" s="413"/>
      <c r="V83" s="414"/>
      <c r="W83" s="414"/>
      <c r="X83" s="414"/>
      <c r="Y83" s="414"/>
      <c r="Z83" s="414">
        <v>10725.0</v>
      </c>
      <c r="AA83" s="414">
        <v>9828.0</v>
      </c>
      <c r="AB83" s="414">
        <f t="shared" si="2"/>
        <v>20553</v>
      </c>
      <c r="AC83" s="416">
        <f t="shared" si="3"/>
        <v>-20553</v>
      </c>
      <c r="AD83" s="417" t="s">
        <v>3193</v>
      </c>
      <c r="AE83" s="417" t="s">
        <v>313</v>
      </c>
      <c r="AF83" s="418" t="b">
        <v>1</v>
      </c>
      <c r="AG83" s="412"/>
      <c r="AH83" s="412" t="b">
        <v>1</v>
      </c>
      <c r="AI83" s="412"/>
      <c r="AJ83" s="412" t="b">
        <v>1</v>
      </c>
      <c r="AK83" s="412"/>
      <c r="AL83" s="412"/>
      <c r="AM83" s="412" t="b">
        <v>1</v>
      </c>
      <c r="AN83" s="412"/>
      <c r="AO83" s="417" t="s">
        <v>83</v>
      </c>
      <c r="AP83" s="407" t="s">
        <v>94</v>
      </c>
      <c r="AQ83" s="419" t="s">
        <v>70</v>
      </c>
      <c r="AR83" s="420">
        <f t="shared" si="5"/>
        <v>45761</v>
      </c>
      <c r="AS83" s="417"/>
      <c r="AT83" s="421"/>
      <c r="AU83" s="421"/>
      <c r="AV83" s="417"/>
      <c r="AW83" s="422"/>
      <c r="AX83" s="423"/>
      <c r="AY83" s="424"/>
      <c r="AZ83" s="425"/>
    </row>
    <row r="84" ht="15.75" customHeight="1">
      <c r="A84" s="428">
        <v>82.0</v>
      </c>
      <c r="B84" s="429">
        <v>20284.0</v>
      </c>
      <c r="C84" s="430">
        <v>45731.0</v>
      </c>
      <c r="D84" s="431">
        <v>45731.0</v>
      </c>
      <c r="E84" s="432">
        <f t="shared" si="1"/>
        <v>0</v>
      </c>
      <c r="F84" s="433" t="s">
        <v>3194</v>
      </c>
      <c r="G84" s="430">
        <v>28224.0</v>
      </c>
      <c r="H84" s="429">
        <v>47.0</v>
      </c>
      <c r="I84" s="434"/>
      <c r="J84" s="434" t="s">
        <v>62</v>
      </c>
      <c r="K84" s="434" t="s">
        <v>3195</v>
      </c>
      <c r="L84" s="434" t="s">
        <v>57</v>
      </c>
      <c r="M84" s="440" t="s">
        <v>76</v>
      </c>
      <c r="N84" s="434" t="s">
        <v>3196</v>
      </c>
      <c r="O84" s="434" t="s">
        <v>3196</v>
      </c>
      <c r="P84" s="429" t="s">
        <v>3191</v>
      </c>
      <c r="Q84" s="434" t="s">
        <v>3197</v>
      </c>
      <c r="R84" s="429">
        <v>11302.0</v>
      </c>
      <c r="S84" s="434" t="s">
        <v>3034</v>
      </c>
      <c r="T84" s="434" t="s">
        <v>62</v>
      </c>
      <c r="U84" s="435"/>
      <c r="V84" s="436"/>
      <c r="W84" s="436"/>
      <c r="X84" s="436"/>
      <c r="Y84" s="436"/>
      <c r="Z84" s="436">
        <v>10725.0</v>
      </c>
      <c r="AA84" s="436">
        <v>4914.0</v>
      </c>
      <c r="AB84" s="436">
        <f t="shared" si="2"/>
        <v>15639</v>
      </c>
      <c r="AC84" s="438">
        <f t="shared" si="3"/>
        <v>-15639</v>
      </c>
      <c r="AD84" s="439" t="s">
        <v>312</v>
      </c>
      <c r="AE84" s="439" t="s">
        <v>313</v>
      </c>
      <c r="AF84" s="440" t="b">
        <v>1</v>
      </c>
      <c r="AG84" s="434"/>
      <c r="AH84" s="434" t="b">
        <v>1</v>
      </c>
      <c r="AI84" s="434"/>
      <c r="AJ84" s="434" t="b">
        <v>1</v>
      </c>
      <c r="AK84" s="434"/>
      <c r="AL84" s="434"/>
      <c r="AM84" s="434" t="b">
        <v>1</v>
      </c>
      <c r="AN84" s="434"/>
      <c r="AO84" s="439" t="s">
        <v>83</v>
      </c>
      <c r="AP84" s="429" t="s">
        <v>94</v>
      </c>
      <c r="AQ84" s="441" t="s">
        <v>70</v>
      </c>
      <c r="AR84" s="442">
        <f t="shared" si="5"/>
        <v>45761</v>
      </c>
      <c r="AS84" s="439"/>
      <c r="AT84" s="443"/>
      <c r="AU84" s="443"/>
      <c r="AV84" s="439"/>
      <c r="AW84" s="444"/>
      <c r="AX84" s="445"/>
      <c r="AY84" s="446"/>
      <c r="AZ84" s="447"/>
      <c r="BA84" s="464"/>
    </row>
    <row r="85" ht="15.75" customHeight="1">
      <c r="A85" s="406">
        <v>83.0</v>
      </c>
      <c r="B85" s="407">
        <v>20193.0</v>
      </c>
      <c r="C85" s="408">
        <v>45729.0</v>
      </c>
      <c r="D85" s="409">
        <v>45732.0</v>
      </c>
      <c r="E85" s="410">
        <f t="shared" si="1"/>
        <v>3</v>
      </c>
      <c r="F85" s="411" t="s">
        <v>3198</v>
      </c>
      <c r="G85" s="408">
        <v>27926.0</v>
      </c>
      <c r="H85" s="407">
        <v>48.0</v>
      </c>
      <c r="I85" s="412"/>
      <c r="J85" s="412" t="s">
        <v>3198</v>
      </c>
      <c r="K85" s="412" t="s">
        <v>3199</v>
      </c>
      <c r="L85" s="412" t="s">
        <v>164</v>
      </c>
      <c r="M85" s="418" t="s">
        <v>76</v>
      </c>
      <c r="N85" s="412" t="s">
        <v>3200</v>
      </c>
      <c r="O85" s="412" t="s">
        <v>3201</v>
      </c>
      <c r="P85" s="407" t="s">
        <v>3202</v>
      </c>
      <c r="Q85" s="412" t="s">
        <v>2980</v>
      </c>
      <c r="R85" s="407">
        <v>60240.0</v>
      </c>
      <c r="S85" s="412" t="s">
        <v>3203</v>
      </c>
      <c r="T85" s="412" t="s">
        <v>972</v>
      </c>
      <c r="U85" s="413"/>
      <c r="V85" s="414"/>
      <c r="W85" s="414"/>
      <c r="X85" s="414"/>
      <c r="Y85" s="414"/>
      <c r="Z85" s="414">
        <v>36270.0</v>
      </c>
      <c r="AA85" s="414">
        <v>24180.0</v>
      </c>
      <c r="AB85" s="414">
        <f t="shared" si="2"/>
        <v>60450</v>
      </c>
      <c r="AC85" s="416">
        <f t="shared" si="3"/>
        <v>-60450</v>
      </c>
      <c r="AD85" s="417" t="s">
        <v>312</v>
      </c>
      <c r="AE85" s="417" t="s">
        <v>65</v>
      </c>
      <c r="AF85" s="418" t="b">
        <v>1</v>
      </c>
      <c r="AG85" s="412"/>
      <c r="AH85" s="412" t="b">
        <v>1</v>
      </c>
      <c r="AI85" s="412"/>
      <c r="AJ85" s="412" t="b">
        <v>1</v>
      </c>
      <c r="AK85" s="412"/>
      <c r="AL85" s="412"/>
      <c r="AM85" s="412" t="b">
        <v>1</v>
      </c>
      <c r="AN85" s="412"/>
      <c r="AO85" s="417" t="s">
        <v>1433</v>
      </c>
      <c r="AP85" s="407" t="s">
        <v>94</v>
      </c>
      <c r="AQ85" s="419" t="s">
        <v>70</v>
      </c>
      <c r="AR85" s="420">
        <f t="shared" si="5"/>
        <v>45762</v>
      </c>
      <c r="AS85" s="417"/>
      <c r="AT85" s="421"/>
      <c r="AU85" s="421"/>
      <c r="AV85" s="417"/>
      <c r="AW85" s="422"/>
      <c r="AX85" s="423"/>
      <c r="AY85" s="424"/>
      <c r="AZ85" s="425"/>
    </row>
    <row r="86" ht="15.75" customHeight="1">
      <c r="A86" s="406">
        <v>84.0</v>
      </c>
      <c r="B86" s="407">
        <v>20246.0</v>
      </c>
      <c r="C86" s="408">
        <v>45730.0</v>
      </c>
      <c r="D86" s="409">
        <v>45732.0</v>
      </c>
      <c r="E86" s="410">
        <f t="shared" si="1"/>
        <v>2</v>
      </c>
      <c r="F86" s="411" t="s">
        <v>3204</v>
      </c>
      <c r="G86" s="408">
        <v>36569.0</v>
      </c>
      <c r="H86" s="407">
        <v>25.0</v>
      </c>
      <c r="I86" s="412"/>
      <c r="J86" s="412" t="s">
        <v>3204</v>
      </c>
      <c r="K86" s="412" t="s">
        <v>3205</v>
      </c>
      <c r="L86" s="412" t="s">
        <v>57</v>
      </c>
      <c r="M86" s="418" t="s">
        <v>76</v>
      </c>
      <c r="N86" s="412" t="s">
        <v>3206</v>
      </c>
      <c r="O86" s="412" t="s">
        <v>3207</v>
      </c>
      <c r="P86" s="407"/>
      <c r="Q86" s="412" t="s">
        <v>3208</v>
      </c>
      <c r="R86" s="407">
        <v>56440.0</v>
      </c>
      <c r="S86" s="412" t="s">
        <v>3209</v>
      </c>
      <c r="T86" s="412" t="s">
        <v>3210</v>
      </c>
      <c r="U86" s="413"/>
      <c r="V86" s="414"/>
      <c r="W86" s="414"/>
      <c r="X86" s="414"/>
      <c r="Y86" s="414"/>
      <c r="Z86" s="414">
        <v>10725.0</v>
      </c>
      <c r="AA86" s="414">
        <v>40593.17</v>
      </c>
      <c r="AB86" s="414">
        <f t="shared" si="2"/>
        <v>51318.17</v>
      </c>
      <c r="AC86" s="416">
        <f t="shared" si="3"/>
        <v>-51318.17</v>
      </c>
      <c r="AD86" s="417" t="s">
        <v>312</v>
      </c>
      <c r="AE86" s="417" t="s">
        <v>65</v>
      </c>
      <c r="AF86" s="418" t="b">
        <v>1</v>
      </c>
      <c r="AG86" s="412"/>
      <c r="AH86" s="412" t="b">
        <v>1</v>
      </c>
      <c r="AI86" s="412"/>
      <c r="AJ86" s="412" t="b">
        <v>1</v>
      </c>
      <c r="AK86" s="412"/>
      <c r="AL86" s="412"/>
      <c r="AM86" s="412" t="b">
        <v>1</v>
      </c>
      <c r="AN86" s="412"/>
      <c r="AO86" s="417" t="s">
        <v>68</v>
      </c>
      <c r="AP86" s="407" t="s">
        <v>94</v>
      </c>
      <c r="AQ86" s="419" t="s">
        <v>70</v>
      </c>
      <c r="AR86" s="420">
        <f t="shared" si="5"/>
        <v>45762</v>
      </c>
      <c r="AS86" s="417"/>
      <c r="AT86" s="421"/>
      <c r="AU86" s="421"/>
      <c r="AV86" s="417"/>
      <c r="AW86" s="422"/>
      <c r="AX86" s="423"/>
      <c r="AY86" s="424"/>
      <c r="AZ86" s="425"/>
    </row>
    <row r="87" ht="15.75" customHeight="1">
      <c r="A87" s="406">
        <v>85.0</v>
      </c>
      <c r="B87" s="407">
        <v>20125.0</v>
      </c>
      <c r="C87" s="408">
        <v>45727.0</v>
      </c>
      <c r="D87" s="409">
        <v>45732.0</v>
      </c>
      <c r="E87" s="410">
        <f t="shared" si="1"/>
        <v>5</v>
      </c>
      <c r="F87" s="411" t="s">
        <v>3211</v>
      </c>
      <c r="G87" s="408">
        <v>29253.0</v>
      </c>
      <c r="H87" s="407">
        <v>45.0</v>
      </c>
      <c r="I87" s="412"/>
      <c r="J87" s="412" t="s">
        <v>3211</v>
      </c>
      <c r="K87" s="412" t="s">
        <v>3212</v>
      </c>
      <c r="L87" s="412" t="s">
        <v>57</v>
      </c>
      <c r="M87" s="418" t="s">
        <v>76</v>
      </c>
      <c r="N87" s="412" t="s">
        <v>3213</v>
      </c>
      <c r="O87" s="412" t="s">
        <v>3214</v>
      </c>
      <c r="P87" s="407"/>
      <c r="Q87" s="412" t="s">
        <v>3215</v>
      </c>
      <c r="R87" s="407">
        <v>11000.0</v>
      </c>
      <c r="S87" s="412" t="s">
        <v>3008</v>
      </c>
      <c r="T87" s="412" t="s">
        <v>1491</v>
      </c>
      <c r="U87" s="413"/>
      <c r="V87" s="414"/>
      <c r="W87" s="414"/>
      <c r="X87" s="414"/>
      <c r="Y87" s="414"/>
      <c r="Z87" s="414">
        <v>10725.0</v>
      </c>
      <c r="AA87" s="414">
        <v>9828.0</v>
      </c>
      <c r="AB87" s="414">
        <f t="shared" si="2"/>
        <v>20553</v>
      </c>
      <c r="AC87" s="416">
        <f t="shared" si="3"/>
        <v>-20553</v>
      </c>
      <c r="AD87" s="417" t="s">
        <v>312</v>
      </c>
      <c r="AE87" s="417" t="s">
        <v>65</v>
      </c>
      <c r="AF87" s="418" t="b">
        <v>1</v>
      </c>
      <c r="AG87" s="412"/>
      <c r="AH87" s="412" t="b">
        <v>1</v>
      </c>
      <c r="AI87" s="412"/>
      <c r="AJ87" s="412" t="b">
        <v>1</v>
      </c>
      <c r="AK87" s="412"/>
      <c r="AL87" s="412"/>
      <c r="AM87" s="412" t="b">
        <v>1</v>
      </c>
      <c r="AN87" s="412"/>
      <c r="AO87" s="417" t="s">
        <v>1301</v>
      </c>
      <c r="AP87" s="407" t="s">
        <v>69</v>
      </c>
      <c r="AQ87" s="419" t="s">
        <v>95</v>
      </c>
      <c r="AR87" s="420">
        <f t="shared" si="5"/>
        <v>45762</v>
      </c>
      <c r="AS87" s="417"/>
      <c r="AT87" s="421"/>
      <c r="AU87" s="421"/>
      <c r="AV87" s="417"/>
      <c r="AW87" s="422"/>
      <c r="AX87" s="423"/>
      <c r="AY87" s="424"/>
      <c r="AZ87" s="425"/>
    </row>
    <row r="88" ht="15.75" customHeight="1">
      <c r="A88" s="428">
        <v>86.0</v>
      </c>
      <c r="B88" s="429">
        <v>20244.0</v>
      </c>
      <c r="C88" s="430">
        <v>45730.0</v>
      </c>
      <c r="D88" s="431">
        <v>45732.0</v>
      </c>
      <c r="E88" s="432">
        <f t="shared" si="1"/>
        <v>2</v>
      </c>
      <c r="F88" s="433" t="s">
        <v>3216</v>
      </c>
      <c r="G88" s="430">
        <v>22699.0</v>
      </c>
      <c r="H88" s="429">
        <v>63.0</v>
      </c>
      <c r="I88" s="434"/>
      <c r="J88" s="434" t="s">
        <v>3216</v>
      </c>
      <c r="K88" s="434" t="s">
        <v>3217</v>
      </c>
      <c r="L88" s="434" t="s">
        <v>57</v>
      </c>
      <c r="M88" s="440" t="s">
        <v>76</v>
      </c>
      <c r="N88" s="434" t="s">
        <v>3218</v>
      </c>
      <c r="O88" s="434" t="s">
        <v>3218</v>
      </c>
      <c r="P88" s="429"/>
      <c r="Q88" s="434" t="s">
        <v>3219</v>
      </c>
      <c r="R88" s="429">
        <v>47600.0</v>
      </c>
      <c r="S88" s="434" t="s">
        <v>3015</v>
      </c>
      <c r="T88" s="434" t="s">
        <v>3220</v>
      </c>
      <c r="U88" s="435"/>
      <c r="V88" s="436"/>
      <c r="W88" s="436"/>
      <c r="X88" s="436"/>
      <c r="Y88" s="436"/>
      <c r="Z88" s="436">
        <v>36270.0</v>
      </c>
      <c r="AA88" s="436">
        <v>24180.0</v>
      </c>
      <c r="AB88" s="436">
        <f t="shared" si="2"/>
        <v>60450</v>
      </c>
      <c r="AC88" s="438">
        <f t="shared" si="3"/>
        <v>-60450</v>
      </c>
      <c r="AD88" s="439" t="s">
        <v>312</v>
      </c>
      <c r="AE88" s="439" t="s">
        <v>65</v>
      </c>
      <c r="AF88" s="440" t="b">
        <v>1</v>
      </c>
      <c r="AG88" s="434"/>
      <c r="AH88" s="434" t="b">
        <v>1</v>
      </c>
      <c r="AI88" s="434"/>
      <c r="AJ88" s="434" t="b">
        <v>1</v>
      </c>
      <c r="AK88" s="434"/>
      <c r="AL88" s="434"/>
      <c r="AM88" s="434" t="b">
        <v>1</v>
      </c>
      <c r="AN88" s="434"/>
      <c r="AO88" s="439" t="s">
        <v>83</v>
      </c>
      <c r="AP88" s="429" t="s">
        <v>94</v>
      </c>
      <c r="AQ88" s="441" t="s">
        <v>70</v>
      </c>
      <c r="AR88" s="442">
        <f t="shared" si="5"/>
        <v>45762</v>
      </c>
      <c r="AS88" s="439"/>
      <c r="AT88" s="443"/>
      <c r="AU88" s="443"/>
      <c r="AV88" s="439"/>
      <c r="AW88" s="444"/>
      <c r="AX88" s="445"/>
      <c r="AY88" s="446"/>
      <c r="AZ88" s="447"/>
    </row>
    <row r="89" ht="15.75" customHeight="1">
      <c r="A89" s="406">
        <v>87.0</v>
      </c>
      <c r="B89" s="407">
        <v>20243.0</v>
      </c>
      <c r="C89" s="408">
        <v>45730.0</v>
      </c>
      <c r="D89" s="409">
        <v>45733.0</v>
      </c>
      <c r="E89" s="410">
        <f t="shared" si="1"/>
        <v>3</v>
      </c>
      <c r="F89" s="411" t="s">
        <v>3221</v>
      </c>
      <c r="G89" s="408">
        <v>20522.0</v>
      </c>
      <c r="H89" s="407">
        <v>69.0</v>
      </c>
      <c r="I89" s="412"/>
      <c r="J89" s="412" t="s">
        <v>3221</v>
      </c>
      <c r="K89" s="412" t="s">
        <v>3222</v>
      </c>
      <c r="L89" s="412" t="s">
        <v>98</v>
      </c>
      <c r="M89" s="418" t="s">
        <v>76</v>
      </c>
      <c r="N89" s="412" t="s">
        <v>3223</v>
      </c>
      <c r="O89" s="412" t="s">
        <v>3224</v>
      </c>
      <c r="P89" s="407" t="s">
        <v>91</v>
      </c>
      <c r="Q89" s="412" t="s">
        <v>3225</v>
      </c>
      <c r="R89" s="407"/>
      <c r="S89" s="412" t="s">
        <v>3008</v>
      </c>
      <c r="T89" s="412" t="s">
        <v>3023</v>
      </c>
      <c r="U89" s="413"/>
      <c r="V89" s="414"/>
      <c r="W89" s="414"/>
      <c r="X89" s="414"/>
      <c r="Y89" s="414"/>
      <c r="Z89" s="414">
        <v>20475.0</v>
      </c>
      <c r="AA89" s="414">
        <v>8775.0</v>
      </c>
      <c r="AB89" s="414">
        <f t="shared" si="2"/>
        <v>29250</v>
      </c>
      <c r="AC89" s="416">
        <f t="shared" si="3"/>
        <v>-29250</v>
      </c>
      <c r="AD89" s="417" t="s">
        <v>312</v>
      </c>
      <c r="AE89" s="417" t="s">
        <v>65</v>
      </c>
      <c r="AF89" s="418" t="b">
        <v>1</v>
      </c>
      <c r="AG89" s="412"/>
      <c r="AH89" s="412" t="b">
        <v>1</v>
      </c>
      <c r="AI89" s="412"/>
      <c r="AJ89" s="412" t="b">
        <v>1</v>
      </c>
      <c r="AK89" s="412"/>
      <c r="AL89" s="412"/>
      <c r="AM89" s="412" t="b">
        <v>1</v>
      </c>
      <c r="AN89" s="412"/>
      <c r="AO89" s="417" t="s">
        <v>68</v>
      </c>
      <c r="AP89" s="407" t="s">
        <v>94</v>
      </c>
      <c r="AQ89" s="419" t="s">
        <v>70</v>
      </c>
      <c r="AR89" s="420">
        <f t="shared" si="5"/>
        <v>45763</v>
      </c>
      <c r="AS89" s="417"/>
      <c r="AT89" s="421"/>
      <c r="AU89" s="421"/>
      <c r="AV89" s="417"/>
      <c r="AW89" s="422"/>
      <c r="AX89" s="423"/>
      <c r="AY89" s="424"/>
      <c r="AZ89" s="425"/>
    </row>
    <row r="90" ht="15.75" customHeight="1">
      <c r="A90" s="406">
        <v>88.0</v>
      </c>
      <c r="B90" s="407">
        <v>20250.0</v>
      </c>
      <c r="C90" s="408">
        <v>45730.0</v>
      </c>
      <c r="D90" s="409">
        <v>45733.0</v>
      </c>
      <c r="E90" s="410">
        <f t="shared" si="1"/>
        <v>3</v>
      </c>
      <c r="F90" s="411" t="s">
        <v>3226</v>
      </c>
      <c r="G90" s="408">
        <v>33833.0</v>
      </c>
      <c r="H90" s="407">
        <v>32.0</v>
      </c>
      <c r="I90" s="412"/>
      <c r="J90" s="412" t="s">
        <v>3226</v>
      </c>
      <c r="K90" s="412" t="s">
        <v>3227</v>
      </c>
      <c r="L90" s="412" t="s">
        <v>57</v>
      </c>
      <c r="M90" s="418" t="s">
        <v>76</v>
      </c>
      <c r="N90" s="412" t="s">
        <v>1991</v>
      </c>
      <c r="O90" s="412" t="s">
        <v>3228</v>
      </c>
      <c r="P90" s="407" t="s">
        <v>3229</v>
      </c>
      <c r="Q90" s="412" t="s">
        <v>3230</v>
      </c>
      <c r="R90" s="407">
        <v>46255.0</v>
      </c>
      <c r="S90" s="509" t="s">
        <v>3008</v>
      </c>
      <c r="T90" s="418" t="s">
        <v>3231</v>
      </c>
      <c r="U90" s="414"/>
      <c r="V90" s="414"/>
      <c r="W90" s="414"/>
      <c r="X90" s="414"/>
      <c r="Y90" s="414"/>
      <c r="Z90" s="414">
        <v>10530.0</v>
      </c>
      <c r="AA90" s="414">
        <v>13104.0</v>
      </c>
      <c r="AB90" s="414">
        <f t="shared" si="2"/>
        <v>23634</v>
      </c>
      <c r="AC90" s="416">
        <f t="shared" si="3"/>
        <v>-23634</v>
      </c>
      <c r="AD90" s="417" t="s">
        <v>312</v>
      </c>
      <c r="AE90" s="417" t="s">
        <v>65</v>
      </c>
      <c r="AF90" s="418" t="b">
        <v>1</v>
      </c>
      <c r="AG90" s="412"/>
      <c r="AH90" s="412" t="b">
        <v>1</v>
      </c>
      <c r="AI90" s="412"/>
      <c r="AJ90" s="412" t="b">
        <v>1</v>
      </c>
      <c r="AK90" s="412"/>
      <c r="AL90" s="412"/>
      <c r="AM90" s="412" t="b">
        <v>1</v>
      </c>
      <c r="AN90" s="412"/>
      <c r="AO90" s="417" t="s">
        <v>1301</v>
      </c>
      <c r="AP90" s="407" t="s">
        <v>69</v>
      </c>
      <c r="AQ90" s="419" t="s">
        <v>95</v>
      </c>
      <c r="AR90" s="420">
        <f t="shared" si="5"/>
        <v>45763</v>
      </c>
      <c r="AS90" s="417"/>
      <c r="AT90" s="421"/>
      <c r="AU90" s="421"/>
      <c r="AV90" s="417"/>
      <c r="AW90" s="422"/>
      <c r="AX90" s="423"/>
      <c r="AY90" s="424"/>
      <c r="AZ90" s="425"/>
    </row>
    <row r="91" ht="15.75" customHeight="1">
      <c r="A91" s="406">
        <v>89.0</v>
      </c>
      <c r="B91" s="407">
        <v>20297.0</v>
      </c>
      <c r="C91" s="408">
        <v>45731.0</v>
      </c>
      <c r="D91" s="409">
        <v>45733.0</v>
      </c>
      <c r="E91" s="410">
        <f t="shared" si="1"/>
        <v>2</v>
      </c>
      <c r="F91" s="411" t="s">
        <v>3232</v>
      </c>
      <c r="G91" s="408">
        <v>29770.0</v>
      </c>
      <c r="H91" s="407">
        <v>43.0</v>
      </c>
      <c r="I91" s="412"/>
      <c r="J91" s="412" t="s">
        <v>3232</v>
      </c>
      <c r="K91" s="412" t="s">
        <v>3233</v>
      </c>
      <c r="L91" s="412" t="s">
        <v>228</v>
      </c>
      <c r="M91" s="418" t="s">
        <v>76</v>
      </c>
      <c r="N91" s="412" t="s">
        <v>3234</v>
      </c>
      <c r="O91" s="412" t="s">
        <v>3235</v>
      </c>
      <c r="P91" s="407" t="s">
        <v>3236</v>
      </c>
      <c r="Q91" s="412" t="s">
        <v>62</v>
      </c>
      <c r="R91" s="407" t="s">
        <v>62</v>
      </c>
      <c r="S91" s="412" t="s">
        <v>2913</v>
      </c>
      <c r="T91" s="412" t="s">
        <v>62</v>
      </c>
      <c r="U91" s="413"/>
      <c r="V91" s="414"/>
      <c r="W91" s="414"/>
      <c r="X91" s="414"/>
      <c r="Y91" s="414"/>
      <c r="Z91" s="414">
        <v>12012.0</v>
      </c>
      <c r="AA91" s="414">
        <v>5148.0</v>
      </c>
      <c r="AB91" s="414">
        <f t="shared" si="2"/>
        <v>17160</v>
      </c>
      <c r="AC91" s="416">
        <f t="shared" si="3"/>
        <v>-17160</v>
      </c>
      <c r="AD91" s="417"/>
      <c r="AE91" s="417" t="s">
        <v>65</v>
      </c>
      <c r="AF91" s="418" t="b">
        <v>1</v>
      </c>
      <c r="AG91" s="412"/>
      <c r="AH91" s="412" t="b">
        <v>1</v>
      </c>
      <c r="AI91" s="412"/>
      <c r="AJ91" s="412" t="b">
        <v>1</v>
      </c>
      <c r="AK91" s="412"/>
      <c r="AL91" s="412"/>
      <c r="AM91" s="412" t="b">
        <v>1</v>
      </c>
      <c r="AN91" s="412"/>
      <c r="AO91" s="417" t="s">
        <v>1301</v>
      </c>
      <c r="AP91" s="407" t="s">
        <v>1880</v>
      </c>
      <c r="AQ91" s="419" t="s">
        <v>95</v>
      </c>
      <c r="AR91" s="420">
        <f t="shared" si="5"/>
        <v>45763</v>
      </c>
      <c r="AS91" s="417"/>
      <c r="AT91" s="421"/>
      <c r="AU91" s="421"/>
      <c r="AV91" s="417"/>
      <c r="AW91" s="422"/>
      <c r="AX91" s="423"/>
      <c r="AY91" s="424"/>
      <c r="AZ91" s="425"/>
    </row>
    <row r="92" ht="15.75" customHeight="1">
      <c r="A92" s="406">
        <v>90.0</v>
      </c>
      <c r="B92" s="407">
        <v>20264.0</v>
      </c>
      <c r="C92" s="408">
        <v>45731.0</v>
      </c>
      <c r="D92" s="409">
        <v>45733.0</v>
      </c>
      <c r="E92" s="410">
        <f t="shared" si="1"/>
        <v>2</v>
      </c>
      <c r="F92" s="411" t="s">
        <v>3237</v>
      </c>
      <c r="G92" s="408">
        <v>14665.0</v>
      </c>
      <c r="H92" s="407">
        <v>85.0</v>
      </c>
      <c r="I92" s="412"/>
      <c r="J92" s="412" t="s">
        <v>3237</v>
      </c>
      <c r="K92" s="412" t="s">
        <v>3238</v>
      </c>
      <c r="L92" s="412" t="s">
        <v>98</v>
      </c>
      <c r="M92" s="418" t="s">
        <v>76</v>
      </c>
      <c r="N92" s="412" t="s">
        <v>3239</v>
      </c>
      <c r="O92" s="412" t="s">
        <v>3240</v>
      </c>
      <c r="P92" s="407" t="s">
        <v>3241</v>
      </c>
      <c r="Q92" s="412" t="s">
        <v>62</v>
      </c>
      <c r="R92" s="407" t="s">
        <v>62</v>
      </c>
      <c r="S92" s="412" t="s">
        <v>3242</v>
      </c>
      <c r="T92" s="412" t="s">
        <v>62</v>
      </c>
      <c r="U92" s="413"/>
      <c r="V92" s="414"/>
      <c r="W92" s="414"/>
      <c r="X92" s="414"/>
      <c r="Y92" s="414"/>
      <c r="Z92" s="414">
        <v>8190.0</v>
      </c>
      <c r="AA92" s="414">
        <v>3510.0</v>
      </c>
      <c r="AB92" s="414">
        <f t="shared" si="2"/>
        <v>11700</v>
      </c>
      <c r="AC92" s="416">
        <f t="shared" si="3"/>
        <v>-11700</v>
      </c>
      <c r="AD92" s="417" t="s">
        <v>312</v>
      </c>
      <c r="AE92" s="417" t="s">
        <v>65</v>
      </c>
      <c r="AF92" s="418" t="b">
        <v>1</v>
      </c>
      <c r="AG92" s="412"/>
      <c r="AH92" s="412" t="b">
        <v>1</v>
      </c>
      <c r="AI92" s="412"/>
      <c r="AJ92" s="412" t="b">
        <v>1</v>
      </c>
      <c r="AK92" s="412"/>
      <c r="AL92" s="412"/>
      <c r="AM92" s="412" t="b">
        <v>1</v>
      </c>
      <c r="AN92" s="412"/>
      <c r="AO92" s="417" t="s">
        <v>1301</v>
      </c>
      <c r="AP92" s="407" t="s">
        <v>69</v>
      </c>
      <c r="AQ92" s="419" t="s">
        <v>95</v>
      </c>
      <c r="AR92" s="420">
        <f t="shared" si="5"/>
        <v>45763</v>
      </c>
      <c r="AS92" s="417"/>
      <c r="AT92" s="421"/>
      <c r="AU92" s="421"/>
      <c r="AV92" s="417"/>
      <c r="AW92" s="422"/>
      <c r="AX92" s="423"/>
      <c r="AY92" s="424"/>
      <c r="AZ92" s="425"/>
    </row>
    <row r="93" ht="15.75" customHeight="1">
      <c r="A93" s="406">
        <v>91.0</v>
      </c>
      <c r="B93" s="407">
        <v>20278.0</v>
      </c>
      <c r="C93" s="408">
        <v>45731.0</v>
      </c>
      <c r="D93" s="409">
        <v>45733.0</v>
      </c>
      <c r="E93" s="410">
        <f t="shared" si="1"/>
        <v>2</v>
      </c>
      <c r="F93" s="411" t="s">
        <v>2018</v>
      </c>
      <c r="G93" s="408">
        <v>32188.0</v>
      </c>
      <c r="H93" s="407">
        <v>37.0</v>
      </c>
      <c r="I93" s="412"/>
      <c r="J93" s="412" t="s">
        <v>2019</v>
      </c>
      <c r="K93" s="412" t="s">
        <v>2020</v>
      </c>
      <c r="L93" s="412" t="s">
        <v>57</v>
      </c>
      <c r="M93" s="418" t="s">
        <v>341</v>
      </c>
      <c r="N93" s="412" t="s">
        <v>3243</v>
      </c>
      <c r="O93" s="412" t="s">
        <v>3244</v>
      </c>
      <c r="P93" s="407" t="s">
        <v>3245</v>
      </c>
      <c r="Q93" s="412" t="s">
        <v>62</v>
      </c>
      <c r="R93" s="407" t="s">
        <v>62</v>
      </c>
      <c r="S93" s="412" t="s">
        <v>3074</v>
      </c>
      <c r="T93" s="412" t="s">
        <v>62</v>
      </c>
      <c r="U93" s="413"/>
      <c r="V93" s="414"/>
      <c r="W93" s="414"/>
      <c r="X93" s="414"/>
      <c r="Y93" s="414"/>
      <c r="Z93" s="414">
        <v>14059.5</v>
      </c>
      <c r="AA93" s="414">
        <v>6025.5</v>
      </c>
      <c r="AB93" s="414">
        <f t="shared" si="2"/>
        <v>20085</v>
      </c>
      <c r="AC93" s="416">
        <f t="shared" si="3"/>
        <v>-20085</v>
      </c>
      <c r="AD93" s="417" t="s">
        <v>938</v>
      </c>
      <c r="AE93" s="417" t="s">
        <v>65</v>
      </c>
      <c r="AF93" s="418" t="b">
        <v>1</v>
      </c>
      <c r="AG93" s="412"/>
      <c r="AH93" s="412" t="b">
        <v>1</v>
      </c>
      <c r="AI93" s="412"/>
      <c r="AJ93" s="412" t="b">
        <v>1</v>
      </c>
      <c r="AK93" s="412"/>
      <c r="AL93" s="412"/>
      <c r="AM93" s="412" t="b">
        <v>1</v>
      </c>
      <c r="AN93" s="412"/>
      <c r="AO93" s="417" t="s">
        <v>83</v>
      </c>
      <c r="AP93" s="407" t="s">
        <v>69</v>
      </c>
      <c r="AQ93" s="419" t="s">
        <v>70</v>
      </c>
      <c r="AR93" s="420">
        <f t="shared" si="5"/>
        <v>45763</v>
      </c>
      <c r="AS93" s="417"/>
      <c r="AT93" s="421"/>
      <c r="AU93" s="421"/>
      <c r="AV93" s="417"/>
      <c r="AW93" s="422"/>
      <c r="AX93" s="423"/>
      <c r="AY93" s="424"/>
      <c r="AZ93" s="425"/>
    </row>
    <row r="94" ht="15.75" customHeight="1">
      <c r="A94" s="406">
        <v>92.0</v>
      </c>
      <c r="B94" s="407">
        <v>20326.0</v>
      </c>
      <c r="C94" s="408">
        <v>45733.0</v>
      </c>
      <c r="D94" s="409">
        <v>45733.0</v>
      </c>
      <c r="E94" s="410">
        <f t="shared" si="1"/>
        <v>0</v>
      </c>
      <c r="F94" s="411" t="s">
        <v>3246</v>
      </c>
      <c r="G94" s="408">
        <v>21051.0</v>
      </c>
      <c r="H94" s="407">
        <v>67.0</v>
      </c>
      <c r="I94" s="412"/>
      <c r="J94" s="412" t="s">
        <v>3246</v>
      </c>
      <c r="K94" s="412" t="s">
        <v>3247</v>
      </c>
      <c r="L94" s="412" t="s">
        <v>98</v>
      </c>
      <c r="M94" s="418" t="s">
        <v>76</v>
      </c>
      <c r="N94" s="412" t="s">
        <v>2011</v>
      </c>
      <c r="O94" s="412" t="s">
        <v>3248</v>
      </c>
      <c r="P94" s="407" t="s">
        <v>3249</v>
      </c>
      <c r="Q94" s="412" t="s">
        <v>1152</v>
      </c>
      <c r="R94" s="407" t="s">
        <v>3250</v>
      </c>
      <c r="S94" s="412" t="s">
        <v>3251</v>
      </c>
      <c r="T94" s="412" t="s">
        <v>62</v>
      </c>
      <c r="U94" s="413"/>
      <c r="V94" s="414"/>
      <c r="W94" s="414"/>
      <c r="X94" s="414"/>
      <c r="Y94" s="414"/>
      <c r="Z94" s="414">
        <v>16980.0</v>
      </c>
      <c r="AA94" s="414">
        <v>11320.0</v>
      </c>
      <c r="AB94" s="414">
        <f t="shared" si="2"/>
        <v>28300</v>
      </c>
      <c r="AC94" s="416">
        <f t="shared" si="3"/>
        <v>-28300</v>
      </c>
      <c r="AD94" s="417" t="s">
        <v>312</v>
      </c>
      <c r="AE94" s="417" t="s">
        <v>313</v>
      </c>
      <c r="AF94" s="418" t="b">
        <v>1</v>
      </c>
      <c r="AG94" s="412"/>
      <c r="AH94" s="412" t="b">
        <v>1</v>
      </c>
      <c r="AI94" s="412"/>
      <c r="AJ94" s="412" t="b">
        <v>1</v>
      </c>
      <c r="AK94" s="412"/>
      <c r="AL94" s="412"/>
      <c r="AM94" s="412" t="b">
        <v>1</v>
      </c>
      <c r="AN94" s="412"/>
      <c r="AO94" s="417" t="s">
        <v>83</v>
      </c>
      <c r="AP94" s="407" t="s">
        <v>69</v>
      </c>
      <c r="AQ94" s="419" t="s">
        <v>70</v>
      </c>
      <c r="AR94" s="420">
        <f t="shared" si="5"/>
        <v>45763</v>
      </c>
      <c r="AS94" s="417"/>
      <c r="AT94" s="421"/>
      <c r="AU94" s="421"/>
      <c r="AV94" s="417"/>
      <c r="AW94" s="422"/>
      <c r="AX94" s="423"/>
      <c r="AY94" s="424"/>
      <c r="AZ94" s="425"/>
    </row>
    <row r="95" ht="15.75" customHeight="1">
      <c r="A95" s="711">
        <v>93.0</v>
      </c>
      <c r="B95" s="712">
        <v>20333.0</v>
      </c>
      <c r="C95" s="713">
        <v>45733.0</v>
      </c>
      <c r="D95" s="714">
        <v>45733.0</v>
      </c>
      <c r="E95" s="715">
        <f t="shared" si="1"/>
        <v>0</v>
      </c>
      <c r="F95" s="716" t="s">
        <v>3252</v>
      </c>
      <c r="G95" s="713">
        <v>35965.0</v>
      </c>
      <c r="H95" s="712">
        <v>26.0</v>
      </c>
      <c r="I95" s="717"/>
      <c r="J95" s="717" t="s">
        <v>3252</v>
      </c>
      <c r="K95" s="717" t="s">
        <v>3253</v>
      </c>
      <c r="L95" s="717" t="s">
        <v>57</v>
      </c>
      <c r="M95" s="718" t="s">
        <v>76</v>
      </c>
      <c r="N95" s="717" t="s">
        <v>3254</v>
      </c>
      <c r="O95" s="717" t="s">
        <v>3254</v>
      </c>
      <c r="P95" s="712" t="s">
        <v>3255</v>
      </c>
      <c r="Q95" s="717" t="s">
        <v>3256</v>
      </c>
      <c r="R95" s="712">
        <v>11000.0</v>
      </c>
      <c r="S95" s="717" t="s">
        <v>3008</v>
      </c>
      <c r="T95" s="717" t="s">
        <v>62</v>
      </c>
      <c r="U95" s="719"/>
      <c r="V95" s="720"/>
      <c r="W95" s="720"/>
      <c r="X95" s="720"/>
      <c r="Y95" s="720"/>
      <c r="Z95" s="720">
        <v>10725.0</v>
      </c>
      <c r="AA95" s="720">
        <v>9828.0</v>
      </c>
      <c r="AB95" s="720">
        <f t="shared" si="2"/>
        <v>20553</v>
      </c>
      <c r="AC95" s="721">
        <f t="shared" si="3"/>
        <v>-20553</v>
      </c>
      <c r="AD95" s="722" t="s">
        <v>312</v>
      </c>
      <c r="AE95" s="722" t="s">
        <v>313</v>
      </c>
      <c r="AF95" s="718" t="b">
        <v>1</v>
      </c>
      <c r="AG95" s="717"/>
      <c r="AH95" s="717" t="b">
        <v>1</v>
      </c>
      <c r="AI95" s="717"/>
      <c r="AJ95" s="717" t="b">
        <v>1</v>
      </c>
      <c r="AK95" s="717"/>
      <c r="AL95" s="717"/>
      <c r="AM95" s="717" t="b">
        <v>1</v>
      </c>
      <c r="AN95" s="717"/>
      <c r="AO95" s="722" t="s">
        <v>83</v>
      </c>
      <c r="AP95" s="712" t="s">
        <v>69</v>
      </c>
      <c r="AQ95" s="723" t="s">
        <v>70</v>
      </c>
      <c r="AR95" s="724">
        <f t="shared" si="5"/>
        <v>45763</v>
      </c>
      <c r="AS95" s="722"/>
      <c r="AT95" s="725"/>
      <c r="AU95" s="725"/>
      <c r="AV95" s="722"/>
      <c r="AW95" s="726"/>
      <c r="AX95" s="727"/>
      <c r="AY95" s="728"/>
      <c r="AZ95" s="729"/>
      <c r="BA95" s="730"/>
    </row>
    <row r="96" ht="15.75" customHeight="1">
      <c r="A96" s="406">
        <v>94.0</v>
      </c>
      <c r="B96" s="407">
        <v>20069.0</v>
      </c>
      <c r="C96" s="408">
        <v>45726.0</v>
      </c>
      <c r="D96" s="409">
        <v>45734.0</v>
      </c>
      <c r="E96" s="410">
        <f t="shared" si="1"/>
        <v>8</v>
      </c>
      <c r="F96" s="411" t="s">
        <v>3257</v>
      </c>
      <c r="G96" s="408">
        <v>30113.0</v>
      </c>
      <c r="H96" s="407">
        <v>42.0</v>
      </c>
      <c r="I96" s="412"/>
      <c r="J96" s="412" t="s">
        <v>3257</v>
      </c>
      <c r="K96" s="412" t="s">
        <v>3258</v>
      </c>
      <c r="L96" s="412" t="s">
        <v>57</v>
      </c>
      <c r="M96" s="418" t="s">
        <v>76</v>
      </c>
      <c r="N96" s="412" t="s">
        <v>3259</v>
      </c>
      <c r="O96" s="412" t="s">
        <v>3260</v>
      </c>
      <c r="P96" s="407" t="s">
        <v>3261</v>
      </c>
      <c r="Q96" s="412" t="s">
        <v>62</v>
      </c>
      <c r="R96" s="407" t="s">
        <v>62</v>
      </c>
      <c r="S96" s="412" t="s">
        <v>2864</v>
      </c>
      <c r="T96" s="418" t="s">
        <v>3262</v>
      </c>
      <c r="U96" s="413"/>
      <c r="V96" s="414"/>
      <c r="W96" s="414"/>
      <c r="X96" s="414"/>
      <c r="Y96" s="414"/>
      <c r="Z96" s="414">
        <v>21567.0</v>
      </c>
      <c r="AA96" s="414">
        <v>9243.0</v>
      </c>
      <c r="AB96" s="414">
        <f t="shared" si="2"/>
        <v>30810</v>
      </c>
      <c r="AC96" s="416">
        <f t="shared" si="3"/>
        <v>-30810</v>
      </c>
      <c r="AD96" s="417" t="s">
        <v>81</v>
      </c>
      <c r="AE96" s="417" t="s">
        <v>65</v>
      </c>
      <c r="AF96" s="418" t="b">
        <v>1</v>
      </c>
      <c r="AG96" s="412"/>
      <c r="AH96" s="412" t="b">
        <v>1</v>
      </c>
      <c r="AI96" s="412"/>
      <c r="AJ96" s="412" t="b">
        <v>1</v>
      </c>
      <c r="AK96" s="412"/>
      <c r="AL96" s="412"/>
      <c r="AM96" s="412" t="b">
        <v>1</v>
      </c>
      <c r="AN96" s="412"/>
      <c r="AO96" s="417" t="s">
        <v>270</v>
      </c>
      <c r="AP96" s="407" t="s">
        <v>69</v>
      </c>
      <c r="AQ96" s="419" t="s">
        <v>95</v>
      </c>
      <c r="AR96" s="420">
        <f t="shared" si="5"/>
        <v>45764</v>
      </c>
      <c r="AS96" s="417"/>
      <c r="AT96" s="421"/>
      <c r="AU96" s="421"/>
      <c r="AV96" s="417"/>
      <c r="AW96" s="422"/>
      <c r="AX96" s="423"/>
      <c r="AY96" s="424"/>
      <c r="AZ96" s="425"/>
    </row>
    <row r="97" ht="15.75" customHeight="1">
      <c r="A97" s="406">
        <v>95.0</v>
      </c>
      <c r="B97" s="407">
        <v>20262.0</v>
      </c>
      <c r="C97" s="408">
        <v>45731.0</v>
      </c>
      <c r="D97" s="409">
        <v>45734.0</v>
      </c>
      <c r="E97" s="410">
        <f t="shared" si="1"/>
        <v>3</v>
      </c>
      <c r="F97" s="411" t="s">
        <v>3263</v>
      </c>
      <c r="G97" s="408">
        <v>41146.0</v>
      </c>
      <c r="H97" s="407">
        <v>12.0</v>
      </c>
      <c r="I97" s="412"/>
      <c r="J97" s="412" t="s">
        <v>3264</v>
      </c>
      <c r="K97" s="412" t="s">
        <v>3265</v>
      </c>
      <c r="L97" s="412" t="s">
        <v>164</v>
      </c>
      <c r="M97" s="418" t="s">
        <v>58</v>
      </c>
      <c r="N97" s="412" t="s">
        <v>3266</v>
      </c>
      <c r="O97" s="412" t="s">
        <v>3267</v>
      </c>
      <c r="P97" s="407" t="s">
        <v>3268</v>
      </c>
      <c r="Q97" s="412" t="s">
        <v>62</v>
      </c>
      <c r="R97" s="407" t="s">
        <v>62</v>
      </c>
      <c r="S97" s="412" t="s">
        <v>3070</v>
      </c>
      <c r="T97" s="412" t="s">
        <v>62</v>
      </c>
      <c r="U97" s="413"/>
      <c r="V97" s="414"/>
      <c r="W97" s="414"/>
      <c r="X97" s="414"/>
      <c r="Y97" s="414"/>
      <c r="Z97" s="414">
        <v>9282.0</v>
      </c>
      <c r="AA97" s="414">
        <v>3978.0</v>
      </c>
      <c r="AB97" s="414">
        <f t="shared" si="2"/>
        <v>13260</v>
      </c>
      <c r="AC97" s="416">
        <f t="shared" si="3"/>
        <v>-13260</v>
      </c>
      <c r="AD97" s="417" t="s">
        <v>81</v>
      </c>
      <c r="AE97" s="417" t="s">
        <v>65</v>
      </c>
      <c r="AF97" s="418" t="b">
        <v>1</v>
      </c>
      <c r="AG97" s="412"/>
      <c r="AH97" s="412" t="b">
        <v>1</v>
      </c>
      <c r="AI97" s="412"/>
      <c r="AJ97" s="412" t="b">
        <v>1</v>
      </c>
      <c r="AK97" s="412"/>
      <c r="AL97" s="412"/>
      <c r="AM97" s="412" t="b">
        <v>1</v>
      </c>
      <c r="AN97" s="412"/>
      <c r="AO97" s="417" t="s">
        <v>83</v>
      </c>
      <c r="AP97" s="407" t="s">
        <v>94</v>
      </c>
      <c r="AQ97" s="419" t="s">
        <v>70</v>
      </c>
      <c r="AR97" s="420">
        <f t="shared" si="5"/>
        <v>45764</v>
      </c>
      <c r="AS97" s="417"/>
      <c r="AT97" s="421"/>
      <c r="AU97" s="421"/>
      <c r="AV97" s="417"/>
      <c r="AW97" s="422"/>
      <c r="AX97" s="423"/>
      <c r="AY97" s="424"/>
      <c r="AZ97" s="425"/>
    </row>
    <row r="98" ht="15.75" customHeight="1">
      <c r="A98" s="406">
        <v>96.0</v>
      </c>
      <c r="B98" s="407">
        <v>20261.0</v>
      </c>
      <c r="C98" s="408">
        <v>45731.0</v>
      </c>
      <c r="D98" s="409">
        <v>45734.0</v>
      </c>
      <c r="E98" s="410">
        <f t="shared" si="1"/>
        <v>3</v>
      </c>
      <c r="F98" s="411" t="s">
        <v>3269</v>
      </c>
      <c r="G98" s="408">
        <v>44896.0</v>
      </c>
      <c r="H98" s="407">
        <v>2.0</v>
      </c>
      <c r="I98" s="412"/>
      <c r="J98" s="412" t="s">
        <v>3270</v>
      </c>
      <c r="K98" s="412" t="s">
        <v>3271</v>
      </c>
      <c r="L98" s="412" t="s">
        <v>164</v>
      </c>
      <c r="M98" s="418" t="s">
        <v>58</v>
      </c>
      <c r="N98" s="412" t="s">
        <v>3272</v>
      </c>
      <c r="O98" s="412" t="s">
        <v>3273</v>
      </c>
      <c r="P98" s="407" t="s">
        <v>91</v>
      </c>
      <c r="Q98" s="412" t="s">
        <v>62</v>
      </c>
      <c r="R98" s="407" t="s">
        <v>62</v>
      </c>
      <c r="S98" s="412" t="s">
        <v>3274</v>
      </c>
      <c r="T98" s="412" t="s">
        <v>62</v>
      </c>
      <c r="U98" s="413"/>
      <c r="V98" s="414"/>
      <c r="W98" s="414"/>
      <c r="X98" s="414"/>
      <c r="Y98" s="414"/>
      <c r="Z98" s="414">
        <v>20475.0</v>
      </c>
      <c r="AA98" s="414">
        <v>8775.0</v>
      </c>
      <c r="AB98" s="414">
        <f t="shared" si="2"/>
        <v>29250</v>
      </c>
      <c r="AC98" s="416">
        <f t="shared" si="3"/>
        <v>-29250</v>
      </c>
      <c r="AD98" s="417" t="s">
        <v>81</v>
      </c>
      <c r="AE98" s="417" t="s">
        <v>65</v>
      </c>
      <c r="AF98" s="418" t="b">
        <v>1</v>
      </c>
      <c r="AG98" s="412"/>
      <c r="AH98" s="412" t="b">
        <v>1</v>
      </c>
      <c r="AI98" s="412"/>
      <c r="AJ98" s="412" t="b">
        <v>1</v>
      </c>
      <c r="AK98" s="412"/>
      <c r="AL98" s="412"/>
      <c r="AM98" s="412" t="b">
        <v>1</v>
      </c>
      <c r="AN98" s="412"/>
      <c r="AO98" s="417" t="s">
        <v>270</v>
      </c>
      <c r="AP98" s="407" t="s">
        <v>69</v>
      </c>
      <c r="AQ98" s="419" t="s">
        <v>95</v>
      </c>
      <c r="AR98" s="420">
        <f t="shared" si="5"/>
        <v>45764</v>
      </c>
      <c r="AS98" s="417"/>
      <c r="AT98" s="421"/>
      <c r="AU98" s="421"/>
      <c r="AV98" s="417"/>
      <c r="AW98" s="422"/>
      <c r="AX98" s="423"/>
      <c r="AY98" s="424"/>
      <c r="AZ98" s="425"/>
    </row>
    <row r="99" ht="15.75" customHeight="1">
      <c r="A99" s="406">
        <v>97.0</v>
      </c>
      <c r="B99" s="407">
        <v>20306.0</v>
      </c>
      <c r="C99" s="408">
        <v>45731.0</v>
      </c>
      <c r="D99" s="409">
        <v>45734.0</v>
      </c>
      <c r="E99" s="410">
        <f t="shared" si="1"/>
        <v>3</v>
      </c>
      <c r="F99" s="411" t="s">
        <v>3275</v>
      </c>
      <c r="G99" s="408">
        <v>35156.0</v>
      </c>
      <c r="H99" s="407">
        <v>28.0</v>
      </c>
      <c r="I99" s="412"/>
      <c r="J99" s="412" t="s">
        <v>3275</v>
      </c>
      <c r="K99" s="412" t="s">
        <v>3276</v>
      </c>
      <c r="L99" s="412" t="s">
        <v>164</v>
      </c>
      <c r="M99" s="418" t="s">
        <v>76</v>
      </c>
      <c r="N99" s="412" t="s">
        <v>3277</v>
      </c>
      <c r="O99" s="412" t="s">
        <v>3278</v>
      </c>
      <c r="P99" s="407" t="s">
        <v>3279</v>
      </c>
      <c r="Q99" s="412" t="s">
        <v>3280</v>
      </c>
      <c r="R99" s="407">
        <v>59513.0</v>
      </c>
      <c r="S99" s="412" t="s">
        <v>3281</v>
      </c>
      <c r="T99" s="412" t="s">
        <v>3035</v>
      </c>
      <c r="U99" s="413"/>
      <c r="V99" s="414"/>
      <c r="W99" s="414"/>
      <c r="X99" s="414"/>
      <c r="Y99" s="414"/>
      <c r="Z99" s="414">
        <v>22230.0</v>
      </c>
      <c r="AA99" s="414">
        <v>14820.0</v>
      </c>
      <c r="AB99" s="414">
        <f t="shared" si="2"/>
        <v>37050</v>
      </c>
      <c r="AC99" s="416">
        <f t="shared" si="3"/>
        <v>-37050</v>
      </c>
      <c r="AD99" s="417" t="s">
        <v>938</v>
      </c>
      <c r="AE99" s="417" t="s">
        <v>65</v>
      </c>
      <c r="AF99" s="418" t="b">
        <v>1</v>
      </c>
      <c r="AG99" s="412"/>
      <c r="AH99" s="412" t="b">
        <v>1</v>
      </c>
      <c r="AI99" s="412"/>
      <c r="AJ99" s="412" t="b">
        <v>1</v>
      </c>
      <c r="AK99" s="412"/>
      <c r="AL99" s="412"/>
      <c r="AM99" s="412" t="b">
        <v>1</v>
      </c>
      <c r="AN99" s="412"/>
      <c r="AO99" s="417" t="s">
        <v>83</v>
      </c>
      <c r="AP99" s="407" t="s">
        <v>94</v>
      </c>
      <c r="AQ99" s="419" t="s">
        <v>70</v>
      </c>
      <c r="AR99" s="420">
        <f t="shared" si="5"/>
        <v>45764</v>
      </c>
      <c r="AS99" s="417"/>
      <c r="AT99" s="421"/>
      <c r="AU99" s="421"/>
      <c r="AV99" s="417"/>
      <c r="AW99" s="422"/>
      <c r="AX99" s="423"/>
      <c r="AY99" s="424"/>
      <c r="AZ99" s="425"/>
    </row>
    <row r="100" ht="15.75" customHeight="1">
      <c r="A100" s="406">
        <v>98.0</v>
      </c>
      <c r="B100" s="407">
        <v>20218.0</v>
      </c>
      <c r="C100" s="408">
        <v>45729.0</v>
      </c>
      <c r="D100" s="409">
        <v>45734.0</v>
      </c>
      <c r="E100" s="410">
        <f t="shared" si="1"/>
        <v>5</v>
      </c>
      <c r="F100" s="411" t="s">
        <v>3282</v>
      </c>
      <c r="G100" s="408">
        <v>39615.0</v>
      </c>
      <c r="H100" s="407">
        <v>16.0</v>
      </c>
      <c r="I100" s="412"/>
      <c r="J100" s="412" t="s">
        <v>3283</v>
      </c>
      <c r="K100" s="412" t="s">
        <v>3284</v>
      </c>
      <c r="L100" s="412" t="s">
        <v>57</v>
      </c>
      <c r="M100" s="418" t="s">
        <v>58</v>
      </c>
      <c r="N100" s="412" t="s">
        <v>352</v>
      </c>
      <c r="O100" s="412" t="s">
        <v>3285</v>
      </c>
      <c r="P100" s="407" t="s">
        <v>509</v>
      </c>
      <c r="Q100" s="412" t="s">
        <v>62</v>
      </c>
      <c r="R100" s="407" t="s">
        <v>62</v>
      </c>
      <c r="S100" s="412" t="s">
        <v>3140</v>
      </c>
      <c r="T100" s="412" t="s">
        <v>62</v>
      </c>
      <c r="U100" s="413"/>
      <c r="V100" s="414"/>
      <c r="W100" s="414"/>
      <c r="X100" s="414"/>
      <c r="Y100" s="414"/>
      <c r="Z100" s="414">
        <v>13650.0</v>
      </c>
      <c r="AA100" s="414">
        <v>5850.0</v>
      </c>
      <c r="AB100" s="414">
        <f t="shared" si="2"/>
        <v>19500</v>
      </c>
      <c r="AC100" s="416">
        <f t="shared" si="3"/>
        <v>-19500</v>
      </c>
      <c r="AD100" s="417" t="s">
        <v>81</v>
      </c>
      <c r="AE100" s="417" t="s">
        <v>65</v>
      </c>
      <c r="AF100" s="418" t="b">
        <v>1</v>
      </c>
      <c r="AG100" s="412"/>
      <c r="AH100" s="412" t="b">
        <v>1</v>
      </c>
      <c r="AI100" s="412"/>
      <c r="AJ100" s="412" t="b">
        <v>1</v>
      </c>
      <c r="AK100" s="412"/>
      <c r="AL100" s="412"/>
      <c r="AM100" s="412" t="b">
        <v>1</v>
      </c>
      <c r="AN100" s="412"/>
      <c r="AO100" s="417" t="s">
        <v>83</v>
      </c>
      <c r="AP100" s="407" t="s">
        <v>69</v>
      </c>
      <c r="AQ100" s="419" t="s">
        <v>70</v>
      </c>
      <c r="AR100" s="420">
        <f t="shared" si="5"/>
        <v>45764</v>
      </c>
      <c r="AS100" s="417"/>
      <c r="AT100" s="421"/>
      <c r="AU100" s="421"/>
      <c r="AV100" s="417"/>
      <c r="AW100" s="422"/>
      <c r="AX100" s="423"/>
      <c r="AY100" s="424"/>
      <c r="AZ100" s="425"/>
    </row>
    <row r="101" ht="15.75" customHeight="1">
      <c r="A101" s="406">
        <v>99.0</v>
      </c>
      <c r="B101" s="407">
        <v>20354.0</v>
      </c>
      <c r="C101" s="408">
        <v>45733.0</v>
      </c>
      <c r="D101" s="409">
        <v>45734.0</v>
      </c>
      <c r="E101" s="410">
        <f t="shared" si="1"/>
        <v>1</v>
      </c>
      <c r="F101" s="411" t="s">
        <v>3286</v>
      </c>
      <c r="G101" s="408">
        <v>45733.0</v>
      </c>
      <c r="H101" s="407">
        <v>0.0</v>
      </c>
      <c r="I101" s="412"/>
      <c r="J101" s="412" t="s">
        <v>3287</v>
      </c>
      <c r="K101" s="412" t="s">
        <v>3288</v>
      </c>
      <c r="L101" s="412" t="s">
        <v>57</v>
      </c>
      <c r="M101" s="418" t="s">
        <v>58</v>
      </c>
      <c r="N101" s="412" t="s">
        <v>3289</v>
      </c>
      <c r="O101" s="412" t="s">
        <v>3290</v>
      </c>
      <c r="P101" s="407" t="s">
        <v>605</v>
      </c>
      <c r="Q101" s="412" t="s">
        <v>62</v>
      </c>
      <c r="R101" s="407">
        <v>99460.0</v>
      </c>
      <c r="S101" s="412" t="s">
        <v>3145</v>
      </c>
      <c r="T101" s="412" t="s">
        <v>62</v>
      </c>
      <c r="U101" s="413"/>
      <c r="V101" s="414"/>
      <c r="W101" s="414"/>
      <c r="X101" s="414"/>
      <c r="Y101" s="414"/>
      <c r="Z101" s="414">
        <v>4774.5</v>
      </c>
      <c r="AA101" s="414">
        <v>978.0</v>
      </c>
      <c r="AB101" s="414">
        <f t="shared" si="2"/>
        <v>5752.5</v>
      </c>
      <c r="AC101" s="416">
        <f t="shared" si="3"/>
        <v>-5752.5</v>
      </c>
      <c r="AD101" s="417" t="s">
        <v>938</v>
      </c>
      <c r="AE101" s="417" t="s">
        <v>65</v>
      </c>
      <c r="AF101" s="418" t="b">
        <v>1</v>
      </c>
      <c r="AG101" s="412"/>
      <c r="AH101" s="412" t="b">
        <v>1</v>
      </c>
      <c r="AI101" s="412"/>
      <c r="AJ101" s="412" t="b">
        <v>1</v>
      </c>
      <c r="AK101" s="412"/>
      <c r="AL101" s="412"/>
      <c r="AM101" s="412" t="b">
        <v>1</v>
      </c>
      <c r="AN101" s="412"/>
      <c r="AO101" s="417" t="s">
        <v>949</v>
      </c>
      <c r="AP101" s="407" t="s">
        <v>94</v>
      </c>
      <c r="AQ101" s="419" t="s">
        <v>70</v>
      </c>
      <c r="AR101" s="420">
        <f t="shared" si="5"/>
        <v>45764</v>
      </c>
      <c r="AS101" s="417"/>
      <c r="AT101" s="421"/>
      <c r="AU101" s="421"/>
      <c r="AV101" s="417"/>
      <c r="AW101" s="422"/>
      <c r="AX101" s="423"/>
      <c r="AY101" s="424"/>
      <c r="AZ101" s="425"/>
    </row>
    <row r="102" ht="15.75" customHeight="1">
      <c r="A102" s="406">
        <v>100.0</v>
      </c>
      <c r="B102" s="407">
        <v>20337.0</v>
      </c>
      <c r="C102" s="408">
        <v>45733.0</v>
      </c>
      <c r="D102" s="409">
        <v>45734.0</v>
      </c>
      <c r="E102" s="410">
        <f t="shared" si="1"/>
        <v>1</v>
      </c>
      <c r="F102" s="411" t="s">
        <v>3287</v>
      </c>
      <c r="G102" s="408">
        <v>34242.0</v>
      </c>
      <c r="H102" s="407">
        <v>31.0</v>
      </c>
      <c r="I102" s="412"/>
      <c r="J102" s="412" t="s">
        <v>3287</v>
      </c>
      <c r="K102" s="412" t="s">
        <v>3288</v>
      </c>
      <c r="L102" s="412" t="s">
        <v>57</v>
      </c>
      <c r="M102" s="418" t="s">
        <v>76</v>
      </c>
      <c r="N102" s="412" t="s">
        <v>3291</v>
      </c>
      <c r="O102" s="412" t="s">
        <v>3292</v>
      </c>
      <c r="P102" s="407" t="s">
        <v>3293</v>
      </c>
      <c r="Q102" s="412" t="s">
        <v>3294</v>
      </c>
      <c r="R102" s="407">
        <v>59409.0</v>
      </c>
      <c r="S102" s="412" t="s">
        <v>3074</v>
      </c>
      <c r="T102" s="412" t="s">
        <v>3075</v>
      </c>
      <c r="U102" s="413"/>
      <c r="V102" s="414"/>
      <c r="W102" s="414"/>
      <c r="X102" s="414"/>
      <c r="Y102" s="414"/>
      <c r="Z102" s="414">
        <v>10725.0</v>
      </c>
      <c r="AA102" s="414">
        <v>8190.0</v>
      </c>
      <c r="AB102" s="414">
        <f t="shared" si="2"/>
        <v>18915</v>
      </c>
      <c r="AC102" s="416">
        <f t="shared" si="3"/>
        <v>-18915</v>
      </c>
      <c r="AD102" s="417" t="s">
        <v>938</v>
      </c>
      <c r="AE102" s="417" t="s">
        <v>65</v>
      </c>
      <c r="AF102" s="418" t="b">
        <v>1</v>
      </c>
      <c r="AG102" s="412"/>
      <c r="AH102" s="412" t="b">
        <v>1</v>
      </c>
      <c r="AI102" s="412"/>
      <c r="AJ102" s="412" t="b">
        <v>1</v>
      </c>
      <c r="AK102" s="412"/>
      <c r="AL102" s="412"/>
      <c r="AM102" s="412" t="b">
        <v>1</v>
      </c>
      <c r="AN102" s="412"/>
      <c r="AO102" s="417" t="s">
        <v>238</v>
      </c>
      <c r="AP102" s="407" t="s">
        <v>94</v>
      </c>
      <c r="AQ102" s="419" t="s">
        <v>70</v>
      </c>
      <c r="AR102" s="420">
        <f t="shared" si="5"/>
        <v>45764</v>
      </c>
      <c r="AS102" s="417"/>
      <c r="AT102" s="421"/>
      <c r="AU102" s="421"/>
      <c r="AV102" s="417"/>
      <c r="AW102" s="422"/>
      <c r="AX102" s="423"/>
      <c r="AY102" s="424"/>
      <c r="AZ102" s="425"/>
    </row>
    <row r="103" ht="15.75" customHeight="1">
      <c r="A103" s="711">
        <v>101.0</v>
      </c>
      <c r="B103" s="712">
        <v>20265.0</v>
      </c>
      <c r="C103" s="713">
        <v>45731.0</v>
      </c>
      <c r="D103" s="714">
        <v>45734.0</v>
      </c>
      <c r="E103" s="715">
        <f t="shared" si="1"/>
        <v>3</v>
      </c>
      <c r="F103" s="716" t="s">
        <v>3295</v>
      </c>
      <c r="G103" s="713">
        <v>31122.0</v>
      </c>
      <c r="H103" s="712">
        <v>40.0</v>
      </c>
      <c r="I103" s="717"/>
      <c r="J103" s="717" t="s">
        <v>3295</v>
      </c>
      <c r="K103" s="717" t="s">
        <v>3296</v>
      </c>
      <c r="L103" s="717" t="s">
        <v>57</v>
      </c>
      <c r="M103" s="718" t="s">
        <v>76</v>
      </c>
      <c r="N103" s="717" t="s">
        <v>3297</v>
      </c>
      <c r="O103" s="717" t="s">
        <v>3298</v>
      </c>
      <c r="P103" s="712" t="s">
        <v>2861</v>
      </c>
      <c r="Q103" s="717" t="s">
        <v>62</v>
      </c>
      <c r="R103" s="712" t="s">
        <v>62</v>
      </c>
      <c r="S103" s="717" t="s">
        <v>3299</v>
      </c>
      <c r="T103" s="717" t="s">
        <v>3300</v>
      </c>
      <c r="U103" s="719"/>
      <c r="V103" s="720"/>
      <c r="W103" s="720"/>
      <c r="X103" s="720"/>
      <c r="Y103" s="720"/>
      <c r="Z103" s="720">
        <v>9282.0</v>
      </c>
      <c r="AA103" s="720">
        <v>3978.0</v>
      </c>
      <c r="AB103" s="720">
        <f t="shared" si="2"/>
        <v>13260</v>
      </c>
      <c r="AC103" s="721">
        <f t="shared" si="3"/>
        <v>-13260</v>
      </c>
      <c r="AD103" s="722" t="s">
        <v>81</v>
      </c>
      <c r="AE103" s="722" t="s">
        <v>65</v>
      </c>
      <c r="AF103" s="718" t="b">
        <v>1</v>
      </c>
      <c r="AG103" s="717"/>
      <c r="AH103" s="717" t="b">
        <v>1</v>
      </c>
      <c r="AI103" s="717"/>
      <c r="AJ103" s="717" t="b">
        <v>1</v>
      </c>
      <c r="AK103" s="717"/>
      <c r="AL103" s="717"/>
      <c r="AM103" s="717" t="b">
        <v>1</v>
      </c>
      <c r="AN103" s="717"/>
      <c r="AO103" s="722" t="s">
        <v>83</v>
      </c>
      <c r="AP103" s="712" t="s">
        <v>94</v>
      </c>
      <c r="AQ103" s="723" t="s">
        <v>70</v>
      </c>
      <c r="AR103" s="724">
        <f t="shared" si="5"/>
        <v>45764</v>
      </c>
      <c r="AS103" s="722"/>
      <c r="AT103" s="725"/>
      <c r="AU103" s="725"/>
      <c r="AV103" s="722"/>
      <c r="AW103" s="726"/>
      <c r="AX103" s="727"/>
      <c r="AY103" s="728"/>
      <c r="AZ103" s="729"/>
      <c r="BA103" s="730"/>
    </row>
    <row r="104" ht="15.75" customHeight="1">
      <c r="A104" s="406">
        <v>102.0</v>
      </c>
      <c r="B104" s="407">
        <v>20418.0</v>
      </c>
      <c r="C104" s="408">
        <v>45735.0</v>
      </c>
      <c r="D104" s="409">
        <v>45735.0</v>
      </c>
      <c r="E104" s="410">
        <f t="shared" si="1"/>
        <v>0</v>
      </c>
      <c r="F104" s="411" t="s">
        <v>1324</v>
      </c>
      <c r="G104" s="408">
        <v>38898.0</v>
      </c>
      <c r="H104" s="407">
        <v>18.0</v>
      </c>
      <c r="I104" s="412" t="s">
        <v>62</v>
      </c>
      <c r="J104" s="412" t="s">
        <v>1325</v>
      </c>
      <c r="K104" s="731">
        <v>2.258109113E9</v>
      </c>
      <c r="L104" s="412" t="s">
        <v>75</v>
      </c>
      <c r="M104" s="418" t="s">
        <v>58</v>
      </c>
      <c r="N104" s="412" t="s">
        <v>3301</v>
      </c>
      <c r="O104" s="412" t="s">
        <v>3301</v>
      </c>
      <c r="P104" s="407" t="s">
        <v>922</v>
      </c>
      <c r="Q104" s="412" t="s">
        <v>3302</v>
      </c>
      <c r="R104" s="407">
        <v>11011.0</v>
      </c>
      <c r="S104" s="412" t="s">
        <v>3303</v>
      </c>
      <c r="T104" s="412" t="s">
        <v>62</v>
      </c>
      <c r="U104" s="413"/>
      <c r="V104" s="414"/>
      <c r="W104" s="414"/>
      <c r="X104" s="414"/>
      <c r="Y104" s="414"/>
      <c r="Z104" s="414">
        <v>10725.0</v>
      </c>
      <c r="AA104" s="414">
        <v>4914.0</v>
      </c>
      <c r="AB104" s="414">
        <f t="shared" si="2"/>
        <v>15639</v>
      </c>
      <c r="AC104" s="416">
        <f t="shared" si="3"/>
        <v>-15639</v>
      </c>
      <c r="AD104" s="417" t="s">
        <v>312</v>
      </c>
      <c r="AE104" s="417" t="s">
        <v>313</v>
      </c>
      <c r="AF104" s="418" t="b">
        <v>1</v>
      </c>
      <c r="AG104" s="412"/>
      <c r="AH104" s="412" t="b">
        <v>1</v>
      </c>
      <c r="AI104" s="412"/>
      <c r="AJ104" s="412" t="b">
        <v>1</v>
      </c>
      <c r="AK104" s="412"/>
      <c r="AL104" s="412"/>
      <c r="AM104" s="412" t="b">
        <v>1</v>
      </c>
      <c r="AN104" s="412"/>
      <c r="AO104" s="417"/>
      <c r="AP104" s="407"/>
      <c r="AQ104" s="419" t="s">
        <v>95</v>
      </c>
      <c r="AR104" s="420">
        <f t="shared" si="5"/>
        <v>45765</v>
      </c>
      <c r="AS104" s="417"/>
      <c r="AT104" s="421"/>
      <c r="AU104" s="421"/>
      <c r="AV104" s="417"/>
      <c r="AW104" s="422"/>
      <c r="AX104" s="423"/>
      <c r="AY104" s="424"/>
      <c r="AZ104" s="425"/>
    </row>
    <row r="105" ht="15.75" customHeight="1">
      <c r="A105" s="649" t="s">
        <v>882</v>
      </c>
      <c r="B105" s="407">
        <v>20320.0</v>
      </c>
      <c r="C105" s="408">
        <v>45732.0</v>
      </c>
      <c r="D105" s="409">
        <v>45735.0</v>
      </c>
      <c r="E105" s="410">
        <f t="shared" si="1"/>
        <v>3</v>
      </c>
      <c r="F105" s="411" t="s">
        <v>3304</v>
      </c>
      <c r="G105" s="408">
        <v>24357.0</v>
      </c>
      <c r="H105" s="407">
        <v>58.0</v>
      </c>
      <c r="I105" s="412"/>
      <c r="J105" s="412" t="s">
        <v>3304</v>
      </c>
      <c r="K105" s="412" t="s">
        <v>3305</v>
      </c>
      <c r="L105" s="412" t="s">
        <v>75</v>
      </c>
      <c r="M105" s="418" t="s">
        <v>76</v>
      </c>
      <c r="N105" s="412" t="s">
        <v>3306</v>
      </c>
      <c r="O105" s="412" t="s">
        <v>3307</v>
      </c>
      <c r="P105" s="407" t="s">
        <v>691</v>
      </c>
      <c r="Q105" s="412" t="s">
        <v>62</v>
      </c>
      <c r="R105" s="407" t="s">
        <v>62</v>
      </c>
      <c r="S105" s="412" t="s">
        <v>3308</v>
      </c>
      <c r="T105" s="412" t="s">
        <v>62</v>
      </c>
      <c r="U105" s="413"/>
      <c r="V105" s="414"/>
      <c r="W105" s="414"/>
      <c r="X105" s="414"/>
      <c r="Y105" s="414"/>
      <c r="Z105" s="414">
        <v>5460.0</v>
      </c>
      <c r="AA105" s="414">
        <v>2340.0</v>
      </c>
      <c r="AB105" s="414">
        <f t="shared" si="2"/>
        <v>7800</v>
      </c>
      <c r="AC105" s="416">
        <f t="shared" si="3"/>
        <v>-7800</v>
      </c>
      <c r="AD105" s="417" t="s">
        <v>81</v>
      </c>
      <c r="AE105" s="417" t="s">
        <v>65</v>
      </c>
      <c r="AF105" s="418" t="b">
        <v>1</v>
      </c>
      <c r="AG105" s="412"/>
      <c r="AH105" s="412" t="b">
        <v>0</v>
      </c>
      <c r="AI105" s="412" t="s">
        <v>3309</v>
      </c>
      <c r="AJ105" s="412" t="b">
        <v>0</v>
      </c>
      <c r="AK105" s="412" t="s">
        <v>3309</v>
      </c>
      <c r="AL105" s="412"/>
      <c r="AM105" s="412" t="b">
        <v>1</v>
      </c>
      <c r="AN105" s="412"/>
      <c r="AO105" s="417" t="s">
        <v>83</v>
      </c>
      <c r="AP105" s="407" t="s">
        <v>69</v>
      </c>
      <c r="AQ105" s="419" t="s">
        <v>95</v>
      </c>
      <c r="AR105" s="420">
        <f t="shared" si="5"/>
        <v>45765</v>
      </c>
      <c r="AS105" s="417"/>
      <c r="AT105" s="421"/>
      <c r="AU105" s="421"/>
      <c r="AV105" s="417"/>
      <c r="AW105" s="422"/>
      <c r="AX105" s="423"/>
      <c r="AY105" s="424"/>
      <c r="AZ105" s="425"/>
    </row>
    <row r="106" ht="15.75" customHeight="1">
      <c r="A106" s="406" t="s">
        <v>888</v>
      </c>
      <c r="B106" s="407">
        <v>20355.0</v>
      </c>
      <c r="C106" s="408">
        <v>45733.0</v>
      </c>
      <c r="D106" s="409">
        <v>45735.0</v>
      </c>
      <c r="E106" s="410">
        <f t="shared" si="1"/>
        <v>2</v>
      </c>
      <c r="F106" s="411" t="s">
        <v>3310</v>
      </c>
      <c r="G106" s="408">
        <v>45447.0</v>
      </c>
      <c r="H106" s="407">
        <v>0.0</v>
      </c>
      <c r="I106" s="412" t="s">
        <v>62</v>
      </c>
      <c r="J106" s="412" t="s">
        <v>3311</v>
      </c>
      <c r="K106" s="412" t="s">
        <v>3312</v>
      </c>
      <c r="L106" s="412" t="s">
        <v>228</v>
      </c>
      <c r="M106" s="418" t="s">
        <v>58</v>
      </c>
      <c r="N106" s="412" t="s">
        <v>3313</v>
      </c>
      <c r="O106" s="412" t="s">
        <v>3314</v>
      </c>
      <c r="P106" s="407" t="s">
        <v>3315</v>
      </c>
      <c r="Q106" s="412" t="s">
        <v>62</v>
      </c>
      <c r="R106" s="407" t="s">
        <v>62</v>
      </c>
      <c r="S106" s="412" t="s">
        <v>3008</v>
      </c>
      <c r="T106" s="412" t="s">
        <v>3316</v>
      </c>
      <c r="U106" s="413"/>
      <c r="V106" s="414"/>
      <c r="W106" s="414"/>
      <c r="X106" s="414"/>
      <c r="Y106" s="414"/>
      <c r="Z106" s="414">
        <v>5460.0</v>
      </c>
      <c r="AA106" s="414">
        <v>2340.0</v>
      </c>
      <c r="AB106" s="414">
        <f t="shared" si="2"/>
        <v>7800</v>
      </c>
      <c r="AC106" s="416">
        <f t="shared" si="3"/>
        <v>-7800</v>
      </c>
      <c r="AD106" s="417" t="s">
        <v>81</v>
      </c>
      <c r="AE106" s="417" t="s">
        <v>65</v>
      </c>
      <c r="AF106" s="418" t="b">
        <v>1</v>
      </c>
      <c r="AG106" s="412"/>
      <c r="AH106" s="412" t="b">
        <v>1</v>
      </c>
      <c r="AI106" s="412"/>
      <c r="AJ106" s="412" t="b">
        <v>1</v>
      </c>
      <c r="AK106" s="412"/>
      <c r="AL106" s="412"/>
      <c r="AM106" s="412" t="b">
        <v>1</v>
      </c>
      <c r="AN106" s="412"/>
      <c r="AO106" s="417" t="s">
        <v>83</v>
      </c>
      <c r="AP106" s="407" t="s">
        <v>94</v>
      </c>
      <c r="AQ106" s="419" t="s">
        <v>70</v>
      </c>
      <c r="AR106" s="420">
        <f t="shared" si="5"/>
        <v>45765</v>
      </c>
      <c r="AS106" s="417"/>
      <c r="AT106" s="421"/>
      <c r="AU106" s="421"/>
      <c r="AV106" s="417"/>
      <c r="AW106" s="422"/>
      <c r="AX106" s="423"/>
      <c r="AY106" s="424"/>
      <c r="AZ106" s="425"/>
    </row>
    <row r="107" ht="15.75" customHeight="1">
      <c r="A107" s="406" t="s">
        <v>895</v>
      </c>
      <c r="B107" s="407">
        <v>20251.0</v>
      </c>
      <c r="C107" s="408">
        <v>45730.0</v>
      </c>
      <c r="D107" s="409">
        <v>45735.0</v>
      </c>
      <c r="E107" s="410">
        <f t="shared" si="1"/>
        <v>5</v>
      </c>
      <c r="F107" s="411" t="s">
        <v>3317</v>
      </c>
      <c r="G107" s="408">
        <v>38244.0</v>
      </c>
      <c r="H107" s="407">
        <v>20.0</v>
      </c>
      <c r="I107" s="412"/>
      <c r="J107" s="412" t="s">
        <v>3317</v>
      </c>
      <c r="K107" s="412" t="s">
        <v>3318</v>
      </c>
      <c r="L107" s="412" t="s">
        <v>57</v>
      </c>
      <c r="M107" s="418" t="s">
        <v>76</v>
      </c>
      <c r="N107" s="412" t="s">
        <v>3319</v>
      </c>
      <c r="O107" s="412" t="s">
        <v>3320</v>
      </c>
      <c r="P107" s="407" t="s">
        <v>2893</v>
      </c>
      <c r="Q107" s="412" t="s">
        <v>62</v>
      </c>
      <c r="R107" s="407" t="s">
        <v>62</v>
      </c>
      <c r="S107" s="412" t="s">
        <v>3044</v>
      </c>
      <c r="T107" s="412" t="s">
        <v>3321</v>
      </c>
      <c r="U107" s="413"/>
      <c r="V107" s="414"/>
      <c r="W107" s="414"/>
      <c r="X107" s="414"/>
      <c r="Y107" s="414"/>
      <c r="Z107" s="414">
        <v>13377.0</v>
      </c>
      <c r="AA107" s="414">
        <v>5733.0</v>
      </c>
      <c r="AB107" s="414">
        <f t="shared" si="2"/>
        <v>19110</v>
      </c>
      <c r="AC107" s="416">
        <f t="shared" si="3"/>
        <v>-19110</v>
      </c>
      <c r="AD107" s="417" t="s">
        <v>81</v>
      </c>
      <c r="AE107" s="417" t="s">
        <v>65</v>
      </c>
      <c r="AF107" s="418" t="b">
        <v>1</v>
      </c>
      <c r="AG107" s="412"/>
      <c r="AH107" s="412" t="b">
        <v>1</v>
      </c>
      <c r="AI107" s="412"/>
      <c r="AJ107" s="412" t="b">
        <v>1</v>
      </c>
      <c r="AK107" s="412"/>
      <c r="AL107" s="412"/>
      <c r="AM107" s="412" t="b">
        <v>1</v>
      </c>
      <c r="AN107" s="412"/>
      <c r="AO107" s="417" t="s">
        <v>83</v>
      </c>
      <c r="AP107" s="407" t="s">
        <v>69</v>
      </c>
      <c r="AQ107" s="419" t="s">
        <v>70</v>
      </c>
      <c r="AR107" s="420">
        <f t="shared" si="5"/>
        <v>45765</v>
      </c>
      <c r="AS107" s="417"/>
      <c r="AT107" s="421"/>
      <c r="AU107" s="421"/>
      <c r="AV107" s="417"/>
      <c r="AW107" s="422"/>
      <c r="AX107" s="423"/>
      <c r="AY107" s="424"/>
      <c r="AZ107" s="425"/>
    </row>
    <row r="108" ht="15.75" customHeight="1">
      <c r="A108" s="406" t="s">
        <v>900</v>
      </c>
      <c r="B108" s="407">
        <v>20137.0</v>
      </c>
      <c r="C108" s="408">
        <v>45728.0</v>
      </c>
      <c r="D108" s="409">
        <v>45735.0</v>
      </c>
      <c r="E108" s="410">
        <f t="shared" si="1"/>
        <v>7</v>
      </c>
      <c r="F108" s="411" t="s">
        <v>3322</v>
      </c>
      <c r="G108" s="408">
        <v>20164.0</v>
      </c>
      <c r="H108" s="407">
        <v>70.0</v>
      </c>
      <c r="I108" s="412"/>
      <c r="J108" s="412" t="s">
        <v>3322</v>
      </c>
      <c r="K108" s="412" t="s">
        <v>3323</v>
      </c>
      <c r="L108" s="412" t="s">
        <v>98</v>
      </c>
      <c r="M108" s="418" t="s">
        <v>76</v>
      </c>
      <c r="N108" s="412" t="s">
        <v>3324</v>
      </c>
      <c r="O108" s="412" t="s">
        <v>3325</v>
      </c>
      <c r="P108" s="407" t="s">
        <v>3326</v>
      </c>
      <c r="Q108" s="412" t="s">
        <v>62</v>
      </c>
      <c r="R108" s="407" t="s">
        <v>62</v>
      </c>
      <c r="S108" s="412" t="s">
        <v>3044</v>
      </c>
      <c r="T108" s="412" t="s">
        <v>3327</v>
      </c>
      <c r="U108" s="413"/>
      <c r="V108" s="414"/>
      <c r="W108" s="414"/>
      <c r="X108" s="414"/>
      <c r="Y108" s="414"/>
      <c r="Z108" s="414">
        <v>19383.0</v>
      </c>
      <c r="AA108" s="414">
        <v>8307.0</v>
      </c>
      <c r="AB108" s="414">
        <f t="shared" si="2"/>
        <v>27690</v>
      </c>
      <c r="AC108" s="416">
        <f t="shared" si="3"/>
        <v>-27690</v>
      </c>
      <c r="AD108" s="417" t="s">
        <v>81</v>
      </c>
      <c r="AE108" s="417" t="s">
        <v>65</v>
      </c>
      <c r="AF108" s="418" t="b">
        <v>1</v>
      </c>
      <c r="AG108" s="412"/>
      <c r="AH108" s="412" t="b">
        <v>0</v>
      </c>
      <c r="AI108" s="412" t="s">
        <v>3328</v>
      </c>
      <c r="AJ108" s="412" t="b">
        <v>0</v>
      </c>
      <c r="AK108" s="412" t="s">
        <v>3328</v>
      </c>
      <c r="AL108" s="412"/>
      <c r="AM108" s="412" t="b">
        <v>1</v>
      </c>
      <c r="AN108" s="412"/>
      <c r="AO108" s="417" t="s">
        <v>270</v>
      </c>
      <c r="AP108" s="407" t="s">
        <v>69</v>
      </c>
      <c r="AQ108" s="419" t="s">
        <v>95</v>
      </c>
      <c r="AR108" s="420">
        <f t="shared" si="5"/>
        <v>45765</v>
      </c>
      <c r="AS108" s="417"/>
      <c r="AT108" s="421"/>
      <c r="AU108" s="421"/>
      <c r="AV108" s="417"/>
      <c r="AW108" s="422"/>
      <c r="AX108" s="423"/>
      <c r="AY108" s="424"/>
      <c r="AZ108" s="425"/>
    </row>
    <row r="109" ht="15.75" customHeight="1">
      <c r="A109" s="406" t="s">
        <v>906</v>
      </c>
      <c r="B109" s="407">
        <v>20316.0</v>
      </c>
      <c r="C109" s="408">
        <v>45732.0</v>
      </c>
      <c r="D109" s="409">
        <v>45735.0</v>
      </c>
      <c r="E109" s="410">
        <f t="shared" si="1"/>
        <v>3</v>
      </c>
      <c r="F109" s="411" t="s">
        <v>3329</v>
      </c>
      <c r="G109" s="408">
        <v>16095.0</v>
      </c>
      <c r="H109" s="407">
        <v>81.0</v>
      </c>
      <c r="I109" s="412"/>
      <c r="J109" s="412" t="s">
        <v>3329</v>
      </c>
      <c r="K109" s="412" t="s">
        <v>3330</v>
      </c>
      <c r="L109" s="412" t="s">
        <v>98</v>
      </c>
      <c r="M109" s="418" t="s">
        <v>76</v>
      </c>
      <c r="N109" s="412" t="s">
        <v>3331</v>
      </c>
      <c r="O109" s="412" t="s">
        <v>3332</v>
      </c>
      <c r="P109" s="407" t="s">
        <v>691</v>
      </c>
      <c r="Q109" s="412" t="s">
        <v>62</v>
      </c>
      <c r="R109" s="407" t="s">
        <v>62</v>
      </c>
      <c r="S109" s="412" t="s">
        <v>3123</v>
      </c>
      <c r="T109" s="412" t="s">
        <v>62</v>
      </c>
      <c r="U109" s="413"/>
      <c r="V109" s="414"/>
      <c r="W109" s="414"/>
      <c r="X109" s="414"/>
      <c r="Y109" s="414"/>
      <c r="Z109" s="414">
        <v>5460.0</v>
      </c>
      <c r="AA109" s="414">
        <v>2340.0</v>
      </c>
      <c r="AB109" s="414">
        <f t="shared" si="2"/>
        <v>7800</v>
      </c>
      <c r="AC109" s="416">
        <f t="shared" si="3"/>
        <v>-7800</v>
      </c>
      <c r="AD109" s="417" t="s">
        <v>81</v>
      </c>
      <c r="AE109" s="417" t="s">
        <v>65</v>
      </c>
      <c r="AF109" s="418" t="b">
        <v>1</v>
      </c>
      <c r="AG109" s="412"/>
      <c r="AH109" s="412" t="b">
        <v>0</v>
      </c>
      <c r="AI109" s="412" t="s">
        <v>3309</v>
      </c>
      <c r="AJ109" s="412" t="b">
        <v>0</v>
      </c>
      <c r="AK109" s="412" t="s">
        <v>3309</v>
      </c>
      <c r="AL109" s="412"/>
      <c r="AM109" s="412" t="b">
        <v>1</v>
      </c>
      <c r="AN109" s="412"/>
      <c r="AO109" s="417" t="s">
        <v>270</v>
      </c>
      <c r="AP109" s="407" t="s">
        <v>69</v>
      </c>
      <c r="AQ109" s="419" t="s">
        <v>95</v>
      </c>
      <c r="AR109" s="420">
        <f t="shared" si="5"/>
        <v>45765</v>
      </c>
      <c r="AS109" s="417"/>
      <c r="AT109" s="421"/>
      <c r="AU109" s="421"/>
      <c r="AV109" s="417"/>
      <c r="AW109" s="422"/>
      <c r="AX109" s="423"/>
      <c r="AY109" s="424"/>
      <c r="AZ109" s="425"/>
    </row>
    <row r="110" ht="15.75" customHeight="1">
      <c r="A110" s="406" t="s">
        <v>911</v>
      </c>
      <c r="B110" s="407">
        <v>20313.0</v>
      </c>
      <c r="C110" s="408">
        <v>45732.0</v>
      </c>
      <c r="D110" s="409">
        <v>45735.0</v>
      </c>
      <c r="E110" s="410">
        <f t="shared" si="1"/>
        <v>3</v>
      </c>
      <c r="F110" s="411" t="s">
        <v>3333</v>
      </c>
      <c r="G110" s="732">
        <v>35501.0</v>
      </c>
      <c r="H110" s="407">
        <v>28.0</v>
      </c>
      <c r="I110" s="412"/>
      <c r="J110" s="412" t="s">
        <v>3333</v>
      </c>
      <c r="K110" s="412" t="s">
        <v>3334</v>
      </c>
      <c r="L110" s="412" t="s">
        <v>57</v>
      </c>
      <c r="M110" s="418" t="s">
        <v>76</v>
      </c>
      <c r="N110" s="412" t="s">
        <v>3335</v>
      </c>
      <c r="O110" s="412" t="s">
        <v>3336</v>
      </c>
      <c r="P110" s="407" t="s">
        <v>1040</v>
      </c>
      <c r="Q110" s="412" t="s">
        <v>62</v>
      </c>
      <c r="R110" s="407" t="s">
        <v>62</v>
      </c>
      <c r="S110" s="412" t="s">
        <v>2869</v>
      </c>
      <c r="T110" s="412" t="s">
        <v>692</v>
      </c>
      <c r="U110" s="413"/>
      <c r="V110" s="414"/>
      <c r="W110" s="414"/>
      <c r="X110" s="414"/>
      <c r="Y110" s="414"/>
      <c r="Z110" s="414">
        <v>11602.5</v>
      </c>
      <c r="AA110" s="414">
        <v>4972.5</v>
      </c>
      <c r="AB110" s="414">
        <f t="shared" si="2"/>
        <v>16575</v>
      </c>
      <c r="AC110" s="416">
        <f t="shared" si="3"/>
        <v>-16575</v>
      </c>
      <c r="AD110" s="417" t="s">
        <v>81</v>
      </c>
      <c r="AE110" s="417" t="s">
        <v>65</v>
      </c>
      <c r="AF110" s="418" t="b">
        <v>1</v>
      </c>
      <c r="AG110" s="412"/>
      <c r="AH110" s="412" t="b">
        <v>1</v>
      </c>
      <c r="AI110" s="412"/>
      <c r="AJ110" s="412" t="b">
        <v>1</v>
      </c>
      <c r="AK110" s="412"/>
      <c r="AL110" s="412"/>
      <c r="AM110" s="412" t="b">
        <v>1</v>
      </c>
      <c r="AN110" s="412"/>
      <c r="AO110" s="417" t="s">
        <v>270</v>
      </c>
      <c r="AP110" s="407" t="s">
        <v>69</v>
      </c>
      <c r="AQ110" s="419" t="s">
        <v>95</v>
      </c>
      <c r="AR110" s="420">
        <f t="shared" si="5"/>
        <v>45765</v>
      </c>
      <c r="AS110" s="417"/>
      <c r="AT110" s="421"/>
      <c r="AU110" s="421"/>
      <c r="AV110" s="417"/>
      <c r="AW110" s="422"/>
      <c r="AX110" s="423"/>
      <c r="AY110" s="424"/>
      <c r="AZ110" s="425"/>
    </row>
    <row r="111" ht="15.75" customHeight="1">
      <c r="A111" s="711" t="s">
        <v>917</v>
      </c>
      <c r="B111" s="712">
        <v>20260.0</v>
      </c>
      <c r="C111" s="713">
        <v>45731.0</v>
      </c>
      <c r="D111" s="714">
        <v>45735.0</v>
      </c>
      <c r="E111" s="715">
        <f t="shared" si="1"/>
        <v>4</v>
      </c>
      <c r="F111" s="716" t="s">
        <v>2347</v>
      </c>
      <c r="G111" s="713">
        <v>25995.0</v>
      </c>
      <c r="H111" s="712">
        <v>54.0</v>
      </c>
      <c r="I111" s="717"/>
      <c r="J111" s="717" t="s">
        <v>2347</v>
      </c>
      <c r="K111" s="717" t="s">
        <v>3337</v>
      </c>
      <c r="L111" s="717" t="s">
        <v>570</v>
      </c>
      <c r="M111" s="718" t="s">
        <v>76</v>
      </c>
      <c r="N111" s="717" t="s">
        <v>3338</v>
      </c>
      <c r="O111" s="717" t="s">
        <v>3339</v>
      </c>
      <c r="P111" s="712" t="s">
        <v>3340</v>
      </c>
      <c r="Q111" s="717" t="s">
        <v>62</v>
      </c>
      <c r="R111" s="712" t="s">
        <v>62</v>
      </c>
      <c r="S111" s="717" t="s">
        <v>2869</v>
      </c>
      <c r="T111" s="717" t="s">
        <v>3341</v>
      </c>
      <c r="U111" s="719"/>
      <c r="V111" s="720"/>
      <c r="W111" s="720"/>
      <c r="X111" s="720"/>
      <c r="Y111" s="720"/>
      <c r="Z111" s="720">
        <v>43680.0</v>
      </c>
      <c r="AA111" s="720">
        <v>18720.0</v>
      </c>
      <c r="AB111" s="720">
        <f t="shared" si="2"/>
        <v>62400</v>
      </c>
      <c r="AC111" s="721">
        <f t="shared" si="3"/>
        <v>-62400</v>
      </c>
      <c r="AD111" s="722" t="s">
        <v>81</v>
      </c>
      <c r="AE111" s="722" t="s">
        <v>65</v>
      </c>
      <c r="AF111" s="718" t="b">
        <v>1</v>
      </c>
      <c r="AG111" s="717"/>
      <c r="AH111" s="717" t="b">
        <v>0</v>
      </c>
      <c r="AI111" s="717" t="s">
        <v>3342</v>
      </c>
      <c r="AJ111" s="717" t="b">
        <v>0</v>
      </c>
      <c r="AK111" s="717" t="s">
        <v>3342</v>
      </c>
      <c r="AL111" s="717"/>
      <c r="AM111" s="717" t="b">
        <v>1</v>
      </c>
      <c r="AN111" s="717"/>
      <c r="AO111" s="722" t="s">
        <v>83</v>
      </c>
      <c r="AP111" s="712" t="s">
        <v>1880</v>
      </c>
      <c r="AQ111" s="723" t="s">
        <v>95</v>
      </c>
      <c r="AR111" s="724">
        <f t="shared" si="5"/>
        <v>45765</v>
      </c>
      <c r="AS111" s="722"/>
      <c r="AT111" s="725"/>
      <c r="AU111" s="725"/>
      <c r="AV111" s="722"/>
      <c r="AW111" s="726"/>
      <c r="AX111" s="727"/>
      <c r="AY111" s="728"/>
      <c r="AZ111" s="729"/>
      <c r="BA111" s="730"/>
    </row>
    <row r="112" ht="15.75" customHeight="1">
      <c r="A112" s="406" t="s">
        <v>926</v>
      </c>
      <c r="B112" s="407"/>
      <c r="C112" s="408"/>
      <c r="D112" s="409"/>
      <c r="E112" s="410">
        <f t="shared" si="1"/>
        <v>0</v>
      </c>
      <c r="F112" s="411"/>
      <c r="G112" s="408"/>
      <c r="H112" s="408"/>
      <c r="I112" s="412"/>
      <c r="J112" s="412"/>
      <c r="K112" s="412"/>
      <c r="L112" s="412"/>
      <c r="M112" s="418"/>
      <c r="N112" s="412"/>
      <c r="O112" s="412"/>
      <c r="P112" s="407"/>
      <c r="Q112" s="412"/>
      <c r="R112" s="407"/>
      <c r="S112" s="412"/>
      <c r="T112" s="412"/>
      <c r="U112" s="413"/>
      <c r="V112" s="414"/>
      <c r="W112" s="414"/>
      <c r="X112" s="414"/>
      <c r="Y112" s="414"/>
      <c r="Z112" s="414"/>
      <c r="AA112" s="414"/>
      <c r="AB112" s="414">
        <f t="shared" si="2"/>
        <v>0</v>
      </c>
      <c r="AC112" s="416">
        <f t="shared" si="3"/>
        <v>0</v>
      </c>
      <c r="AD112" s="417"/>
      <c r="AE112" s="417"/>
      <c r="AF112" s="418" t="b">
        <v>0</v>
      </c>
      <c r="AG112" s="412"/>
      <c r="AH112" s="412" t="b">
        <v>0</v>
      </c>
      <c r="AI112" s="412"/>
      <c r="AJ112" s="412" t="b">
        <v>0</v>
      </c>
      <c r="AK112" s="412"/>
      <c r="AL112" s="412"/>
      <c r="AM112" s="412" t="b">
        <v>0</v>
      </c>
      <c r="AN112" s="412"/>
      <c r="AO112" s="417"/>
      <c r="AP112" s="407"/>
      <c r="AQ112" s="419"/>
      <c r="AR112" s="420">
        <f t="shared" si="5"/>
        <v>30</v>
      </c>
      <c r="AS112" s="417"/>
      <c r="AT112" s="421"/>
      <c r="AU112" s="421"/>
      <c r="AV112" s="417"/>
      <c r="AW112" s="422"/>
      <c r="AX112" s="423"/>
      <c r="AY112" s="424"/>
      <c r="AZ112" s="425"/>
    </row>
    <row r="113" ht="15.75" customHeight="1">
      <c r="A113" s="406" t="s">
        <v>932</v>
      </c>
      <c r="B113" s="407"/>
      <c r="C113" s="408"/>
      <c r="D113" s="409"/>
      <c r="E113" s="410">
        <f t="shared" si="1"/>
        <v>0</v>
      </c>
      <c r="F113" s="411"/>
      <c r="G113" s="408"/>
      <c r="H113" s="408"/>
      <c r="I113" s="412"/>
      <c r="J113" s="412"/>
      <c r="K113" s="412"/>
      <c r="L113" s="412"/>
      <c r="M113" s="418"/>
      <c r="N113" s="412"/>
      <c r="O113" s="412"/>
      <c r="P113" s="407"/>
      <c r="Q113" s="412"/>
      <c r="R113" s="407"/>
      <c r="S113" s="412"/>
      <c r="T113" s="412"/>
      <c r="U113" s="413"/>
      <c r="V113" s="414"/>
      <c r="W113" s="414"/>
      <c r="X113" s="414"/>
      <c r="Y113" s="414"/>
      <c r="Z113" s="414"/>
      <c r="AA113" s="414"/>
      <c r="AB113" s="414">
        <f t="shared" si="2"/>
        <v>0</v>
      </c>
      <c r="AC113" s="416">
        <f t="shared" si="3"/>
        <v>0</v>
      </c>
      <c r="AD113" s="417"/>
      <c r="AE113" s="417"/>
      <c r="AF113" s="418" t="b">
        <v>0</v>
      </c>
      <c r="AG113" s="412"/>
      <c r="AH113" s="412" t="b">
        <v>0</v>
      </c>
      <c r="AI113" s="412"/>
      <c r="AJ113" s="412" t="b">
        <v>0</v>
      </c>
      <c r="AK113" s="412"/>
      <c r="AL113" s="412"/>
      <c r="AM113" s="412" t="b">
        <v>0</v>
      </c>
      <c r="AN113" s="412"/>
      <c r="AO113" s="417"/>
      <c r="AP113" s="407"/>
      <c r="AQ113" s="419"/>
      <c r="AR113" s="420">
        <f t="shared" si="5"/>
        <v>30</v>
      </c>
      <c r="AS113" s="417"/>
      <c r="AT113" s="421"/>
      <c r="AU113" s="421"/>
      <c r="AV113" s="417"/>
      <c r="AW113" s="422"/>
      <c r="AX113" s="423"/>
      <c r="AY113" s="424"/>
      <c r="AZ113" s="425"/>
    </row>
    <row r="114" ht="15.75" customHeight="1">
      <c r="A114" s="406" t="s">
        <v>939</v>
      </c>
      <c r="B114" s="407"/>
      <c r="C114" s="408"/>
      <c r="D114" s="409"/>
      <c r="E114" s="410">
        <f t="shared" si="1"/>
        <v>0</v>
      </c>
      <c r="F114" s="411"/>
      <c r="G114" s="408"/>
      <c r="H114" s="408"/>
      <c r="I114" s="412"/>
      <c r="J114" s="412"/>
      <c r="K114" s="412"/>
      <c r="L114" s="412"/>
      <c r="M114" s="418"/>
      <c r="N114" s="412"/>
      <c r="O114" s="412"/>
      <c r="P114" s="407"/>
      <c r="Q114" s="412"/>
      <c r="R114" s="407"/>
      <c r="S114" s="412"/>
      <c r="T114" s="412"/>
      <c r="U114" s="413"/>
      <c r="V114" s="414"/>
      <c r="W114" s="414"/>
      <c r="X114" s="414"/>
      <c r="Y114" s="414"/>
      <c r="Z114" s="414"/>
      <c r="AA114" s="414"/>
      <c r="AB114" s="414">
        <f t="shared" si="2"/>
        <v>0</v>
      </c>
      <c r="AC114" s="416">
        <f t="shared" si="3"/>
        <v>0</v>
      </c>
      <c r="AD114" s="417"/>
      <c r="AE114" s="417"/>
      <c r="AF114" s="418" t="b">
        <v>0</v>
      </c>
      <c r="AG114" s="412"/>
      <c r="AH114" s="412" t="b">
        <v>0</v>
      </c>
      <c r="AI114" s="412"/>
      <c r="AJ114" s="412" t="b">
        <v>0</v>
      </c>
      <c r="AK114" s="412"/>
      <c r="AL114" s="412"/>
      <c r="AM114" s="412" t="b">
        <v>0</v>
      </c>
      <c r="AN114" s="412"/>
      <c r="AO114" s="417"/>
      <c r="AP114" s="407"/>
      <c r="AQ114" s="419"/>
      <c r="AR114" s="420">
        <f t="shared" si="5"/>
        <v>30</v>
      </c>
      <c r="AS114" s="417"/>
      <c r="AT114" s="421"/>
      <c r="AU114" s="421"/>
      <c r="AV114" s="417"/>
      <c r="AW114" s="422"/>
      <c r="AX114" s="423"/>
      <c r="AY114" s="424"/>
      <c r="AZ114" s="425"/>
    </row>
    <row r="115" ht="15.75" customHeight="1">
      <c r="A115" s="406" t="s">
        <v>945</v>
      </c>
      <c r="B115" s="407"/>
      <c r="C115" s="408"/>
      <c r="D115" s="409"/>
      <c r="E115" s="410">
        <f t="shared" si="1"/>
        <v>0</v>
      </c>
      <c r="F115" s="411"/>
      <c r="G115" s="408"/>
      <c r="H115" s="408"/>
      <c r="I115" s="412"/>
      <c r="J115" s="412"/>
      <c r="K115" s="412"/>
      <c r="L115" s="412"/>
      <c r="M115" s="418"/>
      <c r="N115" s="412"/>
      <c r="O115" s="412"/>
      <c r="P115" s="407"/>
      <c r="Q115" s="412"/>
      <c r="R115" s="407"/>
      <c r="S115" s="412"/>
      <c r="T115" s="412"/>
      <c r="U115" s="413"/>
      <c r="V115" s="414"/>
      <c r="W115" s="414"/>
      <c r="X115" s="414"/>
      <c r="Y115" s="414"/>
      <c r="Z115" s="414"/>
      <c r="AA115" s="414"/>
      <c r="AB115" s="414">
        <f t="shared" si="2"/>
        <v>0</v>
      </c>
      <c r="AC115" s="416">
        <f t="shared" si="3"/>
        <v>0</v>
      </c>
      <c r="AD115" s="417"/>
      <c r="AE115" s="417"/>
      <c r="AF115" s="418" t="b">
        <v>0</v>
      </c>
      <c r="AG115" s="412"/>
      <c r="AH115" s="412" t="b">
        <v>0</v>
      </c>
      <c r="AI115" s="412"/>
      <c r="AJ115" s="412" t="b">
        <v>0</v>
      </c>
      <c r="AK115" s="412"/>
      <c r="AL115" s="412"/>
      <c r="AM115" s="412" t="b">
        <v>0</v>
      </c>
      <c r="AN115" s="412"/>
      <c r="AO115" s="417"/>
      <c r="AP115" s="407"/>
      <c r="AQ115" s="419"/>
      <c r="AR115" s="420">
        <f t="shared" si="5"/>
        <v>30</v>
      </c>
      <c r="AS115" s="417"/>
      <c r="AT115" s="421"/>
      <c r="AU115" s="421"/>
      <c r="AV115" s="417"/>
      <c r="AW115" s="422"/>
      <c r="AX115" s="423"/>
      <c r="AY115" s="424"/>
      <c r="AZ115" s="425"/>
    </row>
    <row r="116" ht="15.75" customHeight="1">
      <c r="A116" s="406" t="s">
        <v>950</v>
      </c>
      <c r="B116" s="407"/>
      <c r="C116" s="408"/>
      <c r="D116" s="409"/>
      <c r="E116" s="410">
        <f t="shared" si="1"/>
        <v>0</v>
      </c>
      <c r="F116" s="411"/>
      <c r="G116" s="408"/>
      <c r="H116" s="408"/>
      <c r="I116" s="412"/>
      <c r="J116" s="412"/>
      <c r="K116" s="412"/>
      <c r="L116" s="412"/>
      <c r="M116" s="418"/>
      <c r="N116" s="412"/>
      <c r="O116" s="412"/>
      <c r="P116" s="407"/>
      <c r="Q116" s="412"/>
      <c r="R116" s="407"/>
      <c r="S116" s="412"/>
      <c r="T116" s="412"/>
      <c r="U116" s="413"/>
      <c r="V116" s="414"/>
      <c r="W116" s="414"/>
      <c r="X116" s="414"/>
      <c r="Y116" s="414"/>
      <c r="Z116" s="414"/>
      <c r="AA116" s="414"/>
      <c r="AB116" s="414">
        <f t="shared" si="2"/>
        <v>0</v>
      </c>
      <c r="AC116" s="416">
        <f t="shared" si="3"/>
        <v>0</v>
      </c>
      <c r="AD116" s="417"/>
      <c r="AE116" s="417"/>
      <c r="AF116" s="418" t="b">
        <v>0</v>
      </c>
      <c r="AG116" s="412"/>
      <c r="AH116" s="412" t="b">
        <v>0</v>
      </c>
      <c r="AI116" s="412"/>
      <c r="AJ116" s="412" t="b">
        <v>0</v>
      </c>
      <c r="AK116" s="412"/>
      <c r="AL116" s="412"/>
      <c r="AM116" s="412" t="b">
        <v>0</v>
      </c>
      <c r="AN116" s="412"/>
      <c r="AO116" s="417"/>
      <c r="AP116" s="407"/>
      <c r="AQ116" s="419"/>
      <c r="AR116" s="420">
        <f t="shared" si="5"/>
        <v>30</v>
      </c>
      <c r="AS116" s="417"/>
      <c r="AT116" s="421"/>
      <c r="AU116" s="421"/>
      <c r="AV116" s="417"/>
      <c r="AW116" s="422"/>
      <c r="AX116" s="423"/>
      <c r="AY116" s="424"/>
      <c r="AZ116" s="425"/>
    </row>
    <row r="117" ht="15.75" customHeight="1">
      <c r="A117" s="406" t="s">
        <v>954</v>
      </c>
      <c r="B117" s="407"/>
      <c r="C117" s="408"/>
      <c r="D117" s="409"/>
      <c r="E117" s="410">
        <f t="shared" si="1"/>
        <v>0</v>
      </c>
      <c r="F117" s="411"/>
      <c r="G117" s="408"/>
      <c r="H117" s="408"/>
      <c r="I117" s="412"/>
      <c r="J117" s="412"/>
      <c r="K117" s="412"/>
      <c r="L117" s="412"/>
      <c r="M117" s="418"/>
      <c r="N117" s="412"/>
      <c r="O117" s="412"/>
      <c r="P117" s="407"/>
      <c r="Q117" s="412"/>
      <c r="R117" s="407"/>
      <c r="S117" s="412"/>
      <c r="T117" s="412"/>
      <c r="U117" s="413"/>
      <c r="V117" s="414"/>
      <c r="W117" s="414"/>
      <c r="X117" s="414"/>
      <c r="Y117" s="414"/>
      <c r="Z117" s="414"/>
      <c r="AA117" s="414"/>
      <c r="AB117" s="414">
        <f t="shared" si="2"/>
        <v>0</v>
      </c>
      <c r="AC117" s="416">
        <f t="shared" si="3"/>
        <v>0</v>
      </c>
      <c r="AD117" s="417"/>
      <c r="AE117" s="417"/>
      <c r="AF117" s="418" t="b">
        <v>0</v>
      </c>
      <c r="AG117" s="412"/>
      <c r="AH117" s="412" t="b">
        <v>0</v>
      </c>
      <c r="AI117" s="412"/>
      <c r="AJ117" s="412" t="b">
        <v>0</v>
      </c>
      <c r="AK117" s="412"/>
      <c r="AL117" s="412"/>
      <c r="AM117" s="412" t="b">
        <v>0</v>
      </c>
      <c r="AN117" s="412"/>
      <c r="AO117" s="417"/>
      <c r="AP117" s="407"/>
      <c r="AQ117" s="419"/>
      <c r="AR117" s="420">
        <f t="shared" si="5"/>
        <v>30</v>
      </c>
      <c r="AS117" s="417"/>
      <c r="AT117" s="421"/>
      <c r="AU117" s="421"/>
      <c r="AV117" s="417"/>
      <c r="AW117" s="422"/>
      <c r="AX117" s="423"/>
      <c r="AY117" s="424"/>
      <c r="AZ117" s="425"/>
    </row>
    <row r="118" ht="15.75" customHeight="1">
      <c r="A118" s="406" t="s">
        <v>959</v>
      </c>
      <c r="B118" s="407"/>
      <c r="C118" s="408"/>
      <c r="D118" s="409"/>
      <c r="E118" s="410">
        <f t="shared" si="1"/>
        <v>0</v>
      </c>
      <c r="F118" s="411"/>
      <c r="G118" s="408"/>
      <c r="H118" s="408"/>
      <c r="I118" s="412"/>
      <c r="J118" s="412"/>
      <c r="K118" s="412"/>
      <c r="L118" s="412"/>
      <c r="M118" s="418"/>
      <c r="N118" s="412"/>
      <c r="O118" s="412"/>
      <c r="P118" s="407"/>
      <c r="Q118" s="412"/>
      <c r="R118" s="407"/>
      <c r="S118" s="412"/>
      <c r="T118" s="412"/>
      <c r="U118" s="413"/>
      <c r="V118" s="414"/>
      <c r="W118" s="414"/>
      <c r="X118" s="414"/>
      <c r="Y118" s="414"/>
      <c r="Z118" s="414"/>
      <c r="AA118" s="414"/>
      <c r="AB118" s="414">
        <f t="shared" si="2"/>
        <v>0</v>
      </c>
      <c r="AC118" s="416">
        <f t="shared" si="3"/>
        <v>0</v>
      </c>
      <c r="AD118" s="417"/>
      <c r="AE118" s="417"/>
      <c r="AF118" s="418" t="b">
        <v>0</v>
      </c>
      <c r="AG118" s="412"/>
      <c r="AH118" s="412" t="b">
        <v>0</v>
      </c>
      <c r="AI118" s="412"/>
      <c r="AJ118" s="412" t="b">
        <v>0</v>
      </c>
      <c r="AK118" s="412"/>
      <c r="AL118" s="412"/>
      <c r="AM118" s="412" t="b">
        <v>0</v>
      </c>
      <c r="AN118" s="412"/>
      <c r="AO118" s="417"/>
      <c r="AP118" s="407"/>
      <c r="AQ118" s="419"/>
      <c r="AR118" s="420">
        <f t="shared" si="5"/>
        <v>30</v>
      </c>
      <c r="AS118" s="417"/>
      <c r="AT118" s="421"/>
      <c r="AU118" s="421"/>
      <c r="AV118" s="417"/>
      <c r="AW118" s="422"/>
      <c r="AX118" s="423"/>
      <c r="AY118" s="424"/>
      <c r="AZ118" s="425"/>
    </row>
    <row r="119" ht="15.75" customHeight="1">
      <c r="A119" s="406" t="s">
        <v>965</v>
      </c>
      <c r="B119" s="407"/>
      <c r="C119" s="408"/>
      <c r="D119" s="409"/>
      <c r="E119" s="410">
        <f t="shared" si="1"/>
        <v>0</v>
      </c>
      <c r="F119" s="411"/>
      <c r="G119" s="408"/>
      <c r="H119" s="408"/>
      <c r="I119" s="412"/>
      <c r="J119" s="412"/>
      <c r="K119" s="412"/>
      <c r="L119" s="412"/>
      <c r="M119" s="418"/>
      <c r="N119" s="412"/>
      <c r="O119" s="412"/>
      <c r="P119" s="407"/>
      <c r="Q119" s="412"/>
      <c r="R119" s="407"/>
      <c r="S119" s="412"/>
      <c r="T119" s="412"/>
      <c r="U119" s="413"/>
      <c r="V119" s="414"/>
      <c r="W119" s="414"/>
      <c r="X119" s="414"/>
      <c r="Y119" s="414"/>
      <c r="Z119" s="414"/>
      <c r="AA119" s="414"/>
      <c r="AB119" s="414">
        <f t="shared" si="2"/>
        <v>0</v>
      </c>
      <c r="AC119" s="416">
        <f t="shared" si="3"/>
        <v>0</v>
      </c>
      <c r="AD119" s="417"/>
      <c r="AE119" s="417"/>
      <c r="AF119" s="418" t="b">
        <v>0</v>
      </c>
      <c r="AG119" s="412"/>
      <c r="AH119" s="412" t="b">
        <v>0</v>
      </c>
      <c r="AI119" s="412"/>
      <c r="AJ119" s="412" t="b">
        <v>0</v>
      </c>
      <c r="AK119" s="412"/>
      <c r="AL119" s="412"/>
      <c r="AM119" s="412" t="b">
        <v>0</v>
      </c>
      <c r="AN119" s="412"/>
      <c r="AO119" s="417"/>
      <c r="AP119" s="407"/>
      <c r="AQ119" s="419"/>
      <c r="AR119" s="420">
        <f t="shared" si="5"/>
        <v>30</v>
      </c>
      <c r="AS119" s="417"/>
      <c r="AT119" s="421"/>
      <c r="AU119" s="421"/>
      <c r="AV119" s="417"/>
      <c r="AW119" s="422"/>
      <c r="AX119" s="423"/>
      <c r="AY119" s="424"/>
      <c r="AZ119" s="425"/>
    </row>
    <row r="120" ht="15.75" customHeight="1">
      <c r="A120" s="406" t="s">
        <v>974</v>
      </c>
      <c r="B120" s="407"/>
      <c r="C120" s="408"/>
      <c r="D120" s="409"/>
      <c r="E120" s="410">
        <f t="shared" si="1"/>
        <v>0</v>
      </c>
      <c r="F120" s="411"/>
      <c r="G120" s="408"/>
      <c r="H120" s="408"/>
      <c r="I120" s="412"/>
      <c r="J120" s="412"/>
      <c r="K120" s="412"/>
      <c r="L120" s="412"/>
      <c r="M120" s="418"/>
      <c r="N120" s="412"/>
      <c r="O120" s="412"/>
      <c r="P120" s="407"/>
      <c r="Q120" s="412"/>
      <c r="R120" s="407"/>
      <c r="S120" s="412"/>
      <c r="T120" s="412"/>
      <c r="U120" s="413"/>
      <c r="V120" s="414"/>
      <c r="W120" s="414"/>
      <c r="X120" s="414"/>
      <c r="Y120" s="414"/>
      <c r="Z120" s="414"/>
      <c r="AA120" s="414"/>
      <c r="AB120" s="414">
        <f t="shared" si="2"/>
        <v>0</v>
      </c>
      <c r="AC120" s="416">
        <f t="shared" si="3"/>
        <v>0</v>
      </c>
      <c r="AD120" s="417"/>
      <c r="AE120" s="417"/>
      <c r="AF120" s="418" t="b">
        <v>0</v>
      </c>
      <c r="AG120" s="412"/>
      <c r="AH120" s="412" t="b">
        <v>0</v>
      </c>
      <c r="AI120" s="412"/>
      <c r="AJ120" s="412" t="b">
        <v>0</v>
      </c>
      <c r="AK120" s="412"/>
      <c r="AL120" s="412"/>
      <c r="AM120" s="412" t="b">
        <v>0</v>
      </c>
      <c r="AN120" s="412"/>
      <c r="AO120" s="417"/>
      <c r="AP120" s="407"/>
      <c r="AQ120" s="419"/>
      <c r="AR120" s="420">
        <f t="shared" si="5"/>
        <v>30</v>
      </c>
      <c r="AS120" s="417"/>
      <c r="AT120" s="421"/>
      <c r="AU120" s="421"/>
      <c r="AV120" s="417"/>
      <c r="AW120" s="422"/>
      <c r="AX120" s="423"/>
      <c r="AY120" s="424"/>
      <c r="AZ120" s="425"/>
    </row>
    <row r="121" ht="15.75" customHeight="1">
      <c r="A121" s="406" t="s">
        <v>983</v>
      </c>
      <c r="B121" s="407"/>
      <c r="C121" s="408"/>
      <c r="D121" s="409"/>
      <c r="E121" s="410">
        <f t="shared" si="1"/>
        <v>0</v>
      </c>
      <c r="F121" s="411"/>
      <c r="G121" s="408"/>
      <c r="H121" s="408"/>
      <c r="I121" s="412"/>
      <c r="J121" s="412"/>
      <c r="K121" s="412"/>
      <c r="L121" s="412"/>
      <c r="M121" s="418"/>
      <c r="N121" s="412"/>
      <c r="O121" s="412"/>
      <c r="P121" s="407"/>
      <c r="Q121" s="412"/>
      <c r="R121" s="407"/>
      <c r="S121" s="412"/>
      <c r="T121" s="412"/>
      <c r="U121" s="413"/>
      <c r="V121" s="414"/>
      <c r="W121" s="414"/>
      <c r="X121" s="414"/>
      <c r="Y121" s="414"/>
      <c r="Z121" s="414"/>
      <c r="AA121" s="414"/>
      <c r="AB121" s="414">
        <f t="shared" si="2"/>
        <v>0</v>
      </c>
      <c r="AC121" s="416">
        <f t="shared" si="3"/>
        <v>0</v>
      </c>
      <c r="AD121" s="417"/>
      <c r="AE121" s="417"/>
      <c r="AF121" s="418" t="b">
        <v>0</v>
      </c>
      <c r="AG121" s="412"/>
      <c r="AH121" s="412" t="b">
        <v>0</v>
      </c>
      <c r="AI121" s="412"/>
      <c r="AJ121" s="412" t="b">
        <v>0</v>
      </c>
      <c r="AK121" s="412"/>
      <c r="AL121" s="412"/>
      <c r="AM121" s="412" t="b">
        <v>0</v>
      </c>
      <c r="AN121" s="412"/>
      <c r="AO121" s="417"/>
      <c r="AP121" s="407"/>
      <c r="AQ121" s="419"/>
      <c r="AR121" s="420">
        <f t="shared" si="5"/>
        <v>30</v>
      </c>
      <c r="AS121" s="417"/>
      <c r="AT121" s="421"/>
      <c r="AU121" s="421"/>
      <c r="AV121" s="417"/>
      <c r="AW121" s="422"/>
      <c r="AX121" s="423"/>
      <c r="AY121" s="424"/>
      <c r="AZ121" s="425"/>
    </row>
    <row r="122" ht="15.75" customHeight="1">
      <c r="A122" s="406" t="s">
        <v>990</v>
      </c>
      <c r="B122" s="407"/>
      <c r="C122" s="408"/>
      <c r="D122" s="409"/>
      <c r="E122" s="410">
        <f t="shared" si="1"/>
        <v>0</v>
      </c>
      <c r="F122" s="411"/>
      <c r="G122" s="408"/>
      <c r="H122" s="408"/>
      <c r="I122" s="412"/>
      <c r="J122" s="412"/>
      <c r="K122" s="412"/>
      <c r="L122" s="412"/>
      <c r="M122" s="418"/>
      <c r="N122" s="412"/>
      <c r="O122" s="412"/>
      <c r="P122" s="407"/>
      <c r="Q122" s="412"/>
      <c r="R122" s="407"/>
      <c r="S122" s="412"/>
      <c r="T122" s="412"/>
      <c r="U122" s="413"/>
      <c r="V122" s="414"/>
      <c r="W122" s="414"/>
      <c r="X122" s="414"/>
      <c r="Y122" s="414"/>
      <c r="Z122" s="414"/>
      <c r="AA122" s="414"/>
      <c r="AB122" s="414">
        <f t="shared" si="2"/>
        <v>0</v>
      </c>
      <c r="AC122" s="416">
        <f t="shared" si="3"/>
        <v>0</v>
      </c>
      <c r="AD122" s="417"/>
      <c r="AE122" s="417"/>
      <c r="AF122" s="418" t="b">
        <v>0</v>
      </c>
      <c r="AG122" s="412"/>
      <c r="AH122" s="412" t="b">
        <v>0</v>
      </c>
      <c r="AI122" s="412"/>
      <c r="AJ122" s="412" t="b">
        <v>0</v>
      </c>
      <c r="AK122" s="412"/>
      <c r="AL122" s="412"/>
      <c r="AM122" s="412" t="b">
        <v>0</v>
      </c>
      <c r="AN122" s="412"/>
      <c r="AO122" s="417"/>
      <c r="AP122" s="407"/>
      <c r="AQ122" s="419"/>
      <c r="AR122" s="420">
        <f t="shared" si="5"/>
        <v>30</v>
      </c>
      <c r="AS122" s="417"/>
      <c r="AT122" s="421"/>
      <c r="AU122" s="421"/>
      <c r="AV122" s="417"/>
      <c r="AW122" s="422"/>
      <c r="AX122" s="423"/>
      <c r="AY122" s="424"/>
      <c r="AZ122" s="425"/>
    </row>
    <row r="123" ht="15.75" customHeight="1">
      <c r="A123" s="406" t="s">
        <v>997</v>
      </c>
      <c r="B123" s="407"/>
      <c r="C123" s="408"/>
      <c r="D123" s="409"/>
      <c r="E123" s="410">
        <f t="shared" si="1"/>
        <v>0</v>
      </c>
      <c r="F123" s="411"/>
      <c r="G123" s="408"/>
      <c r="H123" s="408"/>
      <c r="I123" s="412"/>
      <c r="J123" s="412"/>
      <c r="K123" s="412"/>
      <c r="L123" s="412"/>
      <c r="M123" s="418"/>
      <c r="N123" s="412"/>
      <c r="O123" s="412"/>
      <c r="P123" s="407"/>
      <c r="Q123" s="412"/>
      <c r="R123" s="407"/>
      <c r="S123" s="412"/>
      <c r="T123" s="412"/>
      <c r="U123" s="413"/>
      <c r="V123" s="414"/>
      <c r="W123" s="414"/>
      <c r="X123" s="414"/>
      <c r="Y123" s="414"/>
      <c r="Z123" s="414"/>
      <c r="AA123" s="414"/>
      <c r="AB123" s="414">
        <f t="shared" si="2"/>
        <v>0</v>
      </c>
      <c r="AC123" s="416">
        <f t="shared" si="3"/>
        <v>0</v>
      </c>
      <c r="AD123" s="417"/>
      <c r="AE123" s="417"/>
      <c r="AF123" s="418" t="b">
        <v>0</v>
      </c>
      <c r="AG123" s="412"/>
      <c r="AH123" s="412" t="b">
        <v>0</v>
      </c>
      <c r="AI123" s="412"/>
      <c r="AJ123" s="412" t="b">
        <v>0</v>
      </c>
      <c r="AK123" s="412"/>
      <c r="AL123" s="412"/>
      <c r="AM123" s="412" t="b">
        <v>0</v>
      </c>
      <c r="AN123" s="412"/>
      <c r="AO123" s="417"/>
      <c r="AP123" s="407"/>
      <c r="AQ123" s="419"/>
      <c r="AR123" s="420">
        <f t="shared" si="5"/>
        <v>30</v>
      </c>
      <c r="AS123" s="417"/>
      <c r="AT123" s="421"/>
      <c r="AU123" s="421"/>
      <c r="AV123" s="417"/>
      <c r="AW123" s="422"/>
      <c r="AX123" s="423"/>
      <c r="AY123" s="424"/>
      <c r="AZ123" s="425"/>
    </row>
    <row r="124" ht="15.75" customHeight="1">
      <c r="A124" s="406" t="s">
        <v>1004</v>
      </c>
      <c r="B124" s="407"/>
      <c r="C124" s="408"/>
      <c r="D124" s="409"/>
      <c r="E124" s="410">
        <f t="shared" si="1"/>
        <v>0</v>
      </c>
      <c r="F124" s="411"/>
      <c r="G124" s="408"/>
      <c r="H124" s="408"/>
      <c r="I124" s="412"/>
      <c r="J124" s="412"/>
      <c r="K124" s="412"/>
      <c r="L124" s="412"/>
      <c r="M124" s="418"/>
      <c r="N124" s="412"/>
      <c r="O124" s="412"/>
      <c r="P124" s="407"/>
      <c r="Q124" s="412"/>
      <c r="R124" s="407"/>
      <c r="S124" s="412"/>
      <c r="T124" s="412"/>
      <c r="U124" s="413"/>
      <c r="V124" s="414"/>
      <c r="W124" s="414"/>
      <c r="X124" s="414"/>
      <c r="Y124" s="414"/>
      <c r="Z124" s="414"/>
      <c r="AA124" s="414"/>
      <c r="AB124" s="414">
        <f t="shared" si="2"/>
        <v>0</v>
      </c>
      <c r="AC124" s="416">
        <f t="shared" si="3"/>
        <v>0</v>
      </c>
      <c r="AD124" s="417"/>
      <c r="AE124" s="417"/>
      <c r="AF124" s="418" t="b">
        <v>0</v>
      </c>
      <c r="AG124" s="412"/>
      <c r="AH124" s="412" t="b">
        <v>0</v>
      </c>
      <c r="AI124" s="412"/>
      <c r="AJ124" s="412" t="b">
        <v>0</v>
      </c>
      <c r="AK124" s="412"/>
      <c r="AL124" s="412"/>
      <c r="AM124" s="412" t="b">
        <v>0</v>
      </c>
      <c r="AN124" s="412"/>
      <c r="AO124" s="417"/>
      <c r="AP124" s="407"/>
      <c r="AQ124" s="419"/>
      <c r="AR124" s="420">
        <f t="shared" si="5"/>
        <v>30</v>
      </c>
      <c r="AS124" s="417"/>
      <c r="AT124" s="421"/>
      <c r="AU124" s="421"/>
      <c r="AV124" s="417"/>
      <c r="AW124" s="422"/>
      <c r="AX124" s="423"/>
      <c r="AY124" s="424"/>
      <c r="AZ124" s="425"/>
    </row>
    <row r="125" ht="15.75" customHeight="1">
      <c r="A125" s="406" t="s">
        <v>1011</v>
      </c>
      <c r="B125" s="407"/>
      <c r="C125" s="408"/>
      <c r="D125" s="409"/>
      <c r="E125" s="410">
        <f t="shared" si="1"/>
        <v>0</v>
      </c>
      <c r="F125" s="411"/>
      <c r="G125" s="408"/>
      <c r="H125" s="408"/>
      <c r="I125" s="412"/>
      <c r="J125" s="412"/>
      <c r="K125" s="412"/>
      <c r="L125" s="412"/>
      <c r="M125" s="418"/>
      <c r="N125" s="412"/>
      <c r="O125" s="412"/>
      <c r="P125" s="407"/>
      <c r="Q125" s="412"/>
      <c r="R125" s="407"/>
      <c r="S125" s="412"/>
      <c r="T125" s="412"/>
      <c r="U125" s="413"/>
      <c r="V125" s="414"/>
      <c r="W125" s="414"/>
      <c r="X125" s="414"/>
      <c r="Y125" s="414"/>
      <c r="Z125" s="414"/>
      <c r="AA125" s="414"/>
      <c r="AB125" s="414">
        <f t="shared" si="2"/>
        <v>0</v>
      </c>
      <c r="AC125" s="416">
        <f t="shared" si="3"/>
        <v>0</v>
      </c>
      <c r="AD125" s="417"/>
      <c r="AE125" s="417"/>
      <c r="AF125" s="418" t="b">
        <v>0</v>
      </c>
      <c r="AG125" s="412"/>
      <c r="AH125" s="412" t="b">
        <v>0</v>
      </c>
      <c r="AI125" s="412"/>
      <c r="AJ125" s="412" t="b">
        <v>0</v>
      </c>
      <c r="AK125" s="412"/>
      <c r="AL125" s="412"/>
      <c r="AM125" s="412" t="b">
        <v>0</v>
      </c>
      <c r="AN125" s="412"/>
      <c r="AO125" s="417"/>
      <c r="AP125" s="407"/>
      <c r="AQ125" s="419"/>
      <c r="AR125" s="420">
        <f t="shared" si="5"/>
        <v>30</v>
      </c>
      <c r="AS125" s="417"/>
      <c r="AT125" s="421"/>
      <c r="AU125" s="421"/>
      <c r="AV125" s="417"/>
      <c r="AW125" s="422"/>
      <c r="AX125" s="423"/>
      <c r="AY125" s="424"/>
      <c r="AZ125" s="425"/>
    </row>
    <row r="126" ht="15.75" customHeight="1">
      <c r="A126" s="406" t="s">
        <v>1016</v>
      </c>
      <c r="B126" s="407"/>
      <c r="C126" s="408"/>
      <c r="D126" s="409"/>
      <c r="E126" s="410">
        <f t="shared" si="1"/>
        <v>0</v>
      </c>
      <c r="F126" s="411"/>
      <c r="G126" s="408"/>
      <c r="H126" s="408"/>
      <c r="I126" s="412"/>
      <c r="J126" s="412"/>
      <c r="K126" s="412"/>
      <c r="L126" s="412"/>
      <c r="M126" s="418"/>
      <c r="N126" s="412"/>
      <c r="O126" s="412"/>
      <c r="P126" s="407"/>
      <c r="Q126" s="412"/>
      <c r="R126" s="407"/>
      <c r="S126" s="412"/>
      <c r="T126" s="412"/>
      <c r="U126" s="413"/>
      <c r="V126" s="414"/>
      <c r="W126" s="414"/>
      <c r="X126" s="414"/>
      <c r="Y126" s="414"/>
      <c r="Z126" s="414"/>
      <c r="AA126" s="414"/>
      <c r="AB126" s="414">
        <f t="shared" si="2"/>
        <v>0</v>
      </c>
      <c r="AC126" s="416">
        <f t="shared" si="3"/>
        <v>0</v>
      </c>
      <c r="AD126" s="417"/>
      <c r="AE126" s="417"/>
      <c r="AF126" s="418" t="b">
        <v>0</v>
      </c>
      <c r="AG126" s="412"/>
      <c r="AH126" s="412" t="b">
        <v>0</v>
      </c>
      <c r="AI126" s="412"/>
      <c r="AJ126" s="412" t="b">
        <v>0</v>
      </c>
      <c r="AK126" s="412"/>
      <c r="AL126" s="412"/>
      <c r="AM126" s="412" t="b">
        <v>0</v>
      </c>
      <c r="AN126" s="412"/>
      <c r="AO126" s="417"/>
      <c r="AP126" s="407"/>
      <c r="AQ126" s="419"/>
      <c r="AR126" s="420">
        <f t="shared" si="5"/>
        <v>30</v>
      </c>
      <c r="AS126" s="417"/>
      <c r="AT126" s="421"/>
      <c r="AU126" s="421"/>
      <c r="AV126" s="417"/>
      <c r="AW126" s="422"/>
      <c r="AX126" s="423"/>
      <c r="AY126" s="424"/>
      <c r="AZ126" s="425"/>
    </row>
    <row r="127" ht="15.75" customHeight="1">
      <c r="A127" s="406" t="s">
        <v>1023</v>
      </c>
      <c r="B127" s="407"/>
      <c r="C127" s="408"/>
      <c r="D127" s="409"/>
      <c r="E127" s="410">
        <f t="shared" si="1"/>
        <v>0</v>
      </c>
      <c r="F127" s="411"/>
      <c r="G127" s="408"/>
      <c r="H127" s="408"/>
      <c r="I127" s="412"/>
      <c r="J127" s="412"/>
      <c r="K127" s="412"/>
      <c r="L127" s="412"/>
      <c r="M127" s="418"/>
      <c r="N127" s="412"/>
      <c r="O127" s="412"/>
      <c r="P127" s="407"/>
      <c r="Q127" s="412"/>
      <c r="R127" s="407"/>
      <c r="S127" s="412"/>
      <c r="T127" s="412"/>
      <c r="U127" s="413"/>
      <c r="V127" s="414"/>
      <c r="W127" s="414"/>
      <c r="X127" s="414"/>
      <c r="Y127" s="414"/>
      <c r="Z127" s="414"/>
      <c r="AA127" s="414"/>
      <c r="AB127" s="414">
        <f t="shared" si="2"/>
        <v>0</v>
      </c>
      <c r="AC127" s="416">
        <f t="shared" si="3"/>
        <v>0</v>
      </c>
      <c r="AD127" s="417"/>
      <c r="AE127" s="417"/>
      <c r="AF127" s="418" t="b">
        <v>0</v>
      </c>
      <c r="AG127" s="412"/>
      <c r="AH127" s="412" t="b">
        <v>0</v>
      </c>
      <c r="AI127" s="412"/>
      <c r="AJ127" s="412" t="b">
        <v>0</v>
      </c>
      <c r="AK127" s="412"/>
      <c r="AL127" s="412"/>
      <c r="AM127" s="412" t="b">
        <v>0</v>
      </c>
      <c r="AN127" s="412"/>
      <c r="AO127" s="417"/>
      <c r="AP127" s="407"/>
      <c r="AQ127" s="419"/>
      <c r="AR127" s="420">
        <f t="shared" si="5"/>
        <v>30</v>
      </c>
      <c r="AS127" s="417"/>
      <c r="AT127" s="421"/>
      <c r="AU127" s="421"/>
      <c r="AV127" s="417"/>
      <c r="AW127" s="422"/>
      <c r="AX127" s="423"/>
      <c r="AY127" s="424"/>
      <c r="AZ127" s="425"/>
    </row>
    <row r="128" ht="15.75" customHeight="1">
      <c r="A128" s="406" t="s">
        <v>1029</v>
      </c>
      <c r="B128" s="407"/>
      <c r="C128" s="408"/>
      <c r="D128" s="409"/>
      <c r="E128" s="410">
        <f t="shared" si="1"/>
        <v>0</v>
      </c>
      <c r="F128" s="411"/>
      <c r="G128" s="408"/>
      <c r="H128" s="408"/>
      <c r="I128" s="412"/>
      <c r="J128" s="412"/>
      <c r="K128" s="412"/>
      <c r="L128" s="412"/>
      <c r="M128" s="418"/>
      <c r="N128" s="412"/>
      <c r="O128" s="412"/>
      <c r="P128" s="407"/>
      <c r="Q128" s="412"/>
      <c r="R128" s="407"/>
      <c r="S128" s="412"/>
      <c r="T128" s="412"/>
      <c r="U128" s="413"/>
      <c r="V128" s="414"/>
      <c r="W128" s="414"/>
      <c r="X128" s="414"/>
      <c r="Y128" s="414"/>
      <c r="Z128" s="414"/>
      <c r="AA128" s="414"/>
      <c r="AB128" s="414">
        <f t="shared" si="2"/>
        <v>0</v>
      </c>
      <c r="AC128" s="416">
        <f t="shared" si="3"/>
        <v>0</v>
      </c>
      <c r="AD128" s="417"/>
      <c r="AE128" s="417"/>
      <c r="AF128" s="418" t="b">
        <v>0</v>
      </c>
      <c r="AG128" s="412"/>
      <c r="AH128" s="412" t="b">
        <v>0</v>
      </c>
      <c r="AI128" s="412"/>
      <c r="AJ128" s="412" t="b">
        <v>0</v>
      </c>
      <c r="AK128" s="412"/>
      <c r="AL128" s="412"/>
      <c r="AM128" s="412" t="b">
        <v>0</v>
      </c>
      <c r="AN128" s="412"/>
      <c r="AO128" s="417"/>
      <c r="AP128" s="407"/>
      <c r="AQ128" s="419"/>
      <c r="AR128" s="420">
        <f t="shared" si="5"/>
        <v>30</v>
      </c>
      <c r="AS128" s="417"/>
      <c r="AT128" s="421"/>
      <c r="AU128" s="421"/>
      <c r="AV128" s="417"/>
      <c r="AW128" s="422"/>
      <c r="AX128" s="423"/>
      <c r="AY128" s="424"/>
      <c r="AZ128" s="425"/>
    </row>
    <row r="129" ht="15.75" customHeight="1">
      <c r="A129" s="406" t="s">
        <v>1035</v>
      </c>
      <c r="B129" s="407"/>
      <c r="C129" s="408"/>
      <c r="D129" s="409"/>
      <c r="E129" s="410">
        <f t="shared" si="1"/>
        <v>0</v>
      </c>
      <c r="F129" s="411"/>
      <c r="G129" s="408"/>
      <c r="H129" s="408"/>
      <c r="I129" s="412"/>
      <c r="J129" s="412"/>
      <c r="K129" s="412"/>
      <c r="L129" s="412"/>
      <c r="M129" s="418"/>
      <c r="N129" s="412"/>
      <c r="O129" s="412"/>
      <c r="P129" s="407"/>
      <c r="Q129" s="412"/>
      <c r="R129" s="407"/>
      <c r="S129" s="412"/>
      <c r="T129" s="412"/>
      <c r="U129" s="413"/>
      <c r="V129" s="414"/>
      <c r="W129" s="414"/>
      <c r="X129" s="414"/>
      <c r="Y129" s="414"/>
      <c r="Z129" s="414"/>
      <c r="AA129" s="414"/>
      <c r="AB129" s="414">
        <f t="shared" si="2"/>
        <v>0</v>
      </c>
      <c r="AC129" s="416">
        <f t="shared" si="3"/>
        <v>0</v>
      </c>
      <c r="AD129" s="417"/>
      <c r="AE129" s="417"/>
      <c r="AF129" s="418" t="b">
        <v>0</v>
      </c>
      <c r="AG129" s="412"/>
      <c r="AH129" s="412" t="b">
        <v>0</v>
      </c>
      <c r="AI129" s="412"/>
      <c r="AJ129" s="412" t="b">
        <v>0</v>
      </c>
      <c r="AK129" s="412"/>
      <c r="AL129" s="412"/>
      <c r="AM129" s="412" t="b">
        <v>0</v>
      </c>
      <c r="AN129" s="412"/>
      <c r="AO129" s="417"/>
      <c r="AP129" s="407"/>
      <c r="AQ129" s="419"/>
      <c r="AR129" s="420">
        <f t="shared" si="5"/>
        <v>30</v>
      </c>
      <c r="AS129" s="417"/>
      <c r="AT129" s="421"/>
      <c r="AU129" s="421"/>
      <c r="AV129" s="417"/>
      <c r="AW129" s="422"/>
      <c r="AX129" s="423"/>
      <c r="AY129" s="424"/>
      <c r="AZ129" s="425"/>
    </row>
    <row r="130" ht="15.75" customHeight="1">
      <c r="A130" s="406" t="s">
        <v>1041</v>
      </c>
      <c r="B130" s="407"/>
      <c r="C130" s="408"/>
      <c r="D130" s="409"/>
      <c r="E130" s="410">
        <f t="shared" si="1"/>
        <v>0</v>
      </c>
      <c r="F130" s="411"/>
      <c r="G130" s="408"/>
      <c r="H130" s="408"/>
      <c r="I130" s="412"/>
      <c r="J130" s="412"/>
      <c r="K130" s="412"/>
      <c r="L130" s="412"/>
      <c r="M130" s="418"/>
      <c r="N130" s="412"/>
      <c r="O130" s="412"/>
      <c r="P130" s="407"/>
      <c r="Q130" s="412"/>
      <c r="R130" s="407"/>
      <c r="S130" s="412"/>
      <c r="T130" s="412"/>
      <c r="U130" s="413"/>
      <c r="V130" s="414"/>
      <c r="W130" s="414"/>
      <c r="X130" s="414"/>
      <c r="Y130" s="414"/>
      <c r="Z130" s="414"/>
      <c r="AA130" s="414"/>
      <c r="AB130" s="414">
        <f t="shared" si="2"/>
        <v>0</v>
      </c>
      <c r="AC130" s="416">
        <f t="shared" si="3"/>
        <v>0</v>
      </c>
      <c r="AD130" s="417"/>
      <c r="AE130" s="417"/>
      <c r="AF130" s="418" t="b">
        <v>0</v>
      </c>
      <c r="AG130" s="412"/>
      <c r="AH130" s="412" t="b">
        <v>0</v>
      </c>
      <c r="AI130" s="412"/>
      <c r="AJ130" s="412" t="b">
        <v>0</v>
      </c>
      <c r="AK130" s="412"/>
      <c r="AL130" s="412"/>
      <c r="AM130" s="412" t="b">
        <v>0</v>
      </c>
      <c r="AN130" s="412"/>
      <c r="AO130" s="417"/>
      <c r="AP130" s="407"/>
      <c r="AQ130" s="419"/>
      <c r="AR130" s="420">
        <f t="shared" si="5"/>
        <v>30</v>
      </c>
      <c r="AS130" s="417"/>
      <c r="AT130" s="421"/>
      <c r="AU130" s="421"/>
      <c r="AV130" s="417"/>
      <c r="AW130" s="422"/>
      <c r="AX130" s="423"/>
      <c r="AY130" s="424"/>
      <c r="AZ130" s="425"/>
    </row>
    <row r="131" ht="15.75" customHeight="1">
      <c r="A131" s="406" t="s">
        <v>1049</v>
      </c>
      <c r="B131" s="407"/>
      <c r="C131" s="408"/>
      <c r="D131" s="409"/>
      <c r="E131" s="410">
        <f t="shared" si="1"/>
        <v>0</v>
      </c>
      <c r="F131" s="411"/>
      <c r="G131" s="408"/>
      <c r="H131" s="408"/>
      <c r="I131" s="412"/>
      <c r="J131" s="412"/>
      <c r="K131" s="412"/>
      <c r="L131" s="412"/>
      <c r="M131" s="418"/>
      <c r="N131" s="412"/>
      <c r="O131" s="412"/>
      <c r="P131" s="407"/>
      <c r="Q131" s="412"/>
      <c r="R131" s="407"/>
      <c r="S131" s="412"/>
      <c r="T131" s="412"/>
      <c r="U131" s="413"/>
      <c r="V131" s="414"/>
      <c r="W131" s="414"/>
      <c r="X131" s="414"/>
      <c r="Y131" s="414"/>
      <c r="Z131" s="414"/>
      <c r="AA131" s="414"/>
      <c r="AB131" s="414">
        <f t="shared" si="2"/>
        <v>0</v>
      </c>
      <c r="AC131" s="416">
        <f t="shared" si="3"/>
        <v>0</v>
      </c>
      <c r="AD131" s="417"/>
      <c r="AE131" s="417"/>
      <c r="AF131" s="418" t="b">
        <v>0</v>
      </c>
      <c r="AG131" s="412"/>
      <c r="AH131" s="412" t="b">
        <v>0</v>
      </c>
      <c r="AI131" s="412"/>
      <c r="AJ131" s="412" t="b">
        <v>0</v>
      </c>
      <c r="AK131" s="412"/>
      <c r="AL131" s="412"/>
      <c r="AM131" s="412" t="b">
        <v>0</v>
      </c>
      <c r="AN131" s="412"/>
      <c r="AO131" s="417"/>
      <c r="AP131" s="407"/>
      <c r="AQ131" s="419"/>
      <c r="AR131" s="420">
        <f t="shared" si="5"/>
        <v>30</v>
      </c>
      <c r="AS131" s="417"/>
      <c r="AT131" s="421"/>
      <c r="AU131" s="421"/>
      <c r="AV131" s="417"/>
      <c r="AW131" s="422"/>
      <c r="AX131" s="423"/>
      <c r="AY131" s="424"/>
      <c r="AZ131" s="425"/>
    </row>
    <row r="132" ht="15.75" customHeight="1">
      <c r="A132" s="406" t="s">
        <v>1055</v>
      </c>
      <c r="B132" s="407"/>
      <c r="C132" s="408"/>
      <c r="D132" s="409"/>
      <c r="E132" s="410">
        <f t="shared" si="1"/>
        <v>0</v>
      </c>
      <c r="F132" s="411"/>
      <c r="G132" s="408"/>
      <c r="H132" s="408"/>
      <c r="I132" s="412"/>
      <c r="J132" s="412"/>
      <c r="K132" s="412"/>
      <c r="L132" s="412"/>
      <c r="M132" s="418"/>
      <c r="N132" s="412"/>
      <c r="O132" s="412"/>
      <c r="P132" s="407"/>
      <c r="Q132" s="412"/>
      <c r="R132" s="407"/>
      <c r="S132" s="412"/>
      <c r="T132" s="412"/>
      <c r="U132" s="413"/>
      <c r="V132" s="414"/>
      <c r="W132" s="414"/>
      <c r="X132" s="414"/>
      <c r="Y132" s="414"/>
      <c r="Z132" s="414"/>
      <c r="AA132" s="414"/>
      <c r="AB132" s="414">
        <f t="shared" si="2"/>
        <v>0</v>
      </c>
      <c r="AC132" s="416">
        <f t="shared" si="3"/>
        <v>0</v>
      </c>
      <c r="AD132" s="417"/>
      <c r="AE132" s="417"/>
      <c r="AF132" s="418" t="b">
        <v>0</v>
      </c>
      <c r="AG132" s="412"/>
      <c r="AH132" s="412" t="b">
        <v>0</v>
      </c>
      <c r="AI132" s="412"/>
      <c r="AJ132" s="412" t="b">
        <v>0</v>
      </c>
      <c r="AK132" s="412"/>
      <c r="AL132" s="412"/>
      <c r="AM132" s="412" t="b">
        <v>0</v>
      </c>
      <c r="AN132" s="412"/>
      <c r="AO132" s="417"/>
      <c r="AP132" s="407"/>
      <c r="AQ132" s="419"/>
      <c r="AR132" s="420">
        <f t="shared" si="5"/>
        <v>30</v>
      </c>
      <c r="AS132" s="417"/>
      <c r="AT132" s="421"/>
      <c r="AU132" s="421"/>
      <c r="AV132" s="417"/>
      <c r="AW132" s="422"/>
      <c r="AX132" s="423"/>
      <c r="AY132" s="424"/>
      <c r="AZ132" s="425"/>
    </row>
    <row r="133" ht="15.75" customHeight="1">
      <c r="A133" s="406" t="s">
        <v>1063</v>
      </c>
      <c r="B133" s="407"/>
      <c r="C133" s="408"/>
      <c r="D133" s="409"/>
      <c r="E133" s="410">
        <f t="shared" si="1"/>
        <v>0</v>
      </c>
      <c r="F133" s="411"/>
      <c r="G133" s="408"/>
      <c r="H133" s="408"/>
      <c r="I133" s="412"/>
      <c r="J133" s="412"/>
      <c r="K133" s="412"/>
      <c r="L133" s="412"/>
      <c r="M133" s="418"/>
      <c r="N133" s="412"/>
      <c r="O133" s="412"/>
      <c r="P133" s="407"/>
      <c r="Q133" s="412"/>
      <c r="R133" s="407"/>
      <c r="S133" s="412"/>
      <c r="T133" s="412"/>
      <c r="U133" s="413"/>
      <c r="V133" s="414"/>
      <c r="W133" s="414"/>
      <c r="X133" s="414"/>
      <c r="Y133" s="414"/>
      <c r="Z133" s="414"/>
      <c r="AA133" s="414"/>
      <c r="AB133" s="414">
        <f t="shared" si="2"/>
        <v>0</v>
      </c>
      <c r="AC133" s="416">
        <f t="shared" si="3"/>
        <v>0</v>
      </c>
      <c r="AD133" s="417"/>
      <c r="AE133" s="417"/>
      <c r="AF133" s="418" t="b">
        <v>0</v>
      </c>
      <c r="AG133" s="412"/>
      <c r="AH133" s="412" t="b">
        <v>0</v>
      </c>
      <c r="AI133" s="412"/>
      <c r="AJ133" s="412" t="b">
        <v>0</v>
      </c>
      <c r="AK133" s="412"/>
      <c r="AL133" s="412"/>
      <c r="AM133" s="412" t="b">
        <v>0</v>
      </c>
      <c r="AN133" s="412"/>
      <c r="AO133" s="417"/>
      <c r="AP133" s="407"/>
      <c r="AQ133" s="419"/>
      <c r="AR133" s="420">
        <f t="shared" si="5"/>
        <v>30</v>
      </c>
      <c r="AS133" s="417"/>
      <c r="AT133" s="421"/>
      <c r="AU133" s="421"/>
      <c r="AV133" s="417"/>
      <c r="AW133" s="422"/>
      <c r="AX133" s="423"/>
      <c r="AY133" s="424"/>
      <c r="AZ133" s="425"/>
    </row>
    <row r="134" ht="15.75" customHeight="1">
      <c r="A134" s="406" t="s">
        <v>1071</v>
      </c>
      <c r="B134" s="407"/>
      <c r="C134" s="408"/>
      <c r="D134" s="409"/>
      <c r="E134" s="410">
        <f t="shared" si="1"/>
        <v>0</v>
      </c>
      <c r="F134" s="411"/>
      <c r="G134" s="408"/>
      <c r="H134" s="408"/>
      <c r="I134" s="412"/>
      <c r="J134" s="412"/>
      <c r="K134" s="412"/>
      <c r="L134" s="412"/>
      <c r="M134" s="418"/>
      <c r="N134" s="412"/>
      <c r="O134" s="412"/>
      <c r="P134" s="407"/>
      <c r="Q134" s="412"/>
      <c r="R134" s="407"/>
      <c r="S134" s="412"/>
      <c r="T134" s="412"/>
      <c r="U134" s="413"/>
      <c r="V134" s="414"/>
      <c r="W134" s="414"/>
      <c r="X134" s="414"/>
      <c r="Y134" s="414"/>
      <c r="Z134" s="414"/>
      <c r="AA134" s="414"/>
      <c r="AB134" s="414">
        <f t="shared" si="2"/>
        <v>0</v>
      </c>
      <c r="AC134" s="416">
        <f t="shared" si="3"/>
        <v>0</v>
      </c>
      <c r="AD134" s="417"/>
      <c r="AE134" s="417"/>
      <c r="AF134" s="418" t="b">
        <v>0</v>
      </c>
      <c r="AG134" s="412"/>
      <c r="AH134" s="412" t="b">
        <v>0</v>
      </c>
      <c r="AI134" s="412"/>
      <c r="AJ134" s="412" t="b">
        <v>0</v>
      </c>
      <c r="AK134" s="412"/>
      <c r="AL134" s="412"/>
      <c r="AM134" s="412" t="b">
        <v>0</v>
      </c>
      <c r="AN134" s="412"/>
      <c r="AO134" s="417"/>
      <c r="AP134" s="407"/>
      <c r="AQ134" s="419"/>
      <c r="AR134" s="420">
        <f t="shared" si="5"/>
        <v>30</v>
      </c>
      <c r="AS134" s="417"/>
      <c r="AT134" s="421"/>
      <c r="AU134" s="421"/>
      <c r="AV134" s="417"/>
      <c r="AW134" s="422"/>
      <c r="AX134" s="423"/>
      <c r="AY134" s="424"/>
      <c r="AZ134" s="425"/>
    </row>
    <row r="135" ht="15.75" customHeight="1">
      <c r="A135" s="406" t="s">
        <v>1076</v>
      </c>
      <c r="B135" s="407"/>
      <c r="C135" s="408"/>
      <c r="D135" s="409"/>
      <c r="E135" s="410">
        <f t="shared" si="1"/>
        <v>0</v>
      </c>
      <c r="F135" s="411"/>
      <c r="G135" s="408"/>
      <c r="H135" s="408"/>
      <c r="I135" s="412"/>
      <c r="J135" s="412"/>
      <c r="K135" s="412"/>
      <c r="L135" s="412"/>
      <c r="M135" s="418"/>
      <c r="N135" s="412"/>
      <c r="O135" s="412"/>
      <c r="P135" s="407"/>
      <c r="Q135" s="412"/>
      <c r="R135" s="407"/>
      <c r="S135" s="412"/>
      <c r="T135" s="412"/>
      <c r="U135" s="413"/>
      <c r="V135" s="414"/>
      <c r="W135" s="414"/>
      <c r="X135" s="414"/>
      <c r="Y135" s="414"/>
      <c r="Z135" s="414"/>
      <c r="AA135" s="414"/>
      <c r="AB135" s="414">
        <f t="shared" si="2"/>
        <v>0</v>
      </c>
      <c r="AC135" s="416">
        <f t="shared" si="3"/>
        <v>0</v>
      </c>
      <c r="AD135" s="417"/>
      <c r="AE135" s="417"/>
      <c r="AF135" s="418" t="b">
        <v>0</v>
      </c>
      <c r="AG135" s="412"/>
      <c r="AH135" s="412" t="b">
        <v>0</v>
      </c>
      <c r="AI135" s="412"/>
      <c r="AJ135" s="412" t="b">
        <v>0</v>
      </c>
      <c r="AK135" s="412"/>
      <c r="AL135" s="412"/>
      <c r="AM135" s="412" t="b">
        <v>0</v>
      </c>
      <c r="AN135" s="412"/>
      <c r="AO135" s="417"/>
      <c r="AP135" s="407"/>
      <c r="AQ135" s="419"/>
      <c r="AR135" s="420">
        <f t="shared" si="5"/>
        <v>30</v>
      </c>
      <c r="AS135" s="417"/>
      <c r="AT135" s="421"/>
      <c r="AU135" s="421"/>
      <c r="AV135" s="417"/>
      <c r="AW135" s="422"/>
      <c r="AX135" s="423"/>
      <c r="AY135" s="424"/>
      <c r="AZ135" s="425"/>
    </row>
    <row r="136" ht="15.75" customHeight="1">
      <c r="A136" s="406" t="s">
        <v>1082</v>
      </c>
      <c r="B136" s="407"/>
      <c r="C136" s="408"/>
      <c r="D136" s="409"/>
      <c r="E136" s="410">
        <f t="shared" si="1"/>
        <v>0</v>
      </c>
      <c r="F136" s="411"/>
      <c r="G136" s="408"/>
      <c r="H136" s="408"/>
      <c r="I136" s="412"/>
      <c r="J136" s="412"/>
      <c r="K136" s="412"/>
      <c r="L136" s="412"/>
      <c r="M136" s="418"/>
      <c r="N136" s="412"/>
      <c r="O136" s="412"/>
      <c r="P136" s="407"/>
      <c r="Q136" s="412"/>
      <c r="R136" s="407"/>
      <c r="S136" s="412"/>
      <c r="T136" s="412"/>
      <c r="U136" s="413"/>
      <c r="V136" s="414"/>
      <c r="W136" s="414"/>
      <c r="X136" s="414"/>
      <c r="Y136" s="414"/>
      <c r="Z136" s="414"/>
      <c r="AA136" s="414"/>
      <c r="AB136" s="414">
        <f t="shared" si="2"/>
        <v>0</v>
      </c>
      <c r="AC136" s="416">
        <f t="shared" si="3"/>
        <v>0</v>
      </c>
      <c r="AD136" s="417"/>
      <c r="AE136" s="417"/>
      <c r="AF136" s="418" t="b">
        <v>0</v>
      </c>
      <c r="AG136" s="412"/>
      <c r="AH136" s="412" t="b">
        <v>0</v>
      </c>
      <c r="AI136" s="412"/>
      <c r="AJ136" s="412" t="b">
        <v>0</v>
      </c>
      <c r="AK136" s="412"/>
      <c r="AL136" s="412"/>
      <c r="AM136" s="412" t="b">
        <v>0</v>
      </c>
      <c r="AN136" s="412"/>
      <c r="AO136" s="417"/>
      <c r="AP136" s="407"/>
      <c r="AQ136" s="419"/>
      <c r="AR136" s="420">
        <f t="shared" si="5"/>
        <v>30</v>
      </c>
      <c r="AS136" s="417"/>
      <c r="AT136" s="421"/>
      <c r="AU136" s="421"/>
      <c r="AV136" s="417"/>
      <c r="AW136" s="422"/>
      <c r="AX136" s="423"/>
      <c r="AY136" s="424"/>
      <c r="AZ136" s="425"/>
    </row>
    <row r="137" ht="15.75" customHeight="1">
      <c r="A137" s="406" t="s">
        <v>1089</v>
      </c>
      <c r="B137" s="407"/>
      <c r="C137" s="408"/>
      <c r="D137" s="409"/>
      <c r="E137" s="410">
        <f t="shared" si="1"/>
        <v>0</v>
      </c>
      <c r="F137" s="411"/>
      <c r="G137" s="408"/>
      <c r="H137" s="408"/>
      <c r="I137" s="412"/>
      <c r="J137" s="412"/>
      <c r="K137" s="412"/>
      <c r="L137" s="412"/>
      <c r="M137" s="418"/>
      <c r="N137" s="412"/>
      <c r="O137" s="412"/>
      <c r="P137" s="407"/>
      <c r="Q137" s="412"/>
      <c r="R137" s="407"/>
      <c r="S137" s="412"/>
      <c r="T137" s="412"/>
      <c r="U137" s="413"/>
      <c r="V137" s="414"/>
      <c r="W137" s="414"/>
      <c r="X137" s="414"/>
      <c r="Y137" s="414"/>
      <c r="Z137" s="414"/>
      <c r="AA137" s="414"/>
      <c r="AB137" s="414">
        <f t="shared" si="2"/>
        <v>0</v>
      </c>
      <c r="AC137" s="416">
        <f t="shared" si="3"/>
        <v>0</v>
      </c>
      <c r="AD137" s="417"/>
      <c r="AE137" s="417"/>
      <c r="AF137" s="418" t="b">
        <v>0</v>
      </c>
      <c r="AG137" s="412"/>
      <c r="AH137" s="412" t="b">
        <v>0</v>
      </c>
      <c r="AI137" s="412"/>
      <c r="AJ137" s="412" t="b">
        <v>0</v>
      </c>
      <c r="AK137" s="412"/>
      <c r="AL137" s="412"/>
      <c r="AM137" s="412" t="b">
        <v>0</v>
      </c>
      <c r="AN137" s="412"/>
      <c r="AO137" s="417"/>
      <c r="AP137" s="407"/>
      <c r="AQ137" s="419"/>
      <c r="AR137" s="420">
        <f t="shared" si="5"/>
        <v>30</v>
      </c>
      <c r="AS137" s="417"/>
      <c r="AT137" s="421"/>
      <c r="AU137" s="421"/>
      <c r="AV137" s="417"/>
      <c r="AW137" s="422"/>
      <c r="AX137" s="423"/>
      <c r="AY137" s="424"/>
      <c r="AZ137" s="425"/>
    </row>
    <row r="138" ht="15.75" customHeight="1">
      <c r="A138" s="406" t="s">
        <v>1095</v>
      </c>
      <c r="B138" s="407"/>
      <c r="C138" s="408"/>
      <c r="D138" s="409"/>
      <c r="E138" s="410">
        <f t="shared" si="1"/>
        <v>0</v>
      </c>
      <c r="F138" s="411"/>
      <c r="G138" s="408"/>
      <c r="H138" s="408"/>
      <c r="I138" s="412"/>
      <c r="J138" s="412"/>
      <c r="K138" s="412"/>
      <c r="L138" s="412"/>
      <c r="M138" s="418"/>
      <c r="N138" s="412"/>
      <c r="O138" s="412"/>
      <c r="P138" s="407"/>
      <c r="Q138" s="412"/>
      <c r="R138" s="407"/>
      <c r="S138" s="412"/>
      <c r="T138" s="412"/>
      <c r="U138" s="413"/>
      <c r="V138" s="414"/>
      <c r="W138" s="414"/>
      <c r="X138" s="414"/>
      <c r="Y138" s="414"/>
      <c r="Z138" s="414"/>
      <c r="AA138" s="414"/>
      <c r="AB138" s="414">
        <f t="shared" si="2"/>
        <v>0</v>
      </c>
      <c r="AC138" s="416">
        <f t="shared" si="3"/>
        <v>0</v>
      </c>
      <c r="AD138" s="417"/>
      <c r="AE138" s="417"/>
      <c r="AF138" s="418" t="b">
        <v>0</v>
      </c>
      <c r="AG138" s="412"/>
      <c r="AH138" s="412" t="b">
        <v>0</v>
      </c>
      <c r="AI138" s="412"/>
      <c r="AJ138" s="412" t="b">
        <v>0</v>
      </c>
      <c r="AK138" s="412"/>
      <c r="AL138" s="412"/>
      <c r="AM138" s="412" t="b">
        <v>0</v>
      </c>
      <c r="AN138" s="412"/>
      <c r="AO138" s="417"/>
      <c r="AP138" s="407"/>
      <c r="AQ138" s="419"/>
      <c r="AR138" s="420">
        <f t="shared" si="5"/>
        <v>30</v>
      </c>
      <c r="AS138" s="417"/>
      <c r="AT138" s="421"/>
      <c r="AU138" s="421"/>
      <c r="AV138" s="417"/>
      <c r="AW138" s="422"/>
      <c r="AX138" s="423"/>
      <c r="AY138" s="424"/>
      <c r="AZ138" s="425"/>
    </row>
    <row r="139" ht="15.75" customHeight="1">
      <c r="A139" s="406" t="s">
        <v>1103</v>
      </c>
      <c r="B139" s="407"/>
      <c r="C139" s="408"/>
      <c r="D139" s="409"/>
      <c r="E139" s="410">
        <f t="shared" si="1"/>
        <v>0</v>
      </c>
      <c r="F139" s="411"/>
      <c r="G139" s="408"/>
      <c r="H139" s="408"/>
      <c r="I139" s="412"/>
      <c r="J139" s="412"/>
      <c r="K139" s="412"/>
      <c r="L139" s="412"/>
      <c r="M139" s="418"/>
      <c r="N139" s="412"/>
      <c r="O139" s="412"/>
      <c r="P139" s="407"/>
      <c r="Q139" s="412"/>
      <c r="R139" s="407"/>
      <c r="S139" s="412"/>
      <c r="T139" s="412"/>
      <c r="U139" s="413"/>
      <c r="V139" s="414"/>
      <c r="W139" s="414"/>
      <c r="X139" s="414"/>
      <c r="Y139" s="414"/>
      <c r="Z139" s="414"/>
      <c r="AA139" s="414"/>
      <c r="AB139" s="414">
        <f t="shared" si="2"/>
        <v>0</v>
      </c>
      <c r="AC139" s="416">
        <f t="shared" si="3"/>
        <v>0</v>
      </c>
      <c r="AD139" s="417"/>
      <c r="AE139" s="417"/>
      <c r="AF139" s="418" t="b">
        <v>0</v>
      </c>
      <c r="AG139" s="412"/>
      <c r="AH139" s="412" t="b">
        <v>0</v>
      </c>
      <c r="AI139" s="412"/>
      <c r="AJ139" s="412" t="b">
        <v>0</v>
      </c>
      <c r="AK139" s="412"/>
      <c r="AL139" s="412"/>
      <c r="AM139" s="412" t="b">
        <v>0</v>
      </c>
      <c r="AN139" s="412"/>
      <c r="AO139" s="417"/>
      <c r="AP139" s="407"/>
      <c r="AQ139" s="419"/>
      <c r="AR139" s="420">
        <f t="shared" si="5"/>
        <v>30</v>
      </c>
      <c r="AS139" s="417"/>
      <c r="AT139" s="421"/>
      <c r="AU139" s="421"/>
      <c r="AV139" s="417"/>
      <c r="AW139" s="422"/>
      <c r="AX139" s="423"/>
      <c r="AY139" s="424"/>
      <c r="AZ139" s="425"/>
    </row>
    <row r="140" ht="15.75" customHeight="1">
      <c r="A140" s="406" t="s">
        <v>1110</v>
      </c>
      <c r="B140" s="407"/>
      <c r="C140" s="408"/>
      <c r="D140" s="409"/>
      <c r="E140" s="410">
        <f t="shared" si="1"/>
        <v>0</v>
      </c>
      <c r="F140" s="411"/>
      <c r="G140" s="408"/>
      <c r="H140" s="408"/>
      <c r="I140" s="412"/>
      <c r="J140" s="412"/>
      <c r="K140" s="412"/>
      <c r="L140" s="412"/>
      <c r="M140" s="418"/>
      <c r="N140" s="412"/>
      <c r="O140" s="412"/>
      <c r="P140" s="407"/>
      <c r="Q140" s="412"/>
      <c r="R140" s="407"/>
      <c r="S140" s="412"/>
      <c r="T140" s="412"/>
      <c r="U140" s="413"/>
      <c r="V140" s="414"/>
      <c r="W140" s="414"/>
      <c r="X140" s="414"/>
      <c r="Y140" s="414"/>
      <c r="Z140" s="414"/>
      <c r="AA140" s="414"/>
      <c r="AB140" s="414">
        <f t="shared" si="2"/>
        <v>0</v>
      </c>
      <c r="AC140" s="416">
        <f t="shared" si="3"/>
        <v>0</v>
      </c>
      <c r="AD140" s="417"/>
      <c r="AE140" s="417"/>
      <c r="AF140" s="418" t="b">
        <v>0</v>
      </c>
      <c r="AG140" s="412"/>
      <c r="AH140" s="412" t="b">
        <v>0</v>
      </c>
      <c r="AI140" s="412"/>
      <c r="AJ140" s="412" t="b">
        <v>0</v>
      </c>
      <c r="AK140" s="412"/>
      <c r="AL140" s="412"/>
      <c r="AM140" s="412" t="b">
        <v>0</v>
      </c>
      <c r="AN140" s="412"/>
      <c r="AO140" s="417"/>
      <c r="AP140" s="407"/>
      <c r="AQ140" s="419"/>
      <c r="AR140" s="420">
        <f t="shared" si="5"/>
        <v>30</v>
      </c>
      <c r="AS140" s="417"/>
      <c r="AT140" s="421"/>
      <c r="AU140" s="421"/>
      <c r="AV140" s="417"/>
      <c r="AW140" s="422"/>
      <c r="AX140" s="423"/>
      <c r="AY140" s="424"/>
      <c r="AZ140" s="425"/>
    </row>
    <row r="141" ht="15.75" customHeight="1">
      <c r="A141" s="406" t="s">
        <v>1116</v>
      </c>
      <c r="B141" s="407"/>
      <c r="C141" s="408"/>
      <c r="D141" s="409"/>
      <c r="E141" s="410">
        <f t="shared" si="1"/>
        <v>0</v>
      </c>
      <c r="F141" s="411"/>
      <c r="G141" s="408"/>
      <c r="H141" s="408"/>
      <c r="I141" s="412"/>
      <c r="J141" s="412"/>
      <c r="K141" s="412"/>
      <c r="L141" s="412"/>
      <c r="M141" s="418"/>
      <c r="N141" s="412"/>
      <c r="O141" s="412"/>
      <c r="P141" s="407"/>
      <c r="Q141" s="412"/>
      <c r="R141" s="407"/>
      <c r="S141" s="412"/>
      <c r="T141" s="412"/>
      <c r="U141" s="413"/>
      <c r="V141" s="414"/>
      <c r="W141" s="414"/>
      <c r="X141" s="414"/>
      <c r="Y141" s="414"/>
      <c r="Z141" s="414"/>
      <c r="AA141" s="414"/>
      <c r="AB141" s="414">
        <f t="shared" si="2"/>
        <v>0</v>
      </c>
      <c r="AC141" s="416">
        <f t="shared" si="3"/>
        <v>0</v>
      </c>
      <c r="AD141" s="417"/>
      <c r="AE141" s="417"/>
      <c r="AF141" s="418" t="b">
        <v>0</v>
      </c>
      <c r="AG141" s="412"/>
      <c r="AH141" s="412" t="b">
        <v>0</v>
      </c>
      <c r="AI141" s="412"/>
      <c r="AJ141" s="412" t="b">
        <v>0</v>
      </c>
      <c r="AK141" s="412"/>
      <c r="AL141" s="412"/>
      <c r="AM141" s="412" t="b">
        <v>0</v>
      </c>
      <c r="AN141" s="412"/>
      <c r="AO141" s="417"/>
      <c r="AP141" s="407"/>
      <c r="AQ141" s="419"/>
      <c r="AR141" s="420">
        <f t="shared" si="5"/>
        <v>30</v>
      </c>
      <c r="AS141" s="417"/>
      <c r="AT141" s="421"/>
      <c r="AU141" s="421"/>
      <c r="AV141" s="417"/>
      <c r="AW141" s="422"/>
      <c r="AX141" s="423"/>
      <c r="AY141" s="424"/>
      <c r="AZ141" s="425"/>
    </row>
    <row r="142" ht="15.75" customHeight="1">
      <c r="A142" s="406" t="s">
        <v>1122</v>
      </c>
      <c r="B142" s="407"/>
      <c r="C142" s="408"/>
      <c r="D142" s="409"/>
      <c r="E142" s="410">
        <f t="shared" si="1"/>
        <v>0</v>
      </c>
      <c r="F142" s="411"/>
      <c r="G142" s="408"/>
      <c r="H142" s="408"/>
      <c r="I142" s="412"/>
      <c r="J142" s="412"/>
      <c r="K142" s="412"/>
      <c r="L142" s="412"/>
      <c r="M142" s="418"/>
      <c r="N142" s="412"/>
      <c r="O142" s="412"/>
      <c r="P142" s="407"/>
      <c r="Q142" s="412"/>
      <c r="R142" s="407"/>
      <c r="S142" s="412"/>
      <c r="T142" s="412"/>
      <c r="U142" s="413"/>
      <c r="V142" s="414"/>
      <c r="W142" s="414"/>
      <c r="X142" s="414"/>
      <c r="Y142" s="414"/>
      <c r="Z142" s="414"/>
      <c r="AA142" s="414"/>
      <c r="AB142" s="414">
        <f t="shared" si="2"/>
        <v>0</v>
      </c>
      <c r="AC142" s="416">
        <f t="shared" si="3"/>
        <v>0</v>
      </c>
      <c r="AD142" s="417"/>
      <c r="AE142" s="417"/>
      <c r="AF142" s="418" t="b">
        <v>0</v>
      </c>
      <c r="AG142" s="412"/>
      <c r="AH142" s="412" t="b">
        <v>0</v>
      </c>
      <c r="AI142" s="412"/>
      <c r="AJ142" s="412" t="b">
        <v>0</v>
      </c>
      <c r="AK142" s="412"/>
      <c r="AL142" s="412"/>
      <c r="AM142" s="412" t="b">
        <v>0</v>
      </c>
      <c r="AN142" s="412"/>
      <c r="AO142" s="417"/>
      <c r="AP142" s="407"/>
      <c r="AQ142" s="419"/>
      <c r="AR142" s="420">
        <f t="shared" si="5"/>
        <v>30</v>
      </c>
      <c r="AS142" s="417"/>
      <c r="AT142" s="421"/>
      <c r="AU142" s="421"/>
      <c r="AV142" s="417"/>
      <c r="AW142" s="422"/>
      <c r="AX142" s="423"/>
      <c r="AY142" s="424"/>
      <c r="AZ142" s="425"/>
    </row>
    <row r="143" ht="15.75" customHeight="1">
      <c r="A143" s="406" t="s">
        <v>1127</v>
      </c>
      <c r="B143" s="407"/>
      <c r="C143" s="408"/>
      <c r="D143" s="409"/>
      <c r="E143" s="410">
        <f t="shared" si="1"/>
        <v>0</v>
      </c>
      <c r="F143" s="411"/>
      <c r="G143" s="408"/>
      <c r="H143" s="408"/>
      <c r="I143" s="412"/>
      <c r="J143" s="412"/>
      <c r="K143" s="412"/>
      <c r="L143" s="412"/>
      <c r="M143" s="418"/>
      <c r="N143" s="412"/>
      <c r="O143" s="412"/>
      <c r="P143" s="407"/>
      <c r="Q143" s="412"/>
      <c r="R143" s="407"/>
      <c r="S143" s="412"/>
      <c r="T143" s="412"/>
      <c r="U143" s="413"/>
      <c r="V143" s="414"/>
      <c r="W143" s="414"/>
      <c r="X143" s="414"/>
      <c r="Y143" s="414"/>
      <c r="Z143" s="414"/>
      <c r="AA143" s="414"/>
      <c r="AB143" s="414">
        <f t="shared" si="2"/>
        <v>0</v>
      </c>
      <c r="AC143" s="416">
        <f t="shared" si="3"/>
        <v>0</v>
      </c>
      <c r="AD143" s="417"/>
      <c r="AE143" s="417"/>
      <c r="AF143" s="418" t="b">
        <v>0</v>
      </c>
      <c r="AG143" s="412"/>
      <c r="AH143" s="412" t="b">
        <v>0</v>
      </c>
      <c r="AI143" s="412"/>
      <c r="AJ143" s="412" t="b">
        <v>0</v>
      </c>
      <c r="AK143" s="412"/>
      <c r="AL143" s="412"/>
      <c r="AM143" s="412" t="b">
        <v>0</v>
      </c>
      <c r="AN143" s="412"/>
      <c r="AO143" s="417"/>
      <c r="AP143" s="407"/>
      <c r="AQ143" s="419"/>
      <c r="AR143" s="420">
        <f t="shared" si="5"/>
        <v>30</v>
      </c>
      <c r="AS143" s="417"/>
      <c r="AT143" s="421"/>
      <c r="AU143" s="421"/>
      <c r="AV143" s="417"/>
      <c r="AW143" s="422"/>
      <c r="AX143" s="423"/>
      <c r="AY143" s="424"/>
      <c r="AZ143" s="425"/>
    </row>
    <row r="144" ht="15.75" customHeight="1">
      <c r="A144" s="406" t="s">
        <v>1136</v>
      </c>
      <c r="B144" s="407"/>
      <c r="C144" s="408"/>
      <c r="D144" s="409"/>
      <c r="E144" s="410">
        <f t="shared" si="1"/>
        <v>0</v>
      </c>
      <c r="F144" s="411"/>
      <c r="G144" s="408"/>
      <c r="H144" s="408"/>
      <c r="I144" s="412"/>
      <c r="J144" s="412"/>
      <c r="K144" s="412"/>
      <c r="L144" s="412"/>
      <c r="M144" s="418"/>
      <c r="N144" s="412"/>
      <c r="O144" s="412"/>
      <c r="P144" s="407"/>
      <c r="Q144" s="412"/>
      <c r="R144" s="407"/>
      <c r="S144" s="412"/>
      <c r="T144" s="412"/>
      <c r="U144" s="413"/>
      <c r="V144" s="414"/>
      <c r="W144" s="414"/>
      <c r="X144" s="414"/>
      <c r="Y144" s="414"/>
      <c r="Z144" s="414"/>
      <c r="AA144" s="414"/>
      <c r="AB144" s="414">
        <f t="shared" si="2"/>
        <v>0</v>
      </c>
      <c r="AC144" s="416">
        <f t="shared" si="3"/>
        <v>0</v>
      </c>
      <c r="AD144" s="417"/>
      <c r="AE144" s="417"/>
      <c r="AF144" s="418" t="b">
        <v>0</v>
      </c>
      <c r="AG144" s="412"/>
      <c r="AH144" s="412" t="b">
        <v>0</v>
      </c>
      <c r="AI144" s="412"/>
      <c r="AJ144" s="412" t="b">
        <v>0</v>
      </c>
      <c r="AK144" s="412"/>
      <c r="AL144" s="412"/>
      <c r="AM144" s="412" t="b">
        <v>0</v>
      </c>
      <c r="AN144" s="412"/>
      <c r="AO144" s="417"/>
      <c r="AP144" s="407"/>
      <c r="AQ144" s="419"/>
      <c r="AR144" s="420">
        <f t="shared" si="5"/>
        <v>30</v>
      </c>
      <c r="AS144" s="417"/>
      <c r="AT144" s="421"/>
      <c r="AU144" s="421"/>
      <c r="AV144" s="417"/>
      <c r="AW144" s="422"/>
      <c r="AX144" s="423"/>
      <c r="AY144" s="424"/>
      <c r="AZ144" s="425"/>
    </row>
    <row r="145" ht="15.75" customHeight="1">
      <c r="A145" s="406" t="s">
        <v>1139</v>
      </c>
      <c r="B145" s="407"/>
      <c r="C145" s="408"/>
      <c r="D145" s="409"/>
      <c r="E145" s="410">
        <f t="shared" si="1"/>
        <v>0</v>
      </c>
      <c r="F145" s="411"/>
      <c r="G145" s="408"/>
      <c r="H145" s="408"/>
      <c r="I145" s="412"/>
      <c r="J145" s="412"/>
      <c r="K145" s="412"/>
      <c r="L145" s="412"/>
      <c r="M145" s="418"/>
      <c r="N145" s="412"/>
      <c r="O145" s="412"/>
      <c r="P145" s="407"/>
      <c r="Q145" s="412"/>
      <c r="R145" s="407"/>
      <c r="S145" s="412"/>
      <c r="T145" s="412"/>
      <c r="U145" s="413"/>
      <c r="V145" s="414"/>
      <c r="W145" s="414"/>
      <c r="X145" s="414"/>
      <c r="Y145" s="414"/>
      <c r="Z145" s="414"/>
      <c r="AA145" s="414"/>
      <c r="AB145" s="414">
        <f t="shared" si="2"/>
        <v>0</v>
      </c>
      <c r="AC145" s="416">
        <f t="shared" si="3"/>
        <v>0</v>
      </c>
      <c r="AD145" s="417"/>
      <c r="AE145" s="417"/>
      <c r="AF145" s="418" t="b">
        <v>0</v>
      </c>
      <c r="AG145" s="412"/>
      <c r="AH145" s="412" t="b">
        <v>0</v>
      </c>
      <c r="AI145" s="412"/>
      <c r="AJ145" s="412" t="b">
        <v>0</v>
      </c>
      <c r="AK145" s="412"/>
      <c r="AL145" s="412"/>
      <c r="AM145" s="412" t="b">
        <v>0</v>
      </c>
      <c r="AN145" s="412"/>
      <c r="AO145" s="417"/>
      <c r="AP145" s="407"/>
      <c r="AQ145" s="419"/>
      <c r="AR145" s="420">
        <f t="shared" si="5"/>
        <v>30</v>
      </c>
      <c r="AS145" s="417"/>
      <c r="AT145" s="421"/>
      <c r="AU145" s="421"/>
      <c r="AV145" s="417"/>
      <c r="AW145" s="422"/>
      <c r="AX145" s="423"/>
      <c r="AY145" s="424"/>
      <c r="AZ145" s="425"/>
    </row>
    <row r="146" ht="15.75" customHeight="1">
      <c r="A146" s="406" t="s">
        <v>1146</v>
      </c>
      <c r="B146" s="407"/>
      <c r="C146" s="408"/>
      <c r="D146" s="409"/>
      <c r="E146" s="410">
        <f t="shared" si="1"/>
        <v>0</v>
      </c>
      <c r="F146" s="411"/>
      <c r="G146" s="408"/>
      <c r="H146" s="408"/>
      <c r="I146" s="412"/>
      <c r="J146" s="412"/>
      <c r="K146" s="412"/>
      <c r="L146" s="412"/>
      <c r="M146" s="418"/>
      <c r="N146" s="412"/>
      <c r="O146" s="412"/>
      <c r="P146" s="407"/>
      <c r="Q146" s="412"/>
      <c r="R146" s="407"/>
      <c r="S146" s="412"/>
      <c r="T146" s="412"/>
      <c r="U146" s="413"/>
      <c r="V146" s="414"/>
      <c r="W146" s="414"/>
      <c r="X146" s="414"/>
      <c r="Y146" s="414"/>
      <c r="Z146" s="414"/>
      <c r="AA146" s="414"/>
      <c r="AB146" s="414">
        <f t="shared" si="2"/>
        <v>0</v>
      </c>
      <c r="AC146" s="416">
        <f t="shared" si="3"/>
        <v>0</v>
      </c>
      <c r="AD146" s="417"/>
      <c r="AE146" s="417"/>
      <c r="AF146" s="418" t="b">
        <v>0</v>
      </c>
      <c r="AG146" s="412"/>
      <c r="AH146" s="412" t="b">
        <v>0</v>
      </c>
      <c r="AI146" s="412"/>
      <c r="AJ146" s="412" t="b">
        <v>0</v>
      </c>
      <c r="AK146" s="412"/>
      <c r="AL146" s="412"/>
      <c r="AM146" s="412" t="b">
        <v>0</v>
      </c>
      <c r="AN146" s="412"/>
      <c r="AO146" s="417"/>
      <c r="AP146" s="407"/>
      <c r="AQ146" s="419"/>
      <c r="AR146" s="420">
        <f t="shared" si="5"/>
        <v>30</v>
      </c>
      <c r="AS146" s="417"/>
      <c r="AT146" s="421"/>
      <c r="AU146" s="421"/>
      <c r="AV146" s="417"/>
      <c r="AW146" s="422"/>
      <c r="AX146" s="423"/>
      <c r="AY146" s="424"/>
      <c r="AZ146" s="425"/>
    </row>
    <row r="147" ht="15.75" customHeight="1">
      <c r="A147" s="406" t="s">
        <v>1154</v>
      </c>
      <c r="B147" s="407"/>
      <c r="C147" s="408"/>
      <c r="D147" s="409"/>
      <c r="E147" s="410">
        <f t="shared" si="1"/>
        <v>0</v>
      </c>
      <c r="F147" s="411"/>
      <c r="G147" s="408"/>
      <c r="H147" s="408"/>
      <c r="I147" s="412"/>
      <c r="J147" s="412"/>
      <c r="K147" s="412"/>
      <c r="L147" s="412"/>
      <c r="M147" s="418"/>
      <c r="N147" s="412"/>
      <c r="O147" s="412"/>
      <c r="P147" s="407"/>
      <c r="Q147" s="412"/>
      <c r="R147" s="407"/>
      <c r="S147" s="412"/>
      <c r="T147" s="412"/>
      <c r="U147" s="413"/>
      <c r="V147" s="414"/>
      <c r="W147" s="414"/>
      <c r="X147" s="414"/>
      <c r="Y147" s="414"/>
      <c r="Z147" s="414"/>
      <c r="AA147" s="414"/>
      <c r="AB147" s="414">
        <f t="shared" si="2"/>
        <v>0</v>
      </c>
      <c r="AC147" s="416">
        <f t="shared" si="3"/>
        <v>0</v>
      </c>
      <c r="AD147" s="417"/>
      <c r="AE147" s="417"/>
      <c r="AF147" s="418" t="b">
        <v>0</v>
      </c>
      <c r="AG147" s="412"/>
      <c r="AH147" s="412" t="b">
        <v>0</v>
      </c>
      <c r="AI147" s="412"/>
      <c r="AJ147" s="412" t="b">
        <v>0</v>
      </c>
      <c r="AK147" s="412"/>
      <c r="AL147" s="412"/>
      <c r="AM147" s="412" t="b">
        <v>0</v>
      </c>
      <c r="AN147" s="412"/>
      <c r="AO147" s="417"/>
      <c r="AP147" s="407"/>
      <c r="AQ147" s="419"/>
      <c r="AR147" s="420">
        <f t="shared" si="5"/>
        <v>30</v>
      </c>
      <c r="AS147" s="417"/>
      <c r="AT147" s="421"/>
      <c r="AU147" s="421"/>
      <c r="AV147" s="417"/>
      <c r="AW147" s="422"/>
      <c r="AX147" s="423"/>
      <c r="AY147" s="424"/>
      <c r="AZ147" s="425"/>
    </row>
    <row r="148" ht="15.75" customHeight="1">
      <c r="A148" s="406" t="s">
        <v>1160</v>
      </c>
      <c r="B148" s="407"/>
      <c r="C148" s="408"/>
      <c r="D148" s="409"/>
      <c r="E148" s="410">
        <f t="shared" si="1"/>
        <v>0</v>
      </c>
      <c r="F148" s="411"/>
      <c r="G148" s="408"/>
      <c r="H148" s="408"/>
      <c r="I148" s="412"/>
      <c r="J148" s="412"/>
      <c r="K148" s="412"/>
      <c r="L148" s="412"/>
      <c r="M148" s="418"/>
      <c r="N148" s="412"/>
      <c r="O148" s="412"/>
      <c r="P148" s="407"/>
      <c r="Q148" s="412"/>
      <c r="R148" s="407"/>
      <c r="S148" s="412"/>
      <c r="T148" s="412"/>
      <c r="U148" s="413"/>
      <c r="V148" s="414"/>
      <c r="W148" s="414"/>
      <c r="X148" s="414"/>
      <c r="Y148" s="414"/>
      <c r="Z148" s="414"/>
      <c r="AA148" s="414"/>
      <c r="AB148" s="414">
        <f t="shared" si="2"/>
        <v>0</v>
      </c>
      <c r="AC148" s="416">
        <f t="shared" si="3"/>
        <v>0</v>
      </c>
      <c r="AD148" s="417"/>
      <c r="AE148" s="417"/>
      <c r="AF148" s="418" t="b">
        <v>0</v>
      </c>
      <c r="AG148" s="412"/>
      <c r="AH148" s="412" t="b">
        <v>0</v>
      </c>
      <c r="AI148" s="412"/>
      <c r="AJ148" s="412" t="b">
        <v>0</v>
      </c>
      <c r="AK148" s="412"/>
      <c r="AL148" s="412"/>
      <c r="AM148" s="412" t="b">
        <v>0</v>
      </c>
      <c r="AN148" s="412"/>
      <c r="AO148" s="417"/>
      <c r="AP148" s="407"/>
      <c r="AQ148" s="419"/>
      <c r="AR148" s="420">
        <f t="shared" si="5"/>
        <v>30</v>
      </c>
      <c r="AS148" s="417"/>
      <c r="AT148" s="421"/>
      <c r="AU148" s="421"/>
      <c r="AV148" s="417"/>
      <c r="AW148" s="422"/>
      <c r="AX148" s="423"/>
      <c r="AY148" s="424"/>
      <c r="AZ148" s="425"/>
    </row>
    <row r="149" ht="15.75" customHeight="1">
      <c r="A149" s="406" t="s">
        <v>1167</v>
      </c>
      <c r="B149" s="407"/>
      <c r="C149" s="408"/>
      <c r="D149" s="409"/>
      <c r="E149" s="410">
        <f t="shared" si="1"/>
        <v>0</v>
      </c>
      <c r="F149" s="411"/>
      <c r="G149" s="408"/>
      <c r="H149" s="408"/>
      <c r="I149" s="412"/>
      <c r="J149" s="412"/>
      <c r="K149" s="412"/>
      <c r="L149" s="412"/>
      <c r="M149" s="418"/>
      <c r="N149" s="412"/>
      <c r="O149" s="412"/>
      <c r="P149" s="407"/>
      <c r="Q149" s="412"/>
      <c r="R149" s="407"/>
      <c r="S149" s="412"/>
      <c r="T149" s="412"/>
      <c r="U149" s="413"/>
      <c r="V149" s="414"/>
      <c r="W149" s="414"/>
      <c r="X149" s="414"/>
      <c r="Y149" s="414"/>
      <c r="Z149" s="414"/>
      <c r="AA149" s="414"/>
      <c r="AB149" s="414">
        <f t="shared" si="2"/>
        <v>0</v>
      </c>
      <c r="AC149" s="416">
        <f t="shared" si="3"/>
        <v>0</v>
      </c>
      <c r="AD149" s="417"/>
      <c r="AE149" s="417"/>
      <c r="AF149" s="418" t="b">
        <v>0</v>
      </c>
      <c r="AG149" s="412"/>
      <c r="AH149" s="412" t="b">
        <v>0</v>
      </c>
      <c r="AI149" s="412"/>
      <c r="AJ149" s="412" t="b">
        <v>0</v>
      </c>
      <c r="AK149" s="412"/>
      <c r="AL149" s="412"/>
      <c r="AM149" s="412" t="b">
        <v>0</v>
      </c>
      <c r="AN149" s="412"/>
      <c r="AO149" s="417"/>
      <c r="AP149" s="407"/>
      <c r="AQ149" s="419"/>
      <c r="AR149" s="420">
        <f t="shared" si="5"/>
        <v>30</v>
      </c>
      <c r="AS149" s="417"/>
      <c r="AT149" s="421"/>
      <c r="AU149" s="421"/>
      <c r="AV149" s="417"/>
      <c r="AW149" s="422"/>
      <c r="AX149" s="423"/>
      <c r="AY149" s="424"/>
      <c r="AZ149" s="425"/>
    </row>
    <row r="150" ht="15.75" customHeight="1">
      <c r="A150" s="406" t="s">
        <v>1176</v>
      </c>
      <c r="B150" s="407"/>
      <c r="C150" s="408"/>
      <c r="D150" s="409"/>
      <c r="E150" s="410">
        <f t="shared" si="1"/>
        <v>0</v>
      </c>
      <c r="F150" s="411"/>
      <c r="G150" s="408"/>
      <c r="H150" s="408"/>
      <c r="I150" s="412"/>
      <c r="J150" s="412"/>
      <c r="K150" s="412"/>
      <c r="L150" s="412"/>
      <c r="M150" s="418"/>
      <c r="N150" s="412"/>
      <c r="O150" s="412"/>
      <c r="P150" s="407"/>
      <c r="Q150" s="412"/>
      <c r="R150" s="407"/>
      <c r="S150" s="412"/>
      <c r="T150" s="412"/>
      <c r="U150" s="413"/>
      <c r="V150" s="414"/>
      <c r="W150" s="414"/>
      <c r="X150" s="414"/>
      <c r="Y150" s="414"/>
      <c r="Z150" s="414"/>
      <c r="AA150" s="414"/>
      <c r="AB150" s="414">
        <f t="shared" si="2"/>
        <v>0</v>
      </c>
      <c r="AC150" s="416">
        <f t="shared" si="3"/>
        <v>0</v>
      </c>
      <c r="AD150" s="417"/>
      <c r="AE150" s="417"/>
      <c r="AF150" s="418" t="b">
        <v>0</v>
      </c>
      <c r="AG150" s="412"/>
      <c r="AH150" s="412" t="b">
        <v>0</v>
      </c>
      <c r="AI150" s="412"/>
      <c r="AJ150" s="412" t="b">
        <v>0</v>
      </c>
      <c r="AK150" s="412"/>
      <c r="AL150" s="412"/>
      <c r="AM150" s="412" t="b">
        <v>0</v>
      </c>
      <c r="AN150" s="412"/>
      <c r="AO150" s="417"/>
      <c r="AP150" s="407"/>
      <c r="AQ150" s="419"/>
      <c r="AR150" s="420">
        <f t="shared" si="5"/>
        <v>30</v>
      </c>
      <c r="AS150" s="417"/>
      <c r="AT150" s="421"/>
      <c r="AU150" s="421"/>
      <c r="AV150" s="417"/>
      <c r="AW150" s="422"/>
      <c r="AX150" s="423"/>
      <c r="AY150" s="424"/>
      <c r="AZ150" s="425"/>
    </row>
    <row r="151" ht="15.75" customHeight="1">
      <c r="A151" s="406" t="s">
        <v>1183</v>
      </c>
      <c r="B151" s="407"/>
      <c r="C151" s="408"/>
      <c r="D151" s="409"/>
      <c r="E151" s="410">
        <f t="shared" si="1"/>
        <v>0</v>
      </c>
      <c r="F151" s="411"/>
      <c r="G151" s="408"/>
      <c r="H151" s="408"/>
      <c r="I151" s="412"/>
      <c r="J151" s="412"/>
      <c r="K151" s="412"/>
      <c r="L151" s="412"/>
      <c r="M151" s="418"/>
      <c r="N151" s="412"/>
      <c r="O151" s="412"/>
      <c r="P151" s="407"/>
      <c r="Q151" s="412"/>
      <c r="R151" s="407"/>
      <c r="S151" s="412"/>
      <c r="T151" s="412"/>
      <c r="U151" s="413"/>
      <c r="V151" s="414"/>
      <c r="W151" s="414"/>
      <c r="X151" s="414"/>
      <c r="Y151" s="414"/>
      <c r="Z151" s="414"/>
      <c r="AA151" s="414"/>
      <c r="AB151" s="414">
        <f t="shared" si="2"/>
        <v>0</v>
      </c>
      <c r="AC151" s="416">
        <f t="shared" si="3"/>
        <v>0</v>
      </c>
      <c r="AD151" s="417"/>
      <c r="AE151" s="417"/>
      <c r="AF151" s="418" t="b">
        <v>0</v>
      </c>
      <c r="AG151" s="412"/>
      <c r="AH151" s="412" t="b">
        <v>0</v>
      </c>
      <c r="AI151" s="412"/>
      <c r="AJ151" s="412" t="b">
        <v>0</v>
      </c>
      <c r="AK151" s="412"/>
      <c r="AL151" s="412"/>
      <c r="AM151" s="412" t="b">
        <v>0</v>
      </c>
      <c r="AN151" s="412"/>
      <c r="AO151" s="417"/>
      <c r="AP151" s="407"/>
      <c r="AQ151" s="419"/>
      <c r="AR151" s="420">
        <f t="shared" si="5"/>
        <v>30</v>
      </c>
      <c r="AS151" s="417"/>
      <c r="AT151" s="421"/>
      <c r="AU151" s="421"/>
      <c r="AV151" s="417"/>
      <c r="AW151" s="422"/>
      <c r="AX151" s="423"/>
      <c r="AY151" s="424"/>
      <c r="AZ151" s="425"/>
    </row>
    <row r="152" ht="15.75" customHeight="1">
      <c r="A152" s="406" t="s">
        <v>1189</v>
      </c>
      <c r="B152" s="407"/>
      <c r="C152" s="408"/>
      <c r="D152" s="409"/>
      <c r="E152" s="410">
        <f t="shared" si="1"/>
        <v>0</v>
      </c>
      <c r="F152" s="411"/>
      <c r="G152" s="408"/>
      <c r="H152" s="408"/>
      <c r="I152" s="412"/>
      <c r="J152" s="412"/>
      <c r="K152" s="412"/>
      <c r="L152" s="412"/>
      <c r="M152" s="418"/>
      <c r="N152" s="412"/>
      <c r="O152" s="412"/>
      <c r="P152" s="407"/>
      <c r="Q152" s="412"/>
      <c r="R152" s="407"/>
      <c r="S152" s="412"/>
      <c r="T152" s="412"/>
      <c r="U152" s="413"/>
      <c r="V152" s="414"/>
      <c r="W152" s="414"/>
      <c r="X152" s="414"/>
      <c r="Y152" s="414"/>
      <c r="Z152" s="414"/>
      <c r="AA152" s="414"/>
      <c r="AB152" s="414">
        <f t="shared" si="2"/>
        <v>0</v>
      </c>
      <c r="AC152" s="416">
        <f t="shared" si="3"/>
        <v>0</v>
      </c>
      <c r="AD152" s="417"/>
      <c r="AE152" s="417"/>
      <c r="AF152" s="418" t="b">
        <v>0</v>
      </c>
      <c r="AG152" s="412"/>
      <c r="AH152" s="412" t="b">
        <v>0</v>
      </c>
      <c r="AI152" s="412"/>
      <c r="AJ152" s="412" t="b">
        <v>0</v>
      </c>
      <c r="AK152" s="412"/>
      <c r="AL152" s="412"/>
      <c r="AM152" s="412" t="b">
        <v>0</v>
      </c>
      <c r="AN152" s="412"/>
      <c r="AO152" s="417"/>
      <c r="AP152" s="407"/>
      <c r="AQ152" s="419"/>
      <c r="AR152" s="420">
        <f t="shared" si="5"/>
        <v>30</v>
      </c>
      <c r="AS152" s="417"/>
      <c r="AT152" s="421"/>
      <c r="AU152" s="421"/>
      <c r="AV152" s="417"/>
      <c r="AW152" s="422"/>
      <c r="AX152" s="423"/>
      <c r="AY152" s="424"/>
      <c r="AZ152" s="425"/>
    </row>
    <row r="153" ht="15.75" customHeight="1">
      <c r="A153" s="406" t="s">
        <v>1196</v>
      </c>
      <c r="B153" s="407"/>
      <c r="C153" s="408"/>
      <c r="D153" s="409"/>
      <c r="E153" s="410">
        <f t="shared" si="1"/>
        <v>0</v>
      </c>
      <c r="F153" s="411"/>
      <c r="G153" s="408"/>
      <c r="H153" s="408"/>
      <c r="I153" s="412"/>
      <c r="J153" s="412"/>
      <c r="K153" s="412"/>
      <c r="L153" s="412"/>
      <c r="M153" s="418"/>
      <c r="N153" s="412"/>
      <c r="O153" s="412"/>
      <c r="P153" s="407"/>
      <c r="Q153" s="412"/>
      <c r="R153" s="407"/>
      <c r="S153" s="412"/>
      <c r="T153" s="412"/>
      <c r="U153" s="413"/>
      <c r="V153" s="414"/>
      <c r="W153" s="414"/>
      <c r="X153" s="414"/>
      <c r="Y153" s="414"/>
      <c r="Z153" s="414"/>
      <c r="AA153" s="414"/>
      <c r="AB153" s="414">
        <f t="shared" si="2"/>
        <v>0</v>
      </c>
      <c r="AC153" s="416">
        <f t="shared" si="3"/>
        <v>0</v>
      </c>
      <c r="AD153" s="417"/>
      <c r="AE153" s="417"/>
      <c r="AF153" s="418" t="b">
        <v>0</v>
      </c>
      <c r="AG153" s="412"/>
      <c r="AH153" s="412" t="b">
        <v>0</v>
      </c>
      <c r="AI153" s="412"/>
      <c r="AJ153" s="412" t="b">
        <v>0</v>
      </c>
      <c r="AK153" s="412"/>
      <c r="AL153" s="412"/>
      <c r="AM153" s="412" t="b">
        <v>0</v>
      </c>
      <c r="AN153" s="412"/>
      <c r="AO153" s="417"/>
      <c r="AP153" s="407"/>
      <c r="AQ153" s="419"/>
      <c r="AR153" s="420">
        <f t="shared" si="5"/>
        <v>30</v>
      </c>
      <c r="AS153" s="417"/>
      <c r="AT153" s="421"/>
      <c r="AU153" s="421"/>
      <c r="AV153" s="417"/>
      <c r="AW153" s="422"/>
      <c r="AX153" s="423"/>
      <c r="AY153" s="424"/>
      <c r="AZ153" s="425"/>
    </row>
    <row r="154" ht="15.75" customHeight="1">
      <c r="A154" s="406" t="s">
        <v>1202</v>
      </c>
      <c r="B154" s="407"/>
      <c r="C154" s="408"/>
      <c r="D154" s="409"/>
      <c r="E154" s="410">
        <f t="shared" si="1"/>
        <v>0</v>
      </c>
      <c r="F154" s="411"/>
      <c r="G154" s="408"/>
      <c r="H154" s="408"/>
      <c r="I154" s="412"/>
      <c r="J154" s="412"/>
      <c r="K154" s="412"/>
      <c r="L154" s="412"/>
      <c r="M154" s="418"/>
      <c r="N154" s="412"/>
      <c r="O154" s="412"/>
      <c r="P154" s="407"/>
      <c r="Q154" s="412"/>
      <c r="R154" s="407"/>
      <c r="S154" s="412"/>
      <c r="T154" s="412"/>
      <c r="U154" s="413"/>
      <c r="V154" s="414"/>
      <c r="W154" s="414"/>
      <c r="X154" s="414"/>
      <c r="Y154" s="414"/>
      <c r="Z154" s="414"/>
      <c r="AA154" s="414"/>
      <c r="AB154" s="414">
        <f t="shared" si="2"/>
        <v>0</v>
      </c>
      <c r="AC154" s="416">
        <f t="shared" si="3"/>
        <v>0</v>
      </c>
      <c r="AD154" s="417"/>
      <c r="AE154" s="417"/>
      <c r="AF154" s="418" t="b">
        <v>0</v>
      </c>
      <c r="AG154" s="412"/>
      <c r="AH154" s="412" t="b">
        <v>0</v>
      </c>
      <c r="AI154" s="412"/>
      <c r="AJ154" s="412" t="b">
        <v>0</v>
      </c>
      <c r="AK154" s="412"/>
      <c r="AL154" s="412"/>
      <c r="AM154" s="412" t="b">
        <v>0</v>
      </c>
      <c r="AN154" s="412"/>
      <c r="AO154" s="417"/>
      <c r="AP154" s="407"/>
      <c r="AQ154" s="419"/>
      <c r="AR154" s="420">
        <f t="shared" si="5"/>
        <v>30</v>
      </c>
      <c r="AS154" s="417"/>
      <c r="AT154" s="421"/>
      <c r="AU154" s="421"/>
      <c r="AV154" s="417"/>
      <c r="AW154" s="422"/>
      <c r="AX154" s="423"/>
      <c r="AY154" s="424"/>
      <c r="AZ154" s="425"/>
    </row>
    <row r="155" ht="15.75" customHeight="1">
      <c r="A155" s="406" t="s">
        <v>1208</v>
      </c>
      <c r="B155" s="407"/>
      <c r="C155" s="408"/>
      <c r="D155" s="409"/>
      <c r="E155" s="410">
        <f t="shared" si="1"/>
        <v>0</v>
      </c>
      <c r="F155" s="411"/>
      <c r="G155" s="408"/>
      <c r="H155" s="408"/>
      <c r="I155" s="412"/>
      <c r="J155" s="412"/>
      <c r="K155" s="412"/>
      <c r="L155" s="412"/>
      <c r="M155" s="418"/>
      <c r="N155" s="412"/>
      <c r="O155" s="412"/>
      <c r="P155" s="407"/>
      <c r="Q155" s="412"/>
      <c r="R155" s="407"/>
      <c r="S155" s="412"/>
      <c r="T155" s="412"/>
      <c r="U155" s="413"/>
      <c r="V155" s="414"/>
      <c r="W155" s="414"/>
      <c r="X155" s="414"/>
      <c r="Y155" s="414"/>
      <c r="Z155" s="414"/>
      <c r="AA155" s="414"/>
      <c r="AB155" s="414">
        <f t="shared" si="2"/>
        <v>0</v>
      </c>
      <c r="AC155" s="416">
        <f t="shared" si="3"/>
        <v>0</v>
      </c>
      <c r="AD155" s="417"/>
      <c r="AE155" s="417"/>
      <c r="AF155" s="418" t="b">
        <v>0</v>
      </c>
      <c r="AG155" s="412"/>
      <c r="AH155" s="412" t="b">
        <v>0</v>
      </c>
      <c r="AI155" s="412"/>
      <c r="AJ155" s="412" t="b">
        <v>0</v>
      </c>
      <c r="AK155" s="412"/>
      <c r="AL155" s="412"/>
      <c r="AM155" s="412" t="b">
        <v>0</v>
      </c>
      <c r="AN155" s="412"/>
      <c r="AO155" s="417"/>
      <c r="AP155" s="407"/>
      <c r="AQ155" s="419"/>
      <c r="AR155" s="420">
        <f t="shared" si="5"/>
        <v>30</v>
      </c>
      <c r="AS155" s="417"/>
      <c r="AT155" s="421"/>
      <c r="AU155" s="421"/>
      <c r="AV155" s="417"/>
      <c r="AW155" s="422"/>
      <c r="AX155" s="423"/>
      <c r="AY155" s="424"/>
      <c r="AZ155" s="425"/>
    </row>
    <row r="156" ht="15.75" customHeight="1">
      <c r="A156" s="406" t="s">
        <v>1216</v>
      </c>
      <c r="B156" s="407"/>
      <c r="C156" s="408"/>
      <c r="D156" s="409"/>
      <c r="E156" s="410">
        <f t="shared" si="1"/>
        <v>0</v>
      </c>
      <c r="F156" s="411"/>
      <c r="G156" s="408"/>
      <c r="H156" s="408"/>
      <c r="I156" s="412"/>
      <c r="J156" s="412"/>
      <c r="K156" s="412"/>
      <c r="L156" s="412"/>
      <c r="M156" s="418"/>
      <c r="N156" s="412"/>
      <c r="O156" s="412"/>
      <c r="P156" s="407"/>
      <c r="Q156" s="412"/>
      <c r="R156" s="407"/>
      <c r="S156" s="412"/>
      <c r="T156" s="412"/>
      <c r="U156" s="413"/>
      <c r="V156" s="414"/>
      <c r="W156" s="414"/>
      <c r="X156" s="414"/>
      <c r="Y156" s="414"/>
      <c r="Z156" s="414"/>
      <c r="AA156" s="414"/>
      <c r="AB156" s="414">
        <f t="shared" si="2"/>
        <v>0</v>
      </c>
      <c r="AC156" s="416">
        <f t="shared" si="3"/>
        <v>0</v>
      </c>
      <c r="AD156" s="417"/>
      <c r="AE156" s="417"/>
      <c r="AF156" s="418" t="b">
        <v>0</v>
      </c>
      <c r="AG156" s="412"/>
      <c r="AH156" s="412" t="b">
        <v>0</v>
      </c>
      <c r="AI156" s="412"/>
      <c r="AJ156" s="412" t="b">
        <v>0</v>
      </c>
      <c r="AK156" s="412"/>
      <c r="AL156" s="412"/>
      <c r="AM156" s="412" t="b">
        <v>0</v>
      </c>
      <c r="AN156" s="412"/>
      <c r="AO156" s="417"/>
      <c r="AP156" s="407"/>
      <c r="AQ156" s="419"/>
      <c r="AR156" s="420">
        <f t="shared" si="5"/>
        <v>30</v>
      </c>
      <c r="AS156" s="417"/>
      <c r="AT156" s="421"/>
      <c r="AU156" s="421"/>
      <c r="AV156" s="417"/>
      <c r="AW156" s="422"/>
      <c r="AX156" s="423"/>
      <c r="AY156" s="424"/>
      <c r="AZ156" s="425"/>
    </row>
    <row r="157" ht="15.75" customHeight="1">
      <c r="A157" s="406" t="s">
        <v>1221</v>
      </c>
      <c r="B157" s="733"/>
      <c r="C157" s="504"/>
      <c r="D157" s="504"/>
      <c r="E157" s="504"/>
      <c r="F157" s="504"/>
      <c r="G157" s="504"/>
      <c r="H157" s="504"/>
      <c r="I157" s="504"/>
      <c r="J157" s="504"/>
      <c r="K157" s="504"/>
      <c r="L157" s="504"/>
      <c r="M157" s="504"/>
      <c r="N157" s="504"/>
      <c r="O157" s="504"/>
      <c r="P157" s="504"/>
      <c r="Q157" s="504"/>
      <c r="R157" s="504"/>
      <c r="S157" s="504"/>
      <c r="T157" s="504"/>
      <c r="U157" s="504"/>
      <c r="V157" s="504"/>
      <c r="W157" s="504"/>
      <c r="X157" s="504"/>
      <c r="Y157" s="504"/>
      <c r="Z157" s="504"/>
      <c r="AA157" s="504"/>
      <c r="AB157" s="504"/>
      <c r="AC157" s="504"/>
      <c r="AD157" s="504"/>
      <c r="AE157" s="504"/>
      <c r="AF157" s="504"/>
      <c r="AG157" s="504"/>
      <c r="AH157" s="504"/>
      <c r="AI157" s="504"/>
      <c r="AJ157" s="504"/>
      <c r="AK157" s="504"/>
      <c r="AL157" s="504"/>
      <c r="AM157" s="504"/>
      <c r="AN157" s="504"/>
      <c r="AO157" s="504"/>
      <c r="AP157" s="504"/>
      <c r="AQ157" s="704"/>
      <c r="AR157" s="504"/>
      <c r="AS157" s="504"/>
      <c r="AT157" s="704"/>
      <c r="AU157" s="704"/>
      <c r="AV157" s="504"/>
      <c r="AW157" s="504"/>
      <c r="AX157" s="504"/>
      <c r="AY157" s="504"/>
      <c r="AZ157" s="504"/>
    </row>
    <row r="158" ht="15.75" customHeight="1">
      <c r="A158" s="406" t="s">
        <v>1224</v>
      </c>
      <c r="B158" s="733"/>
      <c r="C158" s="504"/>
      <c r="D158" s="504"/>
      <c r="E158" s="504"/>
      <c r="F158" s="504"/>
      <c r="G158" s="504"/>
      <c r="H158" s="504"/>
      <c r="I158" s="504"/>
      <c r="J158" s="504"/>
      <c r="K158" s="504"/>
      <c r="L158" s="504"/>
      <c r="M158" s="504"/>
      <c r="N158" s="504"/>
      <c r="O158" s="504"/>
      <c r="P158" s="504"/>
      <c r="Q158" s="504"/>
      <c r="R158" s="504"/>
      <c r="S158" s="504"/>
      <c r="T158" s="504"/>
      <c r="U158" s="504"/>
      <c r="V158" s="504"/>
      <c r="W158" s="504"/>
      <c r="X158" s="504"/>
      <c r="Y158" s="504"/>
      <c r="Z158" s="504"/>
      <c r="AA158" s="504"/>
      <c r="AB158" s="504"/>
      <c r="AC158" s="504"/>
      <c r="AD158" s="504"/>
      <c r="AE158" s="504"/>
      <c r="AF158" s="504"/>
      <c r="AG158" s="504"/>
      <c r="AH158" s="504"/>
      <c r="AI158" s="504"/>
      <c r="AJ158" s="504"/>
      <c r="AK158" s="504"/>
      <c r="AL158" s="504"/>
      <c r="AM158" s="504"/>
      <c r="AN158" s="504"/>
      <c r="AO158" s="504"/>
      <c r="AP158" s="504"/>
      <c r="AQ158" s="704"/>
      <c r="AR158" s="504"/>
      <c r="AS158" s="504"/>
      <c r="AT158" s="704"/>
      <c r="AU158" s="704"/>
      <c r="AV158" s="504"/>
      <c r="AW158" s="504"/>
      <c r="AX158" s="504"/>
      <c r="AY158" s="504"/>
      <c r="AZ158" s="504"/>
    </row>
    <row r="159" ht="15.75" customHeight="1">
      <c r="A159" s="406" t="s">
        <v>1228</v>
      </c>
      <c r="B159" s="733"/>
      <c r="C159" s="504"/>
      <c r="D159" s="504"/>
      <c r="E159" s="504"/>
      <c r="F159" s="504"/>
      <c r="G159" s="504"/>
      <c r="H159" s="504"/>
      <c r="I159" s="504"/>
      <c r="J159" s="504"/>
      <c r="K159" s="504"/>
      <c r="L159" s="504"/>
      <c r="M159" s="504"/>
      <c r="N159" s="504"/>
      <c r="O159" s="504"/>
      <c r="P159" s="504"/>
      <c r="Q159" s="504"/>
      <c r="R159" s="504"/>
      <c r="S159" s="504"/>
      <c r="T159" s="504"/>
      <c r="U159" s="504"/>
      <c r="V159" s="504"/>
      <c r="W159" s="504"/>
      <c r="X159" s="504"/>
      <c r="Y159" s="504"/>
      <c r="Z159" s="504"/>
      <c r="AA159" s="504"/>
      <c r="AB159" s="504"/>
      <c r="AC159" s="504"/>
      <c r="AD159" s="504"/>
      <c r="AE159" s="504"/>
      <c r="AF159" s="504"/>
      <c r="AG159" s="504"/>
      <c r="AH159" s="504"/>
      <c r="AI159" s="504"/>
      <c r="AJ159" s="504"/>
      <c r="AK159" s="504"/>
      <c r="AL159" s="504"/>
      <c r="AM159" s="504"/>
      <c r="AN159" s="504"/>
      <c r="AO159" s="504"/>
      <c r="AP159" s="504"/>
      <c r="AQ159" s="704"/>
      <c r="AR159" s="504"/>
      <c r="AS159" s="504"/>
      <c r="AT159" s="704"/>
      <c r="AU159" s="704"/>
      <c r="AV159" s="504"/>
      <c r="AW159" s="504"/>
      <c r="AX159" s="504"/>
      <c r="AY159" s="504"/>
      <c r="AZ159" s="504"/>
    </row>
    <row r="160" ht="15.75" customHeight="1">
      <c r="A160" s="406" t="s">
        <v>1231</v>
      </c>
      <c r="B160" s="733"/>
      <c r="C160" s="504"/>
      <c r="D160" s="504"/>
      <c r="E160" s="504"/>
      <c r="F160" s="504"/>
      <c r="G160" s="504"/>
      <c r="H160" s="504"/>
      <c r="I160" s="504"/>
      <c r="J160" s="504"/>
      <c r="K160" s="504"/>
      <c r="L160" s="504"/>
      <c r="M160" s="504"/>
      <c r="N160" s="504"/>
      <c r="O160" s="504"/>
      <c r="P160" s="504"/>
      <c r="Q160" s="504"/>
      <c r="R160" s="504"/>
      <c r="S160" s="504"/>
      <c r="T160" s="504"/>
      <c r="U160" s="504"/>
      <c r="V160" s="504"/>
      <c r="W160" s="504"/>
      <c r="X160" s="504"/>
      <c r="Y160" s="504"/>
      <c r="Z160" s="504"/>
      <c r="AA160" s="504"/>
      <c r="AB160" s="504"/>
      <c r="AC160" s="504"/>
      <c r="AD160" s="504"/>
      <c r="AE160" s="504"/>
      <c r="AF160" s="504"/>
      <c r="AG160" s="504"/>
      <c r="AH160" s="504"/>
      <c r="AI160" s="504"/>
      <c r="AJ160" s="504"/>
      <c r="AK160" s="504"/>
      <c r="AL160" s="504"/>
      <c r="AM160" s="504"/>
      <c r="AN160" s="504"/>
      <c r="AO160" s="504"/>
      <c r="AP160" s="504"/>
      <c r="AQ160" s="704"/>
      <c r="AR160" s="504"/>
      <c r="AS160" s="504"/>
      <c r="AT160" s="704"/>
      <c r="AU160" s="704"/>
      <c r="AV160" s="504"/>
      <c r="AW160" s="504"/>
      <c r="AX160" s="504"/>
      <c r="AY160" s="504"/>
      <c r="AZ160" s="504"/>
    </row>
    <row r="161" ht="15.75" customHeight="1">
      <c r="A161" s="406" t="s">
        <v>1238</v>
      </c>
      <c r="B161" s="733"/>
      <c r="C161" s="504"/>
      <c r="D161" s="504"/>
      <c r="E161" s="504"/>
      <c r="F161" s="504"/>
      <c r="G161" s="504"/>
      <c r="H161" s="504"/>
      <c r="I161" s="504"/>
      <c r="J161" s="504"/>
      <c r="K161" s="504"/>
      <c r="L161" s="504"/>
      <c r="M161" s="504"/>
      <c r="N161" s="504"/>
      <c r="O161" s="504"/>
      <c r="P161" s="504"/>
      <c r="Q161" s="504"/>
      <c r="R161" s="504"/>
      <c r="S161" s="504"/>
      <c r="T161" s="504"/>
      <c r="U161" s="504"/>
      <c r="V161" s="504"/>
      <c r="W161" s="504"/>
      <c r="X161" s="504"/>
      <c r="Y161" s="504"/>
      <c r="Z161" s="504"/>
      <c r="AA161" s="504"/>
      <c r="AB161" s="504"/>
      <c r="AC161" s="504"/>
      <c r="AD161" s="504"/>
      <c r="AE161" s="504"/>
      <c r="AF161" s="504"/>
      <c r="AG161" s="504"/>
      <c r="AH161" s="504"/>
      <c r="AI161" s="504"/>
      <c r="AJ161" s="504"/>
      <c r="AK161" s="504"/>
      <c r="AL161" s="504"/>
      <c r="AM161" s="504"/>
      <c r="AN161" s="504"/>
      <c r="AO161" s="504"/>
      <c r="AP161" s="504"/>
      <c r="AQ161" s="704"/>
      <c r="AR161" s="504"/>
      <c r="AS161" s="504"/>
      <c r="AT161" s="704"/>
      <c r="AU161" s="704"/>
      <c r="AV161" s="504"/>
      <c r="AW161" s="504"/>
      <c r="AX161" s="504"/>
      <c r="AY161" s="504"/>
      <c r="AZ161" s="504"/>
    </row>
    <row r="162" ht="15.75" customHeight="1">
      <c r="A162" s="406" t="s">
        <v>1243</v>
      </c>
      <c r="B162" s="733"/>
      <c r="C162" s="504"/>
      <c r="D162" s="504"/>
      <c r="E162" s="504"/>
      <c r="F162" s="504"/>
      <c r="G162" s="504"/>
      <c r="H162" s="504"/>
      <c r="I162" s="504"/>
      <c r="J162" s="504"/>
      <c r="K162" s="504"/>
      <c r="L162" s="504"/>
      <c r="M162" s="504"/>
      <c r="N162" s="504"/>
      <c r="O162" s="504"/>
      <c r="P162" s="504"/>
      <c r="Q162" s="504"/>
      <c r="R162" s="504"/>
      <c r="S162" s="504"/>
      <c r="T162" s="504"/>
      <c r="U162" s="504"/>
      <c r="V162" s="504"/>
      <c r="W162" s="504"/>
      <c r="X162" s="504"/>
      <c r="Y162" s="504"/>
      <c r="Z162" s="504"/>
      <c r="AA162" s="504"/>
      <c r="AB162" s="504"/>
      <c r="AC162" s="504"/>
      <c r="AD162" s="504"/>
      <c r="AE162" s="504"/>
      <c r="AF162" s="504"/>
      <c r="AG162" s="504"/>
      <c r="AH162" s="504"/>
      <c r="AI162" s="504"/>
      <c r="AJ162" s="504"/>
      <c r="AK162" s="504"/>
      <c r="AL162" s="504"/>
      <c r="AM162" s="504"/>
      <c r="AN162" s="504"/>
      <c r="AO162" s="504"/>
      <c r="AP162" s="504"/>
      <c r="AQ162" s="704"/>
      <c r="AR162" s="504"/>
      <c r="AS162" s="504"/>
      <c r="AT162" s="704"/>
      <c r="AU162" s="704"/>
      <c r="AV162" s="504"/>
      <c r="AW162" s="504"/>
      <c r="AX162" s="504"/>
      <c r="AY162" s="504"/>
      <c r="AZ162" s="504"/>
    </row>
    <row r="163" ht="15.75" customHeight="1">
      <c r="A163" s="406" t="s">
        <v>1250</v>
      </c>
      <c r="B163" s="733"/>
      <c r="C163" s="504"/>
      <c r="D163" s="504"/>
      <c r="E163" s="504"/>
      <c r="F163" s="504"/>
      <c r="G163" s="504"/>
      <c r="H163" s="504"/>
      <c r="I163" s="504"/>
      <c r="J163" s="504"/>
      <c r="K163" s="504"/>
      <c r="L163" s="504"/>
      <c r="M163" s="504"/>
      <c r="N163" s="504"/>
      <c r="O163" s="504"/>
      <c r="P163" s="504"/>
      <c r="Q163" s="504"/>
      <c r="R163" s="504"/>
      <c r="S163" s="504"/>
      <c r="T163" s="504"/>
      <c r="U163" s="504"/>
      <c r="V163" s="504"/>
      <c r="W163" s="504"/>
      <c r="X163" s="504"/>
      <c r="Y163" s="504"/>
      <c r="Z163" s="504"/>
      <c r="AA163" s="504"/>
      <c r="AB163" s="504"/>
      <c r="AC163" s="504"/>
      <c r="AD163" s="504"/>
      <c r="AE163" s="504"/>
      <c r="AF163" s="504"/>
      <c r="AG163" s="504"/>
      <c r="AH163" s="504"/>
      <c r="AI163" s="504"/>
      <c r="AJ163" s="504"/>
      <c r="AK163" s="504"/>
      <c r="AL163" s="504"/>
      <c r="AM163" s="504"/>
      <c r="AN163" s="504"/>
      <c r="AO163" s="504"/>
      <c r="AP163" s="504"/>
      <c r="AQ163" s="704"/>
      <c r="AR163" s="504"/>
      <c r="AS163" s="504"/>
      <c r="AT163" s="704"/>
      <c r="AU163" s="704"/>
      <c r="AV163" s="504"/>
      <c r="AW163" s="504"/>
      <c r="AX163" s="504"/>
      <c r="AY163" s="504"/>
      <c r="AZ163" s="504"/>
    </row>
    <row r="164" ht="15.75" customHeight="1">
      <c r="A164" s="406" t="s">
        <v>1257</v>
      </c>
      <c r="B164" s="733"/>
      <c r="C164" s="504"/>
      <c r="D164" s="504"/>
      <c r="E164" s="504"/>
      <c r="F164" s="504"/>
      <c r="G164" s="504"/>
      <c r="H164" s="504"/>
      <c r="I164" s="504"/>
      <c r="J164" s="504"/>
      <c r="K164" s="504"/>
      <c r="L164" s="504"/>
      <c r="M164" s="504"/>
      <c r="N164" s="504"/>
      <c r="O164" s="504"/>
      <c r="P164" s="504"/>
      <c r="Q164" s="504"/>
      <c r="R164" s="504"/>
      <c r="S164" s="504"/>
      <c r="T164" s="504"/>
      <c r="U164" s="504"/>
      <c r="V164" s="504"/>
      <c r="W164" s="504"/>
      <c r="X164" s="504"/>
      <c r="Y164" s="504"/>
      <c r="Z164" s="504"/>
      <c r="AA164" s="504"/>
      <c r="AB164" s="504"/>
      <c r="AC164" s="504"/>
      <c r="AD164" s="504"/>
      <c r="AE164" s="504"/>
      <c r="AF164" s="504"/>
      <c r="AG164" s="504"/>
      <c r="AH164" s="504"/>
      <c r="AI164" s="504"/>
      <c r="AJ164" s="504"/>
      <c r="AK164" s="504"/>
      <c r="AL164" s="504"/>
      <c r="AM164" s="504"/>
      <c r="AN164" s="504"/>
      <c r="AO164" s="504"/>
      <c r="AP164" s="504"/>
      <c r="AQ164" s="704"/>
      <c r="AR164" s="504"/>
      <c r="AS164" s="504"/>
      <c r="AT164" s="704"/>
      <c r="AU164" s="704"/>
      <c r="AV164" s="504"/>
      <c r="AW164" s="504"/>
      <c r="AX164" s="504"/>
      <c r="AY164" s="504"/>
      <c r="AZ164" s="504"/>
    </row>
    <row r="165" ht="15.75" customHeight="1">
      <c r="A165" s="406" t="s">
        <v>1261</v>
      </c>
      <c r="B165" s="733"/>
      <c r="C165" s="504"/>
      <c r="D165" s="504"/>
      <c r="E165" s="504"/>
      <c r="F165" s="504"/>
      <c r="G165" s="504"/>
      <c r="H165" s="504"/>
      <c r="I165" s="504"/>
      <c r="J165" s="504"/>
      <c r="K165" s="504"/>
      <c r="L165" s="504"/>
      <c r="M165" s="504"/>
      <c r="N165" s="504"/>
      <c r="O165" s="504"/>
      <c r="P165" s="504"/>
      <c r="Q165" s="504"/>
      <c r="R165" s="504"/>
      <c r="S165" s="504"/>
      <c r="T165" s="504"/>
      <c r="U165" s="504"/>
      <c r="V165" s="504"/>
      <c r="W165" s="504"/>
      <c r="X165" s="504"/>
      <c r="Y165" s="504"/>
      <c r="Z165" s="504"/>
      <c r="AA165" s="504"/>
      <c r="AB165" s="504"/>
      <c r="AC165" s="504"/>
      <c r="AD165" s="504"/>
      <c r="AE165" s="504"/>
      <c r="AF165" s="504"/>
      <c r="AG165" s="504"/>
      <c r="AH165" s="504"/>
      <c r="AI165" s="504"/>
      <c r="AJ165" s="504"/>
      <c r="AK165" s="504"/>
      <c r="AL165" s="504"/>
      <c r="AM165" s="504"/>
      <c r="AN165" s="504"/>
      <c r="AO165" s="504"/>
      <c r="AP165" s="504"/>
      <c r="AQ165" s="704"/>
      <c r="AR165" s="504"/>
      <c r="AS165" s="504"/>
      <c r="AT165" s="704"/>
      <c r="AU165" s="704"/>
      <c r="AV165" s="504"/>
      <c r="AW165" s="504"/>
      <c r="AX165" s="504"/>
      <c r="AY165" s="504"/>
      <c r="AZ165" s="504"/>
    </row>
    <row r="166" ht="15.75" customHeight="1">
      <c r="A166" s="406" t="s">
        <v>1270</v>
      </c>
      <c r="B166" s="733"/>
      <c r="C166" s="504"/>
      <c r="D166" s="504"/>
      <c r="E166" s="504"/>
      <c r="F166" s="504"/>
      <c r="G166" s="504"/>
      <c r="H166" s="504"/>
      <c r="I166" s="504"/>
      <c r="J166" s="504"/>
      <c r="K166" s="504"/>
      <c r="L166" s="504"/>
      <c r="M166" s="504"/>
      <c r="N166" s="504"/>
      <c r="O166" s="504"/>
      <c r="P166" s="504"/>
      <c r="Q166" s="504"/>
      <c r="R166" s="504"/>
      <c r="S166" s="504"/>
      <c r="T166" s="504"/>
      <c r="U166" s="504"/>
      <c r="V166" s="504"/>
      <c r="W166" s="504"/>
      <c r="X166" s="504"/>
      <c r="Y166" s="504"/>
      <c r="Z166" s="504"/>
      <c r="AA166" s="504"/>
      <c r="AB166" s="504"/>
      <c r="AC166" s="504"/>
      <c r="AD166" s="504"/>
      <c r="AE166" s="504"/>
      <c r="AF166" s="504"/>
      <c r="AG166" s="504"/>
      <c r="AH166" s="504"/>
      <c r="AI166" s="504"/>
      <c r="AJ166" s="504"/>
      <c r="AK166" s="504"/>
      <c r="AL166" s="504"/>
      <c r="AM166" s="504"/>
      <c r="AN166" s="504"/>
      <c r="AO166" s="504"/>
      <c r="AP166" s="504"/>
      <c r="AQ166" s="704"/>
      <c r="AR166" s="504"/>
      <c r="AS166" s="504"/>
      <c r="AT166" s="704"/>
      <c r="AU166" s="704"/>
      <c r="AV166" s="504"/>
      <c r="AW166" s="504"/>
      <c r="AX166" s="504"/>
      <c r="AY166" s="504"/>
      <c r="AZ166" s="504"/>
    </row>
    <row r="167" ht="15.75" customHeight="1">
      <c r="A167" s="406" t="s">
        <v>1274</v>
      </c>
      <c r="B167" s="733"/>
      <c r="C167" s="504"/>
      <c r="D167" s="504"/>
      <c r="E167" s="504"/>
      <c r="F167" s="504"/>
      <c r="G167" s="504"/>
      <c r="H167" s="504"/>
      <c r="I167" s="504"/>
      <c r="J167" s="504"/>
      <c r="K167" s="504"/>
      <c r="L167" s="504"/>
      <c r="M167" s="504"/>
      <c r="N167" s="504"/>
      <c r="O167" s="504"/>
      <c r="P167" s="504"/>
      <c r="Q167" s="504"/>
      <c r="R167" s="504"/>
      <c r="S167" s="504"/>
      <c r="T167" s="504"/>
      <c r="U167" s="504"/>
      <c r="V167" s="504"/>
      <c r="W167" s="504"/>
      <c r="X167" s="504"/>
      <c r="Y167" s="504"/>
      <c r="Z167" s="504"/>
      <c r="AA167" s="504"/>
      <c r="AB167" s="504"/>
      <c r="AC167" s="504"/>
      <c r="AD167" s="504"/>
      <c r="AE167" s="504"/>
      <c r="AF167" s="504"/>
      <c r="AG167" s="504"/>
      <c r="AH167" s="504"/>
      <c r="AI167" s="504"/>
      <c r="AJ167" s="504"/>
      <c r="AK167" s="504"/>
      <c r="AL167" s="504"/>
      <c r="AM167" s="504"/>
      <c r="AN167" s="504"/>
      <c r="AO167" s="504"/>
      <c r="AP167" s="504"/>
      <c r="AQ167" s="704"/>
      <c r="AR167" s="504"/>
      <c r="AS167" s="504"/>
      <c r="AT167" s="704"/>
      <c r="AU167" s="704"/>
      <c r="AV167" s="504"/>
      <c r="AW167" s="504"/>
      <c r="AX167" s="504"/>
      <c r="AY167" s="504"/>
      <c r="AZ167" s="504"/>
    </row>
    <row r="168" ht="15.75" customHeight="1">
      <c r="A168" s="406" t="s">
        <v>3343</v>
      </c>
      <c r="B168" s="733"/>
      <c r="C168" s="504"/>
      <c r="D168" s="504"/>
      <c r="E168" s="504"/>
      <c r="F168" s="504"/>
      <c r="G168" s="504"/>
      <c r="H168" s="504"/>
      <c r="I168" s="504"/>
      <c r="J168" s="504"/>
      <c r="K168" s="504"/>
      <c r="L168" s="504"/>
      <c r="M168" s="504"/>
      <c r="N168" s="504"/>
      <c r="O168" s="504"/>
      <c r="P168" s="504"/>
      <c r="Q168" s="504"/>
      <c r="R168" s="504"/>
      <c r="S168" s="504"/>
      <c r="T168" s="504"/>
      <c r="U168" s="504"/>
      <c r="V168" s="504"/>
      <c r="W168" s="504"/>
      <c r="X168" s="504"/>
      <c r="Y168" s="504"/>
      <c r="Z168" s="504"/>
      <c r="AA168" s="504"/>
      <c r="AB168" s="504"/>
      <c r="AC168" s="504"/>
      <c r="AD168" s="504"/>
      <c r="AE168" s="504"/>
      <c r="AF168" s="504"/>
      <c r="AG168" s="504"/>
      <c r="AH168" s="504"/>
      <c r="AI168" s="504"/>
      <c r="AJ168" s="504"/>
      <c r="AK168" s="504"/>
      <c r="AL168" s="504"/>
      <c r="AM168" s="504"/>
      <c r="AN168" s="504"/>
      <c r="AO168" s="504"/>
      <c r="AP168" s="504"/>
      <c r="AQ168" s="704"/>
      <c r="AR168" s="504"/>
      <c r="AS168" s="504"/>
      <c r="AT168" s="704"/>
      <c r="AU168" s="704"/>
      <c r="AV168" s="504"/>
      <c r="AW168" s="504"/>
      <c r="AX168" s="504"/>
      <c r="AY168" s="504"/>
      <c r="AZ168" s="504"/>
    </row>
    <row r="169" ht="15.75" customHeight="1">
      <c r="A169" s="406" t="s">
        <v>3344</v>
      </c>
      <c r="B169" s="733"/>
      <c r="C169" s="504"/>
      <c r="D169" s="504"/>
      <c r="E169" s="504"/>
      <c r="F169" s="504"/>
      <c r="G169" s="504"/>
      <c r="H169" s="504"/>
      <c r="I169" s="504"/>
      <c r="J169" s="504"/>
      <c r="K169" s="504"/>
      <c r="L169" s="504"/>
      <c r="M169" s="504"/>
      <c r="N169" s="504"/>
      <c r="O169" s="504"/>
      <c r="P169" s="504"/>
      <c r="Q169" s="504"/>
      <c r="R169" s="504"/>
      <c r="S169" s="504"/>
      <c r="T169" s="504"/>
      <c r="U169" s="504"/>
      <c r="V169" s="504"/>
      <c r="W169" s="504"/>
      <c r="X169" s="504"/>
      <c r="Y169" s="504"/>
      <c r="Z169" s="504"/>
      <c r="AA169" s="504"/>
      <c r="AB169" s="504"/>
      <c r="AC169" s="504"/>
      <c r="AD169" s="504"/>
      <c r="AE169" s="504"/>
      <c r="AF169" s="504"/>
      <c r="AG169" s="504"/>
      <c r="AH169" s="504"/>
      <c r="AI169" s="504"/>
      <c r="AJ169" s="504"/>
      <c r="AK169" s="504"/>
      <c r="AL169" s="504"/>
      <c r="AM169" s="504"/>
      <c r="AN169" s="504"/>
      <c r="AO169" s="504"/>
      <c r="AP169" s="504"/>
      <c r="AQ169" s="704"/>
      <c r="AR169" s="504"/>
      <c r="AS169" s="504"/>
      <c r="AT169" s="704"/>
      <c r="AU169" s="704"/>
      <c r="AV169" s="504"/>
      <c r="AW169" s="504"/>
      <c r="AX169" s="504"/>
      <c r="AY169" s="504"/>
      <c r="AZ169" s="504"/>
    </row>
    <row r="170" ht="15.75" customHeight="1">
      <c r="A170" s="406" t="s">
        <v>3345</v>
      </c>
      <c r="B170" s="733"/>
      <c r="C170" s="504"/>
      <c r="D170" s="504"/>
      <c r="E170" s="504"/>
      <c r="F170" s="504"/>
      <c r="G170" s="504"/>
      <c r="H170" s="504"/>
      <c r="I170" s="504"/>
      <c r="J170" s="504"/>
      <c r="K170" s="504"/>
      <c r="L170" s="504"/>
      <c r="M170" s="504"/>
      <c r="N170" s="504"/>
      <c r="O170" s="504"/>
      <c r="P170" s="504"/>
      <c r="Q170" s="504"/>
      <c r="R170" s="504"/>
      <c r="S170" s="504"/>
      <c r="T170" s="504"/>
      <c r="U170" s="504"/>
      <c r="V170" s="504"/>
      <c r="W170" s="504"/>
      <c r="X170" s="504"/>
      <c r="Y170" s="504"/>
      <c r="Z170" s="504"/>
      <c r="AA170" s="504"/>
      <c r="AB170" s="504"/>
      <c r="AC170" s="504"/>
      <c r="AD170" s="504"/>
      <c r="AE170" s="504"/>
      <c r="AF170" s="504"/>
      <c r="AG170" s="504"/>
      <c r="AH170" s="504"/>
      <c r="AI170" s="504"/>
      <c r="AJ170" s="504"/>
      <c r="AK170" s="504"/>
      <c r="AL170" s="504"/>
      <c r="AM170" s="504"/>
      <c r="AN170" s="504"/>
      <c r="AO170" s="504"/>
      <c r="AP170" s="504"/>
      <c r="AQ170" s="704"/>
      <c r="AR170" s="504"/>
      <c r="AS170" s="504"/>
      <c r="AT170" s="704"/>
      <c r="AU170" s="704"/>
      <c r="AV170" s="504"/>
      <c r="AW170" s="504"/>
      <c r="AX170" s="504"/>
      <c r="AY170" s="504"/>
      <c r="AZ170" s="504"/>
    </row>
    <row r="171" ht="15.75" customHeight="1">
      <c r="A171" s="406" t="s">
        <v>3346</v>
      </c>
      <c r="B171" s="733"/>
      <c r="C171" s="504"/>
      <c r="D171" s="504"/>
      <c r="E171" s="504"/>
      <c r="F171" s="504"/>
      <c r="G171" s="504"/>
      <c r="H171" s="504"/>
      <c r="I171" s="504"/>
      <c r="J171" s="504"/>
      <c r="K171" s="504"/>
      <c r="L171" s="504"/>
      <c r="M171" s="504"/>
      <c r="N171" s="504"/>
      <c r="O171" s="504"/>
      <c r="P171" s="504"/>
      <c r="Q171" s="504"/>
      <c r="R171" s="504"/>
      <c r="S171" s="504"/>
      <c r="T171" s="504"/>
      <c r="U171" s="504"/>
      <c r="V171" s="504"/>
      <c r="W171" s="504"/>
      <c r="X171" s="504"/>
      <c r="Y171" s="504"/>
      <c r="Z171" s="504"/>
      <c r="AA171" s="504"/>
      <c r="AB171" s="504"/>
      <c r="AC171" s="504"/>
      <c r="AD171" s="504"/>
      <c r="AE171" s="504"/>
      <c r="AF171" s="504"/>
      <c r="AG171" s="504"/>
      <c r="AH171" s="504"/>
      <c r="AI171" s="504"/>
      <c r="AJ171" s="504"/>
      <c r="AK171" s="504"/>
      <c r="AL171" s="504"/>
      <c r="AM171" s="504"/>
      <c r="AN171" s="504"/>
      <c r="AO171" s="504"/>
      <c r="AP171" s="504"/>
      <c r="AQ171" s="704"/>
      <c r="AR171" s="504"/>
      <c r="AS171" s="504"/>
      <c r="AT171" s="704"/>
      <c r="AU171" s="704"/>
      <c r="AV171" s="504"/>
      <c r="AW171" s="504"/>
      <c r="AX171" s="504"/>
      <c r="AY171" s="504"/>
      <c r="AZ171" s="504"/>
    </row>
    <row r="172" ht="15.75" customHeight="1">
      <c r="A172" s="406" t="s">
        <v>3347</v>
      </c>
      <c r="B172" s="733"/>
      <c r="C172" s="504"/>
      <c r="D172" s="504"/>
      <c r="E172" s="504"/>
      <c r="F172" s="504"/>
      <c r="G172" s="504"/>
      <c r="H172" s="504"/>
      <c r="I172" s="504"/>
      <c r="J172" s="504"/>
      <c r="K172" s="504"/>
      <c r="L172" s="504"/>
      <c r="M172" s="504"/>
      <c r="N172" s="504"/>
      <c r="O172" s="504"/>
      <c r="P172" s="504"/>
      <c r="Q172" s="504"/>
      <c r="R172" s="504"/>
      <c r="S172" s="504"/>
      <c r="T172" s="504"/>
      <c r="U172" s="504"/>
      <c r="V172" s="504"/>
      <c r="W172" s="504"/>
      <c r="X172" s="504"/>
      <c r="Y172" s="504"/>
      <c r="Z172" s="504"/>
      <c r="AA172" s="504"/>
      <c r="AB172" s="504"/>
      <c r="AC172" s="504"/>
      <c r="AD172" s="504"/>
      <c r="AE172" s="504"/>
      <c r="AF172" s="504"/>
      <c r="AG172" s="504"/>
      <c r="AH172" s="504"/>
      <c r="AI172" s="504"/>
      <c r="AJ172" s="504"/>
      <c r="AK172" s="504"/>
      <c r="AL172" s="504"/>
      <c r="AM172" s="504"/>
      <c r="AN172" s="504"/>
      <c r="AO172" s="504"/>
      <c r="AP172" s="504"/>
      <c r="AQ172" s="704"/>
      <c r="AR172" s="504"/>
      <c r="AS172" s="504"/>
      <c r="AT172" s="704"/>
      <c r="AU172" s="704"/>
      <c r="AV172" s="504"/>
      <c r="AW172" s="504"/>
      <c r="AX172" s="504"/>
      <c r="AY172" s="504"/>
      <c r="AZ172" s="504"/>
    </row>
    <row r="173" ht="15.75" customHeight="1">
      <c r="A173" s="406" t="s">
        <v>3348</v>
      </c>
      <c r="B173" s="733"/>
      <c r="C173" s="504"/>
      <c r="D173" s="504"/>
      <c r="E173" s="504"/>
      <c r="F173" s="504"/>
      <c r="G173" s="504"/>
      <c r="H173" s="504"/>
      <c r="I173" s="504"/>
      <c r="J173" s="504"/>
      <c r="K173" s="504"/>
      <c r="L173" s="504"/>
      <c r="M173" s="504"/>
      <c r="N173" s="504"/>
      <c r="O173" s="504"/>
      <c r="P173" s="504"/>
      <c r="Q173" s="504"/>
      <c r="R173" s="504"/>
      <c r="S173" s="504"/>
      <c r="T173" s="504"/>
      <c r="U173" s="504"/>
      <c r="V173" s="504"/>
      <c r="W173" s="504"/>
      <c r="X173" s="504"/>
      <c r="Y173" s="504"/>
      <c r="Z173" s="504"/>
      <c r="AA173" s="504"/>
      <c r="AB173" s="504"/>
      <c r="AC173" s="504"/>
      <c r="AD173" s="504"/>
      <c r="AE173" s="504"/>
      <c r="AF173" s="504"/>
      <c r="AG173" s="504"/>
      <c r="AH173" s="504"/>
      <c r="AI173" s="504"/>
      <c r="AJ173" s="504"/>
      <c r="AK173" s="504"/>
      <c r="AL173" s="504"/>
      <c r="AM173" s="504"/>
      <c r="AN173" s="504"/>
      <c r="AO173" s="504"/>
      <c r="AP173" s="504"/>
      <c r="AQ173" s="704"/>
      <c r="AR173" s="504"/>
      <c r="AS173" s="504"/>
      <c r="AT173" s="704"/>
      <c r="AU173" s="704"/>
      <c r="AV173" s="504"/>
      <c r="AW173" s="504"/>
      <c r="AX173" s="504"/>
      <c r="AY173" s="504"/>
      <c r="AZ173" s="504"/>
    </row>
    <row r="174" ht="15.75" customHeight="1">
      <c r="A174" s="406" t="s">
        <v>3349</v>
      </c>
      <c r="B174" s="733"/>
      <c r="C174" s="504"/>
      <c r="D174" s="504"/>
      <c r="E174" s="504"/>
      <c r="F174" s="504"/>
      <c r="G174" s="504"/>
      <c r="H174" s="504"/>
      <c r="I174" s="504"/>
      <c r="J174" s="504"/>
      <c r="K174" s="504"/>
      <c r="L174" s="504"/>
      <c r="M174" s="504"/>
      <c r="N174" s="504"/>
      <c r="O174" s="504"/>
      <c r="P174" s="504"/>
      <c r="Q174" s="504"/>
      <c r="R174" s="504"/>
      <c r="S174" s="504"/>
      <c r="T174" s="504"/>
      <c r="U174" s="504"/>
      <c r="V174" s="504"/>
      <c r="W174" s="504"/>
      <c r="X174" s="504"/>
      <c r="Y174" s="504"/>
      <c r="Z174" s="504"/>
      <c r="AA174" s="504"/>
      <c r="AB174" s="504"/>
      <c r="AC174" s="504"/>
      <c r="AD174" s="504"/>
      <c r="AE174" s="504"/>
      <c r="AF174" s="504"/>
      <c r="AG174" s="504"/>
      <c r="AH174" s="504"/>
      <c r="AI174" s="504"/>
      <c r="AJ174" s="504"/>
      <c r="AK174" s="504"/>
      <c r="AL174" s="504"/>
      <c r="AM174" s="504"/>
      <c r="AN174" s="504"/>
      <c r="AO174" s="504"/>
      <c r="AP174" s="504"/>
      <c r="AQ174" s="704"/>
      <c r="AR174" s="504"/>
      <c r="AS174" s="504"/>
      <c r="AT174" s="704"/>
      <c r="AU174" s="704"/>
      <c r="AV174" s="504"/>
      <c r="AW174" s="504"/>
      <c r="AX174" s="504"/>
      <c r="AY174" s="504"/>
      <c r="AZ174" s="504"/>
    </row>
    <row r="175" ht="15.75" customHeight="1">
      <c r="A175" s="406" t="s">
        <v>3350</v>
      </c>
      <c r="B175" s="733"/>
      <c r="C175" s="504"/>
      <c r="D175" s="504"/>
      <c r="E175" s="504"/>
      <c r="F175" s="504"/>
      <c r="G175" s="504"/>
      <c r="H175" s="504"/>
      <c r="I175" s="504"/>
      <c r="J175" s="504"/>
      <c r="K175" s="504"/>
      <c r="L175" s="504"/>
      <c r="M175" s="504"/>
      <c r="N175" s="504"/>
      <c r="O175" s="504"/>
      <c r="P175" s="504"/>
      <c r="Q175" s="504"/>
      <c r="R175" s="504"/>
      <c r="S175" s="504"/>
      <c r="T175" s="504"/>
      <c r="U175" s="504"/>
      <c r="V175" s="504"/>
      <c r="W175" s="504"/>
      <c r="X175" s="504"/>
      <c r="Y175" s="504"/>
      <c r="Z175" s="504"/>
      <c r="AA175" s="504"/>
      <c r="AB175" s="504"/>
      <c r="AC175" s="504"/>
      <c r="AD175" s="504"/>
      <c r="AE175" s="504"/>
      <c r="AF175" s="504"/>
      <c r="AG175" s="504"/>
      <c r="AH175" s="504"/>
      <c r="AI175" s="504"/>
      <c r="AJ175" s="504"/>
      <c r="AK175" s="504"/>
      <c r="AL175" s="504"/>
      <c r="AM175" s="504"/>
      <c r="AN175" s="504"/>
      <c r="AO175" s="504"/>
      <c r="AP175" s="504"/>
      <c r="AQ175" s="704"/>
      <c r="AR175" s="504"/>
      <c r="AS175" s="504"/>
      <c r="AT175" s="704"/>
      <c r="AU175" s="704"/>
      <c r="AV175" s="504"/>
      <c r="AW175" s="504"/>
      <c r="AX175" s="504"/>
      <c r="AY175" s="504"/>
      <c r="AZ175" s="504"/>
    </row>
    <row r="176" ht="15.75" customHeight="1">
      <c r="A176" s="406" t="s">
        <v>3351</v>
      </c>
      <c r="B176" s="733"/>
      <c r="C176" s="504"/>
      <c r="D176" s="504"/>
      <c r="E176" s="504"/>
      <c r="F176" s="504"/>
      <c r="G176" s="504"/>
      <c r="H176" s="504"/>
      <c r="I176" s="504"/>
      <c r="J176" s="504"/>
      <c r="K176" s="504"/>
      <c r="L176" s="504"/>
      <c r="M176" s="504"/>
      <c r="N176" s="504"/>
      <c r="O176" s="504"/>
      <c r="P176" s="504"/>
      <c r="Q176" s="504"/>
      <c r="R176" s="504"/>
      <c r="S176" s="504"/>
      <c r="T176" s="504"/>
      <c r="U176" s="504"/>
      <c r="V176" s="504"/>
      <c r="W176" s="504"/>
      <c r="X176" s="504"/>
      <c r="Y176" s="504"/>
      <c r="Z176" s="504"/>
      <c r="AA176" s="504"/>
      <c r="AB176" s="504"/>
      <c r="AC176" s="504"/>
      <c r="AD176" s="504"/>
      <c r="AE176" s="504"/>
      <c r="AF176" s="504"/>
      <c r="AG176" s="504"/>
      <c r="AH176" s="504"/>
      <c r="AI176" s="504"/>
      <c r="AJ176" s="504"/>
      <c r="AK176" s="504"/>
      <c r="AL176" s="504"/>
      <c r="AM176" s="504"/>
      <c r="AN176" s="504"/>
      <c r="AO176" s="504"/>
      <c r="AP176" s="504"/>
      <c r="AQ176" s="704"/>
      <c r="AR176" s="504"/>
      <c r="AS176" s="504"/>
      <c r="AT176" s="704"/>
      <c r="AU176" s="704"/>
      <c r="AV176" s="504"/>
      <c r="AW176" s="504"/>
      <c r="AX176" s="504"/>
      <c r="AY176" s="504"/>
      <c r="AZ176" s="504"/>
    </row>
    <row r="177" ht="15.75" customHeight="1">
      <c r="A177" s="406" t="s">
        <v>3352</v>
      </c>
      <c r="B177" s="733"/>
      <c r="C177" s="504"/>
      <c r="D177" s="504"/>
      <c r="E177" s="504"/>
      <c r="F177" s="504"/>
      <c r="G177" s="504"/>
      <c r="H177" s="504"/>
      <c r="I177" s="504"/>
      <c r="J177" s="504"/>
      <c r="K177" s="504"/>
      <c r="L177" s="504"/>
      <c r="M177" s="504"/>
      <c r="N177" s="504"/>
      <c r="O177" s="504"/>
      <c r="P177" s="504"/>
      <c r="Q177" s="504"/>
      <c r="R177" s="504"/>
      <c r="S177" s="504"/>
      <c r="T177" s="504"/>
      <c r="U177" s="504"/>
      <c r="V177" s="504"/>
      <c r="W177" s="504"/>
      <c r="X177" s="504"/>
      <c r="Y177" s="504"/>
      <c r="Z177" s="504"/>
      <c r="AA177" s="504"/>
      <c r="AB177" s="504"/>
      <c r="AC177" s="504"/>
      <c r="AD177" s="504"/>
      <c r="AE177" s="504"/>
      <c r="AF177" s="504"/>
      <c r="AG177" s="504"/>
      <c r="AH177" s="504"/>
      <c r="AI177" s="504"/>
      <c r="AJ177" s="504"/>
      <c r="AK177" s="504"/>
      <c r="AL177" s="504"/>
      <c r="AM177" s="504"/>
      <c r="AN177" s="504"/>
      <c r="AO177" s="504"/>
      <c r="AP177" s="504"/>
      <c r="AQ177" s="704"/>
      <c r="AR177" s="504"/>
      <c r="AS177" s="504"/>
      <c r="AT177" s="704"/>
      <c r="AU177" s="704"/>
      <c r="AV177" s="504"/>
      <c r="AW177" s="504"/>
      <c r="AX177" s="504"/>
      <c r="AY177" s="504"/>
      <c r="AZ177" s="504"/>
    </row>
    <row r="178" ht="15.75" customHeight="1">
      <c r="A178" s="406" t="s">
        <v>3353</v>
      </c>
      <c r="B178" s="733"/>
      <c r="C178" s="504"/>
      <c r="D178" s="504"/>
      <c r="E178" s="504"/>
      <c r="F178" s="504"/>
      <c r="G178" s="504"/>
      <c r="H178" s="504"/>
      <c r="I178" s="504"/>
      <c r="J178" s="504"/>
      <c r="K178" s="504"/>
      <c r="L178" s="504"/>
      <c r="M178" s="504"/>
      <c r="N178" s="504"/>
      <c r="O178" s="504"/>
      <c r="P178" s="504"/>
      <c r="Q178" s="504"/>
      <c r="R178" s="504"/>
      <c r="S178" s="504"/>
      <c r="T178" s="504"/>
      <c r="U178" s="504"/>
      <c r="V178" s="504"/>
      <c r="W178" s="504"/>
      <c r="X178" s="504"/>
      <c r="Y178" s="504"/>
      <c r="Z178" s="504"/>
      <c r="AA178" s="504"/>
      <c r="AB178" s="504"/>
      <c r="AC178" s="504"/>
      <c r="AD178" s="504"/>
      <c r="AE178" s="504"/>
      <c r="AF178" s="504"/>
      <c r="AG178" s="504"/>
      <c r="AH178" s="504"/>
      <c r="AI178" s="504"/>
      <c r="AJ178" s="504"/>
      <c r="AK178" s="504"/>
      <c r="AL178" s="504"/>
      <c r="AM178" s="504"/>
      <c r="AN178" s="504"/>
      <c r="AO178" s="504"/>
      <c r="AP178" s="504"/>
      <c r="AQ178" s="704"/>
      <c r="AR178" s="504"/>
      <c r="AS178" s="504"/>
      <c r="AT178" s="704"/>
      <c r="AU178" s="704"/>
      <c r="AV178" s="504"/>
      <c r="AW178" s="504"/>
      <c r="AX178" s="504"/>
      <c r="AY178" s="504"/>
      <c r="AZ178" s="504"/>
    </row>
    <row r="179" ht="15.75" customHeight="1">
      <c r="A179" s="406" t="s">
        <v>3354</v>
      </c>
      <c r="B179" s="733"/>
      <c r="C179" s="504"/>
      <c r="D179" s="504"/>
      <c r="E179" s="504"/>
      <c r="F179" s="504"/>
      <c r="G179" s="504"/>
      <c r="H179" s="504"/>
      <c r="I179" s="504"/>
      <c r="J179" s="504"/>
      <c r="K179" s="504"/>
      <c r="L179" s="504"/>
      <c r="M179" s="504"/>
      <c r="N179" s="504"/>
      <c r="O179" s="504"/>
      <c r="P179" s="504"/>
      <c r="Q179" s="504"/>
      <c r="R179" s="504"/>
      <c r="S179" s="504"/>
      <c r="T179" s="504"/>
      <c r="U179" s="504"/>
      <c r="V179" s="504"/>
      <c r="W179" s="504"/>
      <c r="X179" s="504"/>
      <c r="Y179" s="504"/>
      <c r="Z179" s="504"/>
      <c r="AA179" s="504"/>
      <c r="AB179" s="504"/>
      <c r="AC179" s="504"/>
      <c r="AD179" s="504"/>
      <c r="AE179" s="504"/>
      <c r="AF179" s="504"/>
      <c r="AG179" s="504"/>
      <c r="AH179" s="504"/>
      <c r="AI179" s="504"/>
      <c r="AJ179" s="504"/>
      <c r="AK179" s="504"/>
      <c r="AL179" s="504"/>
      <c r="AM179" s="504"/>
      <c r="AN179" s="504"/>
      <c r="AO179" s="504"/>
      <c r="AP179" s="504"/>
      <c r="AQ179" s="704"/>
      <c r="AR179" s="504"/>
      <c r="AS179" s="504"/>
      <c r="AT179" s="704"/>
      <c r="AU179" s="704"/>
      <c r="AV179" s="504"/>
      <c r="AW179" s="504"/>
      <c r="AX179" s="504"/>
      <c r="AY179" s="504"/>
      <c r="AZ179" s="504"/>
    </row>
    <row r="180" ht="15.75" customHeight="1">
      <c r="A180" s="406" t="s">
        <v>3355</v>
      </c>
      <c r="B180" s="733"/>
      <c r="C180" s="504"/>
      <c r="D180" s="504"/>
      <c r="E180" s="504"/>
      <c r="F180" s="504"/>
      <c r="G180" s="504"/>
      <c r="H180" s="504"/>
      <c r="I180" s="504"/>
      <c r="J180" s="504"/>
      <c r="K180" s="504"/>
      <c r="L180" s="504"/>
      <c r="M180" s="504"/>
      <c r="N180" s="504"/>
      <c r="O180" s="504"/>
      <c r="P180" s="504"/>
      <c r="Q180" s="504"/>
      <c r="R180" s="504"/>
      <c r="S180" s="504"/>
      <c r="T180" s="504"/>
      <c r="U180" s="504"/>
      <c r="V180" s="504"/>
      <c r="W180" s="504"/>
      <c r="X180" s="504"/>
      <c r="Y180" s="504"/>
      <c r="Z180" s="504"/>
      <c r="AA180" s="504"/>
      <c r="AB180" s="504"/>
      <c r="AC180" s="504"/>
      <c r="AD180" s="504"/>
      <c r="AE180" s="504"/>
      <c r="AF180" s="504"/>
      <c r="AG180" s="504"/>
      <c r="AH180" s="504"/>
      <c r="AI180" s="504"/>
      <c r="AJ180" s="504"/>
      <c r="AK180" s="504"/>
      <c r="AL180" s="504"/>
      <c r="AM180" s="504"/>
      <c r="AN180" s="504"/>
      <c r="AO180" s="504"/>
      <c r="AP180" s="504"/>
      <c r="AQ180" s="704"/>
      <c r="AR180" s="504"/>
      <c r="AS180" s="504"/>
      <c r="AT180" s="704"/>
      <c r="AU180" s="704"/>
      <c r="AV180" s="504"/>
      <c r="AW180" s="504"/>
      <c r="AX180" s="504"/>
      <c r="AY180" s="504"/>
      <c r="AZ180" s="504"/>
    </row>
    <row r="181" ht="15.75" customHeight="1">
      <c r="A181" s="406" t="s">
        <v>3356</v>
      </c>
      <c r="B181" s="733"/>
      <c r="C181" s="504"/>
      <c r="D181" s="504"/>
      <c r="E181" s="504"/>
      <c r="F181" s="504"/>
      <c r="G181" s="504"/>
      <c r="H181" s="504"/>
      <c r="I181" s="504"/>
      <c r="J181" s="504"/>
      <c r="K181" s="504"/>
      <c r="L181" s="504"/>
      <c r="M181" s="504"/>
      <c r="N181" s="504"/>
      <c r="O181" s="504"/>
      <c r="P181" s="504"/>
      <c r="Q181" s="504"/>
      <c r="R181" s="504"/>
      <c r="S181" s="504"/>
      <c r="T181" s="504"/>
      <c r="U181" s="504"/>
      <c r="V181" s="504"/>
      <c r="W181" s="504"/>
      <c r="X181" s="504"/>
      <c r="Y181" s="504"/>
      <c r="Z181" s="504"/>
      <c r="AA181" s="504"/>
      <c r="AB181" s="504"/>
      <c r="AC181" s="504"/>
      <c r="AD181" s="504"/>
      <c r="AE181" s="504"/>
      <c r="AF181" s="504"/>
      <c r="AG181" s="504"/>
      <c r="AH181" s="504"/>
      <c r="AI181" s="504"/>
      <c r="AJ181" s="504"/>
      <c r="AK181" s="504"/>
      <c r="AL181" s="504"/>
      <c r="AM181" s="504"/>
      <c r="AN181" s="504"/>
      <c r="AO181" s="504"/>
      <c r="AP181" s="504"/>
      <c r="AQ181" s="704"/>
      <c r="AR181" s="504"/>
      <c r="AS181" s="504"/>
      <c r="AT181" s="704"/>
      <c r="AU181" s="704"/>
      <c r="AV181" s="504"/>
      <c r="AW181" s="504"/>
      <c r="AX181" s="504"/>
      <c r="AY181" s="504"/>
      <c r="AZ181" s="504"/>
    </row>
    <row r="182" ht="15.75" customHeight="1">
      <c r="A182" s="406" t="s">
        <v>3357</v>
      </c>
      <c r="B182" s="733"/>
      <c r="C182" s="504"/>
      <c r="D182" s="504"/>
      <c r="E182" s="504"/>
      <c r="F182" s="504"/>
      <c r="G182" s="504"/>
      <c r="H182" s="504"/>
      <c r="I182" s="504"/>
      <c r="J182" s="504"/>
      <c r="K182" s="504"/>
      <c r="L182" s="504"/>
      <c r="M182" s="504"/>
      <c r="N182" s="504"/>
      <c r="O182" s="504"/>
      <c r="P182" s="504"/>
      <c r="Q182" s="504"/>
      <c r="R182" s="504"/>
      <c r="S182" s="504"/>
      <c r="T182" s="504"/>
      <c r="U182" s="504"/>
      <c r="V182" s="504"/>
      <c r="W182" s="504"/>
      <c r="X182" s="504"/>
      <c r="Y182" s="504"/>
      <c r="Z182" s="504"/>
      <c r="AA182" s="504"/>
      <c r="AB182" s="504"/>
      <c r="AC182" s="504"/>
      <c r="AD182" s="504"/>
      <c r="AE182" s="504"/>
      <c r="AF182" s="504"/>
      <c r="AG182" s="504"/>
      <c r="AH182" s="504"/>
      <c r="AI182" s="504"/>
      <c r="AJ182" s="504"/>
      <c r="AK182" s="504"/>
      <c r="AL182" s="504"/>
      <c r="AM182" s="504"/>
      <c r="AN182" s="504"/>
      <c r="AO182" s="504"/>
      <c r="AP182" s="504"/>
      <c r="AQ182" s="704"/>
      <c r="AR182" s="504"/>
      <c r="AS182" s="504"/>
      <c r="AT182" s="704"/>
      <c r="AU182" s="704"/>
      <c r="AV182" s="504"/>
      <c r="AW182" s="504"/>
      <c r="AX182" s="504"/>
      <c r="AY182" s="504"/>
      <c r="AZ182" s="504"/>
    </row>
    <row r="183" ht="15.75" customHeight="1">
      <c r="A183" s="406" t="s">
        <v>3358</v>
      </c>
      <c r="B183" s="733"/>
      <c r="C183" s="504"/>
      <c r="D183" s="504"/>
      <c r="E183" s="504"/>
      <c r="F183" s="504"/>
      <c r="G183" s="504"/>
      <c r="H183" s="504"/>
      <c r="I183" s="504"/>
      <c r="J183" s="504"/>
      <c r="K183" s="504"/>
      <c r="L183" s="504"/>
      <c r="M183" s="504"/>
      <c r="N183" s="504"/>
      <c r="O183" s="504"/>
      <c r="P183" s="504"/>
      <c r="Q183" s="504"/>
      <c r="R183" s="504"/>
      <c r="S183" s="504"/>
      <c r="T183" s="504"/>
      <c r="U183" s="504"/>
      <c r="V183" s="504"/>
      <c r="W183" s="504"/>
      <c r="X183" s="504"/>
      <c r="Y183" s="504"/>
      <c r="Z183" s="504"/>
      <c r="AA183" s="504"/>
      <c r="AB183" s="504"/>
      <c r="AC183" s="504"/>
      <c r="AD183" s="504"/>
      <c r="AE183" s="504"/>
      <c r="AF183" s="504"/>
      <c r="AG183" s="504"/>
      <c r="AH183" s="504"/>
      <c r="AI183" s="504"/>
      <c r="AJ183" s="504"/>
      <c r="AK183" s="504"/>
      <c r="AL183" s="504"/>
      <c r="AM183" s="504"/>
      <c r="AN183" s="504"/>
      <c r="AO183" s="504"/>
      <c r="AP183" s="504"/>
      <c r="AQ183" s="704"/>
      <c r="AR183" s="504"/>
      <c r="AS183" s="504"/>
      <c r="AT183" s="704"/>
      <c r="AU183" s="704"/>
      <c r="AV183" s="504"/>
      <c r="AW183" s="504"/>
      <c r="AX183" s="504"/>
      <c r="AY183" s="504"/>
      <c r="AZ183" s="504"/>
    </row>
    <row r="184" ht="15.75" customHeight="1">
      <c r="A184" s="406" t="s">
        <v>3359</v>
      </c>
      <c r="B184" s="733"/>
      <c r="C184" s="504"/>
      <c r="D184" s="504"/>
      <c r="E184" s="504"/>
      <c r="F184" s="504"/>
      <c r="G184" s="504"/>
      <c r="H184" s="504"/>
      <c r="I184" s="504"/>
      <c r="J184" s="504"/>
      <c r="K184" s="504"/>
      <c r="L184" s="504"/>
      <c r="M184" s="504"/>
      <c r="N184" s="504"/>
      <c r="O184" s="504"/>
      <c r="P184" s="504"/>
      <c r="Q184" s="504"/>
      <c r="R184" s="504"/>
      <c r="S184" s="504"/>
      <c r="T184" s="504"/>
      <c r="U184" s="504"/>
      <c r="V184" s="504"/>
      <c r="W184" s="504"/>
      <c r="X184" s="504"/>
      <c r="Y184" s="504"/>
      <c r="Z184" s="504"/>
      <c r="AA184" s="504"/>
      <c r="AB184" s="504"/>
      <c r="AC184" s="504"/>
      <c r="AD184" s="504"/>
      <c r="AE184" s="504"/>
      <c r="AF184" s="504"/>
      <c r="AG184" s="504"/>
      <c r="AH184" s="504"/>
      <c r="AI184" s="504"/>
      <c r="AJ184" s="504"/>
      <c r="AK184" s="504"/>
      <c r="AL184" s="504"/>
      <c r="AM184" s="504"/>
      <c r="AN184" s="504"/>
      <c r="AO184" s="504"/>
      <c r="AP184" s="504"/>
      <c r="AQ184" s="704"/>
      <c r="AR184" s="504"/>
      <c r="AS184" s="504"/>
      <c r="AT184" s="704"/>
      <c r="AU184" s="704"/>
      <c r="AV184" s="504"/>
      <c r="AW184" s="504"/>
      <c r="AX184" s="504"/>
      <c r="AY184" s="504"/>
      <c r="AZ184" s="504"/>
    </row>
    <row r="185" ht="15.75" customHeight="1">
      <c r="A185" s="406" t="s">
        <v>3360</v>
      </c>
      <c r="B185" s="733"/>
      <c r="C185" s="504"/>
      <c r="D185" s="504"/>
      <c r="E185" s="504"/>
      <c r="F185" s="504"/>
      <c r="G185" s="504"/>
      <c r="H185" s="504"/>
      <c r="I185" s="504"/>
      <c r="J185" s="504"/>
      <c r="K185" s="504"/>
      <c r="L185" s="504"/>
      <c r="M185" s="504"/>
      <c r="N185" s="504"/>
      <c r="O185" s="504"/>
      <c r="P185" s="504"/>
      <c r="Q185" s="504"/>
      <c r="R185" s="504"/>
      <c r="S185" s="504"/>
      <c r="T185" s="504"/>
      <c r="U185" s="504"/>
      <c r="V185" s="504"/>
      <c r="W185" s="504"/>
      <c r="X185" s="504"/>
      <c r="Y185" s="504"/>
      <c r="Z185" s="504"/>
      <c r="AA185" s="504"/>
      <c r="AB185" s="504"/>
      <c r="AC185" s="504"/>
      <c r="AD185" s="504"/>
      <c r="AE185" s="504"/>
      <c r="AF185" s="504"/>
      <c r="AG185" s="504"/>
      <c r="AH185" s="504"/>
      <c r="AI185" s="504"/>
      <c r="AJ185" s="504"/>
      <c r="AK185" s="504"/>
      <c r="AL185" s="504"/>
      <c r="AM185" s="504"/>
      <c r="AN185" s="504"/>
      <c r="AO185" s="504"/>
      <c r="AP185" s="504"/>
      <c r="AQ185" s="704"/>
      <c r="AR185" s="504"/>
      <c r="AS185" s="504"/>
      <c r="AT185" s="704"/>
      <c r="AU185" s="704"/>
      <c r="AV185" s="504"/>
      <c r="AW185" s="504"/>
      <c r="AX185" s="504"/>
      <c r="AY185" s="504"/>
      <c r="AZ185" s="504"/>
    </row>
    <row r="186" ht="15.75" customHeight="1">
      <c r="A186" s="406" t="s">
        <v>3361</v>
      </c>
      <c r="B186" s="733"/>
      <c r="C186" s="504"/>
      <c r="D186" s="504"/>
      <c r="E186" s="504"/>
      <c r="F186" s="504"/>
      <c r="G186" s="504"/>
      <c r="H186" s="504"/>
      <c r="I186" s="504"/>
      <c r="J186" s="504"/>
      <c r="K186" s="504"/>
      <c r="L186" s="504"/>
      <c r="M186" s="504"/>
      <c r="N186" s="504"/>
      <c r="O186" s="504"/>
      <c r="P186" s="504"/>
      <c r="Q186" s="504"/>
      <c r="R186" s="504"/>
      <c r="S186" s="504"/>
      <c r="T186" s="504"/>
      <c r="U186" s="504"/>
      <c r="V186" s="504"/>
      <c r="W186" s="504"/>
      <c r="X186" s="504"/>
      <c r="Y186" s="504"/>
      <c r="Z186" s="504"/>
      <c r="AA186" s="504"/>
      <c r="AB186" s="504"/>
      <c r="AC186" s="504"/>
      <c r="AD186" s="504"/>
      <c r="AE186" s="504"/>
      <c r="AF186" s="504"/>
      <c r="AG186" s="504"/>
      <c r="AH186" s="504"/>
      <c r="AI186" s="504"/>
      <c r="AJ186" s="504"/>
      <c r="AK186" s="504"/>
      <c r="AL186" s="504"/>
      <c r="AM186" s="504"/>
      <c r="AN186" s="504"/>
      <c r="AO186" s="504"/>
      <c r="AP186" s="504"/>
      <c r="AQ186" s="704"/>
      <c r="AR186" s="504"/>
      <c r="AS186" s="504"/>
      <c r="AT186" s="704"/>
      <c r="AU186" s="704"/>
      <c r="AV186" s="504"/>
      <c r="AW186" s="504"/>
      <c r="AX186" s="504"/>
      <c r="AY186" s="504"/>
      <c r="AZ186" s="504"/>
    </row>
    <row r="187" ht="15.75" customHeight="1">
      <c r="A187" s="406"/>
      <c r="B187" s="733"/>
      <c r="C187" s="504"/>
      <c r="D187" s="504"/>
      <c r="E187" s="504"/>
      <c r="F187" s="504"/>
      <c r="G187" s="504"/>
      <c r="H187" s="504"/>
      <c r="I187" s="504"/>
      <c r="J187" s="504"/>
      <c r="K187" s="504"/>
      <c r="L187" s="504"/>
      <c r="M187" s="504"/>
      <c r="N187" s="504"/>
      <c r="O187" s="504"/>
      <c r="P187" s="504"/>
      <c r="Q187" s="504"/>
      <c r="R187" s="504"/>
      <c r="S187" s="504"/>
      <c r="T187" s="504"/>
      <c r="U187" s="504"/>
      <c r="V187" s="504"/>
      <c r="W187" s="504"/>
      <c r="X187" s="504"/>
      <c r="Y187" s="504"/>
      <c r="Z187" s="504"/>
      <c r="AA187" s="504"/>
      <c r="AB187" s="504"/>
      <c r="AC187" s="504"/>
      <c r="AD187" s="504"/>
      <c r="AE187" s="504"/>
      <c r="AF187" s="504"/>
      <c r="AG187" s="504"/>
      <c r="AH187" s="504"/>
      <c r="AI187" s="504"/>
      <c r="AJ187" s="504"/>
      <c r="AK187" s="504"/>
      <c r="AL187" s="504"/>
      <c r="AM187" s="504"/>
      <c r="AN187" s="504"/>
      <c r="AO187" s="504"/>
      <c r="AP187" s="504"/>
      <c r="AQ187" s="704"/>
      <c r="AR187" s="504"/>
      <c r="AS187" s="504"/>
      <c r="AT187" s="704"/>
      <c r="AU187" s="704"/>
      <c r="AV187" s="504"/>
      <c r="AW187" s="504"/>
      <c r="AX187" s="504"/>
      <c r="AY187" s="504"/>
      <c r="AZ187" s="504"/>
    </row>
    <row r="188" ht="15.75" customHeight="1">
      <c r="A188" s="406"/>
      <c r="B188" s="733"/>
      <c r="C188" s="504"/>
      <c r="D188" s="504"/>
      <c r="E188" s="504"/>
      <c r="F188" s="504"/>
      <c r="G188" s="504"/>
      <c r="H188" s="504"/>
      <c r="I188" s="504"/>
      <c r="J188" s="504"/>
      <c r="K188" s="504"/>
      <c r="L188" s="504"/>
      <c r="M188" s="504"/>
      <c r="N188" s="504"/>
      <c r="O188" s="504"/>
      <c r="P188" s="504"/>
      <c r="Q188" s="504"/>
      <c r="R188" s="504"/>
      <c r="S188" s="504"/>
      <c r="T188" s="504"/>
      <c r="U188" s="504"/>
      <c r="V188" s="504"/>
      <c r="W188" s="504"/>
      <c r="X188" s="504"/>
      <c r="Y188" s="504"/>
      <c r="Z188" s="504"/>
      <c r="AA188" s="504"/>
      <c r="AB188" s="504"/>
      <c r="AC188" s="504"/>
      <c r="AD188" s="504"/>
      <c r="AE188" s="504"/>
      <c r="AF188" s="504"/>
      <c r="AG188" s="504"/>
      <c r="AH188" s="504"/>
      <c r="AI188" s="504"/>
      <c r="AJ188" s="504"/>
      <c r="AK188" s="504"/>
      <c r="AL188" s="504"/>
      <c r="AM188" s="504"/>
      <c r="AN188" s="504"/>
      <c r="AO188" s="504"/>
      <c r="AP188" s="504"/>
      <c r="AQ188" s="704"/>
      <c r="AR188" s="504"/>
      <c r="AS188" s="504"/>
      <c r="AT188" s="704"/>
      <c r="AU188" s="704"/>
      <c r="AV188" s="504"/>
      <c r="AW188" s="504"/>
      <c r="AX188" s="504"/>
      <c r="AY188" s="504"/>
      <c r="AZ188" s="504"/>
    </row>
    <row r="189" ht="15.75" customHeight="1">
      <c r="A189" s="406"/>
      <c r="B189" s="733"/>
      <c r="C189" s="504"/>
      <c r="D189" s="504"/>
      <c r="E189" s="504"/>
      <c r="F189" s="504"/>
      <c r="G189" s="504"/>
      <c r="H189" s="504"/>
      <c r="I189" s="504"/>
      <c r="J189" s="504"/>
      <c r="K189" s="504"/>
      <c r="L189" s="504"/>
      <c r="M189" s="504"/>
      <c r="N189" s="504"/>
      <c r="O189" s="504"/>
      <c r="P189" s="504"/>
      <c r="Q189" s="504"/>
      <c r="R189" s="504"/>
      <c r="S189" s="504"/>
      <c r="T189" s="504"/>
      <c r="U189" s="504"/>
      <c r="V189" s="504"/>
      <c r="W189" s="504"/>
      <c r="X189" s="504"/>
      <c r="Y189" s="504"/>
      <c r="Z189" s="504"/>
      <c r="AA189" s="504"/>
      <c r="AB189" s="504"/>
      <c r="AC189" s="504"/>
      <c r="AD189" s="504"/>
      <c r="AE189" s="504"/>
      <c r="AF189" s="504"/>
      <c r="AG189" s="504"/>
      <c r="AH189" s="504"/>
      <c r="AI189" s="504"/>
      <c r="AJ189" s="504"/>
      <c r="AK189" s="504"/>
      <c r="AL189" s="504"/>
      <c r="AM189" s="504"/>
      <c r="AN189" s="504"/>
      <c r="AO189" s="504"/>
      <c r="AP189" s="504"/>
      <c r="AQ189" s="704"/>
      <c r="AR189" s="504"/>
      <c r="AS189" s="504"/>
      <c r="AT189" s="704"/>
      <c r="AU189" s="704"/>
      <c r="AV189" s="504"/>
      <c r="AW189" s="504"/>
      <c r="AX189" s="504"/>
      <c r="AY189" s="504"/>
      <c r="AZ189" s="504"/>
    </row>
    <row r="190" ht="15.75" customHeight="1">
      <c r="A190" s="406"/>
      <c r="B190" s="733"/>
      <c r="C190" s="504"/>
      <c r="D190" s="504"/>
      <c r="E190" s="504"/>
      <c r="F190" s="504"/>
      <c r="G190" s="504"/>
      <c r="H190" s="504"/>
      <c r="I190" s="504"/>
      <c r="J190" s="504"/>
      <c r="K190" s="504"/>
      <c r="L190" s="504"/>
      <c r="M190" s="504"/>
      <c r="N190" s="504"/>
      <c r="O190" s="504"/>
      <c r="P190" s="504"/>
      <c r="Q190" s="504"/>
      <c r="R190" s="504"/>
      <c r="S190" s="504"/>
      <c r="T190" s="504"/>
      <c r="U190" s="504"/>
      <c r="V190" s="504"/>
      <c r="W190" s="504"/>
      <c r="X190" s="504"/>
      <c r="Y190" s="504"/>
      <c r="Z190" s="504"/>
      <c r="AA190" s="504"/>
      <c r="AB190" s="504"/>
      <c r="AC190" s="504"/>
      <c r="AD190" s="504"/>
      <c r="AE190" s="504"/>
      <c r="AF190" s="504"/>
      <c r="AG190" s="504"/>
      <c r="AH190" s="504"/>
      <c r="AI190" s="504"/>
      <c r="AJ190" s="504"/>
      <c r="AK190" s="504"/>
      <c r="AL190" s="504"/>
      <c r="AM190" s="504"/>
      <c r="AN190" s="504"/>
      <c r="AO190" s="504"/>
      <c r="AP190" s="504"/>
      <c r="AQ190" s="704"/>
      <c r="AR190" s="504"/>
      <c r="AS190" s="504"/>
      <c r="AT190" s="704"/>
      <c r="AU190" s="704"/>
      <c r="AV190" s="504"/>
      <c r="AW190" s="504"/>
      <c r="AX190" s="504"/>
      <c r="AY190" s="504"/>
      <c r="AZ190" s="504"/>
    </row>
    <row r="191" ht="15.75" customHeight="1">
      <c r="A191" s="406"/>
      <c r="B191" s="733"/>
      <c r="C191" s="504"/>
      <c r="D191" s="504"/>
      <c r="E191" s="504"/>
      <c r="F191" s="504"/>
      <c r="G191" s="504"/>
      <c r="H191" s="504"/>
      <c r="I191" s="504"/>
      <c r="J191" s="504"/>
      <c r="K191" s="504"/>
      <c r="L191" s="504"/>
      <c r="M191" s="504"/>
      <c r="N191" s="504"/>
      <c r="O191" s="504"/>
      <c r="P191" s="504"/>
      <c r="Q191" s="504"/>
      <c r="R191" s="504"/>
      <c r="S191" s="504"/>
      <c r="T191" s="504"/>
      <c r="U191" s="504"/>
      <c r="V191" s="504"/>
      <c r="W191" s="504"/>
      <c r="X191" s="504"/>
      <c r="Y191" s="504"/>
      <c r="Z191" s="504"/>
      <c r="AA191" s="504"/>
      <c r="AB191" s="504"/>
      <c r="AC191" s="504"/>
      <c r="AD191" s="504"/>
      <c r="AE191" s="504"/>
      <c r="AF191" s="504"/>
      <c r="AG191" s="504"/>
      <c r="AH191" s="504"/>
      <c r="AI191" s="504"/>
      <c r="AJ191" s="504"/>
      <c r="AK191" s="504"/>
      <c r="AL191" s="504"/>
      <c r="AM191" s="504"/>
      <c r="AN191" s="504"/>
      <c r="AO191" s="504"/>
      <c r="AP191" s="504"/>
      <c r="AQ191" s="704"/>
      <c r="AR191" s="504"/>
      <c r="AS191" s="504"/>
      <c r="AT191" s="704"/>
      <c r="AU191" s="704"/>
      <c r="AV191" s="504"/>
      <c r="AW191" s="504"/>
      <c r="AX191" s="504"/>
      <c r="AY191" s="504"/>
      <c r="AZ191" s="504"/>
    </row>
    <row r="192" ht="15.75" customHeight="1">
      <c r="A192" s="406"/>
      <c r="B192" s="733"/>
      <c r="C192" s="504"/>
      <c r="D192" s="504"/>
      <c r="E192" s="504"/>
      <c r="F192" s="504"/>
      <c r="G192" s="504"/>
      <c r="H192" s="504"/>
      <c r="I192" s="504"/>
      <c r="J192" s="504"/>
      <c r="K192" s="504"/>
      <c r="L192" s="504"/>
      <c r="M192" s="504"/>
      <c r="N192" s="504"/>
      <c r="O192" s="504"/>
      <c r="P192" s="504"/>
      <c r="Q192" s="504"/>
      <c r="R192" s="504"/>
      <c r="S192" s="504"/>
      <c r="T192" s="504"/>
      <c r="U192" s="504"/>
      <c r="V192" s="504"/>
      <c r="W192" s="504"/>
      <c r="X192" s="504"/>
      <c r="Y192" s="504"/>
      <c r="Z192" s="504"/>
      <c r="AA192" s="504"/>
      <c r="AB192" s="504"/>
      <c r="AC192" s="504"/>
      <c r="AD192" s="504"/>
      <c r="AE192" s="504"/>
      <c r="AF192" s="504"/>
      <c r="AG192" s="504"/>
      <c r="AH192" s="504"/>
      <c r="AI192" s="504"/>
      <c r="AJ192" s="504"/>
      <c r="AK192" s="504"/>
      <c r="AL192" s="504"/>
      <c r="AM192" s="504"/>
      <c r="AN192" s="504"/>
      <c r="AO192" s="504"/>
      <c r="AP192" s="504"/>
      <c r="AQ192" s="704"/>
      <c r="AR192" s="504"/>
      <c r="AS192" s="504"/>
      <c r="AT192" s="704"/>
      <c r="AU192" s="704"/>
      <c r="AV192" s="504"/>
      <c r="AW192" s="504"/>
      <c r="AX192" s="504"/>
      <c r="AY192" s="504"/>
      <c r="AZ192" s="504"/>
    </row>
    <row r="193" ht="15.75" customHeight="1">
      <c r="A193" s="406"/>
      <c r="B193" s="733"/>
      <c r="C193" s="504"/>
      <c r="D193" s="504"/>
      <c r="E193" s="504"/>
      <c r="F193" s="504"/>
      <c r="G193" s="504"/>
      <c r="H193" s="504"/>
      <c r="I193" s="504"/>
      <c r="J193" s="504"/>
      <c r="K193" s="504"/>
      <c r="L193" s="504"/>
      <c r="M193" s="504"/>
      <c r="N193" s="504"/>
      <c r="O193" s="504"/>
      <c r="P193" s="504"/>
      <c r="Q193" s="504"/>
      <c r="R193" s="504"/>
      <c r="S193" s="504"/>
      <c r="T193" s="504"/>
      <c r="U193" s="504"/>
      <c r="V193" s="504"/>
      <c r="W193" s="504"/>
      <c r="X193" s="504"/>
      <c r="Y193" s="504"/>
      <c r="Z193" s="504"/>
      <c r="AA193" s="504"/>
      <c r="AB193" s="504"/>
      <c r="AC193" s="504"/>
      <c r="AD193" s="504"/>
      <c r="AE193" s="504"/>
      <c r="AF193" s="504"/>
      <c r="AG193" s="504"/>
      <c r="AH193" s="504"/>
      <c r="AI193" s="504"/>
      <c r="AJ193" s="504"/>
      <c r="AK193" s="504"/>
      <c r="AL193" s="504"/>
      <c r="AM193" s="504"/>
      <c r="AN193" s="504"/>
      <c r="AO193" s="504"/>
      <c r="AP193" s="504"/>
      <c r="AQ193" s="704"/>
      <c r="AR193" s="504"/>
      <c r="AS193" s="504"/>
      <c r="AT193" s="704"/>
      <c r="AU193" s="704"/>
      <c r="AV193" s="504"/>
      <c r="AW193" s="504"/>
      <c r="AX193" s="504"/>
      <c r="AY193" s="504"/>
      <c r="AZ193" s="504"/>
    </row>
    <row r="194" ht="15.75" customHeight="1">
      <c r="A194" s="406"/>
      <c r="B194" s="733"/>
      <c r="C194" s="504"/>
      <c r="D194" s="504"/>
      <c r="E194" s="504"/>
      <c r="F194" s="504"/>
      <c r="G194" s="504"/>
      <c r="H194" s="504"/>
      <c r="I194" s="504"/>
      <c r="J194" s="504"/>
      <c r="K194" s="504"/>
      <c r="L194" s="504"/>
      <c r="M194" s="504"/>
      <c r="N194" s="504"/>
      <c r="O194" s="504"/>
      <c r="P194" s="504"/>
      <c r="Q194" s="504"/>
      <c r="R194" s="504"/>
      <c r="S194" s="504"/>
      <c r="T194" s="504"/>
      <c r="U194" s="504"/>
      <c r="V194" s="504"/>
      <c r="W194" s="504"/>
      <c r="X194" s="504"/>
      <c r="Y194" s="504"/>
      <c r="Z194" s="504"/>
      <c r="AA194" s="504"/>
      <c r="AB194" s="504"/>
      <c r="AC194" s="504"/>
      <c r="AD194" s="504"/>
      <c r="AE194" s="504"/>
      <c r="AF194" s="504"/>
      <c r="AG194" s="504"/>
      <c r="AH194" s="504"/>
      <c r="AI194" s="504"/>
      <c r="AJ194" s="504"/>
      <c r="AK194" s="504"/>
      <c r="AL194" s="504"/>
      <c r="AM194" s="504"/>
      <c r="AN194" s="504"/>
      <c r="AO194" s="504"/>
      <c r="AP194" s="504"/>
      <c r="AQ194" s="704"/>
      <c r="AR194" s="504"/>
      <c r="AS194" s="504"/>
      <c r="AT194" s="704"/>
      <c r="AU194" s="704"/>
      <c r="AV194" s="504"/>
      <c r="AW194" s="504"/>
      <c r="AX194" s="504"/>
      <c r="AY194" s="504"/>
      <c r="AZ194" s="504"/>
    </row>
    <row r="195" ht="15.75" customHeight="1">
      <c r="A195" s="504"/>
      <c r="B195" s="733"/>
      <c r="C195" s="504"/>
      <c r="D195" s="504"/>
      <c r="E195" s="504"/>
      <c r="F195" s="504"/>
      <c r="G195" s="504"/>
      <c r="H195" s="504"/>
      <c r="I195" s="504"/>
      <c r="J195" s="504"/>
      <c r="K195" s="504"/>
      <c r="L195" s="504"/>
      <c r="M195" s="504"/>
      <c r="N195" s="504"/>
      <c r="O195" s="504"/>
      <c r="P195" s="504"/>
      <c r="Q195" s="504"/>
      <c r="R195" s="504"/>
      <c r="S195" s="504"/>
      <c r="T195" s="504"/>
      <c r="U195" s="504"/>
      <c r="V195" s="504"/>
      <c r="W195" s="504"/>
      <c r="X195" s="504"/>
      <c r="Y195" s="504"/>
      <c r="Z195" s="504"/>
      <c r="AA195" s="504"/>
      <c r="AB195" s="504"/>
      <c r="AC195" s="504"/>
      <c r="AD195" s="504"/>
      <c r="AE195" s="504"/>
      <c r="AF195" s="504"/>
      <c r="AG195" s="504"/>
      <c r="AH195" s="504"/>
      <c r="AI195" s="504"/>
      <c r="AJ195" s="504"/>
      <c r="AK195" s="504"/>
      <c r="AL195" s="504"/>
      <c r="AM195" s="504"/>
      <c r="AN195" s="504"/>
      <c r="AO195" s="504"/>
      <c r="AP195" s="504"/>
      <c r="AQ195" s="704"/>
      <c r="AR195" s="504"/>
      <c r="AS195" s="504"/>
      <c r="AT195" s="704"/>
      <c r="AU195" s="704"/>
      <c r="AV195" s="504"/>
      <c r="AW195" s="504"/>
      <c r="AX195" s="504"/>
      <c r="AY195" s="504"/>
      <c r="AZ195" s="504"/>
    </row>
    <row r="196" ht="15.75" customHeight="1">
      <c r="A196" s="504"/>
      <c r="B196" s="733"/>
      <c r="C196" s="504"/>
      <c r="D196" s="504"/>
      <c r="E196" s="504"/>
      <c r="F196" s="504"/>
      <c r="G196" s="504"/>
      <c r="H196" s="504"/>
      <c r="I196" s="504"/>
      <c r="J196" s="504"/>
      <c r="K196" s="504"/>
      <c r="L196" s="504"/>
      <c r="M196" s="504"/>
      <c r="N196" s="504"/>
      <c r="O196" s="504"/>
      <c r="P196" s="504"/>
      <c r="Q196" s="504"/>
      <c r="R196" s="504"/>
      <c r="S196" s="504"/>
      <c r="T196" s="504"/>
      <c r="U196" s="504"/>
      <c r="V196" s="504"/>
      <c r="W196" s="504"/>
      <c r="X196" s="504"/>
      <c r="Y196" s="504"/>
      <c r="Z196" s="504"/>
      <c r="AA196" s="504"/>
      <c r="AB196" s="504"/>
      <c r="AC196" s="504"/>
      <c r="AD196" s="504"/>
      <c r="AE196" s="504"/>
      <c r="AF196" s="504"/>
      <c r="AG196" s="504"/>
      <c r="AH196" s="504"/>
      <c r="AI196" s="504"/>
      <c r="AJ196" s="504"/>
      <c r="AK196" s="504"/>
      <c r="AL196" s="504"/>
      <c r="AM196" s="504"/>
      <c r="AN196" s="504"/>
      <c r="AO196" s="504"/>
      <c r="AP196" s="504"/>
      <c r="AQ196" s="704"/>
      <c r="AR196" s="504"/>
      <c r="AS196" s="504"/>
      <c r="AT196" s="704"/>
      <c r="AU196" s="704"/>
      <c r="AV196" s="504"/>
      <c r="AW196" s="504"/>
      <c r="AX196" s="504"/>
      <c r="AY196" s="504"/>
      <c r="AZ196" s="504"/>
    </row>
    <row r="197" ht="15.75" customHeight="1">
      <c r="A197" s="504"/>
      <c r="B197" s="733"/>
      <c r="C197" s="504"/>
      <c r="D197" s="504"/>
      <c r="E197" s="504"/>
      <c r="F197" s="504"/>
      <c r="G197" s="504"/>
      <c r="H197" s="504"/>
      <c r="I197" s="504"/>
      <c r="J197" s="504"/>
      <c r="K197" s="504"/>
      <c r="L197" s="504"/>
      <c r="M197" s="504"/>
      <c r="N197" s="504"/>
      <c r="O197" s="504"/>
      <c r="P197" s="504"/>
      <c r="Q197" s="504"/>
      <c r="R197" s="504"/>
      <c r="S197" s="504"/>
      <c r="T197" s="504"/>
      <c r="U197" s="504"/>
      <c r="V197" s="504"/>
      <c r="W197" s="504"/>
      <c r="X197" s="504"/>
      <c r="Y197" s="504"/>
      <c r="Z197" s="504"/>
      <c r="AA197" s="504"/>
      <c r="AB197" s="504"/>
      <c r="AC197" s="504"/>
      <c r="AD197" s="504"/>
      <c r="AE197" s="504"/>
      <c r="AF197" s="504"/>
      <c r="AG197" s="504"/>
      <c r="AH197" s="504"/>
      <c r="AI197" s="504"/>
      <c r="AJ197" s="504"/>
      <c r="AK197" s="504"/>
      <c r="AL197" s="504"/>
      <c r="AM197" s="504"/>
      <c r="AN197" s="504"/>
      <c r="AO197" s="504"/>
      <c r="AP197" s="504"/>
      <c r="AQ197" s="704"/>
      <c r="AR197" s="504"/>
      <c r="AS197" s="504"/>
      <c r="AT197" s="704"/>
      <c r="AU197" s="704"/>
      <c r="AV197" s="504"/>
      <c r="AW197" s="504"/>
      <c r="AX197" s="504"/>
      <c r="AY197" s="504"/>
      <c r="AZ197" s="504"/>
    </row>
    <row r="198" ht="15.75" customHeight="1">
      <c r="A198" s="504"/>
      <c r="B198" s="733"/>
      <c r="C198" s="504"/>
      <c r="D198" s="504"/>
      <c r="E198" s="504"/>
      <c r="F198" s="504"/>
      <c r="G198" s="504"/>
      <c r="H198" s="504"/>
      <c r="I198" s="504"/>
      <c r="J198" s="504"/>
      <c r="K198" s="504"/>
      <c r="L198" s="504"/>
      <c r="M198" s="504"/>
      <c r="N198" s="504"/>
      <c r="O198" s="504"/>
      <c r="P198" s="504"/>
      <c r="Q198" s="504"/>
      <c r="R198" s="504"/>
      <c r="S198" s="504"/>
      <c r="T198" s="504"/>
      <c r="U198" s="504"/>
      <c r="V198" s="504"/>
      <c r="W198" s="504"/>
      <c r="X198" s="504"/>
      <c r="Y198" s="504"/>
      <c r="Z198" s="504"/>
      <c r="AA198" s="504"/>
      <c r="AB198" s="504"/>
      <c r="AC198" s="504"/>
      <c r="AD198" s="504"/>
      <c r="AE198" s="504"/>
      <c r="AF198" s="504"/>
      <c r="AG198" s="504"/>
      <c r="AH198" s="504"/>
      <c r="AI198" s="504"/>
      <c r="AJ198" s="504"/>
      <c r="AK198" s="504"/>
      <c r="AL198" s="504"/>
      <c r="AM198" s="504"/>
      <c r="AN198" s="504"/>
      <c r="AO198" s="504"/>
      <c r="AP198" s="504"/>
      <c r="AQ198" s="704"/>
      <c r="AR198" s="504"/>
      <c r="AS198" s="504"/>
      <c r="AT198" s="704"/>
      <c r="AU198" s="704"/>
      <c r="AV198" s="504"/>
      <c r="AW198" s="504"/>
      <c r="AX198" s="504"/>
      <c r="AY198" s="504"/>
      <c r="AZ198" s="504"/>
    </row>
    <row r="199" ht="15.75" customHeight="1">
      <c r="A199" s="504"/>
      <c r="B199" s="733"/>
      <c r="C199" s="504"/>
      <c r="D199" s="504"/>
      <c r="E199" s="504"/>
      <c r="F199" s="504"/>
      <c r="G199" s="504"/>
      <c r="H199" s="504"/>
      <c r="I199" s="504"/>
      <c r="J199" s="504"/>
      <c r="K199" s="504"/>
      <c r="L199" s="504"/>
      <c r="M199" s="504"/>
      <c r="N199" s="504"/>
      <c r="O199" s="504"/>
      <c r="P199" s="504"/>
      <c r="Q199" s="504"/>
      <c r="R199" s="504"/>
      <c r="S199" s="504"/>
      <c r="T199" s="504"/>
      <c r="U199" s="504"/>
      <c r="V199" s="504"/>
      <c r="W199" s="504"/>
      <c r="X199" s="504"/>
      <c r="Y199" s="504"/>
      <c r="Z199" s="504"/>
      <c r="AA199" s="504"/>
      <c r="AB199" s="504"/>
      <c r="AC199" s="504"/>
      <c r="AD199" s="504"/>
      <c r="AE199" s="504"/>
      <c r="AF199" s="504"/>
      <c r="AG199" s="504"/>
      <c r="AH199" s="504"/>
      <c r="AI199" s="504"/>
      <c r="AJ199" s="504"/>
      <c r="AK199" s="504"/>
      <c r="AL199" s="504"/>
      <c r="AM199" s="504"/>
      <c r="AN199" s="504"/>
      <c r="AO199" s="504"/>
      <c r="AP199" s="504"/>
      <c r="AQ199" s="704"/>
      <c r="AR199" s="504"/>
      <c r="AS199" s="504"/>
      <c r="AT199" s="704"/>
      <c r="AU199" s="704"/>
      <c r="AV199" s="504"/>
      <c r="AW199" s="504"/>
      <c r="AX199" s="504"/>
      <c r="AY199" s="504"/>
      <c r="AZ199" s="504"/>
    </row>
    <row r="200" ht="15.75" customHeight="1">
      <c r="A200" s="504"/>
      <c r="B200" s="733"/>
      <c r="C200" s="504"/>
      <c r="D200" s="504"/>
      <c r="E200" s="504"/>
      <c r="F200" s="504"/>
      <c r="G200" s="504"/>
      <c r="H200" s="504"/>
      <c r="I200" s="504"/>
      <c r="J200" s="504"/>
      <c r="K200" s="504"/>
      <c r="L200" s="504"/>
      <c r="M200" s="504"/>
      <c r="N200" s="504"/>
      <c r="O200" s="504"/>
      <c r="P200" s="504"/>
      <c r="Q200" s="504"/>
      <c r="R200" s="504"/>
      <c r="S200" s="504"/>
      <c r="T200" s="504"/>
      <c r="U200" s="504"/>
      <c r="V200" s="504"/>
      <c r="W200" s="504"/>
      <c r="X200" s="504"/>
      <c r="Y200" s="504"/>
      <c r="Z200" s="504"/>
      <c r="AA200" s="504"/>
      <c r="AB200" s="504"/>
      <c r="AC200" s="504"/>
      <c r="AD200" s="504"/>
      <c r="AE200" s="504"/>
      <c r="AF200" s="504"/>
      <c r="AG200" s="504"/>
      <c r="AH200" s="504"/>
      <c r="AI200" s="504"/>
      <c r="AJ200" s="504"/>
      <c r="AK200" s="504"/>
      <c r="AL200" s="504"/>
      <c r="AM200" s="504"/>
      <c r="AN200" s="504"/>
      <c r="AO200" s="504"/>
      <c r="AP200" s="504"/>
      <c r="AQ200" s="704"/>
      <c r="AR200" s="504"/>
      <c r="AS200" s="504"/>
      <c r="AT200" s="704"/>
      <c r="AU200" s="704"/>
      <c r="AV200" s="504"/>
      <c r="AW200" s="504"/>
      <c r="AX200" s="504"/>
      <c r="AY200" s="504"/>
      <c r="AZ200" s="504"/>
    </row>
    <row r="201" ht="15.75" customHeight="1">
      <c r="A201" s="504"/>
      <c r="B201" s="733"/>
      <c r="C201" s="504"/>
      <c r="D201" s="504"/>
      <c r="E201" s="504"/>
      <c r="F201" s="504"/>
      <c r="G201" s="504"/>
      <c r="H201" s="504"/>
      <c r="I201" s="504"/>
      <c r="J201" s="504"/>
      <c r="K201" s="504"/>
      <c r="L201" s="504"/>
      <c r="M201" s="504"/>
      <c r="N201" s="504"/>
      <c r="O201" s="504"/>
      <c r="P201" s="504"/>
      <c r="Q201" s="504"/>
      <c r="R201" s="504"/>
      <c r="S201" s="504"/>
      <c r="T201" s="504"/>
      <c r="U201" s="504"/>
      <c r="V201" s="504"/>
      <c r="W201" s="504"/>
      <c r="X201" s="504"/>
      <c r="Y201" s="504"/>
      <c r="Z201" s="504"/>
      <c r="AA201" s="504"/>
      <c r="AB201" s="504"/>
      <c r="AC201" s="504"/>
      <c r="AD201" s="504"/>
      <c r="AE201" s="504"/>
      <c r="AF201" s="504"/>
      <c r="AG201" s="504"/>
      <c r="AH201" s="504"/>
      <c r="AI201" s="504"/>
      <c r="AJ201" s="504"/>
      <c r="AK201" s="504"/>
      <c r="AL201" s="504"/>
      <c r="AM201" s="504"/>
      <c r="AN201" s="504"/>
      <c r="AO201" s="504"/>
      <c r="AP201" s="504"/>
      <c r="AQ201" s="704"/>
      <c r="AR201" s="504"/>
      <c r="AS201" s="504"/>
      <c r="AT201" s="704"/>
      <c r="AU201" s="704"/>
      <c r="AV201" s="504"/>
      <c r="AW201" s="504"/>
      <c r="AX201" s="504"/>
      <c r="AY201" s="504"/>
      <c r="AZ201" s="504"/>
    </row>
    <row r="202" ht="15.75" customHeight="1">
      <c r="A202" s="504"/>
      <c r="B202" s="733"/>
      <c r="C202" s="504"/>
      <c r="D202" s="504"/>
      <c r="E202" s="504"/>
      <c r="F202" s="504"/>
      <c r="G202" s="504"/>
      <c r="H202" s="504"/>
      <c r="I202" s="504"/>
      <c r="J202" s="504"/>
      <c r="K202" s="504"/>
      <c r="L202" s="504"/>
      <c r="M202" s="504"/>
      <c r="N202" s="504"/>
      <c r="O202" s="504"/>
      <c r="P202" s="504"/>
      <c r="Q202" s="504"/>
      <c r="R202" s="504"/>
      <c r="S202" s="504"/>
      <c r="T202" s="504"/>
      <c r="U202" s="504"/>
      <c r="V202" s="504"/>
      <c r="W202" s="504"/>
      <c r="X202" s="504"/>
      <c r="Y202" s="504"/>
      <c r="Z202" s="504"/>
      <c r="AA202" s="504"/>
      <c r="AB202" s="504"/>
      <c r="AC202" s="504"/>
      <c r="AD202" s="504"/>
      <c r="AE202" s="504"/>
      <c r="AF202" s="504"/>
      <c r="AG202" s="504"/>
      <c r="AH202" s="504"/>
      <c r="AI202" s="504"/>
      <c r="AJ202" s="504"/>
      <c r="AK202" s="504"/>
      <c r="AL202" s="504"/>
      <c r="AM202" s="504"/>
      <c r="AN202" s="504"/>
      <c r="AO202" s="504"/>
      <c r="AP202" s="504"/>
      <c r="AQ202" s="704"/>
      <c r="AR202" s="504"/>
      <c r="AS202" s="504"/>
      <c r="AT202" s="704"/>
      <c r="AU202" s="704"/>
      <c r="AV202" s="504"/>
      <c r="AW202" s="504"/>
      <c r="AX202" s="504"/>
      <c r="AY202" s="504"/>
      <c r="AZ202" s="504"/>
    </row>
    <row r="203" ht="15.75" customHeight="1">
      <c r="A203" s="504"/>
      <c r="B203" s="733"/>
      <c r="C203" s="504"/>
      <c r="D203" s="504"/>
      <c r="E203" s="504"/>
      <c r="F203" s="504"/>
      <c r="G203" s="504"/>
      <c r="H203" s="504"/>
      <c r="I203" s="504"/>
      <c r="J203" s="504"/>
      <c r="K203" s="504"/>
      <c r="L203" s="504"/>
      <c r="M203" s="504"/>
      <c r="N203" s="504"/>
      <c r="O203" s="504"/>
      <c r="P203" s="504"/>
      <c r="Q203" s="504"/>
      <c r="R203" s="504"/>
      <c r="S203" s="504"/>
      <c r="T203" s="504"/>
      <c r="U203" s="504"/>
      <c r="V203" s="504"/>
      <c r="W203" s="504"/>
      <c r="X203" s="504"/>
      <c r="Y203" s="504"/>
      <c r="Z203" s="504"/>
      <c r="AA203" s="504"/>
      <c r="AB203" s="504"/>
      <c r="AC203" s="504"/>
      <c r="AD203" s="504"/>
      <c r="AE203" s="504"/>
      <c r="AF203" s="504"/>
      <c r="AG203" s="504"/>
      <c r="AH203" s="504"/>
      <c r="AI203" s="504"/>
      <c r="AJ203" s="504"/>
      <c r="AK203" s="504"/>
      <c r="AL203" s="504"/>
      <c r="AM203" s="504"/>
      <c r="AN203" s="504"/>
      <c r="AO203" s="504"/>
      <c r="AP203" s="504"/>
      <c r="AQ203" s="704"/>
      <c r="AR203" s="504"/>
      <c r="AS203" s="504"/>
      <c r="AT203" s="704"/>
      <c r="AU203" s="704"/>
      <c r="AV203" s="504"/>
      <c r="AW203" s="504"/>
      <c r="AX203" s="504"/>
      <c r="AY203" s="504"/>
      <c r="AZ203" s="504"/>
    </row>
    <row r="204" ht="15.75" customHeight="1">
      <c r="A204" s="504"/>
      <c r="B204" s="733"/>
      <c r="C204" s="504"/>
      <c r="D204" s="504"/>
      <c r="E204" s="504"/>
      <c r="F204" s="504"/>
      <c r="G204" s="504"/>
      <c r="H204" s="504"/>
      <c r="I204" s="504"/>
      <c r="J204" s="504"/>
      <c r="K204" s="504"/>
      <c r="L204" s="504"/>
      <c r="M204" s="504"/>
      <c r="N204" s="504"/>
      <c r="O204" s="504"/>
      <c r="P204" s="504"/>
      <c r="Q204" s="504"/>
      <c r="R204" s="504"/>
      <c r="S204" s="504"/>
      <c r="T204" s="504"/>
      <c r="U204" s="504"/>
      <c r="V204" s="504"/>
      <c r="W204" s="504"/>
      <c r="X204" s="504"/>
      <c r="Y204" s="504"/>
      <c r="Z204" s="504"/>
      <c r="AA204" s="504"/>
      <c r="AB204" s="504"/>
      <c r="AC204" s="504"/>
      <c r="AD204" s="504"/>
      <c r="AE204" s="504"/>
      <c r="AF204" s="504"/>
      <c r="AG204" s="504"/>
      <c r="AH204" s="504"/>
      <c r="AI204" s="504"/>
      <c r="AJ204" s="504"/>
      <c r="AK204" s="504"/>
      <c r="AL204" s="504"/>
      <c r="AM204" s="504"/>
      <c r="AN204" s="504"/>
      <c r="AO204" s="504"/>
      <c r="AP204" s="504"/>
      <c r="AQ204" s="704"/>
      <c r="AR204" s="504"/>
      <c r="AS204" s="504"/>
      <c r="AT204" s="704"/>
      <c r="AU204" s="704"/>
      <c r="AV204" s="504"/>
      <c r="AW204" s="504"/>
      <c r="AX204" s="504"/>
      <c r="AY204" s="504"/>
      <c r="AZ204" s="504"/>
    </row>
    <row r="205" ht="15.75" customHeight="1">
      <c r="A205" s="504"/>
      <c r="B205" s="733"/>
      <c r="C205" s="504"/>
      <c r="D205" s="504"/>
      <c r="E205" s="504"/>
      <c r="F205" s="504"/>
      <c r="G205" s="504"/>
      <c r="H205" s="504"/>
      <c r="I205" s="504"/>
      <c r="J205" s="504"/>
      <c r="K205" s="504"/>
      <c r="L205" s="504"/>
      <c r="M205" s="504"/>
      <c r="N205" s="504"/>
      <c r="O205" s="504"/>
      <c r="P205" s="504"/>
      <c r="Q205" s="504"/>
      <c r="R205" s="504"/>
      <c r="S205" s="504"/>
      <c r="T205" s="504"/>
      <c r="U205" s="504"/>
      <c r="V205" s="504"/>
      <c r="W205" s="504"/>
      <c r="X205" s="504"/>
      <c r="Y205" s="504"/>
      <c r="Z205" s="504"/>
      <c r="AA205" s="504"/>
      <c r="AB205" s="504"/>
      <c r="AC205" s="504"/>
      <c r="AD205" s="504"/>
      <c r="AE205" s="504"/>
      <c r="AF205" s="504"/>
      <c r="AG205" s="504"/>
      <c r="AH205" s="504"/>
      <c r="AI205" s="504"/>
      <c r="AJ205" s="504"/>
      <c r="AK205" s="504"/>
      <c r="AL205" s="504"/>
      <c r="AM205" s="504"/>
      <c r="AN205" s="504"/>
      <c r="AO205" s="504"/>
      <c r="AP205" s="504"/>
      <c r="AQ205" s="704"/>
      <c r="AR205" s="504"/>
      <c r="AS205" s="504"/>
      <c r="AT205" s="704"/>
      <c r="AU205" s="704"/>
      <c r="AV205" s="504"/>
      <c r="AW205" s="504"/>
      <c r="AX205" s="504"/>
      <c r="AY205" s="504"/>
      <c r="AZ205" s="504"/>
    </row>
    <row r="206" ht="15.75" customHeight="1">
      <c r="A206" s="504"/>
      <c r="B206" s="733"/>
      <c r="C206" s="504"/>
      <c r="D206" s="504"/>
      <c r="E206" s="504"/>
      <c r="F206" s="504"/>
      <c r="G206" s="504"/>
      <c r="H206" s="504"/>
      <c r="I206" s="504"/>
      <c r="J206" s="504"/>
      <c r="K206" s="504"/>
      <c r="L206" s="504"/>
      <c r="M206" s="504"/>
      <c r="N206" s="504"/>
      <c r="O206" s="504"/>
      <c r="P206" s="504"/>
      <c r="Q206" s="504"/>
      <c r="R206" s="504"/>
      <c r="S206" s="504"/>
      <c r="T206" s="504"/>
      <c r="U206" s="504"/>
      <c r="V206" s="504"/>
      <c r="W206" s="504"/>
      <c r="X206" s="504"/>
      <c r="Y206" s="504"/>
      <c r="Z206" s="504"/>
      <c r="AA206" s="504"/>
      <c r="AB206" s="504"/>
      <c r="AC206" s="504"/>
      <c r="AD206" s="504"/>
      <c r="AE206" s="504"/>
      <c r="AF206" s="504"/>
      <c r="AG206" s="504"/>
      <c r="AH206" s="504"/>
      <c r="AI206" s="504"/>
      <c r="AJ206" s="504"/>
      <c r="AK206" s="504"/>
      <c r="AL206" s="504"/>
      <c r="AM206" s="504"/>
      <c r="AN206" s="504"/>
      <c r="AO206" s="504"/>
      <c r="AP206" s="504"/>
      <c r="AQ206" s="704"/>
      <c r="AR206" s="504"/>
      <c r="AS206" s="504"/>
      <c r="AT206" s="704"/>
      <c r="AU206" s="704"/>
      <c r="AV206" s="504"/>
      <c r="AW206" s="504"/>
      <c r="AX206" s="504"/>
      <c r="AY206" s="504"/>
      <c r="AZ206" s="504"/>
    </row>
    <row r="207" ht="15.75" customHeight="1">
      <c r="A207" s="504"/>
      <c r="B207" s="733"/>
      <c r="C207" s="504"/>
      <c r="D207" s="504"/>
      <c r="E207" s="504"/>
      <c r="F207" s="504"/>
      <c r="G207" s="504"/>
      <c r="H207" s="504"/>
      <c r="I207" s="504"/>
      <c r="J207" s="504"/>
      <c r="K207" s="504"/>
      <c r="L207" s="504"/>
      <c r="M207" s="504"/>
      <c r="N207" s="504"/>
      <c r="O207" s="504"/>
      <c r="P207" s="504"/>
      <c r="Q207" s="504"/>
      <c r="R207" s="504"/>
      <c r="S207" s="504"/>
      <c r="T207" s="504"/>
      <c r="U207" s="504"/>
      <c r="V207" s="504"/>
      <c r="W207" s="504"/>
      <c r="X207" s="504"/>
      <c r="Y207" s="504"/>
      <c r="Z207" s="504"/>
      <c r="AA207" s="504"/>
      <c r="AB207" s="504"/>
      <c r="AC207" s="504"/>
      <c r="AD207" s="504"/>
      <c r="AE207" s="504"/>
      <c r="AF207" s="504"/>
      <c r="AG207" s="504"/>
      <c r="AH207" s="504"/>
      <c r="AI207" s="504"/>
      <c r="AJ207" s="504"/>
      <c r="AK207" s="504"/>
      <c r="AL207" s="504"/>
      <c r="AM207" s="504"/>
      <c r="AN207" s="504"/>
      <c r="AO207" s="504"/>
      <c r="AP207" s="504"/>
      <c r="AQ207" s="704"/>
      <c r="AR207" s="504"/>
      <c r="AS207" s="504"/>
      <c r="AT207" s="704"/>
      <c r="AU207" s="704"/>
      <c r="AV207" s="504"/>
      <c r="AW207" s="504"/>
      <c r="AX207" s="504"/>
      <c r="AY207" s="504"/>
      <c r="AZ207" s="504"/>
    </row>
    <row r="208" ht="15.75" customHeight="1">
      <c r="A208" s="504"/>
      <c r="B208" s="733"/>
      <c r="C208" s="504"/>
      <c r="D208" s="504"/>
      <c r="E208" s="504"/>
      <c r="F208" s="504"/>
      <c r="G208" s="504"/>
      <c r="H208" s="504"/>
      <c r="I208" s="504"/>
      <c r="J208" s="504"/>
      <c r="K208" s="504"/>
      <c r="L208" s="504"/>
      <c r="M208" s="504"/>
      <c r="N208" s="504"/>
      <c r="O208" s="504"/>
      <c r="P208" s="504"/>
      <c r="Q208" s="504"/>
      <c r="R208" s="504"/>
      <c r="S208" s="504"/>
      <c r="T208" s="504"/>
      <c r="U208" s="504"/>
      <c r="V208" s="504"/>
      <c r="W208" s="504"/>
      <c r="X208" s="504"/>
      <c r="Y208" s="504"/>
      <c r="Z208" s="504"/>
      <c r="AA208" s="504"/>
      <c r="AB208" s="504"/>
      <c r="AC208" s="504"/>
      <c r="AD208" s="504"/>
      <c r="AE208" s="504"/>
      <c r="AF208" s="504"/>
      <c r="AG208" s="504"/>
      <c r="AH208" s="504"/>
      <c r="AI208" s="504"/>
      <c r="AJ208" s="504"/>
      <c r="AK208" s="504"/>
      <c r="AL208" s="504"/>
      <c r="AM208" s="504"/>
      <c r="AN208" s="504"/>
      <c r="AO208" s="504"/>
      <c r="AP208" s="504"/>
      <c r="AQ208" s="704"/>
      <c r="AR208" s="504"/>
      <c r="AS208" s="504"/>
      <c r="AT208" s="704"/>
      <c r="AU208" s="704"/>
      <c r="AV208" s="504"/>
      <c r="AW208" s="504"/>
      <c r="AX208" s="504"/>
      <c r="AY208" s="504"/>
      <c r="AZ208" s="504"/>
    </row>
    <row r="209" ht="15.75" customHeight="1">
      <c r="A209" s="504"/>
      <c r="B209" s="733"/>
      <c r="C209" s="504"/>
      <c r="D209" s="504"/>
      <c r="E209" s="504"/>
      <c r="F209" s="504"/>
      <c r="G209" s="504"/>
      <c r="H209" s="504"/>
      <c r="I209" s="504"/>
      <c r="J209" s="504"/>
      <c r="K209" s="504"/>
      <c r="L209" s="504"/>
      <c r="M209" s="504"/>
      <c r="N209" s="504"/>
      <c r="O209" s="504"/>
      <c r="P209" s="504"/>
      <c r="Q209" s="504"/>
      <c r="R209" s="504"/>
      <c r="S209" s="504"/>
      <c r="T209" s="504"/>
      <c r="U209" s="504"/>
      <c r="V209" s="504"/>
      <c r="W209" s="504"/>
      <c r="X209" s="504"/>
      <c r="Y209" s="504"/>
      <c r="Z209" s="504"/>
      <c r="AA209" s="504"/>
      <c r="AB209" s="504"/>
      <c r="AC209" s="504"/>
      <c r="AD209" s="504"/>
      <c r="AE209" s="504"/>
      <c r="AF209" s="504"/>
      <c r="AG209" s="504"/>
      <c r="AH209" s="504"/>
      <c r="AI209" s="504"/>
      <c r="AJ209" s="504"/>
      <c r="AK209" s="504"/>
      <c r="AL209" s="504"/>
      <c r="AM209" s="504"/>
      <c r="AN209" s="504"/>
      <c r="AO209" s="504"/>
      <c r="AP209" s="504"/>
      <c r="AQ209" s="704"/>
      <c r="AR209" s="504"/>
      <c r="AS209" s="504"/>
      <c r="AT209" s="704"/>
      <c r="AU209" s="704"/>
      <c r="AV209" s="504"/>
      <c r="AW209" s="504"/>
      <c r="AX209" s="504"/>
      <c r="AY209" s="504"/>
      <c r="AZ209" s="504"/>
    </row>
    <row r="210" ht="15.75" customHeight="1">
      <c r="A210" s="504"/>
      <c r="B210" s="733"/>
      <c r="C210" s="504"/>
      <c r="D210" s="504"/>
      <c r="E210" s="504"/>
      <c r="F210" s="504"/>
      <c r="G210" s="504"/>
      <c r="H210" s="504"/>
      <c r="I210" s="504"/>
      <c r="J210" s="504"/>
      <c r="K210" s="504"/>
      <c r="L210" s="504"/>
      <c r="M210" s="504"/>
      <c r="N210" s="504"/>
      <c r="O210" s="504"/>
      <c r="P210" s="504"/>
      <c r="Q210" s="504"/>
      <c r="R210" s="504"/>
      <c r="S210" s="504"/>
      <c r="T210" s="504"/>
      <c r="U210" s="504"/>
      <c r="V210" s="504"/>
      <c r="W210" s="504"/>
      <c r="X210" s="504"/>
      <c r="Y210" s="504"/>
      <c r="Z210" s="504"/>
      <c r="AA210" s="504"/>
      <c r="AB210" s="504"/>
      <c r="AC210" s="504"/>
      <c r="AD210" s="504"/>
      <c r="AE210" s="504"/>
      <c r="AF210" s="504"/>
      <c r="AG210" s="504"/>
      <c r="AH210" s="504"/>
      <c r="AI210" s="504"/>
      <c r="AJ210" s="504"/>
      <c r="AK210" s="504"/>
      <c r="AL210" s="504"/>
      <c r="AM210" s="504"/>
      <c r="AN210" s="504"/>
      <c r="AO210" s="504"/>
      <c r="AP210" s="504"/>
      <c r="AQ210" s="704"/>
      <c r="AR210" s="504"/>
      <c r="AS210" s="504"/>
      <c r="AT210" s="704"/>
      <c r="AU210" s="704"/>
      <c r="AV210" s="504"/>
      <c r="AW210" s="504"/>
      <c r="AX210" s="504"/>
      <c r="AY210" s="504"/>
      <c r="AZ210" s="504"/>
    </row>
    <row r="211" ht="15.75" customHeight="1">
      <c r="A211" s="504"/>
      <c r="B211" s="733"/>
      <c r="C211" s="504"/>
      <c r="D211" s="504"/>
      <c r="E211" s="504"/>
      <c r="F211" s="504"/>
      <c r="G211" s="504"/>
      <c r="H211" s="504"/>
      <c r="I211" s="504"/>
      <c r="J211" s="504"/>
      <c r="K211" s="504"/>
      <c r="L211" s="504"/>
      <c r="M211" s="504"/>
      <c r="N211" s="504"/>
      <c r="O211" s="504"/>
      <c r="P211" s="504"/>
      <c r="Q211" s="504"/>
      <c r="R211" s="504"/>
      <c r="S211" s="504"/>
      <c r="T211" s="504"/>
      <c r="U211" s="504"/>
      <c r="V211" s="504"/>
      <c r="W211" s="504"/>
      <c r="X211" s="504"/>
      <c r="Y211" s="504"/>
      <c r="Z211" s="504"/>
      <c r="AA211" s="504"/>
      <c r="AB211" s="504"/>
      <c r="AC211" s="504"/>
      <c r="AD211" s="504"/>
      <c r="AE211" s="504"/>
      <c r="AF211" s="504"/>
      <c r="AG211" s="504"/>
      <c r="AH211" s="504"/>
      <c r="AI211" s="504"/>
      <c r="AJ211" s="504"/>
      <c r="AK211" s="504"/>
      <c r="AL211" s="504"/>
      <c r="AM211" s="504"/>
      <c r="AN211" s="504"/>
      <c r="AO211" s="504"/>
      <c r="AP211" s="504"/>
      <c r="AQ211" s="704"/>
      <c r="AR211" s="504"/>
      <c r="AS211" s="504"/>
      <c r="AT211" s="704"/>
      <c r="AU211" s="704"/>
      <c r="AV211" s="504"/>
      <c r="AW211" s="504"/>
      <c r="AX211" s="504"/>
      <c r="AY211" s="504"/>
      <c r="AZ211" s="504"/>
    </row>
    <row r="212" ht="15.75" customHeight="1">
      <c r="A212" s="504"/>
      <c r="B212" s="733"/>
      <c r="C212" s="504"/>
      <c r="D212" s="504"/>
      <c r="E212" s="504"/>
      <c r="F212" s="504"/>
      <c r="G212" s="504"/>
      <c r="H212" s="504"/>
      <c r="I212" s="504"/>
      <c r="J212" s="504"/>
      <c r="K212" s="504"/>
      <c r="L212" s="504"/>
      <c r="M212" s="504"/>
      <c r="N212" s="504"/>
      <c r="O212" s="504"/>
      <c r="P212" s="504"/>
      <c r="Q212" s="504"/>
      <c r="R212" s="504"/>
      <c r="S212" s="504"/>
      <c r="T212" s="504"/>
      <c r="U212" s="504"/>
      <c r="V212" s="504"/>
      <c r="W212" s="504"/>
      <c r="X212" s="504"/>
      <c r="Y212" s="504"/>
      <c r="Z212" s="504"/>
      <c r="AA212" s="504"/>
      <c r="AB212" s="504"/>
      <c r="AC212" s="504"/>
      <c r="AD212" s="504"/>
      <c r="AE212" s="504"/>
      <c r="AF212" s="504"/>
      <c r="AG212" s="504"/>
      <c r="AH212" s="504"/>
      <c r="AI212" s="504"/>
      <c r="AJ212" s="504"/>
      <c r="AK212" s="504"/>
      <c r="AL212" s="504"/>
      <c r="AM212" s="504"/>
      <c r="AN212" s="504"/>
      <c r="AO212" s="504"/>
      <c r="AP212" s="504"/>
      <c r="AQ212" s="704"/>
      <c r="AR212" s="504"/>
      <c r="AS212" s="504"/>
      <c r="AT212" s="704"/>
      <c r="AU212" s="704"/>
      <c r="AV212" s="504"/>
      <c r="AW212" s="504"/>
      <c r="AX212" s="504"/>
      <c r="AY212" s="504"/>
      <c r="AZ212" s="504"/>
    </row>
    <row r="213" ht="15.75" customHeight="1">
      <c r="A213" s="504"/>
      <c r="B213" s="733"/>
      <c r="C213" s="504"/>
      <c r="D213" s="504"/>
      <c r="E213" s="504"/>
      <c r="F213" s="504"/>
      <c r="G213" s="504"/>
      <c r="H213" s="504"/>
      <c r="I213" s="504"/>
      <c r="J213" s="504"/>
      <c r="K213" s="504"/>
      <c r="L213" s="504"/>
      <c r="M213" s="504"/>
      <c r="N213" s="504"/>
      <c r="O213" s="504"/>
      <c r="P213" s="504"/>
      <c r="Q213" s="504"/>
      <c r="R213" s="504"/>
      <c r="S213" s="504"/>
      <c r="T213" s="504"/>
      <c r="U213" s="504"/>
      <c r="V213" s="504"/>
      <c r="W213" s="504"/>
      <c r="X213" s="504"/>
      <c r="Y213" s="504"/>
      <c r="Z213" s="504"/>
      <c r="AA213" s="504"/>
      <c r="AB213" s="504"/>
      <c r="AC213" s="504"/>
      <c r="AD213" s="504"/>
      <c r="AE213" s="504"/>
      <c r="AF213" s="504"/>
      <c r="AG213" s="504"/>
      <c r="AH213" s="504"/>
      <c r="AI213" s="504"/>
      <c r="AJ213" s="504"/>
      <c r="AK213" s="504"/>
      <c r="AL213" s="504"/>
      <c r="AM213" s="504"/>
      <c r="AN213" s="504"/>
      <c r="AO213" s="504"/>
      <c r="AP213" s="504"/>
      <c r="AQ213" s="704"/>
      <c r="AR213" s="504"/>
      <c r="AS213" s="504"/>
      <c r="AT213" s="704"/>
      <c r="AU213" s="704"/>
      <c r="AV213" s="504"/>
      <c r="AW213" s="504"/>
      <c r="AX213" s="504"/>
      <c r="AY213" s="504"/>
      <c r="AZ213" s="504"/>
    </row>
    <row r="214" ht="15.75" customHeight="1">
      <c r="A214" s="504"/>
      <c r="B214" s="733"/>
      <c r="C214" s="504"/>
      <c r="D214" s="504"/>
      <c r="E214" s="504"/>
      <c r="F214" s="504"/>
      <c r="G214" s="504"/>
      <c r="H214" s="504"/>
      <c r="I214" s="504"/>
      <c r="J214" s="504"/>
      <c r="K214" s="504"/>
      <c r="L214" s="504"/>
      <c r="M214" s="504"/>
      <c r="N214" s="504"/>
      <c r="O214" s="504"/>
      <c r="P214" s="504"/>
      <c r="Q214" s="504"/>
      <c r="R214" s="504"/>
      <c r="S214" s="504"/>
      <c r="T214" s="504"/>
      <c r="U214" s="504"/>
      <c r="V214" s="504"/>
      <c r="W214" s="504"/>
      <c r="X214" s="504"/>
      <c r="Y214" s="504"/>
      <c r="Z214" s="504"/>
      <c r="AA214" s="504"/>
      <c r="AB214" s="504"/>
      <c r="AC214" s="504"/>
      <c r="AD214" s="504"/>
      <c r="AE214" s="504"/>
      <c r="AF214" s="504"/>
      <c r="AG214" s="504"/>
      <c r="AH214" s="504"/>
      <c r="AI214" s="504"/>
      <c r="AJ214" s="504"/>
      <c r="AK214" s="504"/>
      <c r="AL214" s="504"/>
      <c r="AM214" s="504"/>
      <c r="AN214" s="504"/>
      <c r="AO214" s="504"/>
      <c r="AP214" s="504"/>
      <c r="AQ214" s="704"/>
      <c r="AR214" s="504"/>
      <c r="AS214" s="504"/>
      <c r="AT214" s="704"/>
      <c r="AU214" s="704"/>
      <c r="AV214" s="504"/>
      <c r="AW214" s="504"/>
      <c r="AX214" s="504"/>
      <c r="AY214" s="504"/>
      <c r="AZ214" s="504"/>
    </row>
    <row r="215" ht="15.75" customHeight="1">
      <c r="A215" s="504"/>
      <c r="B215" s="733"/>
      <c r="C215" s="504"/>
      <c r="D215" s="504"/>
      <c r="E215" s="504"/>
      <c r="F215" s="504"/>
      <c r="G215" s="504"/>
      <c r="H215" s="504"/>
      <c r="I215" s="504"/>
      <c r="J215" s="504"/>
      <c r="K215" s="504"/>
      <c r="L215" s="504"/>
      <c r="M215" s="504"/>
      <c r="N215" s="504"/>
      <c r="O215" s="504"/>
      <c r="P215" s="504"/>
      <c r="Q215" s="504"/>
      <c r="R215" s="504"/>
      <c r="S215" s="504"/>
      <c r="T215" s="504"/>
      <c r="U215" s="504"/>
      <c r="V215" s="504"/>
      <c r="W215" s="504"/>
      <c r="X215" s="504"/>
      <c r="Y215" s="504"/>
      <c r="Z215" s="504"/>
      <c r="AA215" s="504"/>
      <c r="AB215" s="504"/>
      <c r="AC215" s="504"/>
      <c r="AD215" s="504"/>
      <c r="AE215" s="504"/>
      <c r="AF215" s="504"/>
      <c r="AG215" s="504"/>
      <c r="AH215" s="504"/>
      <c r="AI215" s="504"/>
      <c r="AJ215" s="504"/>
      <c r="AK215" s="504"/>
      <c r="AL215" s="504"/>
      <c r="AM215" s="504"/>
      <c r="AN215" s="504"/>
      <c r="AO215" s="504"/>
      <c r="AP215" s="504"/>
      <c r="AQ215" s="704"/>
      <c r="AR215" s="504"/>
      <c r="AS215" s="504"/>
      <c r="AT215" s="704"/>
      <c r="AU215" s="704"/>
      <c r="AV215" s="504"/>
      <c r="AW215" s="504"/>
      <c r="AX215" s="504"/>
      <c r="AY215" s="504"/>
      <c r="AZ215" s="504"/>
    </row>
    <row r="216" ht="15.75" customHeight="1">
      <c r="A216" s="504"/>
      <c r="B216" s="733"/>
      <c r="C216" s="504"/>
      <c r="D216" s="504"/>
      <c r="E216" s="504"/>
      <c r="F216" s="504"/>
      <c r="G216" s="504"/>
      <c r="H216" s="504"/>
      <c r="I216" s="504"/>
      <c r="J216" s="504"/>
      <c r="K216" s="504"/>
      <c r="L216" s="504"/>
      <c r="M216" s="504"/>
      <c r="N216" s="504"/>
      <c r="O216" s="504"/>
      <c r="P216" s="504"/>
      <c r="Q216" s="504"/>
      <c r="R216" s="504"/>
      <c r="S216" s="504"/>
      <c r="T216" s="504"/>
      <c r="U216" s="504"/>
      <c r="V216" s="504"/>
      <c r="W216" s="504"/>
      <c r="X216" s="504"/>
      <c r="Y216" s="504"/>
      <c r="Z216" s="504"/>
      <c r="AA216" s="504"/>
      <c r="AB216" s="504"/>
      <c r="AC216" s="504"/>
      <c r="AD216" s="504"/>
      <c r="AE216" s="504"/>
      <c r="AF216" s="504"/>
      <c r="AG216" s="504"/>
      <c r="AH216" s="504"/>
      <c r="AI216" s="504"/>
      <c r="AJ216" s="504"/>
      <c r="AK216" s="504"/>
      <c r="AL216" s="504"/>
      <c r="AM216" s="504"/>
      <c r="AN216" s="504"/>
      <c r="AO216" s="504"/>
      <c r="AP216" s="504"/>
      <c r="AQ216" s="704"/>
      <c r="AR216" s="504"/>
      <c r="AS216" s="504"/>
      <c r="AT216" s="704"/>
      <c r="AU216" s="704"/>
      <c r="AV216" s="504"/>
      <c r="AW216" s="504"/>
      <c r="AX216" s="504"/>
      <c r="AY216" s="504"/>
      <c r="AZ216" s="504"/>
    </row>
    <row r="217" ht="15.75" customHeight="1">
      <c r="A217" s="504"/>
      <c r="B217" s="733"/>
      <c r="C217" s="504"/>
      <c r="D217" s="504"/>
      <c r="E217" s="504"/>
      <c r="F217" s="504"/>
      <c r="G217" s="504"/>
      <c r="H217" s="504"/>
      <c r="I217" s="504"/>
      <c r="J217" s="504"/>
      <c r="K217" s="504"/>
      <c r="L217" s="504"/>
      <c r="M217" s="504"/>
      <c r="N217" s="504"/>
      <c r="O217" s="504"/>
      <c r="P217" s="504"/>
      <c r="Q217" s="504"/>
      <c r="R217" s="504"/>
      <c r="S217" s="504"/>
      <c r="T217" s="504"/>
      <c r="U217" s="504"/>
      <c r="V217" s="504"/>
      <c r="W217" s="504"/>
      <c r="X217" s="504"/>
      <c r="Y217" s="504"/>
      <c r="Z217" s="504"/>
      <c r="AA217" s="504"/>
      <c r="AB217" s="504"/>
      <c r="AC217" s="504"/>
      <c r="AD217" s="504"/>
      <c r="AE217" s="504"/>
      <c r="AF217" s="504"/>
      <c r="AG217" s="504"/>
      <c r="AH217" s="504"/>
      <c r="AI217" s="504"/>
      <c r="AJ217" s="504"/>
      <c r="AK217" s="504"/>
      <c r="AL217" s="504"/>
      <c r="AM217" s="504"/>
      <c r="AN217" s="504"/>
      <c r="AO217" s="504"/>
      <c r="AP217" s="504"/>
      <c r="AQ217" s="704"/>
      <c r="AR217" s="504"/>
      <c r="AS217" s="504"/>
      <c r="AT217" s="704"/>
      <c r="AU217" s="704"/>
      <c r="AV217" s="504"/>
      <c r="AW217" s="504"/>
      <c r="AX217" s="504"/>
      <c r="AY217" s="504"/>
      <c r="AZ217" s="504"/>
    </row>
    <row r="218" ht="15.75" customHeight="1">
      <c r="A218" s="504"/>
      <c r="B218" s="733"/>
      <c r="C218" s="504"/>
      <c r="D218" s="504"/>
      <c r="E218" s="504"/>
      <c r="F218" s="504"/>
      <c r="G218" s="504"/>
      <c r="H218" s="504"/>
      <c r="I218" s="504"/>
      <c r="J218" s="504"/>
      <c r="K218" s="504"/>
      <c r="L218" s="504"/>
      <c r="M218" s="504"/>
      <c r="N218" s="504"/>
      <c r="O218" s="504"/>
      <c r="P218" s="504"/>
      <c r="Q218" s="504"/>
      <c r="R218" s="504"/>
      <c r="S218" s="504"/>
      <c r="T218" s="504"/>
      <c r="U218" s="504"/>
      <c r="V218" s="504"/>
      <c r="W218" s="504"/>
      <c r="X218" s="504"/>
      <c r="Y218" s="504"/>
      <c r="Z218" s="504"/>
      <c r="AA218" s="504"/>
      <c r="AB218" s="504"/>
      <c r="AC218" s="504"/>
      <c r="AD218" s="504"/>
      <c r="AE218" s="504"/>
      <c r="AF218" s="504"/>
      <c r="AG218" s="504"/>
      <c r="AH218" s="504"/>
      <c r="AI218" s="504"/>
      <c r="AJ218" s="504"/>
      <c r="AK218" s="504"/>
      <c r="AL218" s="504"/>
      <c r="AM218" s="504"/>
      <c r="AN218" s="504"/>
      <c r="AO218" s="504"/>
      <c r="AP218" s="504"/>
      <c r="AQ218" s="704"/>
      <c r="AR218" s="504"/>
      <c r="AS218" s="504"/>
      <c r="AT218" s="704"/>
      <c r="AU218" s="704"/>
      <c r="AV218" s="504"/>
      <c r="AW218" s="504"/>
      <c r="AX218" s="504"/>
      <c r="AY218" s="504"/>
      <c r="AZ218" s="504"/>
    </row>
    <row r="219" ht="15.75" customHeight="1">
      <c r="A219" s="504"/>
      <c r="B219" s="733"/>
      <c r="C219" s="504"/>
      <c r="D219" s="504"/>
      <c r="E219" s="504"/>
      <c r="F219" s="504"/>
      <c r="G219" s="504"/>
      <c r="H219" s="504"/>
      <c r="I219" s="504"/>
      <c r="J219" s="504"/>
      <c r="K219" s="504"/>
      <c r="L219" s="504"/>
      <c r="M219" s="504"/>
      <c r="N219" s="504"/>
      <c r="O219" s="504"/>
      <c r="P219" s="504"/>
      <c r="Q219" s="504"/>
      <c r="R219" s="504"/>
      <c r="S219" s="504"/>
      <c r="T219" s="504"/>
      <c r="U219" s="504"/>
      <c r="V219" s="504"/>
      <c r="W219" s="504"/>
      <c r="X219" s="504"/>
      <c r="Y219" s="504"/>
      <c r="Z219" s="504"/>
      <c r="AA219" s="504"/>
      <c r="AB219" s="504"/>
      <c r="AC219" s="504"/>
      <c r="AD219" s="504"/>
      <c r="AE219" s="504"/>
      <c r="AF219" s="504"/>
      <c r="AG219" s="504"/>
      <c r="AH219" s="504"/>
      <c r="AI219" s="504"/>
      <c r="AJ219" s="504"/>
      <c r="AK219" s="504"/>
      <c r="AL219" s="504"/>
      <c r="AM219" s="504"/>
      <c r="AN219" s="504"/>
      <c r="AO219" s="504"/>
      <c r="AP219" s="504"/>
      <c r="AQ219" s="704"/>
      <c r="AR219" s="504"/>
      <c r="AS219" s="504"/>
      <c r="AT219" s="704"/>
      <c r="AU219" s="704"/>
      <c r="AV219" s="504"/>
      <c r="AW219" s="504"/>
      <c r="AX219" s="504"/>
      <c r="AY219" s="504"/>
      <c r="AZ219" s="504"/>
    </row>
    <row r="220" ht="15.75" customHeight="1">
      <c r="A220" s="504"/>
      <c r="B220" s="733"/>
      <c r="C220" s="504"/>
      <c r="D220" s="504"/>
      <c r="E220" s="504"/>
      <c r="F220" s="504"/>
      <c r="G220" s="504"/>
      <c r="H220" s="504"/>
      <c r="I220" s="504"/>
      <c r="J220" s="504"/>
      <c r="K220" s="504"/>
      <c r="L220" s="504"/>
      <c r="M220" s="504"/>
      <c r="N220" s="504"/>
      <c r="O220" s="504"/>
      <c r="P220" s="504"/>
      <c r="Q220" s="504"/>
      <c r="R220" s="504"/>
      <c r="S220" s="504"/>
      <c r="T220" s="504"/>
      <c r="U220" s="504"/>
      <c r="V220" s="504"/>
      <c r="W220" s="504"/>
      <c r="X220" s="504"/>
      <c r="Y220" s="504"/>
      <c r="Z220" s="504"/>
      <c r="AA220" s="504"/>
      <c r="AB220" s="504"/>
      <c r="AC220" s="504"/>
      <c r="AD220" s="504"/>
      <c r="AE220" s="504"/>
      <c r="AF220" s="504"/>
      <c r="AG220" s="504"/>
      <c r="AH220" s="504"/>
      <c r="AI220" s="504"/>
      <c r="AJ220" s="504"/>
      <c r="AK220" s="504"/>
      <c r="AL220" s="504"/>
      <c r="AM220" s="504"/>
      <c r="AN220" s="504"/>
      <c r="AO220" s="504"/>
      <c r="AP220" s="504"/>
      <c r="AQ220" s="704"/>
      <c r="AR220" s="504"/>
      <c r="AS220" s="504"/>
      <c r="AT220" s="704"/>
      <c r="AU220" s="704"/>
      <c r="AV220" s="504"/>
      <c r="AW220" s="504"/>
      <c r="AX220" s="504"/>
      <c r="AY220" s="504"/>
      <c r="AZ220" s="504"/>
    </row>
    <row r="221" ht="15.75" customHeight="1">
      <c r="A221" s="504"/>
      <c r="B221" s="733"/>
      <c r="C221" s="504"/>
      <c r="D221" s="504"/>
      <c r="E221" s="504"/>
      <c r="F221" s="504"/>
      <c r="G221" s="504"/>
      <c r="H221" s="504"/>
      <c r="I221" s="504"/>
      <c r="J221" s="504"/>
      <c r="K221" s="504"/>
      <c r="L221" s="504"/>
      <c r="M221" s="504"/>
      <c r="N221" s="504"/>
      <c r="O221" s="504"/>
      <c r="P221" s="504"/>
      <c r="Q221" s="504"/>
      <c r="R221" s="504"/>
      <c r="S221" s="504"/>
      <c r="T221" s="504"/>
      <c r="U221" s="504"/>
      <c r="V221" s="504"/>
      <c r="W221" s="504"/>
      <c r="X221" s="504"/>
      <c r="Y221" s="504"/>
      <c r="Z221" s="504"/>
      <c r="AA221" s="504"/>
      <c r="AB221" s="504"/>
      <c r="AC221" s="504"/>
      <c r="AD221" s="504"/>
      <c r="AE221" s="504"/>
      <c r="AF221" s="504"/>
      <c r="AG221" s="504"/>
      <c r="AH221" s="504"/>
      <c r="AI221" s="504"/>
      <c r="AJ221" s="504"/>
      <c r="AK221" s="504"/>
      <c r="AL221" s="504"/>
      <c r="AM221" s="504"/>
      <c r="AN221" s="504"/>
      <c r="AO221" s="504"/>
      <c r="AP221" s="504"/>
      <c r="AQ221" s="704"/>
      <c r="AR221" s="504"/>
      <c r="AS221" s="504"/>
      <c r="AT221" s="704"/>
      <c r="AU221" s="704"/>
      <c r="AV221" s="504"/>
      <c r="AW221" s="504"/>
      <c r="AX221" s="504"/>
      <c r="AY221" s="504"/>
      <c r="AZ221" s="504"/>
    </row>
    <row r="222" ht="15.75" customHeight="1">
      <c r="A222" s="504"/>
      <c r="B222" s="733"/>
      <c r="C222" s="504"/>
      <c r="D222" s="504"/>
      <c r="E222" s="504"/>
      <c r="F222" s="504"/>
      <c r="G222" s="504"/>
      <c r="H222" s="504"/>
      <c r="I222" s="504"/>
      <c r="J222" s="504"/>
      <c r="K222" s="504"/>
      <c r="L222" s="504"/>
      <c r="M222" s="504"/>
      <c r="N222" s="504"/>
      <c r="O222" s="504"/>
      <c r="P222" s="504"/>
      <c r="Q222" s="504"/>
      <c r="R222" s="504"/>
      <c r="S222" s="504"/>
      <c r="T222" s="504"/>
      <c r="U222" s="504"/>
      <c r="V222" s="504"/>
      <c r="W222" s="504"/>
      <c r="X222" s="504"/>
      <c r="Y222" s="504"/>
      <c r="Z222" s="504"/>
      <c r="AA222" s="504"/>
      <c r="AB222" s="504"/>
      <c r="AC222" s="504"/>
      <c r="AD222" s="504"/>
      <c r="AE222" s="504"/>
      <c r="AF222" s="504"/>
      <c r="AG222" s="504"/>
      <c r="AH222" s="504"/>
      <c r="AI222" s="504"/>
      <c r="AJ222" s="504"/>
      <c r="AK222" s="504"/>
      <c r="AL222" s="504"/>
      <c r="AM222" s="504"/>
      <c r="AN222" s="504"/>
      <c r="AO222" s="504"/>
      <c r="AP222" s="504"/>
      <c r="AQ222" s="704"/>
      <c r="AR222" s="504"/>
      <c r="AS222" s="504"/>
      <c r="AT222" s="704"/>
      <c r="AU222" s="704"/>
      <c r="AV222" s="504"/>
      <c r="AW222" s="504"/>
      <c r="AX222" s="504"/>
      <c r="AY222" s="504"/>
      <c r="AZ222" s="504"/>
    </row>
    <row r="223" ht="15.75" customHeight="1">
      <c r="A223" s="504"/>
      <c r="B223" s="733"/>
      <c r="C223" s="504"/>
      <c r="D223" s="504"/>
      <c r="E223" s="504"/>
      <c r="F223" s="504"/>
      <c r="G223" s="504"/>
      <c r="H223" s="504"/>
      <c r="I223" s="504"/>
      <c r="J223" s="504"/>
      <c r="K223" s="504"/>
      <c r="L223" s="504"/>
      <c r="M223" s="504"/>
      <c r="N223" s="504"/>
      <c r="O223" s="504"/>
      <c r="P223" s="504"/>
      <c r="Q223" s="504"/>
      <c r="R223" s="504"/>
      <c r="S223" s="504"/>
      <c r="T223" s="504"/>
      <c r="U223" s="504"/>
      <c r="V223" s="504"/>
      <c r="W223" s="504"/>
      <c r="X223" s="504"/>
      <c r="Y223" s="504"/>
      <c r="Z223" s="504"/>
      <c r="AA223" s="504"/>
      <c r="AB223" s="504"/>
      <c r="AC223" s="504"/>
      <c r="AD223" s="504"/>
      <c r="AE223" s="504"/>
      <c r="AF223" s="504"/>
      <c r="AG223" s="504"/>
      <c r="AH223" s="504"/>
      <c r="AI223" s="504"/>
      <c r="AJ223" s="504"/>
      <c r="AK223" s="504"/>
      <c r="AL223" s="504"/>
      <c r="AM223" s="504"/>
      <c r="AN223" s="504"/>
      <c r="AO223" s="504"/>
      <c r="AP223" s="504"/>
      <c r="AQ223" s="704"/>
      <c r="AR223" s="504"/>
      <c r="AS223" s="504"/>
      <c r="AT223" s="704"/>
      <c r="AU223" s="704"/>
      <c r="AV223" s="504"/>
      <c r="AW223" s="504"/>
      <c r="AX223" s="504"/>
      <c r="AY223" s="504"/>
      <c r="AZ223" s="504"/>
    </row>
    <row r="224" ht="15.75" customHeight="1">
      <c r="A224" s="504"/>
      <c r="B224" s="733"/>
      <c r="C224" s="504"/>
      <c r="D224" s="504"/>
      <c r="E224" s="504"/>
      <c r="F224" s="504"/>
      <c r="G224" s="504"/>
      <c r="H224" s="504"/>
      <c r="I224" s="504"/>
      <c r="J224" s="504"/>
      <c r="K224" s="504"/>
      <c r="L224" s="504"/>
      <c r="M224" s="504"/>
      <c r="N224" s="504"/>
      <c r="O224" s="504"/>
      <c r="P224" s="504"/>
      <c r="Q224" s="504"/>
      <c r="R224" s="504"/>
      <c r="S224" s="504"/>
      <c r="T224" s="504"/>
      <c r="U224" s="504"/>
      <c r="V224" s="504"/>
      <c r="W224" s="504"/>
      <c r="X224" s="504"/>
      <c r="Y224" s="504"/>
      <c r="Z224" s="504"/>
      <c r="AA224" s="504"/>
      <c r="AB224" s="504"/>
      <c r="AC224" s="504"/>
      <c r="AD224" s="504"/>
      <c r="AE224" s="504"/>
      <c r="AF224" s="504"/>
      <c r="AG224" s="504"/>
      <c r="AH224" s="504"/>
      <c r="AI224" s="504"/>
      <c r="AJ224" s="504"/>
      <c r="AK224" s="504"/>
      <c r="AL224" s="504"/>
      <c r="AM224" s="504"/>
      <c r="AN224" s="504"/>
      <c r="AO224" s="504"/>
      <c r="AP224" s="504"/>
      <c r="AQ224" s="704"/>
      <c r="AR224" s="504"/>
      <c r="AS224" s="504"/>
      <c r="AT224" s="704"/>
      <c r="AU224" s="704"/>
      <c r="AV224" s="504"/>
      <c r="AW224" s="504"/>
      <c r="AX224" s="504"/>
      <c r="AY224" s="504"/>
      <c r="AZ224" s="504"/>
    </row>
    <row r="225" ht="15.75" customHeight="1">
      <c r="A225" s="504"/>
      <c r="B225" s="733"/>
      <c r="C225" s="504"/>
      <c r="D225" s="504"/>
      <c r="E225" s="504"/>
      <c r="F225" s="504"/>
      <c r="G225" s="504"/>
      <c r="H225" s="504"/>
      <c r="I225" s="504"/>
      <c r="J225" s="504"/>
      <c r="K225" s="504"/>
      <c r="L225" s="504"/>
      <c r="M225" s="504"/>
      <c r="N225" s="504"/>
      <c r="O225" s="504"/>
      <c r="P225" s="504"/>
      <c r="Q225" s="504"/>
      <c r="R225" s="504"/>
      <c r="S225" s="504"/>
      <c r="T225" s="504"/>
      <c r="U225" s="504"/>
      <c r="V225" s="504"/>
      <c r="W225" s="504"/>
      <c r="X225" s="504"/>
      <c r="Y225" s="504"/>
      <c r="Z225" s="504"/>
      <c r="AA225" s="504"/>
      <c r="AB225" s="504"/>
      <c r="AC225" s="504"/>
      <c r="AD225" s="504"/>
      <c r="AE225" s="504"/>
      <c r="AF225" s="504"/>
      <c r="AG225" s="504"/>
      <c r="AH225" s="504"/>
      <c r="AI225" s="504"/>
      <c r="AJ225" s="504"/>
      <c r="AK225" s="504"/>
      <c r="AL225" s="504"/>
      <c r="AM225" s="504"/>
      <c r="AN225" s="504"/>
      <c r="AO225" s="504"/>
      <c r="AP225" s="504"/>
      <c r="AQ225" s="704"/>
      <c r="AR225" s="504"/>
      <c r="AS225" s="504"/>
      <c r="AT225" s="704"/>
      <c r="AU225" s="704"/>
      <c r="AV225" s="504"/>
      <c r="AW225" s="504"/>
      <c r="AX225" s="504"/>
      <c r="AY225" s="504"/>
      <c r="AZ225" s="504"/>
    </row>
    <row r="226" ht="15.75" customHeight="1">
      <c r="A226" s="504"/>
      <c r="B226" s="733"/>
      <c r="C226" s="504"/>
      <c r="D226" s="504"/>
      <c r="E226" s="504"/>
      <c r="F226" s="504"/>
      <c r="G226" s="504"/>
      <c r="H226" s="504"/>
      <c r="I226" s="504"/>
      <c r="J226" s="504"/>
      <c r="K226" s="504"/>
      <c r="L226" s="504"/>
      <c r="M226" s="504"/>
      <c r="N226" s="504"/>
      <c r="O226" s="504"/>
      <c r="P226" s="504"/>
      <c r="Q226" s="504"/>
      <c r="R226" s="504"/>
      <c r="S226" s="504"/>
      <c r="T226" s="504"/>
      <c r="U226" s="504"/>
      <c r="V226" s="504"/>
      <c r="W226" s="504"/>
      <c r="X226" s="504"/>
      <c r="Y226" s="504"/>
      <c r="Z226" s="504"/>
      <c r="AA226" s="504"/>
      <c r="AB226" s="504"/>
      <c r="AC226" s="504"/>
      <c r="AD226" s="504"/>
      <c r="AE226" s="504"/>
      <c r="AF226" s="504"/>
      <c r="AG226" s="504"/>
      <c r="AH226" s="504"/>
      <c r="AI226" s="504"/>
      <c r="AJ226" s="504"/>
      <c r="AK226" s="504"/>
      <c r="AL226" s="504"/>
      <c r="AM226" s="504"/>
      <c r="AN226" s="504"/>
      <c r="AO226" s="504"/>
      <c r="AP226" s="504"/>
      <c r="AQ226" s="704"/>
      <c r="AR226" s="504"/>
      <c r="AS226" s="504"/>
      <c r="AT226" s="704"/>
      <c r="AU226" s="704"/>
      <c r="AV226" s="504"/>
      <c r="AW226" s="504"/>
      <c r="AX226" s="504"/>
      <c r="AY226" s="504"/>
      <c r="AZ226" s="504"/>
    </row>
    <row r="227" ht="15.75" customHeight="1">
      <c r="A227" s="504"/>
      <c r="B227" s="733"/>
      <c r="C227" s="504"/>
      <c r="D227" s="504"/>
      <c r="E227" s="504"/>
      <c r="F227" s="504"/>
      <c r="G227" s="504"/>
      <c r="H227" s="504"/>
      <c r="I227" s="504"/>
      <c r="J227" s="504"/>
      <c r="K227" s="504"/>
      <c r="L227" s="504"/>
      <c r="M227" s="504"/>
      <c r="N227" s="504"/>
      <c r="O227" s="504"/>
      <c r="P227" s="504"/>
      <c r="Q227" s="504"/>
      <c r="R227" s="504"/>
      <c r="S227" s="504"/>
      <c r="T227" s="504"/>
      <c r="U227" s="504"/>
      <c r="V227" s="504"/>
      <c r="W227" s="504"/>
      <c r="X227" s="504"/>
      <c r="Y227" s="504"/>
      <c r="Z227" s="504"/>
      <c r="AA227" s="504"/>
      <c r="AB227" s="504"/>
      <c r="AC227" s="504"/>
      <c r="AD227" s="504"/>
      <c r="AE227" s="504"/>
      <c r="AF227" s="504"/>
      <c r="AG227" s="504"/>
      <c r="AH227" s="504"/>
      <c r="AI227" s="504"/>
      <c r="AJ227" s="504"/>
      <c r="AK227" s="504"/>
      <c r="AL227" s="504"/>
      <c r="AM227" s="504"/>
      <c r="AN227" s="504"/>
      <c r="AO227" s="504"/>
      <c r="AP227" s="504"/>
      <c r="AQ227" s="704"/>
      <c r="AR227" s="504"/>
      <c r="AS227" s="504"/>
      <c r="AT227" s="704"/>
      <c r="AU227" s="704"/>
      <c r="AV227" s="504"/>
      <c r="AW227" s="504"/>
      <c r="AX227" s="504"/>
      <c r="AY227" s="504"/>
      <c r="AZ227" s="504"/>
    </row>
    <row r="228" ht="15.75" customHeight="1">
      <c r="A228" s="504"/>
      <c r="B228" s="733"/>
      <c r="C228" s="504"/>
      <c r="D228" s="504"/>
      <c r="E228" s="504"/>
      <c r="F228" s="504"/>
      <c r="G228" s="504"/>
      <c r="H228" s="504"/>
      <c r="I228" s="504"/>
      <c r="J228" s="504"/>
      <c r="K228" s="504"/>
      <c r="L228" s="504"/>
      <c r="M228" s="504"/>
      <c r="N228" s="504"/>
      <c r="O228" s="504"/>
      <c r="P228" s="504"/>
      <c r="Q228" s="504"/>
      <c r="R228" s="504"/>
      <c r="S228" s="504"/>
      <c r="T228" s="504"/>
      <c r="U228" s="504"/>
      <c r="V228" s="504"/>
      <c r="W228" s="504"/>
      <c r="X228" s="504"/>
      <c r="Y228" s="504"/>
      <c r="Z228" s="504"/>
      <c r="AA228" s="504"/>
      <c r="AB228" s="504"/>
      <c r="AC228" s="504"/>
      <c r="AD228" s="504"/>
      <c r="AE228" s="504"/>
      <c r="AF228" s="504"/>
      <c r="AG228" s="504"/>
      <c r="AH228" s="504"/>
      <c r="AI228" s="504"/>
      <c r="AJ228" s="504"/>
      <c r="AK228" s="504"/>
      <c r="AL228" s="504"/>
      <c r="AM228" s="504"/>
      <c r="AN228" s="504"/>
      <c r="AO228" s="504"/>
      <c r="AP228" s="504"/>
      <c r="AQ228" s="704"/>
      <c r="AR228" s="504"/>
      <c r="AS228" s="504"/>
      <c r="AT228" s="704"/>
      <c r="AU228" s="704"/>
      <c r="AV228" s="504"/>
      <c r="AW228" s="504"/>
      <c r="AX228" s="504"/>
      <c r="AY228" s="504"/>
      <c r="AZ228" s="504"/>
    </row>
    <row r="229" ht="15.75" customHeight="1">
      <c r="A229" s="504"/>
      <c r="B229" s="733"/>
      <c r="C229" s="504"/>
      <c r="D229" s="504"/>
      <c r="E229" s="504"/>
      <c r="F229" s="504"/>
      <c r="G229" s="504"/>
      <c r="H229" s="504"/>
      <c r="I229" s="504"/>
      <c r="J229" s="504"/>
      <c r="K229" s="504"/>
      <c r="L229" s="504"/>
      <c r="M229" s="504"/>
      <c r="N229" s="504"/>
      <c r="O229" s="504"/>
      <c r="P229" s="504"/>
      <c r="Q229" s="504"/>
      <c r="R229" s="504"/>
      <c r="S229" s="504"/>
      <c r="T229" s="504"/>
      <c r="U229" s="504"/>
      <c r="V229" s="504"/>
      <c r="W229" s="504"/>
      <c r="X229" s="504"/>
      <c r="Y229" s="504"/>
      <c r="Z229" s="504"/>
      <c r="AA229" s="504"/>
      <c r="AB229" s="504"/>
      <c r="AC229" s="504"/>
      <c r="AD229" s="504"/>
      <c r="AE229" s="504"/>
      <c r="AF229" s="504"/>
      <c r="AG229" s="504"/>
      <c r="AH229" s="504"/>
      <c r="AI229" s="504"/>
      <c r="AJ229" s="504"/>
      <c r="AK229" s="504"/>
      <c r="AL229" s="504"/>
      <c r="AM229" s="504"/>
      <c r="AN229" s="504"/>
      <c r="AO229" s="504"/>
      <c r="AP229" s="504"/>
      <c r="AQ229" s="704"/>
      <c r="AR229" s="504"/>
      <c r="AS229" s="504"/>
      <c r="AT229" s="704"/>
      <c r="AU229" s="704"/>
      <c r="AV229" s="504"/>
      <c r="AW229" s="504"/>
      <c r="AX229" s="504"/>
      <c r="AY229" s="504"/>
      <c r="AZ229" s="504"/>
    </row>
    <row r="230" ht="15.75" customHeight="1">
      <c r="A230" s="504"/>
      <c r="B230" s="733"/>
      <c r="C230" s="504"/>
      <c r="D230" s="504"/>
      <c r="E230" s="504"/>
      <c r="F230" s="504"/>
      <c r="G230" s="504"/>
      <c r="H230" s="504"/>
      <c r="I230" s="504"/>
      <c r="J230" s="504"/>
      <c r="K230" s="504"/>
      <c r="L230" s="504"/>
      <c r="M230" s="504"/>
      <c r="N230" s="504"/>
      <c r="O230" s="504"/>
      <c r="P230" s="504"/>
      <c r="Q230" s="504"/>
      <c r="R230" s="504"/>
      <c r="S230" s="504"/>
      <c r="T230" s="504"/>
      <c r="U230" s="504"/>
      <c r="V230" s="504"/>
      <c r="W230" s="504"/>
      <c r="X230" s="504"/>
      <c r="Y230" s="504"/>
      <c r="Z230" s="504"/>
      <c r="AA230" s="504"/>
      <c r="AB230" s="504"/>
      <c r="AC230" s="504"/>
      <c r="AD230" s="504"/>
      <c r="AE230" s="504"/>
      <c r="AF230" s="504"/>
      <c r="AG230" s="504"/>
      <c r="AH230" s="504"/>
      <c r="AI230" s="504"/>
      <c r="AJ230" s="504"/>
      <c r="AK230" s="504"/>
      <c r="AL230" s="504"/>
      <c r="AM230" s="504"/>
      <c r="AN230" s="504"/>
      <c r="AO230" s="504"/>
      <c r="AP230" s="504"/>
      <c r="AQ230" s="704"/>
      <c r="AR230" s="504"/>
      <c r="AS230" s="504"/>
      <c r="AT230" s="704"/>
      <c r="AU230" s="704"/>
      <c r="AV230" s="504"/>
      <c r="AW230" s="504"/>
      <c r="AX230" s="504"/>
      <c r="AY230" s="504"/>
      <c r="AZ230" s="504"/>
    </row>
    <row r="231" ht="15.75" customHeight="1">
      <c r="A231" s="504"/>
      <c r="B231" s="733"/>
      <c r="C231" s="504"/>
      <c r="D231" s="504"/>
      <c r="E231" s="504"/>
      <c r="F231" s="504"/>
      <c r="G231" s="504"/>
      <c r="H231" s="504"/>
      <c r="I231" s="504"/>
      <c r="J231" s="504"/>
      <c r="K231" s="504"/>
      <c r="L231" s="504"/>
      <c r="M231" s="504"/>
      <c r="N231" s="504"/>
      <c r="O231" s="504"/>
      <c r="P231" s="504"/>
      <c r="Q231" s="504"/>
      <c r="R231" s="504"/>
      <c r="S231" s="504"/>
      <c r="T231" s="504"/>
      <c r="U231" s="504"/>
      <c r="V231" s="504"/>
      <c r="W231" s="504"/>
      <c r="X231" s="504"/>
      <c r="Y231" s="504"/>
      <c r="Z231" s="504"/>
      <c r="AA231" s="504"/>
      <c r="AB231" s="504"/>
      <c r="AC231" s="504"/>
      <c r="AD231" s="504"/>
      <c r="AE231" s="504"/>
      <c r="AF231" s="504"/>
      <c r="AG231" s="504"/>
      <c r="AH231" s="504"/>
      <c r="AI231" s="504"/>
      <c r="AJ231" s="504"/>
      <c r="AK231" s="504"/>
      <c r="AL231" s="504"/>
      <c r="AM231" s="504"/>
      <c r="AN231" s="504"/>
      <c r="AO231" s="504"/>
      <c r="AP231" s="504"/>
      <c r="AQ231" s="704"/>
      <c r="AR231" s="504"/>
      <c r="AS231" s="504"/>
      <c r="AT231" s="704"/>
      <c r="AU231" s="704"/>
      <c r="AV231" s="504"/>
      <c r="AW231" s="504"/>
      <c r="AX231" s="504"/>
      <c r="AY231" s="504"/>
      <c r="AZ231" s="504"/>
    </row>
    <row r="232" ht="15.75" customHeight="1">
      <c r="A232" s="504"/>
      <c r="B232" s="733"/>
      <c r="C232" s="504"/>
      <c r="D232" s="504"/>
      <c r="E232" s="504"/>
      <c r="F232" s="504"/>
      <c r="G232" s="504"/>
      <c r="H232" s="504"/>
      <c r="I232" s="504"/>
      <c r="J232" s="504"/>
      <c r="K232" s="504"/>
      <c r="L232" s="504"/>
      <c r="M232" s="504"/>
      <c r="N232" s="504"/>
      <c r="O232" s="504"/>
      <c r="P232" s="504"/>
      <c r="Q232" s="504"/>
      <c r="R232" s="504"/>
      <c r="S232" s="504"/>
      <c r="T232" s="504"/>
      <c r="U232" s="504"/>
      <c r="V232" s="504"/>
      <c r="W232" s="504"/>
      <c r="X232" s="504"/>
      <c r="Y232" s="504"/>
      <c r="Z232" s="504"/>
      <c r="AA232" s="504"/>
      <c r="AB232" s="504"/>
      <c r="AC232" s="504"/>
      <c r="AD232" s="504"/>
      <c r="AE232" s="504"/>
      <c r="AF232" s="504"/>
      <c r="AG232" s="504"/>
      <c r="AH232" s="504"/>
      <c r="AI232" s="504"/>
      <c r="AJ232" s="504"/>
      <c r="AK232" s="504"/>
      <c r="AL232" s="504"/>
      <c r="AM232" s="504"/>
      <c r="AN232" s="504"/>
      <c r="AO232" s="504"/>
      <c r="AP232" s="504"/>
      <c r="AQ232" s="704"/>
      <c r="AR232" s="504"/>
      <c r="AS232" s="504"/>
      <c r="AT232" s="704"/>
      <c r="AU232" s="704"/>
      <c r="AV232" s="504"/>
      <c r="AW232" s="504"/>
      <c r="AX232" s="504"/>
      <c r="AY232" s="504"/>
      <c r="AZ232" s="504"/>
    </row>
    <row r="233" ht="15.75" customHeight="1">
      <c r="A233" s="504"/>
      <c r="B233" s="733"/>
      <c r="C233" s="504"/>
      <c r="D233" s="504"/>
      <c r="E233" s="504"/>
      <c r="F233" s="504"/>
      <c r="G233" s="504"/>
      <c r="H233" s="504"/>
      <c r="I233" s="504"/>
      <c r="J233" s="504"/>
      <c r="K233" s="504"/>
      <c r="L233" s="504"/>
      <c r="M233" s="504"/>
      <c r="N233" s="504"/>
      <c r="O233" s="504"/>
      <c r="P233" s="504"/>
      <c r="Q233" s="504"/>
      <c r="R233" s="504"/>
      <c r="S233" s="504"/>
      <c r="T233" s="504"/>
      <c r="U233" s="504"/>
      <c r="V233" s="504"/>
      <c r="W233" s="504"/>
      <c r="X233" s="504"/>
      <c r="Y233" s="504"/>
      <c r="Z233" s="504"/>
      <c r="AA233" s="504"/>
      <c r="AB233" s="504"/>
      <c r="AC233" s="504"/>
      <c r="AD233" s="504"/>
      <c r="AE233" s="504"/>
      <c r="AF233" s="504"/>
      <c r="AG233" s="504"/>
      <c r="AH233" s="504"/>
      <c r="AI233" s="504"/>
      <c r="AJ233" s="504"/>
      <c r="AK233" s="504"/>
      <c r="AL233" s="504"/>
      <c r="AM233" s="504"/>
      <c r="AN233" s="504"/>
      <c r="AO233" s="504"/>
      <c r="AP233" s="504"/>
      <c r="AQ233" s="704"/>
      <c r="AR233" s="504"/>
      <c r="AS233" s="504"/>
      <c r="AT233" s="704"/>
      <c r="AU233" s="704"/>
      <c r="AV233" s="504"/>
      <c r="AW233" s="504"/>
      <c r="AX233" s="504"/>
      <c r="AY233" s="504"/>
      <c r="AZ233" s="504"/>
    </row>
    <row r="234" ht="15.75" customHeight="1">
      <c r="A234" s="504"/>
      <c r="B234" s="733"/>
      <c r="C234" s="504"/>
      <c r="D234" s="504"/>
      <c r="E234" s="504"/>
      <c r="F234" s="504"/>
      <c r="G234" s="504"/>
      <c r="H234" s="504"/>
      <c r="I234" s="504"/>
      <c r="J234" s="504"/>
      <c r="K234" s="504"/>
      <c r="L234" s="504"/>
      <c r="M234" s="504"/>
      <c r="N234" s="504"/>
      <c r="O234" s="504"/>
      <c r="P234" s="504"/>
      <c r="Q234" s="504"/>
      <c r="R234" s="504"/>
      <c r="S234" s="504"/>
      <c r="T234" s="504"/>
      <c r="U234" s="504"/>
      <c r="V234" s="504"/>
      <c r="W234" s="504"/>
      <c r="X234" s="504"/>
      <c r="Y234" s="504"/>
      <c r="Z234" s="504"/>
      <c r="AA234" s="504"/>
      <c r="AB234" s="504"/>
      <c r="AC234" s="504"/>
      <c r="AD234" s="504"/>
      <c r="AE234" s="504"/>
      <c r="AF234" s="504"/>
      <c r="AG234" s="504"/>
      <c r="AH234" s="504"/>
      <c r="AI234" s="504"/>
      <c r="AJ234" s="504"/>
      <c r="AK234" s="504"/>
      <c r="AL234" s="504"/>
      <c r="AM234" s="504"/>
      <c r="AN234" s="504"/>
      <c r="AO234" s="504"/>
      <c r="AP234" s="504"/>
      <c r="AQ234" s="704"/>
      <c r="AR234" s="504"/>
      <c r="AS234" s="504"/>
      <c r="AT234" s="704"/>
      <c r="AU234" s="704"/>
      <c r="AV234" s="504"/>
      <c r="AW234" s="504"/>
      <c r="AX234" s="504"/>
      <c r="AY234" s="504"/>
      <c r="AZ234" s="504"/>
    </row>
    <row r="235" ht="15.75" customHeight="1">
      <c r="A235" s="504"/>
      <c r="B235" s="733"/>
      <c r="C235" s="504"/>
      <c r="D235" s="504"/>
      <c r="E235" s="504"/>
      <c r="F235" s="504"/>
      <c r="G235" s="504"/>
      <c r="H235" s="504"/>
      <c r="I235" s="504"/>
      <c r="J235" s="504"/>
      <c r="K235" s="504"/>
      <c r="L235" s="504"/>
      <c r="M235" s="504"/>
      <c r="N235" s="504"/>
      <c r="O235" s="504"/>
      <c r="P235" s="504"/>
      <c r="Q235" s="504"/>
      <c r="R235" s="504"/>
      <c r="S235" s="504"/>
      <c r="T235" s="504"/>
      <c r="U235" s="504"/>
      <c r="V235" s="504"/>
      <c r="W235" s="504"/>
      <c r="X235" s="504"/>
      <c r="Y235" s="504"/>
      <c r="Z235" s="504"/>
      <c r="AA235" s="504"/>
      <c r="AB235" s="504"/>
      <c r="AC235" s="504"/>
      <c r="AD235" s="504"/>
      <c r="AE235" s="504"/>
      <c r="AF235" s="504"/>
      <c r="AG235" s="504"/>
      <c r="AH235" s="504"/>
      <c r="AI235" s="504"/>
      <c r="AJ235" s="504"/>
      <c r="AK235" s="504"/>
      <c r="AL235" s="504"/>
      <c r="AM235" s="504"/>
      <c r="AN235" s="504"/>
      <c r="AO235" s="504"/>
      <c r="AP235" s="504"/>
      <c r="AQ235" s="704"/>
      <c r="AR235" s="504"/>
      <c r="AS235" s="504"/>
      <c r="AT235" s="704"/>
      <c r="AU235" s="704"/>
      <c r="AV235" s="504"/>
      <c r="AW235" s="504"/>
      <c r="AX235" s="504"/>
      <c r="AY235" s="504"/>
      <c r="AZ235" s="504"/>
    </row>
    <row r="236" ht="15.75" customHeight="1">
      <c r="A236" s="504"/>
      <c r="B236" s="733"/>
      <c r="C236" s="504"/>
      <c r="D236" s="504"/>
      <c r="E236" s="504"/>
      <c r="F236" s="504"/>
      <c r="G236" s="504"/>
      <c r="H236" s="504"/>
      <c r="I236" s="504"/>
      <c r="J236" s="504"/>
      <c r="K236" s="504"/>
      <c r="L236" s="504"/>
      <c r="M236" s="504"/>
      <c r="N236" s="504"/>
      <c r="O236" s="504"/>
      <c r="P236" s="504"/>
      <c r="Q236" s="504"/>
      <c r="R236" s="504"/>
      <c r="S236" s="504"/>
      <c r="T236" s="504"/>
      <c r="U236" s="504"/>
      <c r="V236" s="504"/>
      <c r="W236" s="504"/>
      <c r="X236" s="504"/>
      <c r="Y236" s="504"/>
      <c r="Z236" s="504"/>
      <c r="AA236" s="504"/>
      <c r="AB236" s="504"/>
      <c r="AC236" s="504"/>
      <c r="AD236" s="504"/>
      <c r="AE236" s="504"/>
      <c r="AF236" s="504"/>
      <c r="AG236" s="504"/>
      <c r="AH236" s="504"/>
      <c r="AI236" s="504"/>
      <c r="AJ236" s="504"/>
      <c r="AK236" s="504"/>
      <c r="AL236" s="504"/>
      <c r="AM236" s="504"/>
      <c r="AN236" s="504"/>
      <c r="AO236" s="504"/>
      <c r="AP236" s="504"/>
      <c r="AQ236" s="704"/>
      <c r="AR236" s="504"/>
      <c r="AS236" s="504"/>
      <c r="AT236" s="704"/>
      <c r="AU236" s="704"/>
      <c r="AV236" s="504"/>
      <c r="AW236" s="504"/>
      <c r="AX236" s="504"/>
      <c r="AY236" s="504"/>
      <c r="AZ236" s="504"/>
    </row>
    <row r="237" ht="15.75" customHeight="1">
      <c r="A237" s="504"/>
      <c r="B237" s="733"/>
      <c r="C237" s="504"/>
      <c r="D237" s="504"/>
      <c r="E237" s="504"/>
      <c r="F237" s="504"/>
      <c r="G237" s="504"/>
      <c r="H237" s="504"/>
      <c r="I237" s="504"/>
      <c r="J237" s="504"/>
      <c r="K237" s="504"/>
      <c r="L237" s="504"/>
      <c r="M237" s="504"/>
      <c r="N237" s="504"/>
      <c r="O237" s="504"/>
      <c r="P237" s="504"/>
      <c r="Q237" s="504"/>
      <c r="R237" s="504"/>
      <c r="S237" s="504"/>
      <c r="T237" s="504"/>
      <c r="U237" s="504"/>
      <c r="V237" s="504"/>
      <c r="W237" s="504"/>
      <c r="X237" s="504"/>
      <c r="Y237" s="504"/>
      <c r="Z237" s="504"/>
      <c r="AA237" s="504"/>
      <c r="AB237" s="504"/>
      <c r="AC237" s="504"/>
      <c r="AD237" s="504"/>
      <c r="AE237" s="504"/>
      <c r="AF237" s="504"/>
      <c r="AG237" s="504"/>
      <c r="AH237" s="504"/>
      <c r="AI237" s="504"/>
      <c r="AJ237" s="504"/>
      <c r="AK237" s="504"/>
      <c r="AL237" s="504"/>
      <c r="AM237" s="504"/>
      <c r="AN237" s="504"/>
      <c r="AO237" s="504"/>
      <c r="AP237" s="504"/>
      <c r="AQ237" s="704"/>
      <c r="AR237" s="504"/>
      <c r="AS237" s="504"/>
      <c r="AT237" s="704"/>
      <c r="AU237" s="704"/>
      <c r="AV237" s="504"/>
      <c r="AW237" s="504"/>
      <c r="AX237" s="504"/>
      <c r="AY237" s="504"/>
      <c r="AZ237" s="504"/>
    </row>
    <row r="238" ht="15.75" customHeight="1">
      <c r="A238" s="504"/>
      <c r="B238" s="733"/>
      <c r="C238" s="504"/>
      <c r="D238" s="504"/>
      <c r="E238" s="504"/>
      <c r="F238" s="504"/>
      <c r="G238" s="504"/>
      <c r="H238" s="504"/>
      <c r="I238" s="504"/>
      <c r="J238" s="504"/>
      <c r="K238" s="504"/>
      <c r="L238" s="504"/>
      <c r="M238" s="504"/>
      <c r="N238" s="504"/>
      <c r="O238" s="504"/>
      <c r="P238" s="504"/>
      <c r="Q238" s="504"/>
      <c r="R238" s="504"/>
      <c r="S238" s="504"/>
      <c r="T238" s="504"/>
      <c r="U238" s="504"/>
      <c r="V238" s="504"/>
      <c r="W238" s="504"/>
      <c r="X238" s="504"/>
      <c r="Y238" s="504"/>
      <c r="Z238" s="504"/>
      <c r="AA238" s="504"/>
      <c r="AB238" s="504"/>
      <c r="AC238" s="504"/>
      <c r="AD238" s="504"/>
      <c r="AE238" s="504"/>
      <c r="AF238" s="504"/>
      <c r="AG238" s="504"/>
      <c r="AH238" s="504"/>
      <c r="AI238" s="504"/>
      <c r="AJ238" s="504"/>
      <c r="AK238" s="504"/>
      <c r="AL238" s="504"/>
      <c r="AM238" s="504"/>
      <c r="AN238" s="504"/>
      <c r="AO238" s="504"/>
      <c r="AP238" s="504"/>
      <c r="AQ238" s="704"/>
      <c r="AR238" s="504"/>
      <c r="AS238" s="504"/>
      <c r="AT238" s="704"/>
      <c r="AU238" s="704"/>
      <c r="AV238" s="504"/>
      <c r="AW238" s="504"/>
      <c r="AX238" s="504"/>
      <c r="AY238" s="504"/>
      <c r="AZ238" s="504"/>
    </row>
    <row r="239" ht="15.75" customHeight="1">
      <c r="A239" s="504"/>
      <c r="B239" s="733"/>
      <c r="C239" s="504"/>
      <c r="D239" s="504"/>
      <c r="E239" s="504"/>
      <c r="F239" s="504"/>
      <c r="G239" s="504"/>
      <c r="H239" s="504"/>
      <c r="I239" s="504"/>
      <c r="J239" s="504"/>
      <c r="K239" s="504"/>
      <c r="L239" s="504"/>
      <c r="M239" s="504"/>
      <c r="N239" s="504"/>
      <c r="O239" s="504"/>
      <c r="P239" s="504"/>
      <c r="Q239" s="504"/>
      <c r="R239" s="504"/>
      <c r="S239" s="504"/>
      <c r="T239" s="504"/>
      <c r="U239" s="504"/>
      <c r="V239" s="504"/>
      <c r="W239" s="504"/>
      <c r="X239" s="504"/>
      <c r="Y239" s="504"/>
      <c r="Z239" s="504"/>
      <c r="AA239" s="504"/>
      <c r="AB239" s="504"/>
      <c r="AC239" s="504"/>
      <c r="AD239" s="504"/>
      <c r="AE239" s="504"/>
      <c r="AF239" s="504"/>
      <c r="AG239" s="504"/>
      <c r="AH239" s="504"/>
      <c r="AI239" s="504"/>
      <c r="AJ239" s="504"/>
      <c r="AK239" s="504"/>
      <c r="AL239" s="504"/>
      <c r="AM239" s="504"/>
      <c r="AN239" s="504"/>
      <c r="AO239" s="504"/>
      <c r="AP239" s="504"/>
      <c r="AQ239" s="704"/>
      <c r="AR239" s="504"/>
      <c r="AS239" s="504"/>
      <c r="AT239" s="704"/>
      <c r="AU239" s="704"/>
      <c r="AV239" s="504"/>
      <c r="AW239" s="504"/>
      <c r="AX239" s="504"/>
      <c r="AY239" s="504"/>
      <c r="AZ239" s="504"/>
    </row>
    <row r="240" ht="15.75" customHeight="1">
      <c r="A240" s="504"/>
      <c r="B240" s="733"/>
      <c r="C240" s="504"/>
      <c r="D240" s="504"/>
      <c r="E240" s="504"/>
      <c r="F240" s="504"/>
      <c r="G240" s="504"/>
      <c r="H240" s="504"/>
      <c r="I240" s="504"/>
      <c r="J240" s="504"/>
      <c r="K240" s="504"/>
      <c r="L240" s="504"/>
      <c r="M240" s="504"/>
      <c r="N240" s="504"/>
      <c r="O240" s="504"/>
      <c r="P240" s="504"/>
      <c r="Q240" s="504"/>
      <c r="R240" s="504"/>
      <c r="S240" s="504"/>
      <c r="T240" s="504"/>
      <c r="U240" s="504"/>
      <c r="V240" s="504"/>
      <c r="W240" s="504"/>
      <c r="X240" s="504"/>
      <c r="Y240" s="504"/>
      <c r="Z240" s="504"/>
      <c r="AA240" s="504"/>
      <c r="AB240" s="504"/>
      <c r="AC240" s="504"/>
      <c r="AD240" s="504"/>
      <c r="AE240" s="504"/>
      <c r="AF240" s="504"/>
      <c r="AG240" s="504"/>
      <c r="AH240" s="504"/>
      <c r="AI240" s="504"/>
      <c r="AJ240" s="504"/>
      <c r="AK240" s="504"/>
      <c r="AL240" s="504"/>
      <c r="AM240" s="504"/>
      <c r="AN240" s="504"/>
      <c r="AO240" s="504"/>
      <c r="AP240" s="504"/>
      <c r="AQ240" s="704"/>
      <c r="AR240" s="504"/>
      <c r="AS240" s="504"/>
      <c r="AT240" s="704"/>
      <c r="AU240" s="704"/>
      <c r="AV240" s="504"/>
      <c r="AW240" s="504"/>
      <c r="AX240" s="504"/>
      <c r="AY240" s="504"/>
      <c r="AZ240" s="504"/>
    </row>
    <row r="241" ht="15.75" customHeight="1">
      <c r="A241" s="504"/>
      <c r="B241" s="733"/>
      <c r="C241" s="504"/>
      <c r="D241" s="504"/>
      <c r="E241" s="504"/>
      <c r="F241" s="504"/>
      <c r="G241" s="504"/>
      <c r="H241" s="504"/>
      <c r="I241" s="504"/>
      <c r="J241" s="504"/>
      <c r="K241" s="504"/>
      <c r="L241" s="504"/>
      <c r="M241" s="504"/>
      <c r="N241" s="504"/>
      <c r="O241" s="504"/>
      <c r="P241" s="504"/>
      <c r="Q241" s="504"/>
      <c r="R241" s="504"/>
      <c r="S241" s="504"/>
      <c r="T241" s="504"/>
      <c r="U241" s="504"/>
      <c r="V241" s="504"/>
      <c r="W241" s="504"/>
      <c r="X241" s="504"/>
      <c r="Y241" s="504"/>
      <c r="Z241" s="504"/>
      <c r="AA241" s="504"/>
      <c r="AB241" s="504"/>
      <c r="AC241" s="504"/>
      <c r="AD241" s="504"/>
      <c r="AE241" s="504"/>
      <c r="AF241" s="504"/>
      <c r="AG241" s="504"/>
      <c r="AH241" s="504"/>
      <c r="AI241" s="504"/>
      <c r="AJ241" s="504"/>
      <c r="AK241" s="504"/>
      <c r="AL241" s="504"/>
      <c r="AM241" s="504"/>
      <c r="AN241" s="504"/>
      <c r="AO241" s="504"/>
      <c r="AP241" s="504"/>
      <c r="AQ241" s="704"/>
      <c r="AR241" s="504"/>
      <c r="AS241" s="504"/>
      <c r="AT241" s="704"/>
      <c r="AU241" s="704"/>
      <c r="AV241" s="504"/>
      <c r="AW241" s="504"/>
      <c r="AX241" s="504"/>
      <c r="AY241" s="504"/>
      <c r="AZ241" s="504"/>
    </row>
    <row r="242" ht="15.75" customHeight="1">
      <c r="A242" s="504"/>
      <c r="B242" s="733"/>
      <c r="C242" s="504"/>
      <c r="D242" s="504"/>
      <c r="E242" s="504"/>
      <c r="F242" s="504"/>
      <c r="G242" s="504"/>
      <c r="H242" s="504"/>
      <c r="I242" s="504"/>
      <c r="J242" s="504"/>
      <c r="K242" s="504"/>
      <c r="L242" s="504"/>
      <c r="M242" s="504"/>
      <c r="N242" s="504"/>
      <c r="O242" s="504"/>
      <c r="P242" s="504"/>
      <c r="Q242" s="504"/>
      <c r="R242" s="504"/>
      <c r="S242" s="504"/>
      <c r="T242" s="504"/>
      <c r="U242" s="504"/>
      <c r="V242" s="504"/>
      <c r="W242" s="504"/>
      <c r="X242" s="504"/>
      <c r="Y242" s="504"/>
      <c r="Z242" s="504"/>
      <c r="AA242" s="504"/>
      <c r="AB242" s="504"/>
      <c r="AC242" s="504"/>
      <c r="AD242" s="504"/>
      <c r="AE242" s="504"/>
      <c r="AF242" s="504"/>
      <c r="AG242" s="504"/>
      <c r="AH242" s="504"/>
      <c r="AI242" s="504"/>
      <c r="AJ242" s="504"/>
      <c r="AK242" s="504"/>
      <c r="AL242" s="504"/>
      <c r="AM242" s="504"/>
      <c r="AN242" s="504"/>
      <c r="AO242" s="504"/>
      <c r="AP242" s="504"/>
      <c r="AQ242" s="704"/>
      <c r="AR242" s="504"/>
      <c r="AS242" s="504"/>
      <c r="AT242" s="704"/>
      <c r="AU242" s="704"/>
      <c r="AV242" s="504"/>
      <c r="AW242" s="504"/>
      <c r="AX242" s="504"/>
      <c r="AY242" s="504"/>
      <c r="AZ242" s="504"/>
    </row>
    <row r="243" ht="15.75" customHeight="1">
      <c r="A243" s="504"/>
      <c r="B243" s="733"/>
      <c r="C243" s="504"/>
      <c r="D243" s="504"/>
      <c r="E243" s="504"/>
      <c r="F243" s="504"/>
      <c r="G243" s="504"/>
      <c r="H243" s="504"/>
      <c r="I243" s="504"/>
      <c r="J243" s="504"/>
      <c r="K243" s="504"/>
      <c r="L243" s="504"/>
      <c r="M243" s="504"/>
      <c r="N243" s="504"/>
      <c r="O243" s="504"/>
      <c r="P243" s="504"/>
      <c r="Q243" s="504"/>
      <c r="R243" s="504"/>
      <c r="S243" s="504"/>
      <c r="T243" s="504"/>
      <c r="U243" s="504"/>
      <c r="V243" s="504"/>
      <c r="W243" s="504"/>
      <c r="X243" s="504"/>
      <c r="Y243" s="504"/>
      <c r="Z243" s="504"/>
      <c r="AA243" s="504"/>
      <c r="AB243" s="504"/>
      <c r="AC243" s="504"/>
      <c r="AD243" s="504"/>
      <c r="AE243" s="504"/>
      <c r="AF243" s="504"/>
      <c r="AG243" s="504"/>
      <c r="AH243" s="504"/>
      <c r="AI243" s="504"/>
      <c r="AJ243" s="504"/>
      <c r="AK243" s="504"/>
      <c r="AL243" s="504"/>
      <c r="AM243" s="504"/>
      <c r="AN243" s="504"/>
      <c r="AO243" s="504"/>
      <c r="AP243" s="504"/>
      <c r="AQ243" s="704"/>
      <c r="AR243" s="504"/>
      <c r="AS243" s="504"/>
      <c r="AT243" s="704"/>
      <c r="AU243" s="704"/>
      <c r="AV243" s="504"/>
      <c r="AW243" s="504"/>
      <c r="AX243" s="504"/>
      <c r="AY243" s="504"/>
      <c r="AZ243" s="504"/>
    </row>
    <row r="244" ht="15.75" customHeight="1">
      <c r="A244" s="504"/>
      <c r="B244" s="733"/>
      <c r="C244" s="504"/>
      <c r="D244" s="504"/>
      <c r="E244" s="504"/>
      <c r="F244" s="504"/>
      <c r="G244" s="504"/>
      <c r="H244" s="504"/>
      <c r="I244" s="504"/>
      <c r="J244" s="504"/>
      <c r="K244" s="504"/>
      <c r="L244" s="504"/>
      <c r="M244" s="504"/>
      <c r="N244" s="504"/>
      <c r="O244" s="504"/>
      <c r="P244" s="504"/>
      <c r="Q244" s="504"/>
      <c r="R244" s="504"/>
      <c r="S244" s="504"/>
      <c r="T244" s="504"/>
      <c r="U244" s="504"/>
      <c r="V244" s="504"/>
      <c r="W244" s="504"/>
      <c r="X244" s="504"/>
      <c r="Y244" s="504"/>
      <c r="Z244" s="504"/>
      <c r="AA244" s="504"/>
      <c r="AB244" s="504"/>
      <c r="AC244" s="504"/>
      <c r="AD244" s="504"/>
      <c r="AE244" s="504"/>
      <c r="AF244" s="504"/>
      <c r="AG244" s="504"/>
      <c r="AH244" s="504"/>
      <c r="AI244" s="504"/>
      <c r="AJ244" s="504"/>
      <c r="AK244" s="504"/>
      <c r="AL244" s="504"/>
      <c r="AM244" s="504"/>
      <c r="AN244" s="504"/>
      <c r="AO244" s="504"/>
      <c r="AP244" s="504"/>
      <c r="AQ244" s="704"/>
      <c r="AR244" s="504"/>
      <c r="AS244" s="504"/>
      <c r="AT244" s="704"/>
      <c r="AU244" s="704"/>
      <c r="AV244" s="504"/>
      <c r="AW244" s="504"/>
      <c r="AX244" s="504"/>
      <c r="AY244" s="504"/>
      <c r="AZ244" s="504"/>
    </row>
    <row r="245" ht="15.75" customHeight="1">
      <c r="A245" s="504"/>
      <c r="B245" s="733"/>
      <c r="C245" s="504"/>
      <c r="D245" s="504"/>
      <c r="E245" s="504"/>
      <c r="F245" s="504"/>
      <c r="G245" s="504"/>
      <c r="H245" s="504"/>
      <c r="I245" s="504"/>
      <c r="J245" s="504"/>
      <c r="K245" s="504"/>
      <c r="L245" s="504"/>
      <c r="M245" s="504"/>
      <c r="N245" s="504"/>
      <c r="O245" s="504"/>
      <c r="P245" s="504"/>
      <c r="Q245" s="504"/>
      <c r="R245" s="504"/>
      <c r="S245" s="504"/>
      <c r="T245" s="504"/>
      <c r="U245" s="504"/>
      <c r="V245" s="504"/>
      <c r="W245" s="504"/>
      <c r="X245" s="504"/>
      <c r="Y245" s="504"/>
      <c r="Z245" s="504"/>
      <c r="AA245" s="504"/>
      <c r="AB245" s="504"/>
      <c r="AC245" s="504"/>
      <c r="AD245" s="504"/>
      <c r="AE245" s="504"/>
      <c r="AF245" s="504"/>
      <c r="AG245" s="504"/>
      <c r="AH245" s="504"/>
      <c r="AI245" s="504"/>
      <c r="AJ245" s="504"/>
      <c r="AK245" s="504"/>
      <c r="AL245" s="504"/>
      <c r="AM245" s="504"/>
      <c r="AN245" s="504"/>
      <c r="AO245" s="504"/>
      <c r="AP245" s="504"/>
      <c r="AQ245" s="704"/>
      <c r="AR245" s="504"/>
      <c r="AS245" s="504"/>
      <c r="AT245" s="704"/>
      <c r="AU245" s="704"/>
      <c r="AV245" s="504"/>
      <c r="AW245" s="504"/>
      <c r="AX245" s="504"/>
      <c r="AY245" s="504"/>
      <c r="AZ245" s="504"/>
    </row>
    <row r="246" ht="15.75" customHeight="1">
      <c r="A246" s="504"/>
      <c r="B246" s="733"/>
      <c r="C246" s="504"/>
      <c r="D246" s="504"/>
      <c r="E246" s="504"/>
      <c r="F246" s="504"/>
      <c r="G246" s="504"/>
      <c r="H246" s="504"/>
      <c r="I246" s="504"/>
      <c r="J246" s="504"/>
      <c r="K246" s="504"/>
      <c r="L246" s="504"/>
      <c r="M246" s="504"/>
      <c r="N246" s="504"/>
      <c r="O246" s="504"/>
      <c r="P246" s="504"/>
      <c r="Q246" s="504"/>
      <c r="R246" s="504"/>
      <c r="S246" s="504"/>
      <c r="T246" s="504"/>
      <c r="U246" s="504"/>
      <c r="V246" s="504"/>
      <c r="W246" s="504"/>
      <c r="X246" s="504"/>
      <c r="Y246" s="504"/>
      <c r="Z246" s="504"/>
      <c r="AA246" s="504"/>
      <c r="AB246" s="504"/>
      <c r="AC246" s="504"/>
      <c r="AD246" s="504"/>
      <c r="AE246" s="504"/>
      <c r="AF246" s="504"/>
      <c r="AG246" s="504"/>
      <c r="AH246" s="504"/>
      <c r="AI246" s="504"/>
      <c r="AJ246" s="504"/>
      <c r="AK246" s="504"/>
      <c r="AL246" s="504"/>
      <c r="AM246" s="504"/>
      <c r="AN246" s="504"/>
      <c r="AO246" s="504"/>
      <c r="AP246" s="504"/>
      <c r="AQ246" s="704"/>
      <c r="AR246" s="504"/>
      <c r="AS246" s="504"/>
      <c r="AT246" s="704"/>
      <c r="AU246" s="704"/>
      <c r="AV246" s="504"/>
      <c r="AW246" s="504"/>
      <c r="AX246" s="504"/>
      <c r="AY246" s="504"/>
      <c r="AZ246" s="504"/>
    </row>
    <row r="247" ht="15.75" customHeight="1">
      <c r="A247" s="504"/>
      <c r="B247" s="733"/>
      <c r="C247" s="504"/>
      <c r="D247" s="504"/>
      <c r="E247" s="504"/>
      <c r="F247" s="504"/>
      <c r="G247" s="504"/>
      <c r="H247" s="504"/>
      <c r="I247" s="504"/>
      <c r="J247" s="504"/>
      <c r="K247" s="504"/>
      <c r="L247" s="504"/>
      <c r="M247" s="504"/>
      <c r="N247" s="504"/>
      <c r="O247" s="504"/>
      <c r="P247" s="504"/>
      <c r="Q247" s="504"/>
      <c r="R247" s="504"/>
      <c r="S247" s="504"/>
      <c r="T247" s="504"/>
      <c r="U247" s="504"/>
      <c r="V247" s="504"/>
      <c r="W247" s="504"/>
      <c r="X247" s="504"/>
      <c r="Y247" s="504"/>
      <c r="Z247" s="504"/>
      <c r="AA247" s="504"/>
      <c r="AB247" s="504"/>
      <c r="AC247" s="504"/>
      <c r="AD247" s="504"/>
      <c r="AE247" s="504"/>
      <c r="AF247" s="504"/>
      <c r="AG247" s="504"/>
      <c r="AH247" s="504"/>
      <c r="AI247" s="504"/>
      <c r="AJ247" s="504"/>
      <c r="AK247" s="504"/>
      <c r="AL247" s="504"/>
      <c r="AM247" s="504"/>
      <c r="AN247" s="504"/>
      <c r="AO247" s="504"/>
      <c r="AP247" s="504"/>
      <c r="AQ247" s="704"/>
      <c r="AR247" s="504"/>
      <c r="AS247" s="504"/>
      <c r="AT247" s="704"/>
      <c r="AU247" s="704"/>
      <c r="AV247" s="504"/>
      <c r="AW247" s="504"/>
      <c r="AX247" s="504"/>
      <c r="AY247" s="504"/>
      <c r="AZ247" s="504"/>
    </row>
    <row r="248" ht="15.75" customHeight="1">
      <c r="A248" s="504"/>
      <c r="B248" s="733"/>
      <c r="C248" s="504"/>
      <c r="D248" s="504"/>
      <c r="E248" s="504"/>
      <c r="F248" s="504"/>
      <c r="G248" s="504"/>
      <c r="H248" s="504"/>
      <c r="I248" s="504"/>
      <c r="J248" s="504"/>
      <c r="K248" s="504"/>
      <c r="L248" s="504"/>
      <c r="M248" s="504"/>
      <c r="N248" s="504"/>
      <c r="O248" s="504"/>
      <c r="P248" s="504"/>
      <c r="Q248" s="504"/>
      <c r="R248" s="504"/>
      <c r="S248" s="504"/>
      <c r="T248" s="504"/>
      <c r="U248" s="504"/>
      <c r="V248" s="504"/>
      <c r="W248" s="504"/>
      <c r="X248" s="504"/>
      <c r="Y248" s="504"/>
      <c r="Z248" s="504"/>
      <c r="AA248" s="504"/>
      <c r="AB248" s="504"/>
      <c r="AC248" s="504"/>
      <c r="AD248" s="504"/>
      <c r="AE248" s="504"/>
      <c r="AF248" s="504"/>
      <c r="AG248" s="504"/>
      <c r="AH248" s="504"/>
      <c r="AI248" s="504"/>
      <c r="AJ248" s="504"/>
      <c r="AK248" s="504"/>
      <c r="AL248" s="504"/>
      <c r="AM248" s="504"/>
      <c r="AN248" s="504"/>
      <c r="AO248" s="504"/>
      <c r="AP248" s="504"/>
      <c r="AQ248" s="704"/>
      <c r="AR248" s="504"/>
      <c r="AS248" s="504"/>
      <c r="AT248" s="704"/>
      <c r="AU248" s="704"/>
      <c r="AV248" s="504"/>
      <c r="AW248" s="504"/>
      <c r="AX248" s="504"/>
      <c r="AY248" s="504"/>
      <c r="AZ248" s="504"/>
    </row>
    <row r="249" ht="15.75" customHeight="1">
      <c r="A249" s="504"/>
      <c r="B249" s="733"/>
      <c r="C249" s="504"/>
      <c r="D249" s="504"/>
      <c r="E249" s="504"/>
      <c r="F249" s="504"/>
      <c r="G249" s="504"/>
      <c r="H249" s="504"/>
      <c r="I249" s="504"/>
      <c r="J249" s="504"/>
      <c r="K249" s="504"/>
      <c r="L249" s="504"/>
      <c r="M249" s="504"/>
      <c r="N249" s="504"/>
      <c r="O249" s="504"/>
      <c r="P249" s="504"/>
      <c r="Q249" s="504"/>
      <c r="R249" s="504"/>
      <c r="S249" s="504"/>
      <c r="T249" s="504"/>
      <c r="U249" s="504"/>
      <c r="V249" s="504"/>
      <c r="W249" s="504"/>
      <c r="X249" s="504"/>
      <c r="Y249" s="504"/>
      <c r="Z249" s="504"/>
      <c r="AA249" s="504"/>
      <c r="AB249" s="504"/>
      <c r="AC249" s="504"/>
      <c r="AD249" s="504"/>
      <c r="AE249" s="504"/>
      <c r="AF249" s="504"/>
      <c r="AG249" s="504"/>
      <c r="AH249" s="504"/>
      <c r="AI249" s="504"/>
      <c r="AJ249" s="504"/>
      <c r="AK249" s="504"/>
      <c r="AL249" s="504"/>
      <c r="AM249" s="504"/>
      <c r="AN249" s="504"/>
      <c r="AO249" s="504"/>
      <c r="AP249" s="504"/>
      <c r="AQ249" s="704"/>
      <c r="AR249" s="504"/>
      <c r="AS249" s="504"/>
      <c r="AT249" s="704"/>
      <c r="AU249" s="704"/>
      <c r="AV249" s="504"/>
      <c r="AW249" s="504"/>
      <c r="AX249" s="504"/>
      <c r="AY249" s="504"/>
      <c r="AZ249" s="504"/>
    </row>
    <row r="250" ht="15.75" customHeight="1">
      <c r="A250" s="504"/>
      <c r="B250" s="733"/>
      <c r="C250" s="504"/>
      <c r="D250" s="504"/>
      <c r="E250" s="504"/>
      <c r="F250" s="504"/>
      <c r="G250" s="504"/>
      <c r="H250" s="504"/>
      <c r="I250" s="504"/>
      <c r="J250" s="504"/>
      <c r="K250" s="504"/>
      <c r="L250" s="504"/>
      <c r="M250" s="504"/>
      <c r="N250" s="504"/>
      <c r="O250" s="504"/>
      <c r="P250" s="504"/>
      <c r="Q250" s="504"/>
      <c r="R250" s="504"/>
      <c r="S250" s="504"/>
      <c r="T250" s="504"/>
      <c r="U250" s="504"/>
      <c r="V250" s="504"/>
      <c r="W250" s="504"/>
      <c r="X250" s="504"/>
      <c r="Y250" s="504"/>
      <c r="Z250" s="504"/>
      <c r="AA250" s="504"/>
      <c r="AB250" s="504"/>
      <c r="AC250" s="504"/>
      <c r="AD250" s="504"/>
      <c r="AE250" s="504"/>
      <c r="AF250" s="504"/>
      <c r="AG250" s="504"/>
      <c r="AH250" s="504"/>
      <c r="AI250" s="504"/>
      <c r="AJ250" s="504"/>
      <c r="AK250" s="504"/>
      <c r="AL250" s="504"/>
      <c r="AM250" s="504"/>
      <c r="AN250" s="504"/>
      <c r="AO250" s="504"/>
      <c r="AP250" s="504"/>
      <c r="AQ250" s="704"/>
      <c r="AR250" s="504"/>
      <c r="AS250" s="504"/>
      <c r="AT250" s="704"/>
      <c r="AU250" s="704"/>
      <c r="AV250" s="504"/>
      <c r="AW250" s="504"/>
      <c r="AX250" s="504"/>
      <c r="AY250" s="504"/>
      <c r="AZ250" s="504"/>
    </row>
    <row r="251" ht="15.75" customHeight="1">
      <c r="A251" s="504"/>
      <c r="B251" s="733"/>
      <c r="C251" s="504"/>
      <c r="D251" s="504"/>
      <c r="E251" s="504"/>
      <c r="F251" s="504"/>
      <c r="G251" s="504"/>
      <c r="H251" s="504"/>
      <c r="I251" s="504"/>
      <c r="J251" s="504"/>
      <c r="K251" s="504"/>
      <c r="L251" s="504"/>
      <c r="M251" s="504"/>
      <c r="N251" s="504"/>
      <c r="O251" s="504"/>
      <c r="P251" s="504"/>
      <c r="Q251" s="504"/>
      <c r="R251" s="504"/>
      <c r="S251" s="504"/>
      <c r="T251" s="504"/>
      <c r="U251" s="504"/>
      <c r="V251" s="504"/>
      <c r="W251" s="504"/>
      <c r="X251" s="504"/>
      <c r="Y251" s="504"/>
      <c r="Z251" s="504"/>
      <c r="AA251" s="504"/>
      <c r="AB251" s="504"/>
      <c r="AC251" s="504"/>
      <c r="AD251" s="504"/>
      <c r="AE251" s="504"/>
      <c r="AF251" s="504"/>
      <c r="AG251" s="504"/>
      <c r="AH251" s="504"/>
      <c r="AI251" s="504"/>
      <c r="AJ251" s="504"/>
      <c r="AK251" s="504"/>
      <c r="AL251" s="504"/>
      <c r="AM251" s="504"/>
      <c r="AN251" s="504"/>
      <c r="AO251" s="504"/>
      <c r="AP251" s="504"/>
      <c r="AQ251" s="704"/>
      <c r="AR251" s="504"/>
      <c r="AS251" s="504"/>
      <c r="AT251" s="704"/>
      <c r="AU251" s="704"/>
      <c r="AV251" s="504"/>
      <c r="AW251" s="504"/>
      <c r="AX251" s="504"/>
      <c r="AY251" s="504"/>
      <c r="AZ251" s="504"/>
    </row>
    <row r="252" ht="15.75" customHeight="1">
      <c r="A252" s="504"/>
      <c r="B252" s="733"/>
      <c r="C252" s="504"/>
      <c r="D252" s="504"/>
      <c r="E252" s="504"/>
      <c r="F252" s="504"/>
      <c r="G252" s="504"/>
      <c r="H252" s="504"/>
      <c r="I252" s="504"/>
      <c r="J252" s="504"/>
      <c r="K252" s="504"/>
      <c r="L252" s="504"/>
      <c r="M252" s="504"/>
      <c r="N252" s="504"/>
      <c r="O252" s="504"/>
      <c r="P252" s="504"/>
      <c r="Q252" s="504"/>
      <c r="R252" s="504"/>
      <c r="S252" s="504"/>
      <c r="T252" s="504"/>
      <c r="U252" s="504"/>
      <c r="V252" s="504"/>
      <c r="W252" s="504"/>
      <c r="X252" s="504"/>
      <c r="Y252" s="504"/>
      <c r="Z252" s="504"/>
      <c r="AA252" s="504"/>
      <c r="AB252" s="504"/>
      <c r="AC252" s="504"/>
      <c r="AD252" s="504"/>
      <c r="AE252" s="504"/>
      <c r="AF252" s="504"/>
      <c r="AG252" s="504"/>
      <c r="AH252" s="504"/>
      <c r="AI252" s="504"/>
      <c r="AJ252" s="504"/>
      <c r="AK252" s="504"/>
      <c r="AL252" s="504"/>
      <c r="AM252" s="504"/>
      <c r="AN252" s="504"/>
      <c r="AO252" s="504"/>
      <c r="AP252" s="504"/>
      <c r="AQ252" s="704"/>
      <c r="AR252" s="504"/>
      <c r="AS252" s="504"/>
      <c r="AT252" s="704"/>
      <c r="AU252" s="704"/>
      <c r="AV252" s="504"/>
      <c r="AW252" s="504"/>
      <c r="AX252" s="504"/>
      <c r="AY252" s="504"/>
      <c r="AZ252" s="504"/>
    </row>
    <row r="253" ht="15.75" customHeight="1">
      <c r="A253" s="504"/>
      <c r="B253" s="733"/>
      <c r="C253" s="504"/>
      <c r="D253" s="504"/>
      <c r="E253" s="504"/>
      <c r="F253" s="504"/>
      <c r="G253" s="504"/>
      <c r="H253" s="504"/>
      <c r="I253" s="504"/>
      <c r="J253" s="504"/>
      <c r="K253" s="504"/>
      <c r="L253" s="504"/>
      <c r="M253" s="504"/>
      <c r="N253" s="504"/>
      <c r="O253" s="504"/>
      <c r="P253" s="504"/>
      <c r="Q253" s="504"/>
      <c r="R253" s="504"/>
      <c r="S253" s="504"/>
      <c r="T253" s="504"/>
      <c r="U253" s="504"/>
      <c r="V253" s="504"/>
      <c r="W253" s="504"/>
      <c r="X253" s="504"/>
      <c r="Y253" s="504"/>
      <c r="Z253" s="504"/>
      <c r="AA253" s="504"/>
      <c r="AB253" s="504"/>
      <c r="AC253" s="504"/>
      <c r="AD253" s="504"/>
      <c r="AE253" s="504"/>
      <c r="AF253" s="504"/>
      <c r="AG253" s="504"/>
      <c r="AH253" s="504"/>
      <c r="AI253" s="504"/>
      <c r="AJ253" s="504"/>
      <c r="AK253" s="504"/>
      <c r="AL253" s="504"/>
      <c r="AM253" s="504"/>
      <c r="AN253" s="504"/>
      <c r="AO253" s="504"/>
      <c r="AP253" s="504"/>
      <c r="AQ253" s="704"/>
      <c r="AR253" s="504"/>
      <c r="AS253" s="504"/>
      <c r="AT253" s="704"/>
      <c r="AU253" s="704"/>
      <c r="AV253" s="504"/>
      <c r="AW253" s="504"/>
      <c r="AX253" s="504"/>
      <c r="AY253" s="504"/>
      <c r="AZ253" s="504"/>
    </row>
    <row r="254" ht="15.75" customHeight="1">
      <c r="A254" s="504"/>
      <c r="B254" s="733"/>
      <c r="C254" s="504"/>
      <c r="D254" s="504"/>
      <c r="E254" s="504"/>
      <c r="F254" s="504"/>
      <c r="G254" s="504"/>
      <c r="H254" s="504"/>
      <c r="I254" s="504"/>
      <c r="J254" s="504"/>
      <c r="K254" s="504"/>
      <c r="L254" s="504"/>
      <c r="M254" s="504"/>
      <c r="N254" s="504"/>
      <c r="O254" s="504"/>
      <c r="P254" s="504"/>
      <c r="Q254" s="504"/>
      <c r="R254" s="504"/>
      <c r="S254" s="504"/>
      <c r="T254" s="504"/>
      <c r="U254" s="504"/>
      <c r="V254" s="504"/>
      <c r="W254" s="504"/>
      <c r="X254" s="504"/>
      <c r="Y254" s="504"/>
      <c r="Z254" s="504"/>
      <c r="AA254" s="504"/>
      <c r="AB254" s="504"/>
      <c r="AC254" s="504"/>
      <c r="AD254" s="504"/>
      <c r="AE254" s="504"/>
      <c r="AF254" s="504"/>
      <c r="AG254" s="504"/>
      <c r="AH254" s="504"/>
      <c r="AI254" s="504"/>
      <c r="AJ254" s="504"/>
      <c r="AK254" s="504"/>
      <c r="AL254" s="504"/>
      <c r="AM254" s="504"/>
      <c r="AN254" s="504"/>
      <c r="AO254" s="504"/>
      <c r="AP254" s="504"/>
      <c r="AQ254" s="704"/>
      <c r="AR254" s="504"/>
      <c r="AS254" s="504"/>
      <c r="AT254" s="704"/>
      <c r="AU254" s="704"/>
      <c r="AV254" s="504"/>
      <c r="AW254" s="504"/>
      <c r="AX254" s="504"/>
      <c r="AY254" s="504"/>
      <c r="AZ254" s="504"/>
    </row>
    <row r="255" ht="15.75" customHeight="1">
      <c r="A255" s="504"/>
      <c r="B255" s="733"/>
      <c r="C255" s="504"/>
      <c r="D255" s="504"/>
      <c r="E255" s="504"/>
      <c r="F255" s="504"/>
      <c r="G255" s="504"/>
      <c r="H255" s="504"/>
      <c r="I255" s="504"/>
      <c r="J255" s="504"/>
      <c r="K255" s="504"/>
      <c r="L255" s="504"/>
      <c r="M255" s="504"/>
      <c r="N255" s="504"/>
      <c r="O255" s="504"/>
      <c r="P255" s="504"/>
      <c r="Q255" s="504"/>
      <c r="R255" s="504"/>
      <c r="S255" s="504"/>
      <c r="T255" s="504"/>
      <c r="U255" s="504"/>
      <c r="V255" s="504"/>
      <c r="W255" s="504"/>
      <c r="X255" s="504"/>
      <c r="Y255" s="504"/>
      <c r="Z255" s="504"/>
      <c r="AA255" s="504"/>
      <c r="AB255" s="504"/>
      <c r="AC255" s="504"/>
      <c r="AD255" s="504"/>
      <c r="AE255" s="504"/>
      <c r="AF255" s="504"/>
      <c r="AG255" s="504"/>
      <c r="AH255" s="504"/>
      <c r="AI255" s="504"/>
      <c r="AJ255" s="504"/>
      <c r="AK255" s="504"/>
      <c r="AL255" s="504"/>
      <c r="AM255" s="504"/>
      <c r="AN255" s="504"/>
      <c r="AO255" s="504"/>
      <c r="AP255" s="504"/>
      <c r="AQ255" s="704"/>
      <c r="AR255" s="504"/>
      <c r="AS255" s="504"/>
      <c r="AT255" s="704"/>
      <c r="AU255" s="704"/>
      <c r="AV255" s="504"/>
      <c r="AW255" s="504"/>
      <c r="AX255" s="504"/>
      <c r="AY255" s="504"/>
      <c r="AZ255" s="504"/>
    </row>
    <row r="256" ht="15.75" customHeight="1">
      <c r="A256" s="504"/>
      <c r="B256" s="733"/>
      <c r="C256" s="504"/>
      <c r="D256" s="504"/>
      <c r="E256" s="504"/>
      <c r="F256" s="504"/>
      <c r="G256" s="504"/>
      <c r="H256" s="504"/>
      <c r="I256" s="504"/>
      <c r="J256" s="504"/>
      <c r="K256" s="504"/>
      <c r="L256" s="504"/>
      <c r="M256" s="504"/>
      <c r="N256" s="504"/>
      <c r="O256" s="504"/>
      <c r="P256" s="504"/>
      <c r="Q256" s="504"/>
      <c r="R256" s="504"/>
      <c r="S256" s="504"/>
      <c r="T256" s="504"/>
      <c r="U256" s="504"/>
      <c r="V256" s="504"/>
      <c r="W256" s="504"/>
      <c r="X256" s="504"/>
      <c r="Y256" s="504"/>
      <c r="Z256" s="504"/>
      <c r="AA256" s="504"/>
      <c r="AB256" s="504"/>
      <c r="AC256" s="504"/>
      <c r="AD256" s="504"/>
      <c r="AE256" s="504"/>
      <c r="AF256" s="504"/>
      <c r="AG256" s="504"/>
      <c r="AH256" s="504"/>
      <c r="AI256" s="504"/>
      <c r="AJ256" s="504"/>
      <c r="AK256" s="504"/>
      <c r="AL256" s="504"/>
      <c r="AM256" s="504"/>
      <c r="AN256" s="504"/>
      <c r="AO256" s="504"/>
      <c r="AP256" s="504"/>
      <c r="AQ256" s="704"/>
      <c r="AR256" s="504"/>
      <c r="AS256" s="504"/>
      <c r="AT256" s="704"/>
      <c r="AU256" s="704"/>
      <c r="AV256" s="504"/>
      <c r="AW256" s="504"/>
      <c r="AX256" s="504"/>
      <c r="AY256" s="504"/>
      <c r="AZ256" s="504"/>
    </row>
    <row r="257" ht="15.75" customHeight="1">
      <c r="A257" s="504"/>
      <c r="B257" s="733"/>
      <c r="C257" s="504"/>
      <c r="D257" s="504"/>
      <c r="E257" s="504"/>
      <c r="F257" s="504"/>
      <c r="G257" s="504"/>
      <c r="H257" s="504"/>
      <c r="I257" s="504"/>
      <c r="J257" s="504"/>
      <c r="K257" s="504"/>
      <c r="L257" s="504"/>
      <c r="M257" s="504"/>
      <c r="N257" s="504"/>
      <c r="O257" s="504"/>
      <c r="P257" s="504"/>
      <c r="Q257" s="504"/>
      <c r="R257" s="504"/>
      <c r="S257" s="504"/>
      <c r="T257" s="504"/>
      <c r="U257" s="504"/>
      <c r="V257" s="504"/>
      <c r="W257" s="504"/>
      <c r="X257" s="504"/>
      <c r="Y257" s="504"/>
      <c r="Z257" s="504"/>
      <c r="AA257" s="504"/>
      <c r="AB257" s="504"/>
      <c r="AC257" s="504"/>
      <c r="AD257" s="504"/>
      <c r="AE257" s="504"/>
      <c r="AF257" s="504"/>
      <c r="AG257" s="504"/>
      <c r="AH257" s="504"/>
      <c r="AI257" s="504"/>
      <c r="AJ257" s="504"/>
      <c r="AK257" s="504"/>
      <c r="AL257" s="504"/>
      <c r="AM257" s="504"/>
      <c r="AN257" s="504"/>
      <c r="AO257" s="504"/>
      <c r="AP257" s="504"/>
      <c r="AQ257" s="704"/>
      <c r="AR257" s="504"/>
      <c r="AS257" s="504"/>
      <c r="AT257" s="704"/>
      <c r="AU257" s="704"/>
      <c r="AV257" s="504"/>
      <c r="AW257" s="504"/>
      <c r="AX257" s="504"/>
      <c r="AY257" s="504"/>
      <c r="AZ257" s="504"/>
    </row>
    <row r="258" ht="15.75" customHeight="1">
      <c r="A258" s="504"/>
      <c r="B258" s="733"/>
      <c r="C258" s="504"/>
      <c r="D258" s="504"/>
      <c r="E258" s="504"/>
      <c r="F258" s="504"/>
      <c r="G258" s="504"/>
      <c r="H258" s="504"/>
      <c r="I258" s="504"/>
      <c r="J258" s="504"/>
      <c r="K258" s="504"/>
      <c r="L258" s="504"/>
      <c r="M258" s="504"/>
      <c r="N258" s="504"/>
      <c r="O258" s="504"/>
      <c r="P258" s="504"/>
      <c r="Q258" s="504"/>
      <c r="R258" s="504"/>
      <c r="S258" s="504"/>
      <c r="T258" s="504"/>
      <c r="U258" s="504"/>
      <c r="V258" s="504"/>
      <c r="W258" s="504"/>
      <c r="X258" s="504"/>
      <c r="Y258" s="504"/>
      <c r="Z258" s="504"/>
      <c r="AA258" s="504"/>
      <c r="AB258" s="504"/>
      <c r="AC258" s="504"/>
      <c r="AD258" s="504"/>
      <c r="AE258" s="504"/>
      <c r="AF258" s="504"/>
      <c r="AG258" s="504"/>
      <c r="AH258" s="504"/>
      <c r="AI258" s="504"/>
      <c r="AJ258" s="504"/>
      <c r="AK258" s="504"/>
      <c r="AL258" s="504"/>
      <c r="AM258" s="504"/>
      <c r="AN258" s="504"/>
      <c r="AO258" s="504"/>
      <c r="AP258" s="504"/>
      <c r="AQ258" s="704"/>
      <c r="AR258" s="504"/>
      <c r="AS258" s="504"/>
      <c r="AT258" s="704"/>
      <c r="AU258" s="704"/>
      <c r="AV258" s="504"/>
      <c r="AW258" s="504"/>
      <c r="AX258" s="504"/>
      <c r="AY258" s="504"/>
      <c r="AZ258" s="504"/>
    </row>
    <row r="259" ht="15.75" customHeight="1">
      <c r="A259" s="504"/>
      <c r="B259" s="733"/>
      <c r="C259" s="504"/>
      <c r="D259" s="504"/>
      <c r="E259" s="504"/>
      <c r="F259" s="504"/>
      <c r="G259" s="504"/>
      <c r="H259" s="504"/>
      <c r="I259" s="504"/>
      <c r="J259" s="504"/>
      <c r="K259" s="504"/>
      <c r="L259" s="504"/>
      <c r="M259" s="504"/>
      <c r="N259" s="504"/>
      <c r="O259" s="504"/>
      <c r="P259" s="504"/>
      <c r="Q259" s="504"/>
      <c r="R259" s="504"/>
      <c r="S259" s="504"/>
      <c r="T259" s="504"/>
      <c r="U259" s="504"/>
      <c r="V259" s="504"/>
      <c r="W259" s="504"/>
      <c r="X259" s="504"/>
      <c r="Y259" s="504"/>
      <c r="Z259" s="504"/>
      <c r="AA259" s="504"/>
      <c r="AB259" s="504"/>
      <c r="AC259" s="504"/>
      <c r="AD259" s="504"/>
      <c r="AE259" s="504"/>
      <c r="AF259" s="504"/>
      <c r="AG259" s="504"/>
      <c r="AH259" s="504"/>
      <c r="AI259" s="504"/>
      <c r="AJ259" s="504"/>
      <c r="AK259" s="504"/>
      <c r="AL259" s="504"/>
      <c r="AM259" s="504"/>
      <c r="AN259" s="504"/>
      <c r="AO259" s="504"/>
      <c r="AP259" s="504"/>
      <c r="AQ259" s="704"/>
      <c r="AR259" s="504"/>
      <c r="AS259" s="504"/>
      <c r="AT259" s="704"/>
      <c r="AU259" s="704"/>
      <c r="AV259" s="504"/>
      <c r="AW259" s="504"/>
      <c r="AX259" s="504"/>
      <c r="AY259" s="504"/>
      <c r="AZ259" s="504"/>
    </row>
    <row r="260" ht="15.75" customHeight="1">
      <c r="A260" s="504"/>
      <c r="B260" s="733"/>
      <c r="C260" s="504"/>
      <c r="D260" s="504"/>
      <c r="E260" s="504"/>
      <c r="F260" s="504"/>
      <c r="G260" s="504"/>
      <c r="H260" s="504"/>
      <c r="I260" s="504"/>
      <c r="J260" s="504"/>
      <c r="K260" s="504"/>
      <c r="L260" s="504"/>
      <c r="M260" s="504"/>
      <c r="N260" s="504"/>
      <c r="O260" s="504"/>
      <c r="P260" s="504"/>
      <c r="Q260" s="504"/>
      <c r="R260" s="504"/>
      <c r="S260" s="504"/>
      <c r="T260" s="504"/>
      <c r="U260" s="504"/>
      <c r="V260" s="504"/>
      <c r="W260" s="504"/>
      <c r="X260" s="504"/>
      <c r="Y260" s="504"/>
      <c r="Z260" s="504"/>
      <c r="AA260" s="504"/>
      <c r="AB260" s="504"/>
      <c r="AC260" s="504"/>
      <c r="AD260" s="504"/>
      <c r="AE260" s="504"/>
      <c r="AF260" s="504"/>
      <c r="AG260" s="504"/>
      <c r="AH260" s="504"/>
      <c r="AI260" s="504"/>
      <c r="AJ260" s="504"/>
      <c r="AK260" s="504"/>
      <c r="AL260" s="504"/>
      <c r="AM260" s="504"/>
      <c r="AN260" s="504"/>
      <c r="AO260" s="504"/>
      <c r="AP260" s="504"/>
      <c r="AQ260" s="704"/>
      <c r="AR260" s="504"/>
      <c r="AS260" s="504"/>
      <c r="AT260" s="704"/>
      <c r="AU260" s="704"/>
      <c r="AV260" s="504"/>
      <c r="AW260" s="504"/>
      <c r="AX260" s="504"/>
      <c r="AY260" s="504"/>
      <c r="AZ260" s="504"/>
    </row>
    <row r="261" ht="15.75" customHeight="1">
      <c r="A261" s="504"/>
      <c r="B261" s="733"/>
      <c r="C261" s="504"/>
      <c r="D261" s="504"/>
      <c r="E261" s="504"/>
      <c r="F261" s="504"/>
      <c r="G261" s="504"/>
      <c r="H261" s="504"/>
      <c r="I261" s="504"/>
      <c r="J261" s="504"/>
      <c r="K261" s="504"/>
      <c r="L261" s="504"/>
      <c r="M261" s="504"/>
      <c r="N261" s="504"/>
      <c r="O261" s="504"/>
      <c r="P261" s="504"/>
      <c r="Q261" s="504"/>
      <c r="R261" s="504"/>
      <c r="S261" s="504"/>
      <c r="T261" s="504"/>
      <c r="U261" s="504"/>
      <c r="V261" s="504"/>
      <c r="W261" s="504"/>
      <c r="X261" s="504"/>
      <c r="Y261" s="504"/>
      <c r="Z261" s="504"/>
      <c r="AA261" s="504"/>
      <c r="AB261" s="504"/>
      <c r="AC261" s="504"/>
      <c r="AD261" s="504"/>
      <c r="AE261" s="504"/>
      <c r="AF261" s="504"/>
      <c r="AG261" s="504"/>
      <c r="AH261" s="504"/>
      <c r="AI261" s="504"/>
      <c r="AJ261" s="504"/>
      <c r="AK261" s="504"/>
      <c r="AL261" s="504"/>
      <c r="AM261" s="504"/>
      <c r="AN261" s="504"/>
      <c r="AO261" s="504"/>
      <c r="AP261" s="504"/>
      <c r="AQ261" s="704"/>
      <c r="AR261" s="504"/>
      <c r="AS261" s="504"/>
      <c r="AT261" s="704"/>
      <c r="AU261" s="704"/>
      <c r="AV261" s="504"/>
      <c r="AW261" s="504"/>
      <c r="AX261" s="504"/>
      <c r="AY261" s="504"/>
      <c r="AZ261" s="504"/>
    </row>
    <row r="262" ht="15.75" customHeight="1">
      <c r="A262" s="504"/>
      <c r="B262" s="733"/>
      <c r="C262" s="504"/>
      <c r="D262" s="504"/>
      <c r="E262" s="504"/>
      <c r="F262" s="504"/>
      <c r="G262" s="504"/>
      <c r="H262" s="504"/>
      <c r="I262" s="504"/>
      <c r="J262" s="504"/>
      <c r="K262" s="504"/>
      <c r="L262" s="504"/>
      <c r="M262" s="504"/>
      <c r="N262" s="504"/>
      <c r="O262" s="504"/>
      <c r="P262" s="504"/>
      <c r="Q262" s="504"/>
      <c r="R262" s="504"/>
      <c r="S262" s="504"/>
      <c r="T262" s="504"/>
      <c r="U262" s="504"/>
      <c r="V262" s="504"/>
      <c r="W262" s="504"/>
      <c r="X262" s="504"/>
      <c r="Y262" s="504"/>
      <c r="Z262" s="504"/>
      <c r="AA262" s="504"/>
      <c r="AB262" s="504"/>
      <c r="AC262" s="504"/>
      <c r="AD262" s="504"/>
      <c r="AE262" s="504"/>
      <c r="AF262" s="504"/>
      <c r="AG262" s="504"/>
      <c r="AH262" s="504"/>
      <c r="AI262" s="504"/>
      <c r="AJ262" s="504"/>
      <c r="AK262" s="504"/>
      <c r="AL262" s="504"/>
      <c r="AM262" s="504"/>
      <c r="AN262" s="504"/>
      <c r="AO262" s="504"/>
      <c r="AP262" s="504"/>
      <c r="AQ262" s="704"/>
      <c r="AR262" s="504"/>
      <c r="AS262" s="504"/>
      <c r="AT262" s="704"/>
      <c r="AU262" s="704"/>
      <c r="AV262" s="504"/>
      <c r="AW262" s="504"/>
      <c r="AX262" s="504"/>
      <c r="AY262" s="504"/>
      <c r="AZ262" s="504"/>
    </row>
    <row r="263" ht="15.75" customHeight="1">
      <c r="A263" s="504"/>
      <c r="B263" s="733"/>
      <c r="C263" s="504"/>
      <c r="D263" s="504"/>
      <c r="E263" s="504"/>
      <c r="F263" s="504"/>
      <c r="G263" s="504"/>
      <c r="H263" s="504"/>
      <c r="I263" s="504"/>
      <c r="J263" s="504"/>
      <c r="K263" s="504"/>
      <c r="L263" s="504"/>
      <c r="M263" s="504"/>
      <c r="N263" s="504"/>
      <c r="O263" s="504"/>
      <c r="P263" s="504"/>
      <c r="Q263" s="504"/>
      <c r="R263" s="504"/>
      <c r="S263" s="504"/>
      <c r="T263" s="504"/>
      <c r="U263" s="504"/>
      <c r="V263" s="504"/>
      <c r="W263" s="504"/>
      <c r="X263" s="504"/>
      <c r="Y263" s="504"/>
      <c r="Z263" s="504"/>
      <c r="AA263" s="504"/>
      <c r="AB263" s="504"/>
      <c r="AC263" s="504"/>
      <c r="AD263" s="504"/>
      <c r="AE263" s="504"/>
      <c r="AF263" s="504"/>
      <c r="AG263" s="504"/>
      <c r="AH263" s="504"/>
      <c r="AI263" s="504"/>
      <c r="AJ263" s="504"/>
      <c r="AK263" s="504"/>
      <c r="AL263" s="504"/>
      <c r="AM263" s="504"/>
      <c r="AN263" s="504"/>
      <c r="AO263" s="504"/>
      <c r="AP263" s="504"/>
      <c r="AQ263" s="704"/>
      <c r="AR263" s="504"/>
      <c r="AS263" s="504"/>
      <c r="AT263" s="704"/>
      <c r="AU263" s="704"/>
      <c r="AV263" s="504"/>
      <c r="AW263" s="504"/>
      <c r="AX263" s="504"/>
      <c r="AY263" s="504"/>
      <c r="AZ263" s="504"/>
    </row>
    <row r="264" ht="15.75" customHeight="1">
      <c r="A264" s="504"/>
      <c r="B264" s="733"/>
      <c r="C264" s="504"/>
      <c r="D264" s="504"/>
      <c r="E264" s="504"/>
      <c r="F264" s="504"/>
      <c r="G264" s="504"/>
      <c r="H264" s="504"/>
      <c r="I264" s="504"/>
      <c r="J264" s="504"/>
      <c r="K264" s="504"/>
      <c r="L264" s="504"/>
      <c r="M264" s="504"/>
      <c r="N264" s="504"/>
      <c r="O264" s="504"/>
      <c r="P264" s="504"/>
      <c r="Q264" s="504"/>
      <c r="R264" s="504"/>
      <c r="S264" s="504"/>
      <c r="T264" s="504"/>
      <c r="U264" s="504"/>
      <c r="V264" s="504"/>
      <c r="W264" s="504"/>
      <c r="X264" s="504"/>
      <c r="Y264" s="504"/>
      <c r="Z264" s="504"/>
      <c r="AA264" s="504"/>
      <c r="AB264" s="504"/>
      <c r="AC264" s="504"/>
      <c r="AD264" s="504"/>
      <c r="AE264" s="504"/>
      <c r="AF264" s="504"/>
      <c r="AG264" s="504"/>
      <c r="AH264" s="504"/>
      <c r="AI264" s="504"/>
      <c r="AJ264" s="504"/>
      <c r="AK264" s="504"/>
      <c r="AL264" s="504"/>
      <c r="AM264" s="504"/>
      <c r="AN264" s="504"/>
      <c r="AO264" s="504"/>
      <c r="AP264" s="504"/>
      <c r="AQ264" s="704"/>
      <c r="AR264" s="504"/>
      <c r="AS264" s="504"/>
      <c r="AT264" s="704"/>
      <c r="AU264" s="704"/>
      <c r="AV264" s="504"/>
      <c r="AW264" s="504"/>
      <c r="AX264" s="504"/>
      <c r="AY264" s="504"/>
      <c r="AZ264" s="504"/>
    </row>
    <row r="265" ht="15.75" customHeight="1">
      <c r="A265" s="504"/>
      <c r="B265" s="733"/>
      <c r="C265" s="504"/>
      <c r="D265" s="504"/>
      <c r="E265" s="504"/>
      <c r="F265" s="504"/>
      <c r="G265" s="504"/>
      <c r="H265" s="504"/>
      <c r="I265" s="504"/>
      <c r="J265" s="504"/>
      <c r="K265" s="504"/>
      <c r="L265" s="504"/>
      <c r="M265" s="504"/>
      <c r="N265" s="504"/>
      <c r="O265" s="504"/>
      <c r="P265" s="504"/>
      <c r="Q265" s="504"/>
      <c r="R265" s="504"/>
      <c r="S265" s="504"/>
      <c r="T265" s="504"/>
      <c r="U265" s="504"/>
      <c r="V265" s="504"/>
      <c r="W265" s="504"/>
      <c r="X265" s="504"/>
      <c r="Y265" s="504"/>
      <c r="Z265" s="504"/>
      <c r="AA265" s="504"/>
      <c r="AB265" s="504"/>
      <c r="AC265" s="504"/>
      <c r="AD265" s="504"/>
      <c r="AE265" s="504"/>
      <c r="AF265" s="504"/>
      <c r="AG265" s="504"/>
      <c r="AH265" s="504"/>
      <c r="AI265" s="504"/>
      <c r="AJ265" s="504"/>
      <c r="AK265" s="504"/>
      <c r="AL265" s="504"/>
      <c r="AM265" s="504"/>
      <c r="AN265" s="504"/>
      <c r="AO265" s="504"/>
      <c r="AP265" s="504"/>
      <c r="AQ265" s="704"/>
      <c r="AR265" s="504"/>
      <c r="AS265" s="504"/>
      <c r="AT265" s="704"/>
      <c r="AU265" s="704"/>
      <c r="AV265" s="504"/>
      <c r="AW265" s="504"/>
      <c r="AX265" s="504"/>
      <c r="AY265" s="504"/>
      <c r="AZ265" s="504"/>
    </row>
    <row r="266" ht="15.75" customHeight="1">
      <c r="A266" s="504"/>
      <c r="B266" s="733"/>
      <c r="C266" s="504"/>
      <c r="D266" s="504"/>
      <c r="E266" s="504"/>
      <c r="F266" s="504"/>
      <c r="G266" s="504"/>
      <c r="H266" s="504"/>
      <c r="I266" s="504"/>
      <c r="J266" s="504"/>
      <c r="K266" s="504"/>
      <c r="L266" s="504"/>
      <c r="M266" s="504"/>
      <c r="N266" s="504"/>
      <c r="O266" s="504"/>
      <c r="P266" s="504"/>
      <c r="Q266" s="504"/>
      <c r="R266" s="504"/>
      <c r="S266" s="504"/>
      <c r="T266" s="504"/>
      <c r="U266" s="504"/>
      <c r="V266" s="504"/>
      <c r="W266" s="504"/>
      <c r="X266" s="504"/>
      <c r="Y266" s="504"/>
      <c r="Z266" s="504"/>
      <c r="AA266" s="504"/>
      <c r="AB266" s="504"/>
      <c r="AC266" s="504"/>
      <c r="AD266" s="504"/>
      <c r="AE266" s="504"/>
      <c r="AF266" s="504"/>
      <c r="AG266" s="504"/>
      <c r="AH266" s="504"/>
      <c r="AI266" s="504"/>
      <c r="AJ266" s="504"/>
      <c r="AK266" s="504"/>
      <c r="AL266" s="504"/>
      <c r="AM266" s="504"/>
      <c r="AN266" s="504"/>
      <c r="AO266" s="504"/>
      <c r="AP266" s="504"/>
      <c r="AQ266" s="704"/>
      <c r="AR266" s="504"/>
      <c r="AS266" s="504"/>
      <c r="AT266" s="704"/>
      <c r="AU266" s="704"/>
      <c r="AV266" s="504"/>
      <c r="AW266" s="504"/>
      <c r="AX266" s="504"/>
      <c r="AY266" s="504"/>
      <c r="AZ266" s="504"/>
    </row>
    <row r="267" ht="15.75" customHeight="1">
      <c r="A267" s="504"/>
      <c r="B267" s="733"/>
      <c r="C267" s="504"/>
      <c r="D267" s="504"/>
      <c r="E267" s="504"/>
      <c r="F267" s="504"/>
      <c r="G267" s="504"/>
      <c r="H267" s="504"/>
      <c r="I267" s="504"/>
      <c r="J267" s="504"/>
      <c r="K267" s="504"/>
      <c r="L267" s="504"/>
      <c r="M267" s="504"/>
      <c r="N267" s="504"/>
      <c r="O267" s="504"/>
      <c r="P267" s="504"/>
      <c r="Q267" s="504"/>
      <c r="R267" s="504"/>
      <c r="S267" s="504"/>
      <c r="T267" s="504"/>
      <c r="U267" s="504"/>
      <c r="V267" s="504"/>
      <c r="W267" s="504"/>
      <c r="X267" s="504"/>
      <c r="Y267" s="504"/>
      <c r="Z267" s="504"/>
      <c r="AA267" s="504"/>
      <c r="AB267" s="504"/>
      <c r="AC267" s="504"/>
      <c r="AD267" s="504"/>
      <c r="AE267" s="504"/>
      <c r="AF267" s="504"/>
      <c r="AG267" s="504"/>
      <c r="AH267" s="504"/>
      <c r="AI267" s="504"/>
      <c r="AJ267" s="504"/>
      <c r="AK267" s="504"/>
      <c r="AL267" s="504"/>
      <c r="AM267" s="504"/>
      <c r="AN267" s="504"/>
      <c r="AO267" s="504"/>
      <c r="AP267" s="504"/>
      <c r="AQ267" s="704"/>
      <c r="AR267" s="504"/>
      <c r="AS267" s="504"/>
      <c r="AT267" s="704"/>
      <c r="AU267" s="704"/>
      <c r="AV267" s="504"/>
      <c r="AW267" s="504"/>
      <c r="AX267" s="504"/>
      <c r="AY267" s="504"/>
      <c r="AZ267" s="504"/>
    </row>
    <row r="268" ht="15.75" customHeight="1">
      <c r="A268" s="504"/>
      <c r="B268" s="733"/>
      <c r="C268" s="504"/>
      <c r="D268" s="504"/>
      <c r="E268" s="504"/>
      <c r="F268" s="504"/>
      <c r="G268" s="504"/>
      <c r="H268" s="504"/>
      <c r="I268" s="504"/>
      <c r="J268" s="504"/>
      <c r="K268" s="504"/>
      <c r="L268" s="504"/>
      <c r="M268" s="504"/>
      <c r="N268" s="504"/>
      <c r="O268" s="504"/>
      <c r="P268" s="504"/>
      <c r="Q268" s="504"/>
      <c r="R268" s="504"/>
      <c r="S268" s="504"/>
      <c r="T268" s="504"/>
      <c r="U268" s="504"/>
      <c r="V268" s="504"/>
      <c r="W268" s="504"/>
      <c r="X268" s="504"/>
      <c r="Y268" s="504"/>
      <c r="Z268" s="504"/>
      <c r="AA268" s="504"/>
      <c r="AB268" s="504"/>
      <c r="AC268" s="504"/>
      <c r="AD268" s="504"/>
      <c r="AE268" s="504"/>
      <c r="AF268" s="504"/>
      <c r="AG268" s="504"/>
      <c r="AH268" s="504"/>
      <c r="AI268" s="504"/>
      <c r="AJ268" s="504"/>
      <c r="AK268" s="504"/>
      <c r="AL268" s="504"/>
      <c r="AM268" s="504"/>
      <c r="AN268" s="504"/>
      <c r="AO268" s="504"/>
      <c r="AP268" s="504"/>
      <c r="AQ268" s="704"/>
      <c r="AR268" s="504"/>
      <c r="AS268" s="504"/>
      <c r="AT268" s="704"/>
      <c r="AU268" s="704"/>
      <c r="AV268" s="504"/>
      <c r="AW268" s="504"/>
      <c r="AX268" s="504"/>
      <c r="AY268" s="504"/>
      <c r="AZ268" s="504"/>
    </row>
    <row r="269" ht="15.75" customHeight="1">
      <c r="A269" s="504"/>
      <c r="B269" s="733"/>
      <c r="C269" s="504"/>
      <c r="D269" s="504"/>
      <c r="E269" s="504"/>
      <c r="F269" s="504"/>
      <c r="G269" s="504"/>
      <c r="H269" s="504"/>
      <c r="I269" s="504"/>
      <c r="J269" s="504"/>
      <c r="K269" s="504"/>
      <c r="L269" s="504"/>
      <c r="M269" s="504"/>
      <c r="N269" s="504"/>
      <c r="O269" s="504"/>
      <c r="P269" s="504"/>
      <c r="Q269" s="504"/>
      <c r="R269" s="504"/>
      <c r="S269" s="504"/>
      <c r="T269" s="504"/>
      <c r="U269" s="504"/>
      <c r="V269" s="504"/>
      <c r="W269" s="504"/>
      <c r="X269" s="504"/>
      <c r="Y269" s="504"/>
      <c r="Z269" s="504"/>
      <c r="AA269" s="504"/>
      <c r="AB269" s="504"/>
      <c r="AC269" s="504"/>
      <c r="AD269" s="504"/>
      <c r="AE269" s="504"/>
      <c r="AF269" s="504"/>
      <c r="AG269" s="504"/>
      <c r="AH269" s="504"/>
      <c r="AI269" s="504"/>
      <c r="AJ269" s="504"/>
      <c r="AK269" s="504"/>
      <c r="AL269" s="504"/>
      <c r="AM269" s="504"/>
      <c r="AN269" s="504"/>
      <c r="AO269" s="504"/>
      <c r="AP269" s="504"/>
      <c r="AQ269" s="704"/>
      <c r="AR269" s="504"/>
      <c r="AS269" s="504"/>
      <c r="AT269" s="704"/>
      <c r="AU269" s="704"/>
      <c r="AV269" s="504"/>
      <c r="AW269" s="504"/>
      <c r="AX269" s="504"/>
      <c r="AY269" s="504"/>
      <c r="AZ269" s="504"/>
    </row>
    <row r="270" ht="15.75" customHeight="1">
      <c r="A270" s="504"/>
      <c r="B270" s="733"/>
      <c r="C270" s="504"/>
      <c r="D270" s="504"/>
      <c r="E270" s="504"/>
      <c r="F270" s="504"/>
      <c r="G270" s="504"/>
      <c r="H270" s="504"/>
      <c r="I270" s="504"/>
      <c r="J270" s="504"/>
      <c r="K270" s="504"/>
      <c r="L270" s="504"/>
      <c r="M270" s="504"/>
      <c r="N270" s="504"/>
      <c r="O270" s="504"/>
      <c r="P270" s="504"/>
      <c r="Q270" s="504"/>
      <c r="R270" s="504"/>
      <c r="S270" s="504"/>
      <c r="T270" s="504"/>
      <c r="U270" s="504"/>
      <c r="V270" s="504"/>
      <c r="W270" s="504"/>
      <c r="X270" s="504"/>
      <c r="Y270" s="504"/>
      <c r="Z270" s="504"/>
      <c r="AA270" s="504"/>
      <c r="AB270" s="504"/>
      <c r="AC270" s="504"/>
      <c r="AD270" s="504"/>
      <c r="AE270" s="504"/>
      <c r="AF270" s="504"/>
      <c r="AG270" s="504"/>
      <c r="AH270" s="504"/>
      <c r="AI270" s="504"/>
      <c r="AJ270" s="504"/>
      <c r="AK270" s="504"/>
      <c r="AL270" s="504"/>
      <c r="AM270" s="504"/>
      <c r="AN270" s="504"/>
      <c r="AO270" s="504"/>
      <c r="AP270" s="504"/>
      <c r="AQ270" s="704"/>
      <c r="AR270" s="504"/>
      <c r="AS270" s="504"/>
      <c r="AT270" s="704"/>
      <c r="AU270" s="704"/>
      <c r="AV270" s="504"/>
      <c r="AW270" s="504"/>
      <c r="AX270" s="504"/>
      <c r="AY270" s="504"/>
      <c r="AZ270" s="504"/>
    </row>
    <row r="271" ht="15.75" customHeight="1">
      <c r="A271" s="504"/>
      <c r="B271" s="733"/>
      <c r="C271" s="504"/>
      <c r="D271" s="504"/>
      <c r="E271" s="504"/>
      <c r="F271" s="504"/>
      <c r="G271" s="504"/>
      <c r="H271" s="504"/>
      <c r="I271" s="504"/>
      <c r="J271" s="504"/>
      <c r="K271" s="504"/>
      <c r="L271" s="504"/>
      <c r="M271" s="504"/>
      <c r="N271" s="504"/>
      <c r="O271" s="504"/>
      <c r="P271" s="504"/>
      <c r="Q271" s="504"/>
      <c r="R271" s="504"/>
      <c r="S271" s="504"/>
      <c r="T271" s="504"/>
      <c r="U271" s="504"/>
      <c r="V271" s="504"/>
      <c r="W271" s="504"/>
      <c r="X271" s="504"/>
      <c r="Y271" s="504"/>
      <c r="Z271" s="504"/>
      <c r="AA271" s="504"/>
      <c r="AB271" s="504"/>
      <c r="AC271" s="504"/>
      <c r="AD271" s="504"/>
      <c r="AE271" s="504"/>
      <c r="AF271" s="504"/>
      <c r="AG271" s="504"/>
      <c r="AH271" s="504"/>
      <c r="AI271" s="504"/>
      <c r="AJ271" s="504"/>
      <c r="AK271" s="504"/>
      <c r="AL271" s="504"/>
      <c r="AM271" s="504"/>
      <c r="AN271" s="504"/>
      <c r="AO271" s="504"/>
      <c r="AP271" s="504"/>
      <c r="AQ271" s="704"/>
      <c r="AR271" s="504"/>
      <c r="AS271" s="504"/>
      <c r="AT271" s="704"/>
      <c r="AU271" s="704"/>
      <c r="AV271" s="504"/>
      <c r="AW271" s="504"/>
      <c r="AX271" s="504"/>
      <c r="AY271" s="504"/>
      <c r="AZ271" s="504"/>
    </row>
    <row r="272" ht="15.75" customHeight="1">
      <c r="A272" s="504"/>
      <c r="B272" s="733"/>
      <c r="C272" s="504"/>
      <c r="D272" s="504"/>
      <c r="E272" s="504"/>
      <c r="F272" s="504"/>
      <c r="G272" s="504"/>
      <c r="H272" s="504"/>
      <c r="I272" s="504"/>
      <c r="J272" s="504"/>
      <c r="K272" s="504"/>
      <c r="L272" s="504"/>
      <c r="M272" s="504"/>
      <c r="N272" s="504"/>
      <c r="O272" s="504"/>
      <c r="P272" s="504"/>
      <c r="Q272" s="504"/>
      <c r="R272" s="504"/>
      <c r="S272" s="504"/>
      <c r="T272" s="504"/>
      <c r="U272" s="504"/>
      <c r="V272" s="504"/>
      <c r="W272" s="504"/>
      <c r="X272" s="504"/>
      <c r="Y272" s="504"/>
      <c r="Z272" s="504"/>
      <c r="AA272" s="504"/>
      <c r="AB272" s="504"/>
      <c r="AC272" s="504"/>
      <c r="AD272" s="504"/>
      <c r="AE272" s="504"/>
      <c r="AF272" s="504"/>
      <c r="AG272" s="504"/>
      <c r="AH272" s="504"/>
      <c r="AI272" s="504"/>
      <c r="AJ272" s="504"/>
      <c r="AK272" s="504"/>
      <c r="AL272" s="504"/>
      <c r="AM272" s="504"/>
      <c r="AN272" s="504"/>
      <c r="AO272" s="504"/>
      <c r="AP272" s="504"/>
      <c r="AQ272" s="704"/>
      <c r="AR272" s="504"/>
      <c r="AS272" s="504"/>
      <c r="AT272" s="704"/>
      <c r="AU272" s="704"/>
      <c r="AV272" s="504"/>
      <c r="AW272" s="504"/>
      <c r="AX272" s="504"/>
      <c r="AY272" s="504"/>
      <c r="AZ272" s="504"/>
    </row>
    <row r="273" ht="15.75" customHeight="1">
      <c r="A273" s="504"/>
      <c r="B273" s="733"/>
      <c r="C273" s="504"/>
      <c r="D273" s="504"/>
      <c r="E273" s="504"/>
      <c r="F273" s="504"/>
      <c r="G273" s="504"/>
      <c r="H273" s="504"/>
      <c r="I273" s="504"/>
      <c r="J273" s="504"/>
      <c r="K273" s="504"/>
      <c r="L273" s="504"/>
      <c r="M273" s="504"/>
      <c r="N273" s="504"/>
      <c r="O273" s="504"/>
      <c r="P273" s="504"/>
      <c r="Q273" s="504"/>
      <c r="R273" s="504"/>
      <c r="S273" s="504"/>
      <c r="T273" s="504"/>
      <c r="U273" s="504"/>
      <c r="V273" s="504"/>
      <c r="W273" s="504"/>
      <c r="X273" s="504"/>
      <c r="Y273" s="504"/>
      <c r="Z273" s="504"/>
      <c r="AA273" s="504"/>
      <c r="AB273" s="504"/>
      <c r="AC273" s="504"/>
      <c r="AD273" s="504"/>
      <c r="AE273" s="504"/>
      <c r="AF273" s="504"/>
      <c r="AG273" s="504"/>
      <c r="AH273" s="504"/>
      <c r="AI273" s="504"/>
      <c r="AJ273" s="504"/>
      <c r="AK273" s="504"/>
      <c r="AL273" s="504"/>
      <c r="AM273" s="504"/>
      <c r="AN273" s="504"/>
      <c r="AO273" s="504"/>
      <c r="AP273" s="504"/>
      <c r="AQ273" s="704"/>
      <c r="AR273" s="504"/>
      <c r="AS273" s="504"/>
      <c r="AT273" s="704"/>
      <c r="AU273" s="704"/>
      <c r="AV273" s="504"/>
      <c r="AW273" s="504"/>
      <c r="AX273" s="504"/>
      <c r="AY273" s="504"/>
      <c r="AZ273" s="504"/>
    </row>
    <row r="274" ht="15.75" customHeight="1">
      <c r="A274" s="504"/>
      <c r="B274" s="733"/>
      <c r="C274" s="504"/>
      <c r="D274" s="504"/>
      <c r="E274" s="504"/>
      <c r="F274" s="504"/>
      <c r="G274" s="504"/>
      <c r="H274" s="504"/>
      <c r="I274" s="504"/>
      <c r="J274" s="504"/>
      <c r="K274" s="504"/>
      <c r="L274" s="504"/>
      <c r="M274" s="504"/>
      <c r="N274" s="504"/>
      <c r="O274" s="504"/>
      <c r="P274" s="504"/>
      <c r="Q274" s="504"/>
      <c r="R274" s="504"/>
      <c r="S274" s="504"/>
      <c r="T274" s="504"/>
      <c r="U274" s="504"/>
      <c r="V274" s="504"/>
      <c r="W274" s="504"/>
      <c r="X274" s="504"/>
      <c r="Y274" s="504"/>
      <c r="Z274" s="504"/>
      <c r="AA274" s="504"/>
      <c r="AB274" s="504"/>
      <c r="AC274" s="504"/>
      <c r="AD274" s="504"/>
      <c r="AE274" s="504"/>
      <c r="AF274" s="504"/>
      <c r="AG274" s="504"/>
      <c r="AH274" s="504"/>
      <c r="AI274" s="504"/>
      <c r="AJ274" s="504"/>
      <c r="AK274" s="504"/>
      <c r="AL274" s="504"/>
      <c r="AM274" s="504"/>
      <c r="AN274" s="504"/>
      <c r="AO274" s="504"/>
      <c r="AP274" s="504"/>
      <c r="AQ274" s="704"/>
      <c r="AR274" s="504"/>
      <c r="AS274" s="504"/>
      <c r="AT274" s="704"/>
      <c r="AU274" s="704"/>
      <c r="AV274" s="504"/>
      <c r="AW274" s="504"/>
      <c r="AX274" s="504"/>
      <c r="AY274" s="504"/>
      <c r="AZ274" s="504"/>
    </row>
    <row r="275" ht="15.75" customHeight="1">
      <c r="A275" s="504"/>
      <c r="B275" s="733"/>
      <c r="C275" s="504"/>
      <c r="D275" s="504"/>
      <c r="E275" s="504"/>
      <c r="F275" s="504"/>
      <c r="G275" s="504"/>
      <c r="H275" s="504"/>
      <c r="I275" s="504"/>
      <c r="J275" s="504"/>
      <c r="K275" s="504"/>
      <c r="L275" s="504"/>
      <c r="M275" s="504"/>
      <c r="N275" s="504"/>
      <c r="O275" s="504"/>
      <c r="P275" s="504"/>
      <c r="Q275" s="504"/>
      <c r="R275" s="504"/>
      <c r="S275" s="504"/>
      <c r="T275" s="504"/>
      <c r="U275" s="504"/>
      <c r="V275" s="504"/>
      <c r="W275" s="504"/>
      <c r="X275" s="504"/>
      <c r="Y275" s="504"/>
      <c r="Z275" s="504"/>
      <c r="AA275" s="504"/>
      <c r="AB275" s="504"/>
      <c r="AC275" s="504"/>
      <c r="AD275" s="504"/>
      <c r="AE275" s="504"/>
      <c r="AF275" s="504"/>
      <c r="AG275" s="504"/>
      <c r="AH275" s="504"/>
      <c r="AI275" s="504"/>
      <c r="AJ275" s="504"/>
      <c r="AK275" s="504"/>
      <c r="AL275" s="504"/>
      <c r="AM275" s="504"/>
      <c r="AN275" s="504"/>
      <c r="AO275" s="504"/>
      <c r="AP275" s="504"/>
      <c r="AQ275" s="704"/>
      <c r="AR275" s="504"/>
      <c r="AS275" s="504"/>
      <c r="AT275" s="704"/>
      <c r="AU275" s="704"/>
      <c r="AV275" s="504"/>
      <c r="AW275" s="504"/>
      <c r="AX275" s="504"/>
      <c r="AY275" s="504"/>
      <c r="AZ275" s="504"/>
    </row>
    <row r="276" ht="15.75" customHeight="1">
      <c r="A276" s="504"/>
      <c r="B276" s="733"/>
      <c r="C276" s="504"/>
      <c r="D276" s="504"/>
      <c r="E276" s="504"/>
      <c r="F276" s="504"/>
      <c r="G276" s="504"/>
      <c r="H276" s="504"/>
      <c r="I276" s="504"/>
      <c r="J276" s="504"/>
      <c r="K276" s="504"/>
      <c r="L276" s="504"/>
      <c r="M276" s="504"/>
      <c r="N276" s="504"/>
      <c r="O276" s="504"/>
      <c r="P276" s="504"/>
      <c r="Q276" s="504"/>
      <c r="R276" s="504"/>
      <c r="S276" s="504"/>
      <c r="T276" s="504"/>
      <c r="U276" s="504"/>
      <c r="V276" s="504"/>
      <c r="W276" s="504"/>
      <c r="X276" s="504"/>
      <c r="Y276" s="504"/>
      <c r="Z276" s="504"/>
      <c r="AA276" s="504"/>
      <c r="AB276" s="504"/>
      <c r="AC276" s="504"/>
      <c r="AD276" s="504"/>
      <c r="AE276" s="504"/>
      <c r="AF276" s="504"/>
      <c r="AG276" s="504"/>
      <c r="AH276" s="504"/>
      <c r="AI276" s="504"/>
      <c r="AJ276" s="504"/>
      <c r="AK276" s="504"/>
      <c r="AL276" s="504"/>
      <c r="AM276" s="504"/>
      <c r="AN276" s="504"/>
      <c r="AO276" s="504"/>
      <c r="AP276" s="504"/>
      <c r="AQ276" s="704"/>
      <c r="AR276" s="504"/>
      <c r="AS276" s="504"/>
      <c r="AT276" s="704"/>
      <c r="AU276" s="704"/>
      <c r="AV276" s="504"/>
      <c r="AW276" s="504"/>
      <c r="AX276" s="504"/>
      <c r="AY276" s="504"/>
      <c r="AZ276" s="504"/>
    </row>
    <row r="277" ht="15.75" customHeight="1">
      <c r="A277" s="504"/>
      <c r="B277" s="733"/>
      <c r="C277" s="504"/>
      <c r="D277" s="504"/>
      <c r="E277" s="504"/>
      <c r="F277" s="504"/>
      <c r="G277" s="504"/>
      <c r="H277" s="504"/>
      <c r="I277" s="504"/>
      <c r="J277" s="504"/>
      <c r="K277" s="504"/>
      <c r="L277" s="504"/>
      <c r="M277" s="504"/>
      <c r="N277" s="504"/>
      <c r="O277" s="504"/>
      <c r="P277" s="504"/>
      <c r="Q277" s="504"/>
      <c r="R277" s="504"/>
      <c r="S277" s="504"/>
      <c r="T277" s="504"/>
      <c r="U277" s="504"/>
      <c r="V277" s="504"/>
      <c r="W277" s="504"/>
      <c r="X277" s="504"/>
      <c r="Y277" s="504"/>
      <c r="Z277" s="504"/>
      <c r="AA277" s="504"/>
      <c r="AB277" s="504"/>
      <c r="AC277" s="504"/>
      <c r="AD277" s="504"/>
      <c r="AE277" s="504"/>
      <c r="AF277" s="504"/>
      <c r="AG277" s="504"/>
      <c r="AH277" s="504"/>
      <c r="AI277" s="504"/>
      <c r="AJ277" s="504"/>
      <c r="AK277" s="504"/>
      <c r="AL277" s="504"/>
      <c r="AM277" s="504"/>
      <c r="AN277" s="504"/>
      <c r="AO277" s="504"/>
      <c r="AP277" s="504"/>
      <c r="AQ277" s="704"/>
      <c r="AR277" s="504"/>
      <c r="AS277" s="504"/>
      <c r="AT277" s="704"/>
      <c r="AU277" s="704"/>
      <c r="AV277" s="504"/>
      <c r="AW277" s="504"/>
      <c r="AX277" s="504"/>
      <c r="AY277" s="504"/>
      <c r="AZ277" s="504"/>
    </row>
    <row r="278" ht="15.75" customHeight="1">
      <c r="A278" s="504"/>
      <c r="B278" s="733"/>
      <c r="C278" s="504"/>
      <c r="D278" s="504"/>
      <c r="E278" s="504"/>
      <c r="F278" s="504"/>
      <c r="G278" s="504"/>
      <c r="H278" s="504"/>
      <c r="I278" s="504"/>
      <c r="J278" s="504"/>
      <c r="K278" s="504"/>
      <c r="L278" s="504"/>
      <c r="M278" s="504"/>
      <c r="N278" s="504"/>
      <c r="O278" s="504"/>
      <c r="P278" s="504"/>
      <c r="Q278" s="504"/>
      <c r="R278" s="504"/>
      <c r="S278" s="504"/>
      <c r="T278" s="504"/>
      <c r="U278" s="504"/>
      <c r="V278" s="504"/>
      <c r="W278" s="504"/>
      <c r="X278" s="504"/>
      <c r="Y278" s="504"/>
      <c r="Z278" s="504"/>
      <c r="AA278" s="504"/>
      <c r="AB278" s="504"/>
      <c r="AC278" s="504"/>
      <c r="AD278" s="504"/>
      <c r="AE278" s="504"/>
      <c r="AF278" s="504"/>
      <c r="AG278" s="504"/>
      <c r="AH278" s="504"/>
      <c r="AI278" s="504"/>
      <c r="AJ278" s="504"/>
      <c r="AK278" s="504"/>
      <c r="AL278" s="504"/>
      <c r="AM278" s="504"/>
      <c r="AN278" s="504"/>
      <c r="AO278" s="504"/>
      <c r="AP278" s="504"/>
      <c r="AQ278" s="704"/>
      <c r="AR278" s="504"/>
      <c r="AS278" s="504"/>
      <c r="AT278" s="704"/>
      <c r="AU278" s="704"/>
      <c r="AV278" s="504"/>
      <c r="AW278" s="504"/>
      <c r="AX278" s="504"/>
      <c r="AY278" s="504"/>
      <c r="AZ278" s="504"/>
    </row>
    <row r="279" ht="15.75" customHeight="1">
      <c r="A279" s="504"/>
      <c r="B279" s="733"/>
      <c r="C279" s="504"/>
      <c r="D279" s="504"/>
      <c r="E279" s="504"/>
      <c r="F279" s="504"/>
      <c r="G279" s="504"/>
      <c r="H279" s="504"/>
      <c r="I279" s="504"/>
      <c r="J279" s="504"/>
      <c r="K279" s="504"/>
      <c r="L279" s="504"/>
      <c r="M279" s="504"/>
      <c r="N279" s="504"/>
      <c r="O279" s="504"/>
      <c r="P279" s="504"/>
      <c r="Q279" s="504"/>
      <c r="R279" s="504"/>
      <c r="S279" s="504"/>
      <c r="T279" s="504"/>
      <c r="U279" s="504"/>
      <c r="V279" s="504"/>
      <c r="W279" s="504"/>
      <c r="X279" s="504"/>
      <c r="Y279" s="504"/>
      <c r="Z279" s="504"/>
      <c r="AA279" s="504"/>
      <c r="AB279" s="504"/>
      <c r="AC279" s="504"/>
      <c r="AD279" s="504"/>
      <c r="AE279" s="504"/>
      <c r="AF279" s="504"/>
      <c r="AG279" s="504"/>
      <c r="AH279" s="504"/>
      <c r="AI279" s="504"/>
      <c r="AJ279" s="504"/>
      <c r="AK279" s="504"/>
      <c r="AL279" s="504"/>
      <c r="AM279" s="504"/>
      <c r="AN279" s="504"/>
      <c r="AO279" s="504"/>
      <c r="AP279" s="504"/>
      <c r="AQ279" s="704"/>
      <c r="AR279" s="504"/>
      <c r="AS279" s="504"/>
      <c r="AT279" s="704"/>
      <c r="AU279" s="704"/>
      <c r="AV279" s="504"/>
      <c r="AW279" s="504"/>
      <c r="AX279" s="504"/>
      <c r="AY279" s="504"/>
      <c r="AZ279" s="504"/>
    </row>
    <row r="280" ht="15.75" customHeight="1">
      <c r="A280" s="504"/>
      <c r="B280" s="733"/>
      <c r="C280" s="504"/>
      <c r="D280" s="504"/>
      <c r="E280" s="504"/>
      <c r="F280" s="504"/>
      <c r="G280" s="504"/>
      <c r="H280" s="504"/>
      <c r="I280" s="504"/>
      <c r="J280" s="504"/>
      <c r="K280" s="504"/>
      <c r="L280" s="504"/>
      <c r="M280" s="504"/>
      <c r="N280" s="504"/>
      <c r="O280" s="504"/>
      <c r="P280" s="504"/>
      <c r="Q280" s="504"/>
      <c r="R280" s="504"/>
      <c r="S280" s="504"/>
      <c r="T280" s="504"/>
      <c r="U280" s="504"/>
      <c r="V280" s="504"/>
      <c r="W280" s="504"/>
      <c r="X280" s="504"/>
      <c r="Y280" s="504"/>
      <c r="Z280" s="504"/>
      <c r="AA280" s="504"/>
      <c r="AB280" s="504"/>
      <c r="AC280" s="504"/>
      <c r="AD280" s="504"/>
      <c r="AE280" s="504"/>
      <c r="AF280" s="504"/>
      <c r="AG280" s="504"/>
      <c r="AH280" s="504"/>
      <c r="AI280" s="504"/>
      <c r="AJ280" s="504"/>
      <c r="AK280" s="504"/>
      <c r="AL280" s="504"/>
      <c r="AM280" s="504"/>
      <c r="AN280" s="504"/>
      <c r="AO280" s="504"/>
      <c r="AP280" s="504"/>
      <c r="AQ280" s="704"/>
      <c r="AR280" s="504"/>
      <c r="AS280" s="504"/>
      <c r="AT280" s="704"/>
      <c r="AU280" s="704"/>
      <c r="AV280" s="504"/>
      <c r="AW280" s="504"/>
      <c r="AX280" s="504"/>
      <c r="AY280" s="504"/>
      <c r="AZ280" s="504"/>
    </row>
    <row r="281" ht="15.75" customHeight="1">
      <c r="A281" s="504"/>
      <c r="B281" s="733"/>
      <c r="C281" s="504"/>
      <c r="D281" s="504"/>
      <c r="E281" s="504"/>
      <c r="F281" s="504"/>
      <c r="G281" s="504"/>
      <c r="H281" s="504"/>
      <c r="I281" s="504"/>
      <c r="J281" s="504"/>
      <c r="K281" s="504"/>
      <c r="L281" s="504"/>
      <c r="M281" s="504"/>
      <c r="N281" s="504"/>
      <c r="O281" s="504"/>
      <c r="P281" s="504"/>
      <c r="Q281" s="504"/>
      <c r="R281" s="504"/>
      <c r="S281" s="504"/>
      <c r="T281" s="504"/>
      <c r="U281" s="504"/>
      <c r="V281" s="504"/>
      <c r="W281" s="504"/>
      <c r="X281" s="504"/>
      <c r="Y281" s="504"/>
      <c r="Z281" s="504"/>
      <c r="AA281" s="504"/>
      <c r="AB281" s="504"/>
      <c r="AC281" s="504"/>
      <c r="AD281" s="504"/>
      <c r="AE281" s="504"/>
      <c r="AF281" s="504"/>
      <c r="AG281" s="504"/>
      <c r="AH281" s="504"/>
      <c r="AI281" s="504"/>
      <c r="AJ281" s="504"/>
      <c r="AK281" s="504"/>
      <c r="AL281" s="504"/>
      <c r="AM281" s="504"/>
      <c r="AN281" s="504"/>
      <c r="AO281" s="504"/>
      <c r="AP281" s="504"/>
      <c r="AQ281" s="704"/>
      <c r="AR281" s="504"/>
      <c r="AS281" s="504"/>
      <c r="AT281" s="704"/>
      <c r="AU281" s="704"/>
      <c r="AV281" s="504"/>
      <c r="AW281" s="504"/>
      <c r="AX281" s="504"/>
      <c r="AY281" s="504"/>
      <c r="AZ281" s="504"/>
    </row>
    <row r="282" ht="15.75" customHeight="1">
      <c r="A282" s="504"/>
      <c r="B282" s="733"/>
      <c r="C282" s="504"/>
      <c r="D282" s="504"/>
      <c r="E282" s="504"/>
      <c r="F282" s="504"/>
      <c r="G282" s="504"/>
      <c r="H282" s="504"/>
      <c r="I282" s="504"/>
      <c r="J282" s="504"/>
      <c r="K282" s="504"/>
      <c r="L282" s="504"/>
      <c r="M282" s="504"/>
      <c r="N282" s="504"/>
      <c r="O282" s="504"/>
      <c r="P282" s="504"/>
      <c r="Q282" s="504"/>
      <c r="R282" s="504"/>
      <c r="S282" s="504"/>
      <c r="T282" s="504"/>
      <c r="U282" s="504"/>
      <c r="V282" s="504"/>
      <c r="W282" s="504"/>
      <c r="X282" s="504"/>
      <c r="Y282" s="504"/>
      <c r="Z282" s="504"/>
      <c r="AA282" s="504"/>
      <c r="AB282" s="504"/>
      <c r="AC282" s="504"/>
      <c r="AD282" s="504"/>
      <c r="AE282" s="504"/>
      <c r="AF282" s="504"/>
      <c r="AG282" s="504"/>
      <c r="AH282" s="504"/>
      <c r="AI282" s="504"/>
      <c r="AJ282" s="504"/>
      <c r="AK282" s="504"/>
      <c r="AL282" s="504"/>
      <c r="AM282" s="504"/>
      <c r="AN282" s="504"/>
      <c r="AO282" s="504"/>
      <c r="AP282" s="504"/>
      <c r="AQ282" s="704"/>
      <c r="AR282" s="504"/>
      <c r="AS282" s="504"/>
      <c r="AT282" s="704"/>
      <c r="AU282" s="704"/>
      <c r="AV282" s="504"/>
      <c r="AW282" s="504"/>
      <c r="AX282" s="504"/>
      <c r="AY282" s="504"/>
      <c r="AZ282" s="504"/>
    </row>
    <row r="283" ht="15.75" customHeight="1">
      <c r="A283" s="504"/>
      <c r="B283" s="733"/>
      <c r="C283" s="504"/>
      <c r="D283" s="504"/>
      <c r="E283" s="504"/>
      <c r="F283" s="504"/>
      <c r="G283" s="504"/>
      <c r="H283" s="504"/>
      <c r="I283" s="504"/>
      <c r="J283" s="504"/>
      <c r="K283" s="504"/>
      <c r="L283" s="504"/>
      <c r="M283" s="504"/>
      <c r="N283" s="504"/>
      <c r="O283" s="504"/>
      <c r="P283" s="504"/>
      <c r="Q283" s="504"/>
      <c r="R283" s="504"/>
      <c r="S283" s="504"/>
      <c r="T283" s="504"/>
      <c r="U283" s="504"/>
      <c r="V283" s="504"/>
      <c r="W283" s="504"/>
      <c r="X283" s="504"/>
      <c r="Y283" s="504"/>
      <c r="Z283" s="504"/>
      <c r="AA283" s="504"/>
      <c r="AB283" s="504"/>
      <c r="AC283" s="504"/>
      <c r="AD283" s="504"/>
      <c r="AE283" s="504"/>
      <c r="AF283" s="504"/>
      <c r="AG283" s="504"/>
      <c r="AH283" s="504"/>
      <c r="AI283" s="504"/>
      <c r="AJ283" s="504"/>
      <c r="AK283" s="504"/>
      <c r="AL283" s="504"/>
      <c r="AM283" s="504"/>
      <c r="AN283" s="504"/>
      <c r="AO283" s="504"/>
      <c r="AP283" s="504"/>
      <c r="AQ283" s="704"/>
      <c r="AR283" s="504"/>
      <c r="AS283" s="504"/>
      <c r="AT283" s="704"/>
      <c r="AU283" s="704"/>
      <c r="AV283" s="504"/>
      <c r="AW283" s="504"/>
      <c r="AX283" s="504"/>
      <c r="AY283" s="504"/>
      <c r="AZ283" s="504"/>
    </row>
    <row r="284" ht="15.75" customHeight="1">
      <c r="A284" s="504"/>
      <c r="B284" s="733"/>
      <c r="C284" s="504"/>
      <c r="D284" s="504"/>
      <c r="E284" s="504"/>
      <c r="F284" s="504"/>
      <c r="G284" s="504"/>
      <c r="H284" s="504"/>
      <c r="I284" s="504"/>
      <c r="J284" s="504"/>
      <c r="K284" s="504"/>
      <c r="L284" s="504"/>
      <c r="M284" s="504"/>
      <c r="N284" s="504"/>
      <c r="O284" s="504"/>
      <c r="P284" s="504"/>
      <c r="Q284" s="504"/>
      <c r="R284" s="504"/>
      <c r="S284" s="504"/>
      <c r="T284" s="504"/>
      <c r="U284" s="504"/>
      <c r="V284" s="504"/>
      <c r="W284" s="504"/>
      <c r="X284" s="504"/>
      <c r="Y284" s="504"/>
      <c r="Z284" s="504"/>
      <c r="AA284" s="504"/>
      <c r="AB284" s="504"/>
      <c r="AC284" s="504"/>
      <c r="AD284" s="504"/>
      <c r="AE284" s="504"/>
      <c r="AF284" s="504"/>
      <c r="AG284" s="504"/>
      <c r="AH284" s="504"/>
      <c r="AI284" s="504"/>
      <c r="AJ284" s="504"/>
      <c r="AK284" s="504"/>
      <c r="AL284" s="504"/>
      <c r="AM284" s="504"/>
      <c r="AN284" s="504"/>
      <c r="AO284" s="504"/>
      <c r="AP284" s="504"/>
      <c r="AQ284" s="704"/>
      <c r="AR284" s="504"/>
      <c r="AS284" s="504"/>
      <c r="AT284" s="704"/>
      <c r="AU284" s="704"/>
      <c r="AV284" s="504"/>
      <c r="AW284" s="504"/>
      <c r="AX284" s="504"/>
      <c r="AY284" s="504"/>
      <c r="AZ284" s="504"/>
    </row>
    <row r="285" ht="15.75" customHeight="1">
      <c r="A285" s="504"/>
      <c r="B285" s="733"/>
      <c r="C285" s="504"/>
      <c r="D285" s="504"/>
      <c r="E285" s="504"/>
      <c r="F285" s="504"/>
      <c r="G285" s="504"/>
      <c r="H285" s="504"/>
      <c r="I285" s="504"/>
      <c r="J285" s="504"/>
      <c r="K285" s="504"/>
      <c r="L285" s="504"/>
      <c r="M285" s="504"/>
      <c r="N285" s="504"/>
      <c r="O285" s="504"/>
      <c r="P285" s="504"/>
      <c r="Q285" s="504"/>
      <c r="R285" s="504"/>
      <c r="S285" s="504"/>
      <c r="T285" s="504"/>
      <c r="U285" s="504"/>
      <c r="V285" s="504"/>
      <c r="W285" s="504"/>
      <c r="X285" s="504"/>
      <c r="Y285" s="504"/>
      <c r="Z285" s="504"/>
      <c r="AA285" s="504"/>
      <c r="AB285" s="504"/>
      <c r="AC285" s="504"/>
      <c r="AD285" s="504"/>
      <c r="AE285" s="504"/>
      <c r="AF285" s="504"/>
      <c r="AG285" s="504"/>
      <c r="AH285" s="504"/>
      <c r="AI285" s="504"/>
      <c r="AJ285" s="504"/>
      <c r="AK285" s="504"/>
      <c r="AL285" s="504"/>
      <c r="AM285" s="504"/>
      <c r="AN285" s="504"/>
      <c r="AO285" s="504"/>
      <c r="AP285" s="504"/>
      <c r="AQ285" s="704"/>
      <c r="AR285" s="504"/>
      <c r="AS285" s="504"/>
      <c r="AT285" s="704"/>
      <c r="AU285" s="704"/>
      <c r="AV285" s="504"/>
      <c r="AW285" s="504"/>
      <c r="AX285" s="504"/>
      <c r="AY285" s="504"/>
      <c r="AZ285" s="504"/>
    </row>
    <row r="286" ht="15.75" customHeight="1">
      <c r="A286" s="504"/>
      <c r="B286" s="733"/>
      <c r="C286" s="504"/>
      <c r="D286" s="504"/>
      <c r="E286" s="504"/>
      <c r="F286" s="504"/>
      <c r="G286" s="504"/>
      <c r="H286" s="504"/>
      <c r="I286" s="504"/>
      <c r="J286" s="504"/>
      <c r="K286" s="504"/>
      <c r="L286" s="504"/>
      <c r="M286" s="504"/>
      <c r="N286" s="504"/>
      <c r="O286" s="504"/>
      <c r="P286" s="504"/>
      <c r="Q286" s="504"/>
      <c r="R286" s="504"/>
      <c r="S286" s="504"/>
      <c r="T286" s="504"/>
      <c r="U286" s="504"/>
      <c r="V286" s="504"/>
      <c r="W286" s="504"/>
      <c r="X286" s="504"/>
      <c r="Y286" s="504"/>
      <c r="Z286" s="504"/>
      <c r="AA286" s="504"/>
      <c r="AB286" s="504"/>
      <c r="AC286" s="504"/>
      <c r="AD286" s="504"/>
      <c r="AE286" s="504"/>
      <c r="AF286" s="504"/>
      <c r="AG286" s="504"/>
      <c r="AH286" s="504"/>
      <c r="AI286" s="504"/>
      <c r="AJ286" s="504"/>
      <c r="AK286" s="504"/>
      <c r="AL286" s="504"/>
      <c r="AM286" s="504"/>
      <c r="AN286" s="504"/>
      <c r="AO286" s="504"/>
      <c r="AP286" s="504"/>
      <c r="AQ286" s="704"/>
      <c r="AR286" s="504"/>
      <c r="AS286" s="504"/>
      <c r="AT286" s="704"/>
      <c r="AU286" s="704"/>
      <c r="AV286" s="504"/>
      <c r="AW286" s="504"/>
      <c r="AX286" s="504"/>
      <c r="AY286" s="504"/>
      <c r="AZ286" s="504"/>
    </row>
    <row r="287" ht="15.75" customHeight="1">
      <c r="A287" s="504"/>
      <c r="B287" s="733"/>
      <c r="C287" s="504"/>
      <c r="D287" s="504"/>
      <c r="E287" s="504"/>
      <c r="F287" s="504"/>
      <c r="G287" s="504"/>
      <c r="H287" s="504"/>
      <c r="I287" s="504"/>
      <c r="J287" s="504"/>
      <c r="K287" s="504"/>
      <c r="L287" s="504"/>
      <c r="M287" s="504"/>
      <c r="N287" s="504"/>
      <c r="O287" s="504"/>
      <c r="P287" s="504"/>
      <c r="Q287" s="504"/>
      <c r="R287" s="504"/>
      <c r="S287" s="504"/>
      <c r="T287" s="504"/>
      <c r="U287" s="504"/>
      <c r="V287" s="504"/>
      <c r="W287" s="504"/>
      <c r="X287" s="504"/>
      <c r="Y287" s="504"/>
      <c r="Z287" s="504"/>
      <c r="AA287" s="504"/>
      <c r="AB287" s="504"/>
      <c r="AC287" s="504"/>
      <c r="AD287" s="504"/>
      <c r="AE287" s="504"/>
      <c r="AF287" s="504"/>
      <c r="AG287" s="504"/>
      <c r="AH287" s="504"/>
      <c r="AI287" s="504"/>
      <c r="AJ287" s="504"/>
      <c r="AK287" s="504"/>
      <c r="AL287" s="504"/>
      <c r="AM287" s="504"/>
      <c r="AN287" s="504"/>
      <c r="AO287" s="504"/>
      <c r="AP287" s="504"/>
      <c r="AQ287" s="704"/>
      <c r="AR287" s="504"/>
      <c r="AS287" s="504"/>
      <c r="AT287" s="704"/>
      <c r="AU287" s="704"/>
      <c r="AV287" s="504"/>
      <c r="AW287" s="504"/>
      <c r="AX287" s="504"/>
      <c r="AY287" s="504"/>
      <c r="AZ287" s="504"/>
    </row>
    <row r="288" ht="15.75" customHeight="1">
      <c r="A288" s="504"/>
      <c r="B288" s="733"/>
      <c r="C288" s="504"/>
      <c r="D288" s="504"/>
      <c r="E288" s="504"/>
      <c r="F288" s="504"/>
      <c r="G288" s="504"/>
      <c r="H288" s="504"/>
      <c r="I288" s="504"/>
      <c r="J288" s="504"/>
      <c r="K288" s="504"/>
      <c r="L288" s="504"/>
      <c r="M288" s="504"/>
      <c r="N288" s="504"/>
      <c r="O288" s="504"/>
      <c r="P288" s="504"/>
      <c r="Q288" s="504"/>
      <c r="R288" s="504"/>
      <c r="S288" s="504"/>
      <c r="T288" s="504"/>
      <c r="U288" s="504"/>
      <c r="V288" s="504"/>
      <c r="W288" s="504"/>
      <c r="X288" s="504"/>
      <c r="Y288" s="504"/>
      <c r="Z288" s="504"/>
      <c r="AA288" s="504"/>
      <c r="AB288" s="504"/>
      <c r="AC288" s="504"/>
      <c r="AD288" s="504"/>
      <c r="AE288" s="504"/>
      <c r="AF288" s="504"/>
      <c r="AG288" s="504"/>
      <c r="AH288" s="504"/>
      <c r="AI288" s="504"/>
      <c r="AJ288" s="504"/>
      <c r="AK288" s="504"/>
      <c r="AL288" s="504"/>
      <c r="AM288" s="504"/>
      <c r="AN288" s="504"/>
      <c r="AO288" s="504"/>
      <c r="AP288" s="504"/>
      <c r="AQ288" s="704"/>
      <c r="AR288" s="504"/>
      <c r="AS288" s="504"/>
      <c r="AT288" s="704"/>
      <c r="AU288" s="704"/>
      <c r="AV288" s="504"/>
      <c r="AW288" s="504"/>
      <c r="AX288" s="504"/>
      <c r="AY288" s="504"/>
      <c r="AZ288" s="504"/>
    </row>
    <row r="289" ht="15.75" customHeight="1">
      <c r="A289" s="504"/>
      <c r="B289" s="733"/>
      <c r="C289" s="504"/>
      <c r="D289" s="504"/>
      <c r="E289" s="504"/>
      <c r="F289" s="504"/>
      <c r="G289" s="504"/>
      <c r="H289" s="504"/>
      <c r="I289" s="504"/>
      <c r="J289" s="504"/>
      <c r="K289" s="504"/>
      <c r="L289" s="504"/>
      <c r="M289" s="504"/>
      <c r="N289" s="504"/>
      <c r="O289" s="504"/>
      <c r="P289" s="504"/>
      <c r="Q289" s="504"/>
      <c r="R289" s="504"/>
      <c r="S289" s="504"/>
      <c r="T289" s="504"/>
      <c r="U289" s="504"/>
      <c r="V289" s="504"/>
      <c r="W289" s="504"/>
      <c r="X289" s="504"/>
      <c r="Y289" s="504"/>
      <c r="Z289" s="504"/>
      <c r="AA289" s="504"/>
      <c r="AB289" s="504"/>
      <c r="AC289" s="504"/>
      <c r="AD289" s="504"/>
      <c r="AE289" s="504"/>
      <c r="AF289" s="504"/>
      <c r="AG289" s="504"/>
      <c r="AH289" s="504"/>
      <c r="AI289" s="504"/>
      <c r="AJ289" s="504"/>
      <c r="AK289" s="504"/>
      <c r="AL289" s="504"/>
      <c r="AM289" s="504"/>
      <c r="AN289" s="504"/>
      <c r="AO289" s="504"/>
      <c r="AP289" s="504"/>
      <c r="AQ289" s="704"/>
      <c r="AR289" s="504"/>
      <c r="AS289" s="504"/>
      <c r="AT289" s="704"/>
      <c r="AU289" s="704"/>
      <c r="AV289" s="504"/>
      <c r="AW289" s="504"/>
      <c r="AX289" s="504"/>
      <c r="AY289" s="504"/>
      <c r="AZ289" s="504"/>
    </row>
    <row r="290" ht="15.75" customHeight="1">
      <c r="A290" s="504"/>
      <c r="B290" s="733"/>
      <c r="C290" s="504"/>
      <c r="D290" s="504"/>
      <c r="E290" s="504"/>
      <c r="F290" s="504"/>
      <c r="G290" s="504"/>
      <c r="H290" s="504"/>
      <c r="I290" s="504"/>
      <c r="J290" s="504"/>
      <c r="K290" s="504"/>
      <c r="L290" s="504"/>
      <c r="M290" s="504"/>
      <c r="N290" s="504"/>
      <c r="O290" s="504"/>
      <c r="P290" s="504"/>
      <c r="Q290" s="504"/>
      <c r="R290" s="504"/>
      <c r="S290" s="504"/>
      <c r="T290" s="504"/>
      <c r="U290" s="504"/>
      <c r="V290" s="504"/>
      <c r="W290" s="504"/>
      <c r="X290" s="504"/>
      <c r="Y290" s="504"/>
      <c r="Z290" s="504"/>
      <c r="AA290" s="504"/>
      <c r="AB290" s="504"/>
      <c r="AC290" s="504"/>
      <c r="AD290" s="504"/>
      <c r="AE290" s="504"/>
      <c r="AF290" s="504"/>
      <c r="AG290" s="504"/>
      <c r="AH290" s="504"/>
      <c r="AI290" s="504"/>
      <c r="AJ290" s="504"/>
      <c r="AK290" s="504"/>
      <c r="AL290" s="504"/>
      <c r="AM290" s="504"/>
      <c r="AN290" s="504"/>
      <c r="AO290" s="504"/>
      <c r="AP290" s="504"/>
      <c r="AQ290" s="704"/>
      <c r="AR290" s="504"/>
      <c r="AS290" s="504"/>
      <c r="AT290" s="704"/>
      <c r="AU290" s="704"/>
      <c r="AV290" s="504"/>
      <c r="AW290" s="504"/>
      <c r="AX290" s="504"/>
      <c r="AY290" s="504"/>
      <c r="AZ290" s="504"/>
    </row>
    <row r="291" ht="15.75" customHeight="1">
      <c r="A291" s="504"/>
      <c r="B291" s="733"/>
      <c r="C291" s="504"/>
      <c r="D291" s="504"/>
      <c r="E291" s="504"/>
      <c r="F291" s="504"/>
      <c r="G291" s="504"/>
      <c r="H291" s="504"/>
      <c r="I291" s="504"/>
      <c r="J291" s="504"/>
      <c r="K291" s="504"/>
      <c r="L291" s="504"/>
      <c r="M291" s="504"/>
      <c r="N291" s="504"/>
      <c r="O291" s="504"/>
      <c r="P291" s="504"/>
      <c r="Q291" s="504"/>
      <c r="R291" s="504"/>
      <c r="S291" s="504"/>
      <c r="T291" s="504"/>
      <c r="U291" s="504"/>
      <c r="V291" s="504"/>
      <c r="W291" s="504"/>
      <c r="X291" s="504"/>
      <c r="Y291" s="504"/>
      <c r="Z291" s="504"/>
      <c r="AA291" s="504"/>
      <c r="AB291" s="504"/>
      <c r="AC291" s="504"/>
      <c r="AD291" s="504"/>
      <c r="AE291" s="504"/>
      <c r="AF291" s="504"/>
      <c r="AG291" s="504"/>
      <c r="AH291" s="504"/>
      <c r="AI291" s="504"/>
      <c r="AJ291" s="504"/>
      <c r="AK291" s="504"/>
      <c r="AL291" s="504"/>
      <c r="AM291" s="504"/>
      <c r="AN291" s="504"/>
      <c r="AO291" s="504"/>
      <c r="AP291" s="504"/>
      <c r="AQ291" s="704"/>
      <c r="AR291" s="504"/>
      <c r="AS291" s="504"/>
      <c r="AT291" s="704"/>
      <c r="AU291" s="704"/>
      <c r="AV291" s="504"/>
      <c r="AW291" s="504"/>
      <c r="AX291" s="504"/>
      <c r="AY291" s="504"/>
      <c r="AZ291" s="504"/>
    </row>
    <row r="292" ht="15.75" customHeight="1">
      <c r="A292" s="504"/>
      <c r="B292" s="733"/>
      <c r="C292" s="504"/>
      <c r="D292" s="504"/>
      <c r="E292" s="504"/>
      <c r="F292" s="504"/>
      <c r="G292" s="504"/>
      <c r="H292" s="504"/>
      <c r="I292" s="504"/>
      <c r="J292" s="504"/>
      <c r="K292" s="504"/>
      <c r="L292" s="504"/>
      <c r="M292" s="504"/>
      <c r="N292" s="504"/>
      <c r="O292" s="504"/>
      <c r="P292" s="504"/>
      <c r="Q292" s="504"/>
      <c r="R292" s="504"/>
      <c r="S292" s="504"/>
      <c r="T292" s="504"/>
      <c r="U292" s="504"/>
      <c r="V292" s="504"/>
      <c r="W292" s="504"/>
      <c r="X292" s="504"/>
      <c r="Y292" s="504"/>
      <c r="Z292" s="504"/>
      <c r="AA292" s="504"/>
      <c r="AB292" s="504"/>
      <c r="AC292" s="504"/>
      <c r="AD292" s="504"/>
      <c r="AE292" s="504"/>
      <c r="AF292" s="504"/>
      <c r="AG292" s="504"/>
      <c r="AH292" s="504"/>
      <c r="AI292" s="504"/>
      <c r="AJ292" s="504"/>
      <c r="AK292" s="504"/>
      <c r="AL292" s="504"/>
      <c r="AM292" s="504"/>
      <c r="AN292" s="504"/>
      <c r="AO292" s="504"/>
      <c r="AP292" s="504"/>
      <c r="AQ292" s="704"/>
      <c r="AR292" s="504"/>
      <c r="AS292" s="504"/>
      <c r="AT292" s="704"/>
      <c r="AU292" s="704"/>
      <c r="AV292" s="504"/>
      <c r="AW292" s="504"/>
      <c r="AX292" s="504"/>
      <c r="AY292" s="504"/>
      <c r="AZ292" s="504"/>
    </row>
    <row r="293" ht="15.75" customHeight="1">
      <c r="A293" s="504"/>
      <c r="B293" s="733"/>
      <c r="C293" s="504"/>
      <c r="D293" s="504"/>
      <c r="E293" s="504"/>
      <c r="F293" s="504"/>
      <c r="G293" s="504"/>
      <c r="H293" s="504"/>
      <c r="I293" s="504"/>
      <c r="J293" s="504"/>
      <c r="K293" s="504"/>
      <c r="L293" s="504"/>
      <c r="M293" s="504"/>
      <c r="N293" s="504"/>
      <c r="O293" s="504"/>
      <c r="P293" s="504"/>
      <c r="Q293" s="504"/>
      <c r="R293" s="504"/>
      <c r="S293" s="504"/>
      <c r="T293" s="504"/>
      <c r="U293" s="504"/>
      <c r="V293" s="504"/>
      <c r="W293" s="504"/>
      <c r="X293" s="504"/>
      <c r="Y293" s="504"/>
      <c r="Z293" s="504"/>
      <c r="AA293" s="504"/>
      <c r="AB293" s="504"/>
      <c r="AC293" s="504"/>
      <c r="AD293" s="504"/>
      <c r="AE293" s="504"/>
      <c r="AF293" s="504"/>
      <c r="AG293" s="504"/>
      <c r="AH293" s="504"/>
      <c r="AI293" s="504"/>
      <c r="AJ293" s="504"/>
      <c r="AK293" s="504"/>
      <c r="AL293" s="504"/>
      <c r="AM293" s="504"/>
      <c r="AN293" s="504"/>
      <c r="AO293" s="504"/>
      <c r="AP293" s="504"/>
      <c r="AQ293" s="704"/>
      <c r="AR293" s="504"/>
      <c r="AS293" s="504"/>
      <c r="AT293" s="704"/>
      <c r="AU293" s="704"/>
      <c r="AV293" s="504"/>
      <c r="AW293" s="504"/>
      <c r="AX293" s="504"/>
      <c r="AY293" s="504"/>
      <c r="AZ293" s="504"/>
    </row>
    <row r="294" ht="15.75" customHeight="1">
      <c r="A294" s="504"/>
      <c r="B294" s="733"/>
      <c r="C294" s="504"/>
      <c r="D294" s="504"/>
      <c r="E294" s="504"/>
      <c r="F294" s="504"/>
      <c r="G294" s="504"/>
      <c r="H294" s="504"/>
      <c r="I294" s="504"/>
      <c r="J294" s="504"/>
      <c r="K294" s="504"/>
      <c r="L294" s="504"/>
      <c r="M294" s="504"/>
      <c r="N294" s="504"/>
      <c r="O294" s="504"/>
      <c r="P294" s="504"/>
      <c r="Q294" s="504"/>
      <c r="R294" s="504"/>
      <c r="S294" s="504"/>
      <c r="T294" s="504"/>
      <c r="U294" s="504"/>
      <c r="V294" s="504"/>
      <c r="W294" s="504"/>
      <c r="X294" s="504"/>
      <c r="Y294" s="504"/>
      <c r="Z294" s="504"/>
      <c r="AA294" s="504"/>
      <c r="AB294" s="504"/>
      <c r="AC294" s="504"/>
      <c r="AD294" s="504"/>
      <c r="AE294" s="504"/>
      <c r="AF294" s="504"/>
      <c r="AG294" s="504"/>
      <c r="AH294" s="504"/>
      <c r="AI294" s="504"/>
      <c r="AJ294" s="504"/>
      <c r="AK294" s="504"/>
      <c r="AL294" s="504"/>
      <c r="AM294" s="504"/>
      <c r="AN294" s="504"/>
      <c r="AO294" s="504"/>
      <c r="AP294" s="504"/>
      <c r="AQ294" s="704"/>
      <c r="AR294" s="504"/>
      <c r="AS294" s="504"/>
      <c r="AT294" s="704"/>
      <c r="AU294" s="704"/>
      <c r="AV294" s="504"/>
      <c r="AW294" s="504"/>
      <c r="AX294" s="504"/>
      <c r="AY294" s="504"/>
      <c r="AZ294" s="504"/>
    </row>
    <row r="295" ht="15.75" customHeight="1">
      <c r="A295" s="504"/>
      <c r="B295" s="733"/>
      <c r="C295" s="504"/>
      <c r="D295" s="504"/>
      <c r="E295" s="504"/>
      <c r="F295" s="504"/>
      <c r="G295" s="504"/>
      <c r="H295" s="504"/>
      <c r="I295" s="504"/>
      <c r="J295" s="504"/>
      <c r="K295" s="504"/>
      <c r="L295" s="504"/>
      <c r="M295" s="504"/>
      <c r="N295" s="504"/>
      <c r="O295" s="504"/>
      <c r="P295" s="504"/>
      <c r="Q295" s="504"/>
      <c r="R295" s="504"/>
      <c r="S295" s="504"/>
      <c r="T295" s="504"/>
      <c r="U295" s="504"/>
      <c r="V295" s="504"/>
      <c r="W295" s="504"/>
      <c r="X295" s="504"/>
      <c r="Y295" s="504"/>
      <c r="Z295" s="504"/>
      <c r="AA295" s="504"/>
      <c r="AB295" s="504"/>
      <c r="AC295" s="504"/>
      <c r="AD295" s="504"/>
      <c r="AE295" s="504"/>
      <c r="AF295" s="504"/>
      <c r="AG295" s="504"/>
      <c r="AH295" s="504"/>
      <c r="AI295" s="504"/>
      <c r="AJ295" s="504"/>
      <c r="AK295" s="504"/>
      <c r="AL295" s="504"/>
      <c r="AM295" s="504"/>
      <c r="AN295" s="504"/>
      <c r="AO295" s="504"/>
      <c r="AP295" s="504"/>
      <c r="AQ295" s="704"/>
      <c r="AR295" s="504"/>
      <c r="AS295" s="504"/>
      <c r="AT295" s="704"/>
      <c r="AU295" s="704"/>
      <c r="AV295" s="504"/>
      <c r="AW295" s="504"/>
      <c r="AX295" s="504"/>
      <c r="AY295" s="504"/>
      <c r="AZ295" s="504"/>
    </row>
    <row r="296" ht="15.75" customHeight="1">
      <c r="A296" s="504"/>
      <c r="B296" s="733"/>
      <c r="C296" s="504"/>
      <c r="D296" s="504"/>
      <c r="E296" s="504"/>
      <c r="F296" s="504"/>
      <c r="G296" s="504"/>
      <c r="H296" s="504"/>
      <c r="I296" s="504"/>
      <c r="J296" s="504"/>
      <c r="K296" s="504"/>
      <c r="L296" s="504"/>
      <c r="M296" s="504"/>
      <c r="N296" s="504"/>
      <c r="O296" s="504"/>
      <c r="P296" s="504"/>
      <c r="Q296" s="504"/>
      <c r="R296" s="504"/>
      <c r="S296" s="504"/>
      <c r="T296" s="504"/>
      <c r="U296" s="504"/>
      <c r="V296" s="504"/>
      <c r="W296" s="504"/>
      <c r="X296" s="504"/>
      <c r="Y296" s="504"/>
      <c r="Z296" s="504"/>
      <c r="AA296" s="504"/>
      <c r="AB296" s="504"/>
      <c r="AC296" s="504"/>
      <c r="AD296" s="504"/>
      <c r="AE296" s="504"/>
      <c r="AF296" s="504"/>
      <c r="AG296" s="504"/>
      <c r="AH296" s="504"/>
      <c r="AI296" s="504"/>
      <c r="AJ296" s="504"/>
      <c r="AK296" s="504"/>
      <c r="AL296" s="504"/>
      <c r="AM296" s="504"/>
      <c r="AN296" s="504"/>
      <c r="AO296" s="504"/>
      <c r="AP296" s="504"/>
      <c r="AQ296" s="704"/>
      <c r="AR296" s="504"/>
      <c r="AS296" s="504"/>
      <c r="AT296" s="704"/>
      <c r="AU296" s="704"/>
      <c r="AV296" s="504"/>
      <c r="AW296" s="504"/>
      <c r="AX296" s="504"/>
      <c r="AY296" s="504"/>
      <c r="AZ296" s="504"/>
    </row>
    <row r="297" ht="15.75" customHeight="1">
      <c r="A297" s="504"/>
      <c r="B297" s="733"/>
      <c r="C297" s="504"/>
      <c r="D297" s="504"/>
      <c r="E297" s="504"/>
      <c r="F297" s="504"/>
      <c r="G297" s="504"/>
      <c r="H297" s="504"/>
      <c r="I297" s="504"/>
      <c r="J297" s="504"/>
      <c r="K297" s="504"/>
      <c r="L297" s="504"/>
      <c r="M297" s="504"/>
      <c r="N297" s="504"/>
      <c r="O297" s="504"/>
      <c r="P297" s="504"/>
      <c r="Q297" s="504"/>
      <c r="R297" s="504"/>
      <c r="S297" s="504"/>
      <c r="T297" s="504"/>
      <c r="U297" s="504"/>
      <c r="V297" s="504"/>
      <c r="W297" s="504"/>
      <c r="X297" s="504"/>
      <c r="Y297" s="504"/>
      <c r="Z297" s="504"/>
      <c r="AA297" s="504"/>
      <c r="AB297" s="504"/>
      <c r="AC297" s="504"/>
      <c r="AD297" s="504"/>
      <c r="AE297" s="504"/>
      <c r="AF297" s="504"/>
      <c r="AG297" s="504"/>
      <c r="AH297" s="504"/>
      <c r="AI297" s="504"/>
      <c r="AJ297" s="504"/>
      <c r="AK297" s="504"/>
      <c r="AL297" s="504"/>
      <c r="AM297" s="504"/>
      <c r="AN297" s="504"/>
      <c r="AO297" s="504"/>
      <c r="AP297" s="504"/>
      <c r="AQ297" s="704"/>
      <c r="AR297" s="504"/>
      <c r="AS297" s="504"/>
      <c r="AT297" s="704"/>
      <c r="AU297" s="704"/>
      <c r="AV297" s="504"/>
      <c r="AW297" s="504"/>
      <c r="AX297" s="504"/>
      <c r="AY297" s="504"/>
      <c r="AZ297" s="504"/>
    </row>
    <row r="298" ht="15.75" customHeight="1">
      <c r="A298" s="504"/>
      <c r="B298" s="733"/>
      <c r="C298" s="504"/>
      <c r="D298" s="504"/>
      <c r="E298" s="504"/>
      <c r="F298" s="504"/>
      <c r="G298" s="504"/>
      <c r="H298" s="504"/>
      <c r="I298" s="504"/>
      <c r="J298" s="504"/>
      <c r="K298" s="504"/>
      <c r="L298" s="504"/>
      <c r="M298" s="504"/>
      <c r="N298" s="504"/>
      <c r="O298" s="504"/>
      <c r="P298" s="504"/>
      <c r="Q298" s="504"/>
      <c r="R298" s="504"/>
      <c r="S298" s="504"/>
      <c r="T298" s="504"/>
      <c r="U298" s="504"/>
      <c r="V298" s="504"/>
      <c r="W298" s="504"/>
      <c r="X298" s="504"/>
      <c r="Y298" s="504"/>
      <c r="Z298" s="504"/>
      <c r="AA298" s="504"/>
      <c r="AB298" s="504"/>
      <c r="AC298" s="504"/>
      <c r="AD298" s="504"/>
      <c r="AE298" s="504"/>
      <c r="AF298" s="504"/>
      <c r="AG298" s="504"/>
      <c r="AH298" s="504"/>
      <c r="AI298" s="504"/>
      <c r="AJ298" s="504"/>
      <c r="AK298" s="504"/>
      <c r="AL298" s="504"/>
      <c r="AM298" s="504"/>
      <c r="AN298" s="504"/>
      <c r="AO298" s="504"/>
      <c r="AP298" s="504"/>
      <c r="AQ298" s="704"/>
      <c r="AR298" s="504"/>
      <c r="AS298" s="504"/>
      <c r="AT298" s="704"/>
      <c r="AU298" s="704"/>
      <c r="AV298" s="504"/>
      <c r="AW298" s="504"/>
      <c r="AX298" s="504"/>
      <c r="AY298" s="504"/>
      <c r="AZ298" s="504"/>
    </row>
    <row r="299" ht="15.75" customHeight="1">
      <c r="A299" s="504"/>
      <c r="B299" s="733"/>
      <c r="C299" s="504"/>
      <c r="D299" s="504"/>
      <c r="E299" s="504"/>
      <c r="F299" s="504"/>
      <c r="G299" s="504"/>
      <c r="H299" s="504"/>
      <c r="I299" s="504"/>
      <c r="J299" s="504"/>
      <c r="K299" s="504"/>
      <c r="L299" s="504"/>
      <c r="M299" s="504"/>
      <c r="N299" s="504"/>
      <c r="O299" s="504"/>
      <c r="P299" s="504"/>
      <c r="Q299" s="504"/>
      <c r="R299" s="504"/>
      <c r="S299" s="504"/>
      <c r="T299" s="504"/>
      <c r="U299" s="504"/>
      <c r="V299" s="504"/>
      <c r="W299" s="504"/>
      <c r="X299" s="504"/>
      <c r="Y299" s="504"/>
      <c r="Z299" s="504"/>
      <c r="AA299" s="504"/>
      <c r="AB299" s="504"/>
      <c r="AC299" s="504"/>
      <c r="AD299" s="504"/>
      <c r="AE299" s="504"/>
      <c r="AF299" s="504"/>
      <c r="AG299" s="504"/>
      <c r="AH299" s="504"/>
      <c r="AI299" s="504"/>
      <c r="AJ299" s="504"/>
      <c r="AK299" s="504"/>
      <c r="AL299" s="504"/>
      <c r="AM299" s="504"/>
      <c r="AN299" s="504"/>
      <c r="AO299" s="504"/>
      <c r="AP299" s="504"/>
      <c r="AQ299" s="704"/>
      <c r="AR299" s="504"/>
      <c r="AS299" s="504"/>
      <c r="AT299" s="704"/>
      <c r="AU299" s="704"/>
      <c r="AV299" s="504"/>
      <c r="AW299" s="504"/>
      <c r="AX299" s="504"/>
      <c r="AY299" s="504"/>
      <c r="AZ299" s="504"/>
    </row>
    <row r="300" ht="15.75" customHeight="1">
      <c r="A300" s="504"/>
      <c r="B300" s="733"/>
      <c r="C300" s="504"/>
      <c r="D300" s="504"/>
      <c r="E300" s="504"/>
      <c r="F300" s="504"/>
      <c r="G300" s="504"/>
      <c r="H300" s="504"/>
      <c r="I300" s="504"/>
      <c r="J300" s="504"/>
      <c r="K300" s="504"/>
      <c r="L300" s="504"/>
      <c r="M300" s="504"/>
      <c r="N300" s="504"/>
      <c r="O300" s="504"/>
      <c r="P300" s="504"/>
      <c r="Q300" s="504"/>
      <c r="R300" s="504"/>
      <c r="S300" s="504"/>
      <c r="T300" s="504"/>
      <c r="U300" s="504"/>
      <c r="V300" s="504"/>
      <c r="W300" s="504"/>
      <c r="X300" s="504"/>
      <c r="Y300" s="504"/>
      <c r="Z300" s="504"/>
      <c r="AA300" s="504"/>
      <c r="AB300" s="504"/>
      <c r="AC300" s="504"/>
      <c r="AD300" s="504"/>
      <c r="AE300" s="504"/>
      <c r="AF300" s="504"/>
      <c r="AG300" s="504"/>
      <c r="AH300" s="504"/>
      <c r="AI300" s="504"/>
      <c r="AJ300" s="504"/>
      <c r="AK300" s="504"/>
      <c r="AL300" s="504"/>
      <c r="AM300" s="504"/>
      <c r="AN300" s="504"/>
      <c r="AO300" s="504"/>
      <c r="AP300" s="504"/>
      <c r="AQ300" s="704"/>
      <c r="AR300" s="504"/>
      <c r="AS300" s="504"/>
      <c r="AT300" s="704"/>
      <c r="AU300" s="704"/>
      <c r="AV300" s="504"/>
      <c r="AW300" s="504"/>
      <c r="AX300" s="504"/>
      <c r="AY300" s="504"/>
      <c r="AZ300" s="504"/>
    </row>
    <row r="301" ht="15.75" customHeight="1">
      <c r="A301" s="504"/>
      <c r="B301" s="733"/>
      <c r="C301" s="504"/>
      <c r="D301" s="504"/>
      <c r="E301" s="504"/>
      <c r="F301" s="504"/>
      <c r="G301" s="504"/>
      <c r="H301" s="504"/>
      <c r="I301" s="504"/>
      <c r="J301" s="504"/>
      <c r="K301" s="504"/>
      <c r="L301" s="504"/>
      <c r="M301" s="504"/>
      <c r="N301" s="504"/>
      <c r="O301" s="504"/>
      <c r="P301" s="504"/>
      <c r="Q301" s="504"/>
      <c r="R301" s="504"/>
      <c r="S301" s="504"/>
      <c r="T301" s="504"/>
      <c r="U301" s="504"/>
      <c r="V301" s="504"/>
      <c r="W301" s="504"/>
      <c r="X301" s="504"/>
      <c r="Y301" s="504"/>
      <c r="Z301" s="504"/>
      <c r="AA301" s="504"/>
      <c r="AB301" s="504"/>
      <c r="AC301" s="504"/>
      <c r="AD301" s="504"/>
      <c r="AE301" s="504"/>
      <c r="AF301" s="504"/>
      <c r="AG301" s="504"/>
      <c r="AH301" s="504"/>
      <c r="AI301" s="504"/>
      <c r="AJ301" s="504"/>
      <c r="AK301" s="504"/>
      <c r="AL301" s="504"/>
      <c r="AM301" s="504"/>
      <c r="AN301" s="504"/>
      <c r="AO301" s="504"/>
      <c r="AP301" s="504"/>
      <c r="AQ301" s="704"/>
      <c r="AR301" s="504"/>
      <c r="AS301" s="504"/>
      <c r="AT301" s="704"/>
      <c r="AU301" s="704"/>
      <c r="AV301" s="504"/>
      <c r="AW301" s="504"/>
      <c r="AX301" s="504"/>
      <c r="AY301" s="504"/>
      <c r="AZ301" s="504"/>
    </row>
    <row r="302" ht="15.75" customHeight="1">
      <c r="A302" s="504"/>
      <c r="B302" s="733"/>
      <c r="C302" s="504"/>
      <c r="D302" s="504"/>
      <c r="E302" s="504"/>
      <c r="F302" s="504"/>
      <c r="G302" s="504"/>
      <c r="H302" s="504"/>
      <c r="I302" s="504"/>
      <c r="J302" s="504"/>
      <c r="K302" s="504"/>
      <c r="L302" s="504"/>
      <c r="M302" s="504"/>
      <c r="N302" s="504"/>
      <c r="O302" s="504"/>
      <c r="P302" s="504"/>
      <c r="Q302" s="504"/>
      <c r="R302" s="504"/>
      <c r="S302" s="504"/>
      <c r="T302" s="504"/>
      <c r="U302" s="504"/>
      <c r="V302" s="504"/>
      <c r="W302" s="504"/>
      <c r="X302" s="504"/>
      <c r="Y302" s="504"/>
      <c r="Z302" s="504"/>
      <c r="AA302" s="504"/>
      <c r="AB302" s="504"/>
      <c r="AC302" s="504"/>
      <c r="AD302" s="504"/>
      <c r="AE302" s="504"/>
      <c r="AF302" s="504"/>
      <c r="AG302" s="504"/>
      <c r="AH302" s="504"/>
      <c r="AI302" s="504"/>
      <c r="AJ302" s="504"/>
      <c r="AK302" s="504"/>
      <c r="AL302" s="504"/>
      <c r="AM302" s="504"/>
      <c r="AN302" s="504"/>
      <c r="AO302" s="504"/>
      <c r="AP302" s="504"/>
      <c r="AQ302" s="704"/>
      <c r="AR302" s="504"/>
      <c r="AS302" s="504"/>
      <c r="AT302" s="704"/>
      <c r="AU302" s="704"/>
      <c r="AV302" s="504"/>
      <c r="AW302" s="504"/>
      <c r="AX302" s="504"/>
      <c r="AY302" s="504"/>
      <c r="AZ302" s="504"/>
    </row>
    <row r="303" ht="15.75" customHeight="1">
      <c r="A303" s="504"/>
      <c r="B303" s="733"/>
      <c r="C303" s="504"/>
      <c r="D303" s="504"/>
      <c r="E303" s="504"/>
      <c r="F303" s="504"/>
      <c r="G303" s="504"/>
      <c r="H303" s="504"/>
      <c r="I303" s="504"/>
      <c r="J303" s="504"/>
      <c r="K303" s="504"/>
      <c r="L303" s="504"/>
      <c r="M303" s="504"/>
      <c r="N303" s="504"/>
      <c r="O303" s="504"/>
      <c r="P303" s="504"/>
      <c r="Q303" s="504"/>
      <c r="R303" s="504"/>
      <c r="S303" s="504"/>
      <c r="T303" s="504"/>
      <c r="U303" s="504"/>
      <c r="V303" s="504"/>
      <c r="W303" s="504"/>
      <c r="X303" s="504"/>
      <c r="Y303" s="504"/>
      <c r="Z303" s="504"/>
      <c r="AA303" s="504"/>
      <c r="AB303" s="504"/>
      <c r="AC303" s="504"/>
      <c r="AD303" s="504"/>
      <c r="AE303" s="504"/>
      <c r="AF303" s="504"/>
      <c r="AG303" s="504"/>
      <c r="AH303" s="504"/>
      <c r="AI303" s="504"/>
      <c r="AJ303" s="504"/>
      <c r="AK303" s="504"/>
      <c r="AL303" s="504"/>
      <c r="AM303" s="504"/>
      <c r="AN303" s="504"/>
      <c r="AO303" s="504"/>
      <c r="AP303" s="504"/>
      <c r="AQ303" s="704"/>
      <c r="AR303" s="504"/>
      <c r="AS303" s="504"/>
      <c r="AT303" s="704"/>
      <c r="AU303" s="704"/>
      <c r="AV303" s="504"/>
      <c r="AW303" s="504"/>
      <c r="AX303" s="504"/>
      <c r="AY303" s="504"/>
      <c r="AZ303" s="504"/>
    </row>
    <row r="304" ht="15.75" customHeight="1">
      <c r="A304" s="504"/>
      <c r="B304" s="733"/>
      <c r="C304" s="504"/>
      <c r="D304" s="504"/>
      <c r="E304" s="504"/>
      <c r="F304" s="504"/>
      <c r="G304" s="504"/>
      <c r="H304" s="504"/>
      <c r="I304" s="504"/>
      <c r="J304" s="504"/>
      <c r="K304" s="504"/>
      <c r="L304" s="504"/>
      <c r="M304" s="504"/>
      <c r="N304" s="504"/>
      <c r="O304" s="504"/>
      <c r="P304" s="504"/>
      <c r="Q304" s="504"/>
      <c r="R304" s="504"/>
      <c r="S304" s="504"/>
      <c r="T304" s="504"/>
      <c r="U304" s="504"/>
      <c r="V304" s="504"/>
      <c r="W304" s="504"/>
      <c r="X304" s="504"/>
      <c r="Y304" s="504"/>
      <c r="Z304" s="504"/>
      <c r="AA304" s="504"/>
      <c r="AB304" s="504"/>
      <c r="AC304" s="504"/>
      <c r="AD304" s="504"/>
      <c r="AE304" s="504"/>
      <c r="AF304" s="504"/>
      <c r="AG304" s="504"/>
      <c r="AH304" s="504"/>
      <c r="AI304" s="504"/>
      <c r="AJ304" s="504"/>
      <c r="AK304" s="504"/>
      <c r="AL304" s="504"/>
      <c r="AM304" s="504"/>
      <c r="AN304" s="504"/>
      <c r="AO304" s="504"/>
      <c r="AP304" s="504"/>
      <c r="AQ304" s="704"/>
      <c r="AR304" s="504"/>
      <c r="AS304" s="504"/>
      <c r="AT304" s="704"/>
      <c r="AU304" s="704"/>
      <c r="AV304" s="504"/>
      <c r="AW304" s="504"/>
      <c r="AX304" s="504"/>
      <c r="AY304" s="504"/>
      <c r="AZ304" s="504"/>
    </row>
    <row r="305" ht="15.75" customHeight="1">
      <c r="A305" s="504"/>
      <c r="B305" s="733"/>
      <c r="C305" s="504"/>
      <c r="D305" s="504"/>
      <c r="E305" s="504"/>
      <c r="F305" s="504"/>
      <c r="G305" s="504"/>
      <c r="H305" s="504"/>
      <c r="I305" s="504"/>
      <c r="J305" s="504"/>
      <c r="K305" s="504"/>
      <c r="L305" s="504"/>
      <c r="M305" s="504"/>
      <c r="N305" s="504"/>
      <c r="O305" s="504"/>
      <c r="P305" s="504"/>
      <c r="Q305" s="504"/>
      <c r="R305" s="504"/>
      <c r="S305" s="504"/>
      <c r="T305" s="504"/>
      <c r="U305" s="504"/>
      <c r="V305" s="504"/>
      <c r="W305" s="504"/>
      <c r="X305" s="504"/>
      <c r="Y305" s="504"/>
      <c r="Z305" s="504"/>
      <c r="AA305" s="504"/>
      <c r="AB305" s="504"/>
      <c r="AC305" s="504"/>
      <c r="AD305" s="504"/>
      <c r="AE305" s="504"/>
      <c r="AF305" s="504"/>
      <c r="AG305" s="504"/>
      <c r="AH305" s="504"/>
      <c r="AI305" s="504"/>
      <c r="AJ305" s="504"/>
      <c r="AK305" s="504"/>
      <c r="AL305" s="504"/>
      <c r="AM305" s="504"/>
      <c r="AN305" s="504"/>
      <c r="AO305" s="504"/>
      <c r="AP305" s="504"/>
      <c r="AQ305" s="704"/>
      <c r="AR305" s="504"/>
      <c r="AS305" s="504"/>
      <c r="AT305" s="704"/>
      <c r="AU305" s="704"/>
      <c r="AV305" s="504"/>
      <c r="AW305" s="504"/>
      <c r="AX305" s="504"/>
      <c r="AY305" s="504"/>
      <c r="AZ305" s="504"/>
    </row>
    <row r="306" ht="15.75" customHeight="1">
      <c r="A306" s="504"/>
      <c r="B306" s="733"/>
      <c r="C306" s="504"/>
      <c r="D306" s="504"/>
      <c r="E306" s="504"/>
      <c r="F306" s="504"/>
      <c r="G306" s="504"/>
      <c r="H306" s="504"/>
      <c r="I306" s="504"/>
      <c r="J306" s="504"/>
      <c r="K306" s="504"/>
      <c r="L306" s="504"/>
      <c r="M306" s="504"/>
      <c r="N306" s="504"/>
      <c r="O306" s="504"/>
      <c r="P306" s="504"/>
      <c r="Q306" s="504"/>
      <c r="R306" s="504"/>
      <c r="S306" s="504"/>
      <c r="T306" s="504"/>
      <c r="U306" s="504"/>
      <c r="V306" s="504"/>
      <c r="W306" s="504"/>
      <c r="X306" s="504"/>
      <c r="Y306" s="504"/>
      <c r="Z306" s="504"/>
      <c r="AA306" s="504"/>
      <c r="AB306" s="504"/>
      <c r="AC306" s="504"/>
      <c r="AD306" s="504"/>
      <c r="AE306" s="504"/>
      <c r="AF306" s="504"/>
      <c r="AG306" s="504"/>
      <c r="AH306" s="504"/>
      <c r="AI306" s="504"/>
      <c r="AJ306" s="504"/>
      <c r="AK306" s="504"/>
      <c r="AL306" s="504"/>
      <c r="AM306" s="504"/>
      <c r="AN306" s="504"/>
      <c r="AO306" s="504"/>
      <c r="AP306" s="504"/>
      <c r="AQ306" s="704"/>
      <c r="AR306" s="504"/>
      <c r="AS306" s="504"/>
      <c r="AT306" s="704"/>
      <c r="AU306" s="704"/>
      <c r="AV306" s="504"/>
      <c r="AW306" s="504"/>
      <c r="AX306" s="504"/>
      <c r="AY306" s="504"/>
      <c r="AZ306" s="504"/>
    </row>
    <row r="307" ht="15.75" customHeight="1">
      <c r="A307" s="504"/>
      <c r="B307" s="733"/>
      <c r="C307" s="504"/>
      <c r="D307" s="504"/>
      <c r="E307" s="504"/>
      <c r="F307" s="504"/>
      <c r="G307" s="504"/>
      <c r="H307" s="504"/>
      <c r="I307" s="504"/>
      <c r="J307" s="504"/>
      <c r="K307" s="504"/>
      <c r="L307" s="504"/>
      <c r="M307" s="504"/>
      <c r="N307" s="504"/>
      <c r="O307" s="504"/>
      <c r="P307" s="504"/>
      <c r="Q307" s="504"/>
      <c r="R307" s="504"/>
      <c r="S307" s="504"/>
      <c r="T307" s="504"/>
      <c r="U307" s="504"/>
      <c r="V307" s="504"/>
      <c r="W307" s="504"/>
      <c r="X307" s="504"/>
      <c r="Y307" s="504"/>
      <c r="Z307" s="504"/>
      <c r="AA307" s="504"/>
      <c r="AB307" s="504"/>
      <c r="AC307" s="504"/>
      <c r="AD307" s="504"/>
      <c r="AE307" s="504"/>
      <c r="AF307" s="504"/>
      <c r="AG307" s="504"/>
      <c r="AH307" s="504"/>
      <c r="AI307" s="504"/>
      <c r="AJ307" s="504"/>
      <c r="AK307" s="504"/>
      <c r="AL307" s="504"/>
      <c r="AM307" s="504"/>
      <c r="AN307" s="504"/>
      <c r="AO307" s="504"/>
      <c r="AP307" s="504"/>
      <c r="AQ307" s="704"/>
      <c r="AR307" s="504"/>
      <c r="AS307" s="504"/>
      <c r="AT307" s="704"/>
      <c r="AU307" s="704"/>
      <c r="AV307" s="504"/>
      <c r="AW307" s="504"/>
      <c r="AX307" s="504"/>
      <c r="AY307" s="504"/>
      <c r="AZ307" s="504"/>
    </row>
    <row r="308" ht="15.75" customHeight="1">
      <c r="A308" s="504"/>
      <c r="B308" s="733"/>
      <c r="C308" s="504"/>
      <c r="D308" s="504"/>
      <c r="E308" s="504"/>
      <c r="F308" s="504"/>
      <c r="G308" s="504"/>
      <c r="H308" s="504"/>
      <c r="I308" s="504"/>
      <c r="J308" s="504"/>
      <c r="K308" s="504"/>
      <c r="L308" s="504"/>
      <c r="M308" s="504"/>
      <c r="N308" s="504"/>
      <c r="O308" s="504"/>
      <c r="P308" s="504"/>
      <c r="Q308" s="504"/>
      <c r="R308" s="504"/>
      <c r="S308" s="504"/>
      <c r="T308" s="504"/>
      <c r="U308" s="504"/>
      <c r="V308" s="504"/>
      <c r="W308" s="504"/>
      <c r="X308" s="504"/>
      <c r="Y308" s="504"/>
      <c r="Z308" s="504"/>
      <c r="AA308" s="504"/>
      <c r="AB308" s="504"/>
      <c r="AC308" s="504"/>
      <c r="AD308" s="504"/>
      <c r="AE308" s="504"/>
      <c r="AF308" s="504"/>
      <c r="AG308" s="504"/>
      <c r="AH308" s="504"/>
      <c r="AI308" s="504"/>
      <c r="AJ308" s="504"/>
      <c r="AK308" s="504"/>
      <c r="AL308" s="504"/>
      <c r="AM308" s="504"/>
      <c r="AN308" s="504"/>
      <c r="AO308" s="504"/>
      <c r="AP308" s="504"/>
      <c r="AQ308" s="704"/>
      <c r="AR308" s="504"/>
      <c r="AS308" s="504"/>
      <c r="AT308" s="704"/>
      <c r="AU308" s="704"/>
      <c r="AV308" s="504"/>
      <c r="AW308" s="504"/>
      <c r="AX308" s="504"/>
      <c r="AY308" s="504"/>
      <c r="AZ308" s="504"/>
    </row>
    <row r="309" ht="15.75" customHeight="1">
      <c r="A309" s="504"/>
      <c r="B309" s="733"/>
      <c r="C309" s="504"/>
      <c r="D309" s="504"/>
      <c r="E309" s="504"/>
      <c r="F309" s="504"/>
      <c r="G309" s="504"/>
      <c r="H309" s="504"/>
      <c r="I309" s="504"/>
      <c r="J309" s="504"/>
      <c r="K309" s="504"/>
      <c r="L309" s="504"/>
      <c r="M309" s="504"/>
      <c r="N309" s="504"/>
      <c r="O309" s="504"/>
      <c r="P309" s="504"/>
      <c r="Q309" s="504"/>
      <c r="R309" s="504"/>
      <c r="S309" s="504"/>
      <c r="T309" s="504"/>
      <c r="U309" s="504"/>
      <c r="V309" s="504"/>
      <c r="W309" s="504"/>
      <c r="X309" s="504"/>
      <c r="Y309" s="504"/>
      <c r="Z309" s="504"/>
      <c r="AA309" s="504"/>
      <c r="AB309" s="504"/>
      <c r="AC309" s="504"/>
      <c r="AD309" s="504"/>
      <c r="AE309" s="504"/>
      <c r="AF309" s="504"/>
      <c r="AG309" s="504"/>
      <c r="AH309" s="504"/>
      <c r="AI309" s="504"/>
      <c r="AJ309" s="504"/>
      <c r="AK309" s="504"/>
      <c r="AL309" s="504"/>
      <c r="AM309" s="504"/>
      <c r="AN309" s="504"/>
      <c r="AO309" s="504"/>
      <c r="AP309" s="504"/>
      <c r="AQ309" s="704"/>
      <c r="AR309" s="504"/>
      <c r="AS309" s="504"/>
      <c r="AT309" s="704"/>
      <c r="AU309" s="704"/>
      <c r="AV309" s="504"/>
      <c r="AW309" s="504"/>
      <c r="AX309" s="504"/>
      <c r="AY309" s="504"/>
      <c r="AZ309" s="504"/>
    </row>
    <row r="310" ht="15.75" customHeight="1">
      <c r="A310" s="504"/>
      <c r="B310" s="733"/>
      <c r="C310" s="504"/>
      <c r="D310" s="504"/>
      <c r="E310" s="504"/>
      <c r="F310" s="504"/>
      <c r="G310" s="504"/>
      <c r="H310" s="504"/>
      <c r="I310" s="504"/>
      <c r="J310" s="504"/>
      <c r="K310" s="504"/>
      <c r="L310" s="504"/>
      <c r="M310" s="504"/>
      <c r="N310" s="504"/>
      <c r="O310" s="504"/>
      <c r="P310" s="504"/>
      <c r="Q310" s="504"/>
      <c r="R310" s="504"/>
      <c r="S310" s="504"/>
      <c r="T310" s="504"/>
      <c r="U310" s="504"/>
      <c r="V310" s="504"/>
      <c r="W310" s="504"/>
      <c r="X310" s="504"/>
      <c r="Y310" s="504"/>
      <c r="Z310" s="504"/>
      <c r="AA310" s="504"/>
      <c r="AB310" s="504"/>
      <c r="AC310" s="504"/>
      <c r="AD310" s="504"/>
      <c r="AE310" s="504"/>
      <c r="AF310" s="504"/>
      <c r="AG310" s="504"/>
      <c r="AH310" s="504"/>
      <c r="AI310" s="504"/>
      <c r="AJ310" s="504"/>
      <c r="AK310" s="504"/>
      <c r="AL310" s="504"/>
      <c r="AM310" s="504"/>
      <c r="AN310" s="504"/>
      <c r="AO310" s="504"/>
      <c r="AP310" s="504"/>
      <c r="AQ310" s="704"/>
      <c r="AR310" s="504"/>
      <c r="AS310" s="504"/>
      <c r="AT310" s="704"/>
      <c r="AU310" s="704"/>
      <c r="AV310" s="504"/>
      <c r="AW310" s="504"/>
      <c r="AX310" s="504"/>
      <c r="AY310" s="504"/>
      <c r="AZ310" s="504"/>
    </row>
    <row r="311" ht="15.75" customHeight="1">
      <c r="A311" s="504"/>
      <c r="B311" s="733"/>
      <c r="C311" s="504"/>
      <c r="D311" s="504"/>
      <c r="E311" s="504"/>
      <c r="F311" s="504"/>
      <c r="G311" s="504"/>
      <c r="H311" s="504"/>
      <c r="I311" s="504"/>
      <c r="J311" s="504"/>
      <c r="K311" s="504"/>
      <c r="L311" s="504"/>
      <c r="M311" s="504"/>
      <c r="N311" s="504"/>
      <c r="O311" s="504"/>
      <c r="P311" s="504"/>
      <c r="Q311" s="504"/>
      <c r="R311" s="504"/>
      <c r="S311" s="504"/>
      <c r="T311" s="504"/>
      <c r="U311" s="504"/>
      <c r="V311" s="504"/>
      <c r="W311" s="504"/>
      <c r="X311" s="504"/>
      <c r="Y311" s="504"/>
      <c r="Z311" s="504"/>
      <c r="AA311" s="504"/>
      <c r="AB311" s="504"/>
      <c r="AC311" s="504"/>
      <c r="AD311" s="504"/>
      <c r="AE311" s="504"/>
      <c r="AF311" s="504"/>
      <c r="AG311" s="504"/>
      <c r="AH311" s="504"/>
      <c r="AI311" s="504"/>
      <c r="AJ311" s="504"/>
      <c r="AK311" s="504"/>
      <c r="AL311" s="504"/>
      <c r="AM311" s="504"/>
      <c r="AN311" s="504"/>
      <c r="AO311" s="504"/>
      <c r="AP311" s="504"/>
      <c r="AQ311" s="704"/>
      <c r="AR311" s="504"/>
      <c r="AS311" s="504"/>
      <c r="AT311" s="704"/>
      <c r="AU311" s="704"/>
      <c r="AV311" s="504"/>
      <c r="AW311" s="504"/>
      <c r="AX311" s="504"/>
      <c r="AY311" s="504"/>
      <c r="AZ311" s="504"/>
    </row>
    <row r="312" ht="15.75" customHeight="1">
      <c r="A312" s="504"/>
      <c r="B312" s="733"/>
      <c r="C312" s="504"/>
      <c r="D312" s="504"/>
      <c r="E312" s="504"/>
      <c r="F312" s="504"/>
      <c r="G312" s="504"/>
      <c r="H312" s="504"/>
      <c r="I312" s="504"/>
      <c r="J312" s="504"/>
      <c r="K312" s="504"/>
      <c r="L312" s="504"/>
      <c r="M312" s="504"/>
      <c r="N312" s="504"/>
      <c r="O312" s="504"/>
      <c r="P312" s="504"/>
      <c r="Q312" s="504"/>
      <c r="R312" s="504"/>
      <c r="S312" s="504"/>
      <c r="T312" s="504"/>
      <c r="U312" s="504"/>
      <c r="V312" s="504"/>
      <c r="W312" s="504"/>
      <c r="X312" s="504"/>
      <c r="Y312" s="504"/>
      <c r="Z312" s="504"/>
      <c r="AA312" s="504"/>
      <c r="AB312" s="504"/>
      <c r="AC312" s="504"/>
      <c r="AD312" s="504"/>
      <c r="AE312" s="504"/>
      <c r="AF312" s="504"/>
      <c r="AG312" s="504"/>
      <c r="AH312" s="504"/>
      <c r="AI312" s="504"/>
      <c r="AJ312" s="504"/>
      <c r="AK312" s="504"/>
      <c r="AL312" s="504"/>
      <c r="AM312" s="504"/>
      <c r="AN312" s="504"/>
      <c r="AO312" s="504"/>
      <c r="AP312" s="504"/>
      <c r="AQ312" s="704"/>
      <c r="AR312" s="504"/>
      <c r="AS312" s="504"/>
      <c r="AT312" s="704"/>
      <c r="AU312" s="704"/>
      <c r="AV312" s="504"/>
      <c r="AW312" s="504"/>
      <c r="AX312" s="504"/>
      <c r="AY312" s="504"/>
      <c r="AZ312" s="504"/>
    </row>
    <row r="313" ht="15.75" customHeight="1">
      <c r="A313" s="504"/>
      <c r="B313" s="733"/>
      <c r="C313" s="504"/>
      <c r="D313" s="504"/>
      <c r="E313" s="504"/>
      <c r="F313" s="504"/>
      <c r="G313" s="504"/>
      <c r="H313" s="504"/>
      <c r="I313" s="504"/>
      <c r="J313" s="504"/>
      <c r="K313" s="504"/>
      <c r="L313" s="504"/>
      <c r="M313" s="504"/>
      <c r="N313" s="504"/>
      <c r="O313" s="504"/>
      <c r="P313" s="504"/>
      <c r="Q313" s="504"/>
      <c r="R313" s="504"/>
      <c r="S313" s="504"/>
      <c r="T313" s="504"/>
      <c r="U313" s="504"/>
      <c r="V313" s="504"/>
      <c r="W313" s="504"/>
      <c r="X313" s="504"/>
      <c r="Y313" s="504"/>
      <c r="Z313" s="504"/>
      <c r="AA313" s="504"/>
      <c r="AB313" s="504"/>
      <c r="AC313" s="504"/>
      <c r="AD313" s="504"/>
      <c r="AE313" s="504"/>
      <c r="AF313" s="504"/>
      <c r="AG313" s="504"/>
      <c r="AH313" s="504"/>
      <c r="AI313" s="504"/>
      <c r="AJ313" s="504"/>
      <c r="AK313" s="504"/>
      <c r="AL313" s="504"/>
      <c r="AM313" s="504"/>
      <c r="AN313" s="504"/>
      <c r="AO313" s="504"/>
      <c r="AP313" s="504"/>
      <c r="AQ313" s="704"/>
      <c r="AR313" s="504"/>
      <c r="AS313" s="504"/>
      <c r="AT313" s="704"/>
      <c r="AU313" s="704"/>
      <c r="AV313" s="504"/>
      <c r="AW313" s="504"/>
      <c r="AX313" s="504"/>
      <c r="AY313" s="504"/>
      <c r="AZ313" s="504"/>
    </row>
    <row r="314" ht="15.75" customHeight="1">
      <c r="A314" s="504"/>
      <c r="B314" s="733"/>
      <c r="C314" s="504"/>
      <c r="D314" s="504"/>
      <c r="E314" s="504"/>
      <c r="F314" s="504"/>
      <c r="G314" s="504"/>
      <c r="H314" s="504"/>
      <c r="I314" s="504"/>
      <c r="J314" s="504"/>
      <c r="K314" s="504"/>
      <c r="L314" s="504"/>
      <c r="M314" s="504"/>
      <c r="N314" s="504"/>
      <c r="O314" s="504"/>
      <c r="P314" s="504"/>
      <c r="Q314" s="504"/>
      <c r="R314" s="504"/>
      <c r="S314" s="504"/>
      <c r="T314" s="504"/>
      <c r="U314" s="504"/>
      <c r="V314" s="504"/>
      <c r="W314" s="504"/>
      <c r="X314" s="504"/>
      <c r="Y314" s="504"/>
      <c r="Z314" s="504"/>
      <c r="AA314" s="504"/>
      <c r="AB314" s="504"/>
      <c r="AC314" s="504"/>
      <c r="AD314" s="504"/>
      <c r="AE314" s="504"/>
      <c r="AF314" s="504"/>
      <c r="AG314" s="504"/>
      <c r="AH314" s="504"/>
      <c r="AI314" s="504"/>
      <c r="AJ314" s="504"/>
      <c r="AK314" s="504"/>
      <c r="AL314" s="504"/>
      <c r="AM314" s="504"/>
      <c r="AN314" s="504"/>
      <c r="AO314" s="504"/>
      <c r="AP314" s="504"/>
      <c r="AQ314" s="704"/>
      <c r="AR314" s="504"/>
      <c r="AS314" s="504"/>
      <c r="AT314" s="704"/>
      <c r="AU314" s="704"/>
      <c r="AV314" s="504"/>
      <c r="AW314" s="504"/>
      <c r="AX314" s="504"/>
      <c r="AY314" s="504"/>
      <c r="AZ314" s="504"/>
    </row>
    <row r="315" ht="15.75" customHeight="1">
      <c r="A315" s="504"/>
      <c r="B315" s="733"/>
      <c r="C315" s="504"/>
      <c r="D315" s="504"/>
      <c r="E315" s="504"/>
      <c r="F315" s="504"/>
      <c r="G315" s="504"/>
      <c r="H315" s="504"/>
      <c r="I315" s="504"/>
      <c r="J315" s="504"/>
      <c r="K315" s="504"/>
      <c r="L315" s="504"/>
      <c r="M315" s="504"/>
      <c r="N315" s="504"/>
      <c r="O315" s="504"/>
      <c r="P315" s="504"/>
      <c r="Q315" s="504"/>
      <c r="R315" s="504"/>
      <c r="S315" s="504"/>
      <c r="T315" s="504"/>
      <c r="U315" s="504"/>
      <c r="V315" s="504"/>
      <c r="W315" s="504"/>
      <c r="X315" s="504"/>
      <c r="Y315" s="504"/>
      <c r="Z315" s="504"/>
      <c r="AA315" s="504"/>
      <c r="AB315" s="504"/>
      <c r="AC315" s="504"/>
      <c r="AD315" s="504"/>
      <c r="AE315" s="504"/>
      <c r="AF315" s="504"/>
      <c r="AG315" s="504"/>
      <c r="AH315" s="504"/>
      <c r="AI315" s="504"/>
      <c r="AJ315" s="504"/>
      <c r="AK315" s="504"/>
      <c r="AL315" s="504"/>
      <c r="AM315" s="504"/>
      <c r="AN315" s="504"/>
      <c r="AO315" s="504"/>
      <c r="AP315" s="504"/>
      <c r="AQ315" s="704"/>
      <c r="AR315" s="504"/>
      <c r="AS315" s="504"/>
      <c r="AT315" s="704"/>
      <c r="AU315" s="704"/>
      <c r="AV315" s="504"/>
      <c r="AW315" s="504"/>
      <c r="AX315" s="504"/>
      <c r="AY315" s="504"/>
      <c r="AZ315" s="504"/>
    </row>
    <row r="316" ht="15.75" customHeight="1">
      <c r="A316" s="504"/>
      <c r="B316" s="733"/>
      <c r="C316" s="504"/>
      <c r="D316" s="504"/>
      <c r="E316" s="504"/>
      <c r="F316" s="504"/>
      <c r="G316" s="504"/>
      <c r="H316" s="504"/>
      <c r="I316" s="504"/>
      <c r="J316" s="504"/>
      <c r="K316" s="504"/>
      <c r="L316" s="504"/>
      <c r="M316" s="504"/>
      <c r="N316" s="504"/>
      <c r="O316" s="504"/>
      <c r="P316" s="504"/>
      <c r="Q316" s="504"/>
      <c r="R316" s="504"/>
      <c r="S316" s="504"/>
      <c r="T316" s="504"/>
      <c r="U316" s="504"/>
      <c r="V316" s="504"/>
      <c r="W316" s="504"/>
      <c r="X316" s="504"/>
      <c r="Y316" s="504"/>
      <c r="Z316" s="504"/>
      <c r="AA316" s="504"/>
      <c r="AB316" s="504"/>
      <c r="AC316" s="504"/>
      <c r="AD316" s="504"/>
      <c r="AE316" s="504"/>
      <c r="AF316" s="504"/>
      <c r="AG316" s="504"/>
      <c r="AH316" s="504"/>
      <c r="AI316" s="504"/>
      <c r="AJ316" s="504"/>
      <c r="AK316" s="504"/>
      <c r="AL316" s="504"/>
      <c r="AM316" s="504"/>
      <c r="AN316" s="504"/>
      <c r="AO316" s="504"/>
      <c r="AP316" s="504"/>
      <c r="AQ316" s="704"/>
      <c r="AR316" s="504"/>
      <c r="AS316" s="504"/>
      <c r="AT316" s="704"/>
      <c r="AU316" s="704"/>
      <c r="AV316" s="504"/>
      <c r="AW316" s="504"/>
      <c r="AX316" s="504"/>
      <c r="AY316" s="504"/>
      <c r="AZ316" s="504"/>
    </row>
    <row r="317" ht="15.75" customHeight="1">
      <c r="A317" s="504"/>
      <c r="B317" s="733"/>
      <c r="C317" s="504"/>
      <c r="D317" s="504"/>
      <c r="E317" s="504"/>
      <c r="F317" s="504"/>
      <c r="G317" s="504"/>
      <c r="H317" s="504"/>
      <c r="I317" s="504"/>
      <c r="J317" s="504"/>
      <c r="K317" s="504"/>
      <c r="L317" s="504"/>
      <c r="M317" s="504"/>
      <c r="N317" s="504"/>
      <c r="O317" s="504"/>
      <c r="P317" s="504"/>
      <c r="Q317" s="504"/>
      <c r="R317" s="504"/>
      <c r="S317" s="504"/>
      <c r="T317" s="504"/>
      <c r="U317" s="504"/>
      <c r="V317" s="504"/>
      <c r="W317" s="504"/>
      <c r="X317" s="504"/>
      <c r="Y317" s="504"/>
      <c r="Z317" s="504"/>
      <c r="AA317" s="504"/>
      <c r="AB317" s="504"/>
      <c r="AC317" s="504"/>
      <c r="AD317" s="504"/>
      <c r="AE317" s="504"/>
      <c r="AF317" s="504"/>
      <c r="AG317" s="504"/>
      <c r="AH317" s="504"/>
      <c r="AI317" s="504"/>
      <c r="AJ317" s="504"/>
      <c r="AK317" s="504"/>
      <c r="AL317" s="504"/>
      <c r="AM317" s="504"/>
      <c r="AN317" s="504"/>
      <c r="AO317" s="504"/>
      <c r="AP317" s="504"/>
      <c r="AQ317" s="704"/>
      <c r="AR317" s="504"/>
      <c r="AS317" s="504"/>
      <c r="AT317" s="704"/>
      <c r="AU317" s="704"/>
      <c r="AV317" s="504"/>
      <c r="AW317" s="504"/>
      <c r="AX317" s="504"/>
      <c r="AY317" s="504"/>
      <c r="AZ317" s="504"/>
    </row>
    <row r="318" ht="15.75" customHeight="1">
      <c r="A318" s="504"/>
      <c r="B318" s="733"/>
      <c r="C318" s="504"/>
      <c r="D318" s="504"/>
      <c r="E318" s="504"/>
      <c r="F318" s="504"/>
      <c r="G318" s="504"/>
      <c r="H318" s="504"/>
      <c r="I318" s="504"/>
      <c r="J318" s="504"/>
      <c r="K318" s="504"/>
      <c r="L318" s="504"/>
      <c r="M318" s="504"/>
      <c r="N318" s="504"/>
      <c r="O318" s="504"/>
      <c r="P318" s="504"/>
      <c r="Q318" s="504"/>
      <c r="R318" s="504"/>
      <c r="S318" s="504"/>
      <c r="T318" s="504"/>
      <c r="U318" s="504"/>
      <c r="V318" s="504"/>
      <c r="W318" s="504"/>
      <c r="X318" s="504"/>
      <c r="Y318" s="504"/>
      <c r="Z318" s="504"/>
      <c r="AA318" s="504"/>
      <c r="AB318" s="504"/>
      <c r="AC318" s="504"/>
      <c r="AD318" s="504"/>
      <c r="AE318" s="504"/>
      <c r="AF318" s="504"/>
      <c r="AG318" s="504"/>
      <c r="AH318" s="504"/>
      <c r="AI318" s="504"/>
      <c r="AJ318" s="504"/>
      <c r="AK318" s="504"/>
      <c r="AL318" s="504"/>
      <c r="AM318" s="504"/>
      <c r="AN318" s="504"/>
      <c r="AO318" s="504"/>
      <c r="AP318" s="504"/>
      <c r="AQ318" s="704"/>
      <c r="AR318" s="504"/>
      <c r="AS318" s="504"/>
      <c r="AT318" s="704"/>
      <c r="AU318" s="704"/>
      <c r="AV318" s="504"/>
      <c r="AW318" s="504"/>
      <c r="AX318" s="504"/>
      <c r="AY318" s="504"/>
      <c r="AZ318" s="504"/>
    </row>
    <row r="319" ht="15.75" customHeight="1">
      <c r="A319" s="504"/>
      <c r="B319" s="733"/>
      <c r="C319" s="504"/>
      <c r="D319" s="504"/>
      <c r="E319" s="504"/>
      <c r="F319" s="504"/>
      <c r="G319" s="504"/>
      <c r="H319" s="504"/>
      <c r="I319" s="504"/>
      <c r="J319" s="504"/>
      <c r="K319" s="504"/>
      <c r="L319" s="504"/>
      <c r="M319" s="504"/>
      <c r="N319" s="504"/>
      <c r="O319" s="504"/>
      <c r="P319" s="504"/>
      <c r="Q319" s="504"/>
      <c r="R319" s="504"/>
      <c r="S319" s="504"/>
      <c r="T319" s="504"/>
      <c r="U319" s="504"/>
      <c r="V319" s="504"/>
      <c r="W319" s="504"/>
      <c r="X319" s="504"/>
      <c r="Y319" s="504"/>
      <c r="Z319" s="504"/>
      <c r="AA319" s="504"/>
      <c r="AB319" s="504"/>
      <c r="AC319" s="504"/>
      <c r="AD319" s="504"/>
      <c r="AE319" s="504"/>
      <c r="AF319" s="504"/>
      <c r="AG319" s="504"/>
      <c r="AH319" s="504"/>
      <c r="AI319" s="504"/>
      <c r="AJ319" s="504"/>
      <c r="AK319" s="504"/>
      <c r="AL319" s="504"/>
      <c r="AM319" s="504"/>
      <c r="AN319" s="504"/>
      <c r="AO319" s="504"/>
      <c r="AP319" s="504"/>
      <c r="AQ319" s="704"/>
      <c r="AR319" s="504"/>
      <c r="AS319" s="504"/>
      <c r="AT319" s="704"/>
      <c r="AU319" s="704"/>
      <c r="AV319" s="504"/>
      <c r="AW319" s="504"/>
      <c r="AX319" s="504"/>
      <c r="AY319" s="504"/>
      <c r="AZ319" s="504"/>
    </row>
    <row r="320" ht="15.75" customHeight="1">
      <c r="A320" s="504"/>
      <c r="B320" s="733"/>
      <c r="C320" s="504"/>
      <c r="D320" s="504"/>
      <c r="E320" s="504"/>
      <c r="F320" s="504"/>
      <c r="G320" s="504"/>
      <c r="H320" s="504"/>
      <c r="I320" s="504"/>
      <c r="J320" s="504"/>
      <c r="K320" s="504"/>
      <c r="L320" s="504"/>
      <c r="M320" s="504"/>
      <c r="N320" s="504"/>
      <c r="O320" s="504"/>
      <c r="P320" s="504"/>
      <c r="Q320" s="504"/>
      <c r="R320" s="504"/>
      <c r="S320" s="504"/>
      <c r="T320" s="504"/>
      <c r="U320" s="504"/>
      <c r="V320" s="504"/>
      <c r="W320" s="504"/>
      <c r="X320" s="504"/>
      <c r="Y320" s="504"/>
      <c r="Z320" s="504"/>
      <c r="AA320" s="504"/>
      <c r="AB320" s="504"/>
      <c r="AC320" s="504"/>
      <c r="AD320" s="504"/>
      <c r="AE320" s="504"/>
      <c r="AF320" s="504"/>
      <c r="AG320" s="504"/>
      <c r="AH320" s="504"/>
      <c r="AI320" s="504"/>
      <c r="AJ320" s="504"/>
      <c r="AK320" s="504"/>
      <c r="AL320" s="504"/>
      <c r="AM320" s="504"/>
      <c r="AN320" s="504"/>
      <c r="AO320" s="504"/>
      <c r="AP320" s="504"/>
      <c r="AQ320" s="704"/>
      <c r="AR320" s="504"/>
      <c r="AS320" s="504"/>
      <c r="AT320" s="704"/>
      <c r="AU320" s="704"/>
      <c r="AV320" s="504"/>
      <c r="AW320" s="504"/>
      <c r="AX320" s="504"/>
      <c r="AY320" s="504"/>
      <c r="AZ320" s="504"/>
    </row>
    <row r="321" ht="15.75" customHeight="1">
      <c r="A321" s="504"/>
      <c r="B321" s="733"/>
      <c r="C321" s="504"/>
      <c r="D321" s="504"/>
      <c r="E321" s="504"/>
      <c r="F321" s="504"/>
      <c r="G321" s="504"/>
      <c r="H321" s="504"/>
      <c r="I321" s="504"/>
      <c r="J321" s="504"/>
      <c r="K321" s="504"/>
      <c r="L321" s="504"/>
      <c r="M321" s="504"/>
      <c r="N321" s="504"/>
      <c r="O321" s="504"/>
      <c r="P321" s="504"/>
      <c r="Q321" s="504"/>
      <c r="R321" s="504"/>
      <c r="S321" s="504"/>
      <c r="T321" s="504"/>
      <c r="U321" s="504"/>
      <c r="V321" s="504"/>
      <c r="W321" s="504"/>
      <c r="X321" s="504"/>
      <c r="Y321" s="504"/>
      <c r="Z321" s="504"/>
      <c r="AA321" s="504"/>
      <c r="AB321" s="504"/>
      <c r="AC321" s="504"/>
      <c r="AD321" s="504"/>
      <c r="AE321" s="504"/>
      <c r="AF321" s="504"/>
      <c r="AG321" s="504"/>
      <c r="AH321" s="504"/>
      <c r="AI321" s="504"/>
      <c r="AJ321" s="504"/>
      <c r="AK321" s="504"/>
      <c r="AL321" s="504"/>
      <c r="AM321" s="504"/>
      <c r="AN321" s="504"/>
      <c r="AO321" s="504"/>
      <c r="AP321" s="504"/>
      <c r="AQ321" s="704"/>
      <c r="AR321" s="504"/>
      <c r="AS321" s="504"/>
      <c r="AT321" s="704"/>
      <c r="AU321" s="704"/>
      <c r="AV321" s="504"/>
      <c r="AW321" s="504"/>
      <c r="AX321" s="504"/>
      <c r="AY321" s="504"/>
      <c r="AZ321" s="504"/>
    </row>
    <row r="322" ht="15.75" customHeight="1">
      <c r="A322" s="504"/>
      <c r="B322" s="733"/>
      <c r="C322" s="504"/>
      <c r="D322" s="504"/>
      <c r="E322" s="504"/>
      <c r="F322" s="504"/>
      <c r="G322" s="504"/>
      <c r="H322" s="504"/>
      <c r="I322" s="504"/>
      <c r="J322" s="504"/>
      <c r="K322" s="504"/>
      <c r="L322" s="504"/>
      <c r="M322" s="504"/>
      <c r="N322" s="504"/>
      <c r="O322" s="504"/>
      <c r="P322" s="504"/>
      <c r="Q322" s="504"/>
      <c r="R322" s="504"/>
      <c r="S322" s="504"/>
      <c r="T322" s="504"/>
      <c r="U322" s="504"/>
      <c r="V322" s="504"/>
      <c r="W322" s="504"/>
      <c r="X322" s="504"/>
      <c r="Y322" s="504"/>
      <c r="Z322" s="504"/>
      <c r="AA322" s="504"/>
      <c r="AB322" s="504"/>
      <c r="AC322" s="504"/>
      <c r="AD322" s="504"/>
      <c r="AE322" s="504"/>
      <c r="AF322" s="504"/>
      <c r="AG322" s="504"/>
      <c r="AH322" s="504"/>
      <c r="AI322" s="504"/>
      <c r="AJ322" s="504"/>
      <c r="AK322" s="504"/>
      <c r="AL322" s="504"/>
      <c r="AM322" s="504"/>
      <c r="AN322" s="504"/>
      <c r="AO322" s="504"/>
      <c r="AP322" s="504"/>
      <c r="AQ322" s="704"/>
      <c r="AR322" s="504"/>
      <c r="AS322" s="504"/>
      <c r="AT322" s="704"/>
      <c r="AU322" s="704"/>
      <c r="AV322" s="504"/>
      <c r="AW322" s="504"/>
      <c r="AX322" s="504"/>
      <c r="AY322" s="504"/>
      <c r="AZ322" s="504"/>
    </row>
    <row r="323" ht="15.75" customHeight="1">
      <c r="A323" s="504"/>
      <c r="B323" s="733"/>
      <c r="C323" s="504"/>
      <c r="D323" s="504"/>
      <c r="E323" s="504"/>
      <c r="F323" s="504"/>
      <c r="G323" s="504"/>
      <c r="H323" s="504"/>
      <c r="I323" s="504"/>
      <c r="J323" s="504"/>
      <c r="K323" s="504"/>
      <c r="L323" s="504"/>
      <c r="M323" s="504"/>
      <c r="N323" s="504"/>
      <c r="O323" s="504"/>
      <c r="P323" s="504"/>
      <c r="Q323" s="504"/>
      <c r="R323" s="504"/>
      <c r="S323" s="504"/>
      <c r="T323" s="504"/>
      <c r="U323" s="504"/>
      <c r="V323" s="504"/>
      <c r="W323" s="504"/>
      <c r="X323" s="504"/>
      <c r="Y323" s="504"/>
      <c r="Z323" s="504"/>
      <c r="AA323" s="504"/>
      <c r="AB323" s="504"/>
      <c r="AC323" s="504"/>
      <c r="AD323" s="504"/>
      <c r="AE323" s="504"/>
      <c r="AF323" s="504"/>
      <c r="AG323" s="504"/>
      <c r="AH323" s="504"/>
      <c r="AI323" s="504"/>
      <c r="AJ323" s="504"/>
      <c r="AK323" s="504"/>
      <c r="AL323" s="504"/>
      <c r="AM323" s="504"/>
      <c r="AN323" s="504"/>
      <c r="AO323" s="504"/>
      <c r="AP323" s="504"/>
      <c r="AQ323" s="704"/>
      <c r="AR323" s="504"/>
      <c r="AS323" s="504"/>
      <c r="AT323" s="704"/>
      <c r="AU323" s="704"/>
      <c r="AV323" s="504"/>
      <c r="AW323" s="504"/>
      <c r="AX323" s="504"/>
      <c r="AY323" s="504"/>
      <c r="AZ323" s="504"/>
    </row>
    <row r="324" ht="15.75" customHeight="1">
      <c r="A324" s="504"/>
      <c r="B324" s="733"/>
      <c r="C324" s="504"/>
      <c r="D324" s="504"/>
      <c r="E324" s="504"/>
      <c r="F324" s="504"/>
      <c r="G324" s="504"/>
      <c r="H324" s="504"/>
      <c r="I324" s="504"/>
      <c r="J324" s="504"/>
      <c r="K324" s="504"/>
      <c r="L324" s="504"/>
      <c r="M324" s="504"/>
      <c r="N324" s="504"/>
      <c r="O324" s="504"/>
      <c r="P324" s="504"/>
      <c r="Q324" s="504"/>
      <c r="R324" s="504"/>
      <c r="S324" s="504"/>
      <c r="T324" s="504"/>
      <c r="U324" s="504"/>
      <c r="V324" s="504"/>
      <c r="W324" s="504"/>
      <c r="X324" s="504"/>
      <c r="Y324" s="504"/>
      <c r="Z324" s="504"/>
      <c r="AA324" s="504"/>
      <c r="AB324" s="504"/>
      <c r="AC324" s="504"/>
      <c r="AD324" s="504"/>
      <c r="AE324" s="504"/>
      <c r="AF324" s="504"/>
      <c r="AG324" s="504"/>
      <c r="AH324" s="504"/>
      <c r="AI324" s="504"/>
      <c r="AJ324" s="504"/>
      <c r="AK324" s="504"/>
      <c r="AL324" s="504"/>
      <c r="AM324" s="504"/>
      <c r="AN324" s="504"/>
      <c r="AO324" s="504"/>
      <c r="AP324" s="504"/>
      <c r="AQ324" s="704"/>
      <c r="AR324" s="504"/>
      <c r="AS324" s="504"/>
      <c r="AT324" s="704"/>
      <c r="AU324" s="704"/>
      <c r="AV324" s="504"/>
      <c r="AW324" s="504"/>
      <c r="AX324" s="504"/>
      <c r="AY324" s="504"/>
      <c r="AZ324" s="504"/>
    </row>
    <row r="325" ht="15.75" customHeight="1">
      <c r="A325" s="504"/>
      <c r="B325" s="733"/>
      <c r="C325" s="504"/>
      <c r="D325" s="504"/>
      <c r="E325" s="504"/>
      <c r="F325" s="504"/>
      <c r="G325" s="504"/>
      <c r="H325" s="504"/>
      <c r="I325" s="504"/>
      <c r="J325" s="504"/>
      <c r="K325" s="504"/>
      <c r="L325" s="504"/>
      <c r="M325" s="504"/>
      <c r="N325" s="504"/>
      <c r="O325" s="504"/>
      <c r="P325" s="504"/>
      <c r="Q325" s="504"/>
      <c r="R325" s="504"/>
      <c r="S325" s="504"/>
      <c r="T325" s="504"/>
      <c r="U325" s="504"/>
      <c r="V325" s="504"/>
      <c r="W325" s="504"/>
      <c r="X325" s="504"/>
      <c r="Y325" s="504"/>
      <c r="Z325" s="504"/>
      <c r="AA325" s="504"/>
      <c r="AB325" s="504"/>
      <c r="AC325" s="504"/>
      <c r="AD325" s="504"/>
      <c r="AE325" s="504"/>
      <c r="AF325" s="504"/>
      <c r="AG325" s="504"/>
      <c r="AH325" s="504"/>
      <c r="AI325" s="504"/>
      <c r="AJ325" s="504"/>
      <c r="AK325" s="504"/>
      <c r="AL325" s="504"/>
      <c r="AM325" s="504"/>
      <c r="AN325" s="504"/>
      <c r="AO325" s="504"/>
      <c r="AP325" s="504"/>
      <c r="AQ325" s="704"/>
      <c r="AR325" s="504"/>
      <c r="AS325" s="504"/>
      <c r="AT325" s="704"/>
      <c r="AU325" s="704"/>
      <c r="AV325" s="504"/>
      <c r="AW325" s="504"/>
      <c r="AX325" s="504"/>
      <c r="AY325" s="504"/>
      <c r="AZ325" s="504"/>
    </row>
    <row r="326" ht="15.75" customHeight="1">
      <c r="A326" s="504"/>
      <c r="B326" s="733"/>
      <c r="C326" s="504"/>
      <c r="D326" s="504"/>
      <c r="E326" s="504"/>
      <c r="F326" s="504"/>
      <c r="G326" s="504"/>
      <c r="H326" s="504"/>
      <c r="I326" s="504"/>
      <c r="J326" s="504"/>
      <c r="K326" s="504"/>
      <c r="L326" s="504"/>
      <c r="M326" s="504"/>
      <c r="N326" s="504"/>
      <c r="O326" s="504"/>
      <c r="P326" s="504"/>
      <c r="Q326" s="504"/>
      <c r="R326" s="504"/>
      <c r="S326" s="504"/>
      <c r="T326" s="504"/>
      <c r="U326" s="504"/>
      <c r="V326" s="504"/>
      <c r="W326" s="504"/>
      <c r="X326" s="504"/>
      <c r="Y326" s="504"/>
      <c r="Z326" s="504"/>
      <c r="AA326" s="504"/>
      <c r="AB326" s="504"/>
      <c r="AC326" s="504"/>
      <c r="AD326" s="504"/>
      <c r="AE326" s="504"/>
      <c r="AF326" s="504"/>
      <c r="AG326" s="504"/>
      <c r="AH326" s="504"/>
      <c r="AI326" s="504"/>
      <c r="AJ326" s="504"/>
      <c r="AK326" s="504"/>
      <c r="AL326" s="504"/>
      <c r="AM326" s="504"/>
      <c r="AN326" s="504"/>
      <c r="AO326" s="504"/>
      <c r="AP326" s="504"/>
      <c r="AQ326" s="704"/>
      <c r="AR326" s="504"/>
      <c r="AS326" s="504"/>
      <c r="AT326" s="704"/>
      <c r="AU326" s="704"/>
      <c r="AV326" s="504"/>
      <c r="AW326" s="504"/>
      <c r="AX326" s="504"/>
      <c r="AY326" s="504"/>
      <c r="AZ326" s="504"/>
    </row>
    <row r="327" ht="15.75" customHeight="1">
      <c r="A327" s="504"/>
      <c r="B327" s="733"/>
      <c r="C327" s="504"/>
      <c r="D327" s="504"/>
      <c r="E327" s="504"/>
      <c r="F327" s="504"/>
      <c r="G327" s="504"/>
      <c r="H327" s="504"/>
      <c r="I327" s="504"/>
      <c r="J327" s="504"/>
      <c r="K327" s="504"/>
      <c r="L327" s="504"/>
      <c r="M327" s="504"/>
      <c r="N327" s="504"/>
      <c r="O327" s="504"/>
      <c r="P327" s="504"/>
      <c r="Q327" s="504"/>
      <c r="R327" s="504"/>
      <c r="S327" s="504"/>
      <c r="T327" s="504"/>
      <c r="U327" s="504"/>
      <c r="V327" s="504"/>
      <c r="W327" s="504"/>
      <c r="X327" s="504"/>
      <c r="Y327" s="504"/>
      <c r="Z327" s="504"/>
      <c r="AA327" s="504"/>
      <c r="AB327" s="504"/>
      <c r="AC327" s="504"/>
      <c r="AD327" s="504"/>
      <c r="AE327" s="504"/>
      <c r="AF327" s="504"/>
      <c r="AG327" s="504"/>
      <c r="AH327" s="504"/>
      <c r="AI327" s="504"/>
      <c r="AJ327" s="504"/>
      <c r="AK327" s="504"/>
      <c r="AL327" s="504"/>
      <c r="AM327" s="504"/>
      <c r="AN327" s="504"/>
      <c r="AO327" s="504"/>
      <c r="AP327" s="504"/>
      <c r="AQ327" s="704"/>
      <c r="AR327" s="504"/>
      <c r="AS327" s="504"/>
      <c r="AT327" s="704"/>
      <c r="AU327" s="704"/>
      <c r="AV327" s="504"/>
      <c r="AW327" s="504"/>
      <c r="AX327" s="504"/>
      <c r="AY327" s="504"/>
      <c r="AZ327" s="504"/>
    </row>
    <row r="328" ht="15.75" customHeight="1">
      <c r="A328" s="504"/>
      <c r="B328" s="733"/>
      <c r="C328" s="504"/>
      <c r="D328" s="504"/>
      <c r="E328" s="504"/>
      <c r="F328" s="504"/>
      <c r="G328" s="504"/>
      <c r="H328" s="504"/>
      <c r="I328" s="504"/>
      <c r="J328" s="504"/>
      <c r="K328" s="504"/>
      <c r="L328" s="504"/>
      <c r="M328" s="504"/>
      <c r="N328" s="504"/>
      <c r="O328" s="504"/>
      <c r="P328" s="504"/>
      <c r="Q328" s="504"/>
      <c r="R328" s="504"/>
      <c r="S328" s="504"/>
      <c r="T328" s="504"/>
      <c r="U328" s="504"/>
      <c r="V328" s="504"/>
      <c r="W328" s="504"/>
      <c r="X328" s="504"/>
      <c r="Y328" s="504"/>
      <c r="Z328" s="504"/>
      <c r="AA328" s="504"/>
      <c r="AB328" s="504"/>
      <c r="AC328" s="504"/>
      <c r="AD328" s="504"/>
      <c r="AE328" s="504"/>
      <c r="AF328" s="504"/>
      <c r="AG328" s="504"/>
      <c r="AH328" s="504"/>
      <c r="AI328" s="504"/>
      <c r="AJ328" s="504"/>
      <c r="AK328" s="504"/>
      <c r="AL328" s="504"/>
      <c r="AM328" s="504"/>
      <c r="AN328" s="504"/>
      <c r="AO328" s="504"/>
      <c r="AP328" s="504"/>
      <c r="AQ328" s="704"/>
      <c r="AR328" s="504"/>
      <c r="AS328" s="504"/>
      <c r="AT328" s="704"/>
      <c r="AU328" s="704"/>
      <c r="AV328" s="504"/>
      <c r="AW328" s="504"/>
      <c r="AX328" s="504"/>
      <c r="AY328" s="504"/>
      <c r="AZ328" s="504"/>
    </row>
    <row r="329" ht="15.75" customHeight="1">
      <c r="A329" s="504"/>
      <c r="B329" s="733"/>
      <c r="C329" s="504"/>
      <c r="D329" s="504"/>
      <c r="E329" s="504"/>
      <c r="F329" s="504"/>
      <c r="G329" s="504"/>
      <c r="H329" s="504"/>
      <c r="I329" s="504"/>
      <c r="J329" s="504"/>
      <c r="K329" s="504"/>
      <c r="L329" s="504"/>
      <c r="M329" s="504"/>
      <c r="N329" s="504"/>
      <c r="O329" s="504"/>
      <c r="P329" s="504"/>
      <c r="Q329" s="504"/>
      <c r="R329" s="504"/>
      <c r="S329" s="504"/>
      <c r="T329" s="504"/>
      <c r="U329" s="504"/>
      <c r="V329" s="504"/>
      <c r="W329" s="504"/>
      <c r="X329" s="504"/>
      <c r="Y329" s="504"/>
      <c r="Z329" s="504"/>
      <c r="AA329" s="504"/>
      <c r="AB329" s="504"/>
      <c r="AC329" s="504"/>
      <c r="AD329" s="504"/>
      <c r="AE329" s="504"/>
      <c r="AF329" s="504"/>
      <c r="AG329" s="504"/>
      <c r="AH329" s="504"/>
      <c r="AI329" s="504"/>
      <c r="AJ329" s="504"/>
      <c r="AK329" s="504"/>
      <c r="AL329" s="504"/>
      <c r="AM329" s="504"/>
      <c r="AN329" s="504"/>
      <c r="AO329" s="504"/>
      <c r="AP329" s="504"/>
      <c r="AQ329" s="704"/>
      <c r="AR329" s="504"/>
      <c r="AS329" s="504"/>
      <c r="AT329" s="704"/>
      <c r="AU329" s="704"/>
      <c r="AV329" s="504"/>
      <c r="AW329" s="504"/>
      <c r="AX329" s="504"/>
      <c r="AY329" s="504"/>
      <c r="AZ329" s="504"/>
    </row>
    <row r="330" ht="15.75" customHeight="1">
      <c r="A330" s="504"/>
      <c r="B330" s="733"/>
      <c r="C330" s="504"/>
      <c r="D330" s="504"/>
      <c r="E330" s="504"/>
      <c r="F330" s="504"/>
      <c r="G330" s="504"/>
      <c r="H330" s="504"/>
      <c r="I330" s="504"/>
      <c r="J330" s="504"/>
      <c r="K330" s="504"/>
      <c r="L330" s="504"/>
      <c r="M330" s="504"/>
      <c r="N330" s="504"/>
      <c r="O330" s="504"/>
      <c r="P330" s="504"/>
      <c r="Q330" s="504"/>
      <c r="R330" s="504"/>
      <c r="S330" s="504"/>
      <c r="T330" s="504"/>
      <c r="U330" s="504"/>
      <c r="V330" s="504"/>
      <c r="W330" s="504"/>
      <c r="X330" s="504"/>
      <c r="Y330" s="504"/>
      <c r="Z330" s="504"/>
      <c r="AA330" s="504"/>
      <c r="AB330" s="504"/>
      <c r="AC330" s="504"/>
      <c r="AD330" s="504"/>
      <c r="AE330" s="504"/>
      <c r="AF330" s="504"/>
      <c r="AG330" s="504"/>
      <c r="AH330" s="504"/>
      <c r="AI330" s="504"/>
      <c r="AJ330" s="504"/>
      <c r="AK330" s="504"/>
      <c r="AL330" s="504"/>
      <c r="AM330" s="504"/>
      <c r="AN330" s="504"/>
      <c r="AO330" s="504"/>
      <c r="AP330" s="504"/>
      <c r="AQ330" s="704"/>
      <c r="AR330" s="504"/>
      <c r="AS330" s="504"/>
      <c r="AT330" s="704"/>
      <c r="AU330" s="704"/>
      <c r="AV330" s="504"/>
      <c r="AW330" s="504"/>
      <c r="AX330" s="504"/>
      <c r="AY330" s="504"/>
      <c r="AZ330" s="504"/>
    </row>
    <row r="331" ht="15.75" customHeight="1">
      <c r="A331" s="504"/>
      <c r="B331" s="733"/>
      <c r="C331" s="504"/>
      <c r="D331" s="504"/>
      <c r="E331" s="504"/>
      <c r="F331" s="504"/>
      <c r="G331" s="504"/>
      <c r="H331" s="504"/>
      <c r="I331" s="504"/>
      <c r="J331" s="504"/>
      <c r="K331" s="504"/>
      <c r="L331" s="504"/>
      <c r="M331" s="504"/>
      <c r="N331" s="504"/>
      <c r="O331" s="504"/>
      <c r="P331" s="504"/>
      <c r="Q331" s="504"/>
      <c r="R331" s="504"/>
      <c r="S331" s="504"/>
      <c r="T331" s="504"/>
      <c r="U331" s="504"/>
      <c r="V331" s="504"/>
      <c r="W331" s="504"/>
      <c r="X331" s="504"/>
      <c r="Y331" s="504"/>
      <c r="Z331" s="504"/>
      <c r="AA331" s="504"/>
      <c r="AB331" s="504"/>
      <c r="AC331" s="504"/>
      <c r="AD331" s="504"/>
      <c r="AE331" s="504"/>
      <c r="AF331" s="504"/>
      <c r="AG331" s="504"/>
      <c r="AH331" s="504"/>
      <c r="AI331" s="504"/>
      <c r="AJ331" s="504"/>
      <c r="AK331" s="504"/>
      <c r="AL331" s="504"/>
      <c r="AM331" s="504"/>
      <c r="AN331" s="504"/>
      <c r="AO331" s="504"/>
      <c r="AP331" s="504"/>
      <c r="AQ331" s="704"/>
      <c r="AR331" s="504"/>
      <c r="AS331" s="504"/>
      <c r="AT331" s="704"/>
      <c r="AU331" s="704"/>
      <c r="AV331" s="504"/>
      <c r="AW331" s="504"/>
      <c r="AX331" s="504"/>
      <c r="AY331" s="504"/>
      <c r="AZ331" s="504"/>
    </row>
    <row r="332" ht="15.75" customHeight="1">
      <c r="A332" s="504"/>
      <c r="B332" s="733"/>
      <c r="C332" s="504"/>
      <c r="D332" s="504"/>
      <c r="E332" s="504"/>
      <c r="F332" s="504"/>
      <c r="G332" s="504"/>
      <c r="H332" s="504"/>
      <c r="I332" s="504"/>
      <c r="J332" s="504"/>
      <c r="K332" s="504"/>
      <c r="L332" s="504"/>
      <c r="M332" s="504"/>
      <c r="N332" s="504"/>
      <c r="O332" s="504"/>
      <c r="P332" s="504"/>
      <c r="Q332" s="504"/>
      <c r="R332" s="504"/>
      <c r="S332" s="504"/>
      <c r="T332" s="504"/>
      <c r="U332" s="504"/>
      <c r="V332" s="504"/>
      <c r="W332" s="504"/>
      <c r="X332" s="504"/>
      <c r="Y332" s="504"/>
      <c r="Z332" s="504"/>
      <c r="AA332" s="504"/>
      <c r="AB332" s="504"/>
      <c r="AC332" s="504"/>
      <c r="AD332" s="504"/>
      <c r="AE332" s="504"/>
      <c r="AF332" s="504"/>
      <c r="AG332" s="504"/>
      <c r="AH332" s="504"/>
      <c r="AI332" s="504"/>
      <c r="AJ332" s="504"/>
      <c r="AK332" s="504"/>
      <c r="AL332" s="504"/>
      <c r="AM332" s="504"/>
      <c r="AN332" s="504"/>
      <c r="AO332" s="504"/>
      <c r="AP332" s="504"/>
      <c r="AQ332" s="704"/>
      <c r="AR332" s="504"/>
      <c r="AS332" s="504"/>
      <c r="AT332" s="704"/>
      <c r="AU332" s="704"/>
      <c r="AV332" s="504"/>
      <c r="AW332" s="504"/>
      <c r="AX332" s="504"/>
      <c r="AY332" s="504"/>
      <c r="AZ332" s="504"/>
    </row>
    <row r="333" ht="15.75" customHeight="1">
      <c r="A333" s="504"/>
      <c r="B333" s="733"/>
      <c r="C333" s="504"/>
      <c r="D333" s="504"/>
      <c r="E333" s="504"/>
      <c r="F333" s="504"/>
      <c r="G333" s="504"/>
      <c r="H333" s="504"/>
      <c r="I333" s="504"/>
      <c r="J333" s="504"/>
      <c r="K333" s="504"/>
      <c r="L333" s="504"/>
      <c r="M333" s="504"/>
      <c r="N333" s="504"/>
      <c r="O333" s="504"/>
      <c r="P333" s="504"/>
      <c r="Q333" s="504"/>
      <c r="R333" s="504"/>
      <c r="S333" s="504"/>
      <c r="T333" s="504"/>
      <c r="U333" s="504"/>
      <c r="V333" s="504"/>
      <c r="W333" s="504"/>
      <c r="X333" s="504"/>
      <c r="Y333" s="504"/>
      <c r="Z333" s="504"/>
      <c r="AA333" s="504"/>
      <c r="AB333" s="504"/>
      <c r="AC333" s="504"/>
      <c r="AD333" s="504"/>
      <c r="AE333" s="504"/>
      <c r="AF333" s="504"/>
      <c r="AG333" s="504"/>
      <c r="AH333" s="504"/>
      <c r="AI333" s="504"/>
      <c r="AJ333" s="504"/>
      <c r="AK333" s="504"/>
      <c r="AL333" s="504"/>
      <c r="AM333" s="504"/>
      <c r="AN333" s="504"/>
      <c r="AO333" s="504"/>
      <c r="AP333" s="504"/>
      <c r="AQ333" s="704"/>
      <c r="AR333" s="504"/>
      <c r="AS333" s="504"/>
      <c r="AT333" s="704"/>
      <c r="AU333" s="704"/>
      <c r="AV333" s="504"/>
      <c r="AW333" s="504"/>
      <c r="AX333" s="504"/>
      <c r="AY333" s="504"/>
      <c r="AZ333" s="504"/>
    </row>
    <row r="334" ht="15.75" customHeight="1">
      <c r="A334" s="504"/>
      <c r="B334" s="733"/>
      <c r="C334" s="504"/>
      <c r="D334" s="504"/>
      <c r="E334" s="504"/>
      <c r="F334" s="504"/>
      <c r="G334" s="504"/>
      <c r="H334" s="504"/>
      <c r="I334" s="504"/>
      <c r="J334" s="504"/>
      <c r="K334" s="504"/>
      <c r="L334" s="504"/>
      <c r="M334" s="504"/>
      <c r="N334" s="504"/>
      <c r="O334" s="504"/>
      <c r="P334" s="504"/>
      <c r="Q334" s="504"/>
      <c r="R334" s="504"/>
      <c r="S334" s="504"/>
      <c r="T334" s="504"/>
      <c r="U334" s="504"/>
      <c r="V334" s="504"/>
      <c r="W334" s="504"/>
      <c r="X334" s="504"/>
      <c r="Y334" s="504"/>
      <c r="Z334" s="504"/>
      <c r="AA334" s="504"/>
      <c r="AB334" s="504"/>
      <c r="AC334" s="504"/>
      <c r="AD334" s="504"/>
      <c r="AE334" s="504"/>
      <c r="AF334" s="504"/>
      <c r="AG334" s="504"/>
      <c r="AH334" s="504"/>
      <c r="AI334" s="504"/>
      <c r="AJ334" s="504"/>
      <c r="AK334" s="504"/>
      <c r="AL334" s="504"/>
      <c r="AM334" s="504"/>
      <c r="AN334" s="504"/>
      <c r="AO334" s="504"/>
      <c r="AP334" s="504"/>
      <c r="AQ334" s="704"/>
      <c r="AR334" s="504"/>
      <c r="AS334" s="504"/>
      <c r="AT334" s="704"/>
      <c r="AU334" s="704"/>
      <c r="AV334" s="504"/>
      <c r="AW334" s="504"/>
      <c r="AX334" s="504"/>
      <c r="AY334" s="504"/>
      <c r="AZ334" s="504"/>
    </row>
    <row r="335" ht="15.75" customHeight="1">
      <c r="A335" s="504"/>
      <c r="B335" s="733"/>
      <c r="C335" s="504"/>
      <c r="D335" s="504"/>
      <c r="E335" s="504"/>
      <c r="F335" s="504"/>
      <c r="G335" s="504"/>
      <c r="H335" s="504"/>
      <c r="I335" s="504"/>
      <c r="J335" s="504"/>
      <c r="K335" s="504"/>
      <c r="L335" s="504"/>
      <c r="M335" s="504"/>
      <c r="N335" s="504"/>
      <c r="O335" s="504"/>
      <c r="P335" s="504"/>
      <c r="Q335" s="504"/>
      <c r="R335" s="504"/>
      <c r="S335" s="504"/>
      <c r="T335" s="504"/>
      <c r="U335" s="504"/>
      <c r="V335" s="504"/>
      <c r="W335" s="504"/>
      <c r="X335" s="504"/>
      <c r="Y335" s="504"/>
      <c r="Z335" s="504"/>
      <c r="AA335" s="504"/>
      <c r="AB335" s="504"/>
      <c r="AC335" s="504"/>
      <c r="AD335" s="504"/>
      <c r="AE335" s="504"/>
      <c r="AF335" s="504"/>
      <c r="AG335" s="504"/>
      <c r="AH335" s="504"/>
      <c r="AI335" s="504"/>
      <c r="AJ335" s="504"/>
      <c r="AK335" s="504"/>
      <c r="AL335" s="504"/>
      <c r="AM335" s="504"/>
      <c r="AN335" s="504"/>
      <c r="AO335" s="504"/>
      <c r="AP335" s="504"/>
      <c r="AQ335" s="704"/>
      <c r="AR335" s="504"/>
      <c r="AS335" s="504"/>
      <c r="AT335" s="704"/>
      <c r="AU335" s="704"/>
      <c r="AV335" s="504"/>
      <c r="AW335" s="504"/>
      <c r="AX335" s="504"/>
      <c r="AY335" s="504"/>
      <c r="AZ335" s="504"/>
    </row>
    <row r="336" ht="15.75" customHeight="1">
      <c r="A336" s="504"/>
      <c r="B336" s="733"/>
      <c r="C336" s="504"/>
      <c r="D336" s="504"/>
      <c r="E336" s="504"/>
      <c r="F336" s="504"/>
      <c r="G336" s="504"/>
      <c r="H336" s="504"/>
      <c r="I336" s="504"/>
      <c r="J336" s="504"/>
      <c r="K336" s="504"/>
      <c r="L336" s="504"/>
      <c r="M336" s="504"/>
      <c r="N336" s="504"/>
      <c r="O336" s="504"/>
      <c r="P336" s="504"/>
      <c r="Q336" s="504"/>
      <c r="R336" s="504"/>
      <c r="S336" s="504"/>
      <c r="T336" s="504"/>
      <c r="U336" s="504"/>
      <c r="V336" s="504"/>
      <c r="W336" s="504"/>
      <c r="X336" s="504"/>
      <c r="Y336" s="504"/>
      <c r="Z336" s="504"/>
      <c r="AA336" s="504"/>
      <c r="AB336" s="504"/>
      <c r="AC336" s="504"/>
      <c r="AD336" s="504"/>
      <c r="AE336" s="504"/>
      <c r="AF336" s="504"/>
      <c r="AG336" s="504"/>
      <c r="AH336" s="504"/>
      <c r="AI336" s="504"/>
      <c r="AJ336" s="504"/>
      <c r="AK336" s="504"/>
      <c r="AL336" s="504"/>
      <c r="AM336" s="504"/>
      <c r="AN336" s="504"/>
      <c r="AO336" s="504"/>
      <c r="AP336" s="504"/>
      <c r="AQ336" s="704"/>
      <c r="AR336" s="504"/>
      <c r="AS336" s="504"/>
      <c r="AT336" s="704"/>
      <c r="AU336" s="704"/>
      <c r="AV336" s="504"/>
      <c r="AW336" s="504"/>
      <c r="AX336" s="504"/>
      <c r="AY336" s="504"/>
      <c r="AZ336" s="504"/>
    </row>
    <row r="337" ht="15.75" customHeight="1">
      <c r="A337" s="504"/>
      <c r="B337" s="733"/>
      <c r="C337" s="504"/>
      <c r="D337" s="504"/>
      <c r="E337" s="504"/>
      <c r="F337" s="504"/>
      <c r="G337" s="504"/>
      <c r="H337" s="504"/>
      <c r="I337" s="504"/>
      <c r="J337" s="504"/>
      <c r="K337" s="504"/>
      <c r="L337" s="504"/>
      <c r="M337" s="504"/>
      <c r="N337" s="504"/>
      <c r="O337" s="504"/>
      <c r="P337" s="504"/>
      <c r="Q337" s="504"/>
      <c r="R337" s="504"/>
      <c r="S337" s="504"/>
      <c r="T337" s="504"/>
      <c r="U337" s="504"/>
      <c r="V337" s="504"/>
      <c r="W337" s="504"/>
      <c r="X337" s="504"/>
      <c r="Y337" s="504"/>
      <c r="Z337" s="504"/>
      <c r="AA337" s="504"/>
      <c r="AB337" s="504"/>
      <c r="AC337" s="504"/>
      <c r="AD337" s="504"/>
      <c r="AE337" s="504"/>
      <c r="AF337" s="504"/>
      <c r="AG337" s="504"/>
      <c r="AH337" s="504"/>
      <c r="AI337" s="504"/>
      <c r="AJ337" s="504"/>
      <c r="AK337" s="504"/>
      <c r="AL337" s="504"/>
      <c r="AM337" s="504"/>
      <c r="AN337" s="504"/>
      <c r="AO337" s="504"/>
      <c r="AP337" s="504"/>
      <c r="AQ337" s="704"/>
      <c r="AR337" s="504"/>
      <c r="AS337" s="504"/>
      <c r="AT337" s="704"/>
      <c r="AU337" s="704"/>
      <c r="AV337" s="504"/>
      <c r="AW337" s="504"/>
      <c r="AX337" s="504"/>
      <c r="AY337" s="504"/>
      <c r="AZ337" s="504"/>
    </row>
    <row r="338" ht="15.75" customHeight="1">
      <c r="A338" s="504"/>
      <c r="B338" s="733"/>
      <c r="C338" s="504"/>
      <c r="D338" s="504"/>
      <c r="E338" s="504"/>
      <c r="F338" s="504"/>
      <c r="G338" s="504"/>
      <c r="H338" s="504"/>
      <c r="I338" s="504"/>
      <c r="J338" s="504"/>
      <c r="K338" s="504"/>
      <c r="L338" s="504"/>
      <c r="M338" s="504"/>
      <c r="N338" s="504"/>
      <c r="O338" s="504"/>
      <c r="P338" s="504"/>
      <c r="Q338" s="504"/>
      <c r="R338" s="504"/>
      <c r="S338" s="504"/>
      <c r="T338" s="504"/>
      <c r="U338" s="504"/>
      <c r="V338" s="504"/>
      <c r="W338" s="504"/>
      <c r="X338" s="504"/>
      <c r="Y338" s="504"/>
      <c r="Z338" s="504"/>
      <c r="AA338" s="504"/>
      <c r="AB338" s="504"/>
      <c r="AC338" s="504"/>
      <c r="AD338" s="504"/>
      <c r="AE338" s="504"/>
      <c r="AF338" s="504"/>
      <c r="AG338" s="504"/>
      <c r="AH338" s="504"/>
      <c r="AI338" s="504"/>
      <c r="AJ338" s="504"/>
      <c r="AK338" s="504"/>
      <c r="AL338" s="504"/>
      <c r="AM338" s="504"/>
      <c r="AN338" s="504"/>
      <c r="AO338" s="504"/>
      <c r="AP338" s="504"/>
      <c r="AQ338" s="704"/>
      <c r="AR338" s="504"/>
      <c r="AS338" s="504"/>
      <c r="AT338" s="704"/>
      <c r="AU338" s="704"/>
      <c r="AV338" s="504"/>
      <c r="AW338" s="504"/>
      <c r="AX338" s="504"/>
      <c r="AY338" s="504"/>
      <c r="AZ338" s="504"/>
    </row>
    <row r="339" ht="15.75" customHeight="1">
      <c r="A339" s="504"/>
      <c r="B339" s="733"/>
      <c r="C339" s="504"/>
      <c r="D339" s="504"/>
      <c r="E339" s="504"/>
      <c r="F339" s="504"/>
      <c r="G339" s="504"/>
      <c r="H339" s="504"/>
      <c r="I339" s="504"/>
      <c r="J339" s="504"/>
      <c r="K339" s="504"/>
      <c r="L339" s="504"/>
      <c r="M339" s="504"/>
      <c r="N339" s="504"/>
      <c r="O339" s="504"/>
      <c r="P339" s="504"/>
      <c r="Q339" s="504"/>
      <c r="R339" s="504"/>
      <c r="S339" s="504"/>
      <c r="T339" s="504"/>
      <c r="U339" s="504"/>
      <c r="V339" s="504"/>
      <c r="W339" s="504"/>
      <c r="X339" s="504"/>
      <c r="Y339" s="504"/>
      <c r="Z339" s="504"/>
      <c r="AA339" s="504"/>
      <c r="AB339" s="504"/>
      <c r="AC339" s="504"/>
      <c r="AD339" s="504"/>
      <c r="AE339" s="504"/>
      <c r="AF339" s="504"/>
      <c r="AG339" s="504"/>
      <c r="AH339" s="504"/>
      <c r="AI339" s="504"/>
      <c r="AJ339" s="504"/>
      <c r="AK339" s="504"/>
      <c r="AL339" s="504"/>
      <c r="AM339" s="504"/>
      <c r="AN339" s="504"/>
      <c r="AO339" s="504"/>
      <c r="AP339" s="504"/>
      <c r="AQ339" s="704"/>
      <c r="AR339" s="504"/>
      <c r="AS339" s="504"/>
      <c r="AT339" s="704"/>
      <c r="AU339" s="704"/>
      <c r="AV339" s="504"/>
      <c r="AW339" s="504"/>
      <c r="AX339" s="504"/>
      <c r="AY339" s="504"/>
      <c r="AZ339" s="504"/>
    </row>
    <row r="340" ht="15.75" customHeight="1">
      <c r="A340" s="504"/>
      <c r="B340" s="733"/>
      <c r="C340" s="504"/>
      <c r="D340" s="504"/>
      <c r="E340" s="504"/>
      <c r="F340" s="504"/>
      <c r="G340" s="504"/>
      <c r="H340" s="504"/>
      <c r="I340" s="504"/>
      <c r="J340" s="504"/>
      <c r="K340" s="504"/>
      <c r="L340" s="504"/>
      <c r="M340" s="504"/>
      <c r="N340" s="504"/>
      <c r="O340" s="504"/>
      <c r="P340" s="504"/>
      <c r="Q340" s="504"/>
      <c r="R340" s="504"/>
      <c r="S340" s="504"/>
      <c r="T340" s="504"/>
      <c r="U340" s="504"/>
      <c r="V340" s="504"/>
      <c r="W340" s="504"/>
      <c r="X340" s="504"/>
      <c r="Y340" s="504"/>
      <c r="Z340" s="504"/>
      <c r="AA340" s="504"/>
      <c r="AB340" s="504"/>
      <c r="AC340" s="504"/>
      <c r="AD340" s="504"/>
      <c r="AE340" s="504"/>
      <c r="AF340" s="504"/>
      <c r="AG340" s="504"/>
      <c r="AH340" s="504"/>
      <c r="AI340" s="504"/>
      <c r="AJ340" s="504"/>
      <c r="AK340" s="504"/>
      <c r="AL340" s="504"/>
      <c r="AM340" s="504"/>
      <c r="AN340" s="504"/>
      <c r="AO340" s="504"/>
      <c r="AP340" s="504"/>
      <c r="AQ340" s="704"/>
      <c r="AR340" s="504"/>
      <c r="AS340" s="504"/>
      <c r="AT340" s="704"/>
      <c r="AU340" s="704"/>
      <c r="AV340" s="504"/>
      <c r="AW340" s="504"/>
      <c r="AX340" s="504"/>
      <c r="AY340" s="504"/>
      <c r="AZ340" s="504"/>
    </row>
    <row r="341" ht="15.75" customHeight="1">
      <c r="A341" s="504"/>
      <c r="B341" s="733"/>
      <c r="C341" s="504"/>
      <c r="D341" s="504"/>
      <c r="E341" s="504"/>
      <c r="F341" s="504"/>
      <c r="G341" s="504"/>
      <c r="H341" s="504"/>
      <c r="I341" s="504"/>
      <c r="J341" s="504"/>
      <c r="K341" s="504"/>
      <c r="L341" s="504"/>
      <c r="M341" s="504"/>
      <c r="N341" s="504"/>
      <c r="O341" s="504"/>
      <c r="P341" s="504"/>
      <c r="Q341" s="504"/>
      <c r="R341" s="504"/>
      <c r="S341" s="504"/>
      <c r="T341" s="504"/>
      <c r="U341" s="504"/>
      <c r="V341" s="504"/>
      <c r="W341" s="504"/>
      <c r="X341" s="504"/>
      <c r="Y341" s="504"/>
      <c r="Z341" s="504"/>
      <c r="AA341" s="504"/>
      <c r="AB341" s="504"/>
      <c r="AC341" s="504"/>
      <c r="AD341" s="504"/>
      <c r="AE341" s="504"/>
      <c r="AF341" s="504"/>
      <c r="AG341" s="504"/>
      <c r="AH341" s="504"/>
      <c r="AI341" s="504"/>
      <c r="AJ341" s="504"/>
      <c r="AK341" s="504"/>
      <c r="AL341" s="504"/>
      <c r="AM341" s="504"/>
      <c r="AN341" s="504"/>
      <c r="AO341" s="504"/>
      <c r="AP341" s="504"/>
      <c r="AQ341" s="704"/>
      <c r="AR341" s="504"/>
      <c r="AS341" s="504"/>
      <c r="AT341" s="704"/>
      <c r="AU341" s="704"/>
      <c r="AV341" s="504"/>
      <c r="AW341" s="504"/>
      <c r="AX341" s="504"/>
      <c r="AY341" s="504"/>
      <c r="AZ341" s="504"/>
    </row>
    <row r="342" ht="15.75" customHeight="1">
      <c r="A342" s="504"/>
      <c r="B342" s="733"/>
      <c r="C342" s="504"/>
      <c r="D342" s="504"/>
      <c r="E342" s="504"/>
      <c r="F342" s="504"/>
      <c r="G342" s="504"/>
      <c r="H342" s="504"/>
      <c r="I342" s="504"/>
      <c r="J342" s="504"/>
      <c r="K342" s="504"/>
      <c r="L342" s="504"/>
      <c r="M342" s="504"/>
      <c r="N342" s="504"/>
      <c r="O342" s="504"/>
      <c r="P342" s="504"/>
      <c r="Q342" s="504"/>
      <c r="R342" s="504"/>
      <c r="S342" s="504"/>
      <c r="T342" s="504"/>
      <c r="U342" s="504"/>
      <c r="V342" s="504"/>
      <c r="W342" s="504"/>
      <c r="X342" s="504"/>
      <c r="Y342" s="504"/>
      <c r="Z342" s="504"/>
      <c r="AA342" s="504"/>
      <c r="AB342" s="504"/>
      <c r="AC342" s="504"/>
      <c r="AD342" s="504"/>
      <c r="AE342" s="504"/>
      <c r="AF342" s="504"/>
      <c r="AG342" s="504"/>
      <c r="AH342" s="504"/>
      <c r="AI342" s="504"/>
      <c r="AJ342" s="504"/>
      <c r="AK342" s="504"/>
      <c r="AL342" s="504"/>
      <c r="AM342" s="504"/>
      <c r="AN342" s="504"/>
      <c r="AO342" s="504"/>
      <c r="AP342" s="504"/>
      <c r="AQ342" s="704"/>
      <c r="AR342" s="504"/>
      <c r="AS342" s="504"/>
      <c r="AT342" s="704"/>
      <c r="AU342" s="704"/>
      <c r="AV342" s="504"/>
      <c r="AW342" s="504"/>
      <c r="AX342" s="504"/>
      <c r="AY342" s="504"/>
      <c r="AZ342" s="504"/>
    </row>
    <row r="343" ht="15.75" customHeight="1">
      <c r="A343" s="504"/>
      <c r="B343" s="733"/>
      <c r="C343" s="504"/>
      <c r="D343" s="504"/>
      <c r="E343" s="504"/>
      <c r="F343" s="504"/>
      <c r="G343" s="504"/>
      <c r="H343" s="504"/>
      <c r="I343" s="504"/>
      <c r="J343" s="504"/>
      <c r="K343" s="504"/>
      <c r="L343" s="504"/>
      <c r="M343" s="504"/>
      <c r="N343" s="504"/>
      <c r="O343" s="504"/>
      <c r="P343" s="504"/>
      <c r="Q343" s="504"/>
      <c r="R343" s="504"/>
      <c r="S343" s="504"/>
      <c r="T343" s="504"/>
      <c r="U343" s="504"/>
      <c r="V343" s="504"/>
      <c r="W343" s="504"/>
      <c r="X343" s="504"/>
      <c r="Y343" s="504"/>
      <c r="Z343" s="504"/>
      <c r="AA343" s="504"/>
      <c r="AB343" s="504"/>
      <c r="AC343" s="504"/>
      <c r="AD343" s="504"/>
      <c r="AE343" s="504"/>
      <c r="AF343" s="504"/>
      <c r="AG343" s="504"/>
      <c r="AH343" s="504"/>
      <c r="AI343" s="504"/>
      <c r="AJ343" s="504"/>
      <c r="AK343" s="504"/>
      <c r="AL343" s="504"/>
      <c r="AM343" s="504"/>
      <c r="AN343" s="504"/>
      <c r="AO343" s="504"/>
      <c r="AP343" s="504"/>
      <c r="AQ343" s="704"/>
      <c r="AR343" s="504"/>
      <c r="AS343" s="504"/>
      <c r="AT343" s="704"/>
      <c r="AU343" s="704"/>
      <c r="AV343" s="504"/>
      <c r="AW343" s="504"/>
      <c r="AX343" s="504"/>
      <c r="AY343" s="504"/>
      <c r="AZ343" s="504"/>
    </row>
    <row r="344" ht="15.75" customHeight="1">
      <c r="A344" s="504"/>
      <c r="B344" s="733"/>
      <c r="C344" s="504"/>
      <c r="D344" s="504"/>
      <c r="E344" s="504"/>
      <c r="F344" s="504"/>
      <c r="G344" s="504"/>
      <c r="H344" s="504"/>
      <c r="I344" s="504"/>
      <c r="J344" s="504"/>
      <c r="K344" s="504"/>
      <c r="L344" s="504"/>
      <c r="M344" s="504"/>
      <c r="N344" s="504"/>
      <c r="O344" s="504"/>
      <c r="P344" s="504"/>
      <c r="Q344" s="504"/>
      <c r="R344" s="504"/>
      <c r="S344" s="504"/>
      <c r="T344" s="504"/>
      <c r="U344" s="504"/>
      <c r="V344" s="504"/>
      <c r="W344" s="504"/>
      <c r="X344" s="504"/>
      <c r="Y344" s="504"/>
      <c r="Z344" s="504"/>
      <c r="AA344" s="504"/>
      <c r="AB344" s="504"/>
      <c r="AC344" s="504"/>
      <c r="AD344" s="504"/>
      <c r="AE344" s="504"/>
      <c r="AF344" s="504"/>
      <c r="AG344" s="504"/>
      <c r="AH344" s="504"/>
      <c r="AI344" s="504"/>
      <c r="AJ344" s="504"/>
      <c r="AK344" s="504"/>
      <c r="AL344" s="504"/>
      <c r="AM344" s="504"/>
      <c r="AN344" s="504"/>
      <c r="AO344" s="504"/>
      <c r="AP344" s="504"/>
      <c r="AQ344" s="704"/>
      <c r="AR344" s="504"/>
      <c r="AS344" s="504"/>
      <c r="AT344" s="704"/>
      <c r="AU344" s="704"/>
      <c r="AV344" s="504"/>
      <c r="AW344" s="504"/>
      <c r="AX344" s="504"/>
      <c r="AY344" s="504"/>
      <c r="AZ344" s="504"/>
    </row>
    <row r="345" ht="15.75" customHeight="1">
      <c r="A345" s="504"/>
      <c r="B345" s="733"/>
      <c r="C345" s="504"/>
      <c r="D345" s="504"/>
      <c r="E345" s="504"/>
      <c r="F345" s="504"/>
      <c r="G345" s="504"/>
      <c r="H345" s="504"/>
      <c r="I345" s="504"/>
      <c r="J345" s="504"/>
      <c r="K345" s="504"/>
      <c r="L345" s="504"/>
      <c r="M345" s="504"/>
      <c r="N345" s="504"/>
      <c r="O345" s="504"/>
      <c r="P345" s="504"/>
      <c r="Q345" s="504"/>
      <c r="R345" s="504"/>
      <c r="S345" s="504"/>
      <c r="T345" s="504"/>
      <c r="U345" s="504"/>
      <c r="V345" s="504"/>
      <c r="W345" s="504"/>
      <c r="X345" s="504"/>
      <c r="Y345" s="504"/>
      <c r="Z345" s="504"/>
      <c r="AA345" s="504"/>
      <c r="AB345" s="504"/>
      <c r="AC345" s="504"/>
      <c r="AD345" s="504"/>
      <c r="AE345" s="504"/>
      <c r="AF345" s="504"/>
      <c r="AG345" s="504"/>
      <c r="AH345" s="504"/>
      <c r="AI345" s="504"/>
      <c r="AJ345" s="504"/>
      <c r="AK345" s="504"/>
      <c r="AL345" s="504"/>
      <c r="AM345" s="504"/>
      <c r="AN345" s="504"/>
      <c r="AO345" s="504"/>
      <c r="AP345" s="504"/>
      <c r="AQ345" s="704"/>
      <c r="AR345" s="504"/>
      <c r="AS345" s="504"/>
      <c r="AT345" s="704"/>
      <c r="AU345" s="704"/>
      <c r="AV345" s="504"/>
      <c r="AW345" s="504"/>
      <c r="AX345" s="504"/>
      <c r="AY345" s="504"/>
      <c r="AZ345" s="504"/>
    </row>
    <row r="346" ht="15.75" customHeight="1">
      <c r="A346" s="504"/>
      <c r="B346" s="733"/>
      <c r="C346" s="504"/>
      <c r="D346" s="504"/>
      <c r="E346" s="504"/>
      <c r="F346" s="504"/>
      <c r="G346" s="504"/>
      <c r="H346" s="504"/>
      <c r="I346" s="504"/>
      <c r="J346" s="504"/>
      <c r="K346" s="504"/>
      <c r="L346" s="504"/>
      <c r="M346" s="504"/>
      <c r="N346" s="504"/>
      <c r="O346" s="504"/>
      <c r="P346" s="504"/>
      <c r="Q346" s="504"/>
      <c r="R346" s="504"/>
      <c r="S346" s="504"/>
      <c r="T346" s="504"/>
      <c r="U346" s="504"/>
      <c r="V346" s="504"/>
      <c r="W346" s="504"/>
      <c r="X346" s="504"/>
      <c r="Y346" s="504"/>
      <c r="Z346" s="504"/>
      <c r="AA346" s="504"/>
      <c r="AB346" s="504"/>
      <c r="AC346" s="504"/>
      <c r="AD346" s="504"/>
      <c r="AE346" s="504"/>
      <c r="AF346" s="504"/>
      <c r="AG346" s="504"/>
      <c r="AH346" s="504"/>
      <c r="AI346" s="504"/>
      <c r="AJ346" s="504"/>
      <c r="AK346" s="504"/>
      <c r="AL346" s="504"/>
      <c r="AM346" s="504"/>
      <c r="AN346" s="504"/>
      <c r="AO346" s="504"/>
      <c r="AP346" s="504"/>
      <c r="AQ346" s="704"/>
      <c r="AR346" s="504"/>
      <c r="AS346" s="504"/>
      <c r="AT346" s="704"/>
      <c r="AU346" s="704"/>
      <c r="AV346" s="504"/>
      <c r="AW346" s="504"/>
      <c r="AX346" s="504"/>
      <c r="AY346" s="504"/>
      <c r="AZ346" s="504"/>
    </row>
    <row r="347" ht="15.75" customHeight="1">
      <c r="A347" s="504"/>
      <c r="B347" s="733"/>
      <c r="C347" s="504"/>
      <c r="D347" s="504"/>
      <c r="E347" s="504"/>
      <c r="F347" s="504"/>
      <c r="G347" s="504"/>
      <c r="H347" s="504"/>
      <c r="I347" s="504"/>
      <c r="J347" s="504"/>
      <c r="K347" s="504"/>
      <c r="L347" s="504"/>
      <c r="M347" s="504"/>
      <c r="N347" s="504"/>
      <c r="O347" s="504"/>
      <c r="P347" s="504"/>
      <c r="Q347" s="504"/>
      <c r="R347" s="504"/>
      <c r="S347" s="504"/>
      <c r="T347" s="504"/>
      <c r="U347" s="504"/>
      <c r="V347" s="504"/>
      <c r="W347" s="504"/>
      <c r="X347" s="504"/>
      <c r="Y347" s="504"/>
      <c r="Z347" s="504"/>
      <c r="AA347" s="504"/>
      <c r="AB347" s="504"/>
      <c r="AC347" s="504"/>
      <c r="AD347" s="504"/>
      <c r="AE347" s="504"/>
      <c r="AF347" s="504"/>
      <c r="AG347" s="504"/>
      <c r="AH347" s="504"/>
      <c r="AI347" s="504"/>
      <c r="AJ347" s="504"/>
      <c r="AK347" s="504"/>
      <c r="AL347" s="504"/>
      <c r="AM347" s="504"/>
      <c r="AN347" s="504"/>
      <c r="AO347" s="504"/>
      <c r="AP347" s="504"/>
      <c r="AQ347" s="704"/>
      <c r="AR347" s="504"/>
      <c r="AS347" s="504"/>
      <c r="AT347" s="704"/>
      <c r="AU347" s="704"/>
      <c r="AV347" s="504"/>
      <c r="AW347" s="504"/>
      <c r="AX347" s="504"/>
      <c r="AY347" s="504"/>
      <c r="AZ347" s="504"/>
    </row>
    <row r="348" ht="15.75" customHeight="1">
      <c r="A348" s="504"/>
      <c r="B348" s="733"/>
      <c r="C348" s="504"/>
      <c r="D348" s="504"/>
      <c r="E348" s="504"/>
      <c r="F348" s="504"/>
      <c r="G348" s="504"/>
      <c r="H348" s="504"/>
      <c r="I348" s="504"/>
      <c r="J348" s="504"/>
      <c r="K348" s="504"/>
      <c r="L348" s="504"/>
      <c r="M348" s="504"/>
      <c r="N348" s="504"/>
      <c r="O348" s="504"/>
      <c r="P348" s="504"/>
      <c r="Q348" s="504"/>
      <c r="R348" s="504"/>
      <c r="S348" s="504"/>
      <c r="T348" s="504"/>
      <c r="U348" s="504"/>
      <c r="V348" s="504"/>
      <c r="W348" s="504"/>
      <c r="X348" s="504"/>
      <c r="Y348" s="504"/>
      <c r="Z348" s="504"/>
      <c r="AA348" s="504"/>
      <c r="AB348" s="504"/>
      <c r="AC348" s="504"/>
      <c r="AD348" s="504"/>
      <c r="AE348" s="504"/>
      <c r="AF348" s="504"/>
      <c r="AG348" s="504"/>
      <c r="AH348" s="504"/>
      <c r="AI348" s="504"/>
      <c r="AJ348" s="504"/>
      <c r="AK348" s="504"/>
      <c r="AL348" s="504"/>
      <c r="AM348" s="504"/>
      <c r="AN348" s="504"/>
      <c r="AO348" s="504"/>
      <c r="AP348" s="504"/>
      <c r="AQ348" s="704"/>
      <c r="AR348" s="504"/>
      <c r="AS348" s="504"/>
      <c r="AT348" s="704"/>
      <c r="AU348" s="704"/>
      <c r="AV348" s="504"/>
      <c r="AW348" s="504"/>
      <c r="AX348" s="504"/>
      <c r="AY348" s="504"/>
      <c r="AZ348" s="504"/>
    </row>
    <row r="349" ht="15.75" customHeight="1">
      <c r="A349" s="504"/>
      <c r="B349" s="733"/>
      <c r="C349" s="504"/>
      <c r="D349" s="504"/>
      <c r="E349" s="504"/>
      <c r="F349" s="504"/>
      <c r="G349" s="504"/>
      <c r="H349" s="504"/>
      <c r="I349" s="504"/>
      <c r="J349" s="504"/>
      <c r="K349" s="504"/>
      <c r="L349" s="504"/>
      <c r="M349" s="504"/>
      <c r="N349" s="504"/>
      <c r="O349" s="504"/>
      <c r="P349" s="504"/>
      <c r="Q349" s="504"/>
      <c r="R349" s="504"/>
      <c r="S349" s="504"/>
      <c r="T349" s="504"/>
      <c r="U349" s="504"/>
      <c r="V349" s="504"/>
      <c r="W349" s="504"/>
      <c r="X349" s="504"/>
      <c r="Y349" s="504"/>
      <c r="Z349" s="504"/>
      <c r="AA349" s="504"/>
      <c r="AB349" s="504"/>
      <c r="AC349" s="504"/>
      <c r="AD349" s="504"/>
      <c r="AE349" s="504"/>
      <c r="AF349" s="504"/>
      <c r="AG349" s="504"/>
      <c r="AH349" s="504"/>
      <c r="AI349" s="504"/>
      <c r="AJ349" s="504"/>
      <c r="AK349" s="504"/>
      <c r="AL349" s="504"/>
      <c r="AM349" s="504"/>
      <c r="AN349" s="504"/>
      <c r="AO349" s="504"/>
      <c r="AP349" s="504"/>
      <c r="AQ349" s="704"/>
      <c r="AR349" s="504"/>
      <c r="AS349" s="504"/>
      <c r="AT349" s="704"/>
      <c r="AU349" s="704"/>
      <c r="AV349" s="504"/>
      <c r="AW349" s="504"/>
      <c r="AX349" s="504"/>
      <c r="AY349" s="504"/>
      <c r="AZ349" s="504"/>
    </row>
    <row r="350" ht="15.75" customHeight="1">
      <c r="A350" s="504"/>
      <c r="B350" s="733"/>
      <c r="C350" s="504"/>
      <c r="D350" s="504"/>
      <c r="E350" s="504"/>
      <c r="F350" s="504"/>
      <c r="G350" s="504"/>
      <c r="H350" s="504"/>
      <c r="I350" s="504"/>
      <c r="J350" s="504"/>
      <c r="K350" s="504"/>
      <c r="L350" s="504"/>
      <c r="M350" s="504"/>
      <c r="N350" s="504"/>
      <c r="O350" s="504"/>
      <c r="P350" s="504"/>
      <c r="Q350" s="504"/>
      <c r="R350" s="504"/>
      <c r="S350" s="504"/>
      <c r="T350" s="504"/>
      <c r="U350" s="504"/>
      <c r="V350" s="504"/>
      <c r="W350" s="504"/>
      <c r="X350" s="504"/>
      <c r="Y350" s="504"/>
      <c r="Z350" s="504"/>
      <c r="AA350" s="504"/>
      <c r="AB350" s="504"/>
      <c r="AC350" s="504"/>
      <c r="AD350" s="504"/>
      <c r="AE350" s="504"/>
      <c r="AF350" s="504"/>
      <c r="AG350" s="504"/>
      <c r="AH350" s="504"/>
      <c r="AI350" s="504"/>
      <c r="AJ350" s="504"/>
      <c r="AK350" s="504"/>
      <c r="AL350" s="504"/>
      <c r="AM350" s="504"/>
      <c r="AN350" s="504"/>
      <c r="AO350" s="504"/>
      <c r="AP350" s="504"/>
      <c r="AQ350" s="704"/>
      <c r="AR350" s="504"/>
      <c r="AS350" s="504"/>
      <c r="AT350" s="704"/>
      <c r="AU350" s="704"/>
      <c r="AV350" s="504"/>
      <c r="AW350" s="504"/>
      <c r="AX350" s="504"/>
      <c r="AY350" s="504"/>
      <c r="AZ350" s="504"/>
    </row>
    <row r="351" ht="15.75" customHeight="1">
      <c r="A351" s="504"/>
      <c r="B351" s="733"/>
      <c r="C351" s="504"/>
      <c r="D351" s="504"/>
      <c r="E351" s="504"/>
      <c r="F351" s="504"/>
      <c r="G351" s="504"/>
      <c r="H351" s="504"/>
      <c r="I351" s="504"/>
      <c r="J351" s="504"/>
      <c r="K351" s="504"/>
      <c r="L351" s="504"/>
      <c r="M351" s="504"/>
      <c r="N351" s="504"/>
      <c r="O351" s="504"/>
      <c r="P351" s="504"/>
      <c r="Q351" s="504"/>
      <c r="R351" s="504"/>
      <c r="S351" s="504"/>
      <c r="T351" s="504"/>
      <c r="U351" s="504"/>
      <c r="V351" s="504"/>
      <c r="W351" s="504"/>
      <c r="X351" s="504"/>
      <c r="Y351" s="504"/>
      <c r="Z351" s="504"/>
      <c r="AA351" s="504"/>
      <c r="AB351" s="504"/>
      <c r="AC351" s="504"/>
      <c r="AD351" s="504"/>
      <c r="AE351" s="504"/>
      <c r="AF351" s="504"/>
      <c r="AG351" s="504"/>
      <c r="AH351" s="504"/>
      <c r="AI351" s="504"/>
      <c r="AJ351" s="504"/>
      <c r="AK351" s="504"/>
      <c r="AL351" s="504"/>
      <c r="AM351" s="504"/>
      <c r="AN351" s="504"/>
      <c r="AO351" s="504"/>
      <c r="AP351" s="504"/>
      <c r="AQ351" s="704"/>
      <c r="AR351" s="504"/>
      <c r="AS351" s="504"/>
      <c r="AT351" s="704"/>
      <c r="AU351" s="704"/>
      <c r="AV351" s="504"/>
      <c r="AW351" s="504"/>
      <c r="AX351" s="504"/>
      <c r="AY351" s="504"/>
      <c r="AZ351" s="504"/>
    </row>
    <row r="352" ht="15.75" customHeight="1">
      <c r="A352" s="504"/>
      <c r="B352" s="733"/>
      <c r="C352" s="504"/>
      <c r="D352" s="504"/>
      <c r="E352" s="504"/>
      <c r="F352" s="504"/>
      <c r="G352" s="504"/>
      <c r="H352" s="504"/>
      <c r="I352" s="504"/>
      <c r="J352" s="504"/>
      <c r="K352" s="504"/>
      <c r="L352" s="504"/>
      <c r="M352" s="504"/>
      <c r="N352" s="504"/>
      <c r="O352" s="504"/>
      <c r="P352" s="504"/>
      <c r="Q352" s="504"/>
      <c r="R352" s="504"/>
      <c r="S352" s="504"/>
      <c r="T352" s="504"/>
      <c r="U352" s="504"/>
      <c r="V352" s="504"/>
      <c r="W352" s="504"/>
      <c r="X352" s="504"/>
      <c r="Y352" s="504"/>
      <c r="Z352" s="504"/>
      <c r="AA352" s="504"/>
      <c r="AB352" s="504"/>
      <c r="AC352" s="504"/>
      <c r="AD352" s="504"/>
      <c r="AE352" s="504"/>
      <c r="AF352" s="504"/>
      <c r="AG352" s="504"/>
      <c r="AH352" s="504"/>
      <c r="AI352" s="504"/>
      <c r="AJ352" s="504"/>
      <c r="AK352" s="504"/>
      <c r="AL352" s="504"/>
      <c r="AM352" s="504"/>
      <c r="AN352" s="504"/>
      <c r="AO352" s="504"/>
      <c r="AP352" s="504"/>
      <c r="AQ352" s="704"/>
      <c r="AR352" s="504"/>
      <c r="AS352" s="504"/>
      <c r="AT352" s="704"/>
      <c r="AU352" s="704"/>
      <c r="AV352" s="504"/>
      <c r="AW352" s="504"/>
      <c r="AX352" s="504"/>
      <c r="AY352" s="504"/>
      <c r="AZ352" s="504"/>
    </row>
    <row r="353" ht="15.75" customHeight="1">
      <c r="A353" s="504"/>
      <c r="B353" s="733"/>
      <c r="C353" s="504"/>
      <c r="D353" s="504"/>
      <c r="E353" s="504"/>
      <c r="F353" s="504"/>
      <c r="G353" s="504"/>
      <c r="H353" s="504"/>
      <c r="I353" s="504"/>
      <c r="J353" s="504"/>
      <c r="K353" s="504"/>
      <c r="L353" s="504"/>
      <c r="M353" s="504"/>
      <c r="N353" s="504"/>
      <c r="O353" s="504"/>
      <c r="P353" s="504"/>
      <c r="Q353" s="504"/>
      <c r="R353" s="504"/>
      <c r="S353" s="504"/>
      <c r="T353" s="504"/>
      <c r="U353" s="504"/>
      <c r="V353" s="504"/>
      <c r="W353" s="504"/>
      <c r="X353" s="504"/>
      <c r="Y353" s="504"/>
      <c r="Z353" s="504"/>
      <c r="AA353" s="504"/>
      <c r="AB353" s="504"/>
      <c r="AC353" s="504"/>
      <c r="AD353" s="504"/>
      <c r="AE353" s="504"/>
      <c r="AF353" s="504"/>
      <c r="AG353" s="504"/>
      <c r="AH353" s="504"/>
      <c r="AI353" s="504"/>
      <c r="AJ353" s="504"/>
      <c r="AK353" s="504"/>
      <c r="AL353" s="504"/>
      <c r="AM353" s="504"/>
      <c r="AN353" s="504"/>
      <c r="AO353" s="504"/>
      <c r="AP353" s="504"/>
      <c r="AQ353" s="704"/>
      <c r="AR353" s="504"/>
      <c r="AS353" s="504"/>
      <c r="AT353" s="704"/>
      <c r="AU353" s="704"/>
      <c r="AV353" s="504"/>
      <c r="AW353" s="504"/>
      <c r="AX353" s="504"/>
      <c r="AY353" s="504"/>
      <c r="AZ353" s="504"/>
    </row>
    <row r="354" ht="15.75" customHeight="1">
      <c r="A354" s="504"/>
      <c r="B354" s="733"/>
      <c r="C354" s="504"/>
      <c r="D354" s="504"/>
      <c r="E354" s="504"/>
      <c r="F354" s="504"/>
      <c r="G354" s="504"/>
      <c r="H354" s="504"/>
      <c r="I354" s="504"/>
      <c r="J354" s="504"/>
      <c r="K354" s="504"/>
      <c r="L354" s="504"/>
      <c r="M354" s="504"/>
      <c r="N354" s="504"/>
      <c r="O354" s="504"/>
      <c r="P354" s="504"/>
      <c r="Q354" s="504"/>
      <c r="R354" s="504"/>
      <c r="S354" s="504"/>
      <c r="T354" s="504"/>
      <c r="U354" s="504"/>
      <c r="V354" s="504"/>
      <c r="W354" s="504"/>
      <c r="X354" s="504"/>
      <c r="Y354" s="504"/>
      <c r="Z354" s="504"/>
      <c r="AA354" s="504"/>
      <c r="AB354" s="504"/>
      <c r="AC354" s="504"/>
      <c r="AD354" s="504"/>
      <c r="AE354" s="504"/>
      <c r="AF354" s="504"/>
      <c r="AG354" s="504"/>
      <c r="AH354" s="504"/>
      <c r="AI354" s="504"/>
      <c r="AJ354" s="504"/>
      <c r="AK354" s="504"/>
      <c r="AL354" s="504"/>
      <c r="AM354" s="504"/>
      <c r="AN354" s="504"/>
      <c r="AO354" s="504"/>
      <c r="AP354" s="504"/>
      <c r="AQ354" s="704"/>
      <c r="AR354" s="504"/>
      <c r="AS354" s="504"/>
      <c r="AT354" s="704"/>
      <c r="AU354" s="704"/>
      <c r="AV354" s="504"/>
      <c r="AW354" s="504"/>
      <c r="AX354" s="504"/>
      <c r="AY354" s="504"/>
      <c r="AZ354" s="504"/>
    </row>
    <row r="355" ht="15.75" customHeight="1">
      <c r="A355" s="504"/>
      <c r="B355" s="733"/>
      <c r="C355" s="504"/>
      <c r="D355" s="504"/>
      <c r="E355" s="504"/>
      <c r="F355" s="504"/>
      <c r="G355" s="504"/>
      <c r="H355" s="504"/>
      <c r="I355" s="504"/>
      <c r="J355" s="504"/>
      <c r="K355" s="504"/>
      <c r="L355" s="504"/>
      <c r="M355" s="504"/>
      <c r="N355" s="504"/>
      <c r="O355" s="504"/>
      <c r="P355" s="504"/>
      <c r="Q355" s="504"/>
      <c r="R355" s="504"/>
      <c r="S355" s="504"/>
      <c r="T355" s="504"/>
      <c r="U355" s="504"/>
      <c r="V355" s="504"/>
      <c r="W355" s="504"/>
      <c r="X355" s="504"/>
      <c r="Y355" s="504"/>
      <c r="Z355" s="504"/>
      <c r="AA355" s="504"/>
      <c r="AB355" s="504"/>
      <c r="AC355" s="504"/>
      <c r="AD355" s="504"/>
      <c r="AE355" s="504"/>
      <c r="AF355" s="504"/>
      <c r="AG355" s="504"/>
      <c r="AH355" s="504"/>
      <c r="AI355" s="504"/>
      <c r="AJ355" s="504"/>
      <c r="AK355" s="504"/>
      <c r="AL355" s="504"/>
      <c r="AM355" s="504"/>
      <c r="AN355" s="504"/>
      <c r="AO355" s="504"/>
      <c r="AP355" s="504"/>
      <c r="AQ355" s="704"/>
      <c r="AR355" s="504"/>
      <c r="AS355" s="504"/>
      <c r="AT355" s="704"/>
      <c r="AU355" s="704"/>
      <c r="AV355" s="504"/>
      <c r="AW355" s="504"/>
      <c r="AX355" s="504"/>
      <c r="AY355" s="504"/>
      <c r="AZ355" s="504"/>
    </row>
    <row r="356" ht="15.75" customHeight="1">
      <c r="A356" s="504"/>
      <c r="B356" s="733"/>
      <c r="C356" s="504"/>
      <c r="D356" s="504"/>
      <c r="E356" s="504"/>
      <c r="F356" s="504"/>
      <c r="G356" s="504"/>
      <c r="H356" s="504"/>
      <c r="I356" s="504"/>
      <c r="J356" s="504"/>
      <c r="K356" s="504"/>
      <c r="L356" s="504"/>
      <c r="M356" s="504"/>
      <c r="N356" s="504"/>
      <c r="O356" s="504"/>
      <c r="P356" s="504"/>
      <c r="Q356" s="504"/>
      <c r="R356" s="504"/>
      <c r="S356" s="504"/>
      <c r="T356" s="504"/>
      <c r="U356" s="504"/>
      <c r="V356" s="504"/>
      <c r="W356" s="504"/>
      <c r="X356" s="504"/>
      <c r="Y356" s="504"/>
      <c r="Z356" s="504"/>
      <c r="AA356" s="504"/>
      <c r="AB356" s="504"/>
      <c r="AC356" s="504"/>
      <c r="AD356" s="504"/>
      <c r="AE356" s="504"/>
      <c r="AF356" s="504"/>
      <c r="AG356" s="504"/>
      <c r="AH356" s="504"/>
      <c r="AI356" s="504"/>
      <c r="AJ356" s="504"/>
      <c r="AK356" s="504"/>
      <c r="AL356" s="504"/>
      <c r="AM356" s="504"/>
      <c r="AN356" s="504"/>
      <c r="AO356" s="504"/>
      <c r="AP356" s="504"/>
      <c r="AQ356" s="704"/>
      <c r="AR356" s="504"/>
      <c r="AS356" s="504"/>
      <c r="AT356" s="704"/>
      <c r="AU356" s="704"/>
      <c r="AV356" s="504"/>
      <c r="AW356" s="504"/>
      <c r="AX356" s="504"/>
      <c r="AY356" s="504"/>
      <c r="AZ356" s="504"/>
    </row>
    <row r="357" ht="15.75" customHeight="1">
      <c r="A357" s="504"/>
      <c r="B357" s="733"/>
      <c r="C357" s="504"/>
      <c r="D357" s="504"/>
      <c r="E357" s="504"/>
      <c r="F357" s="504"/>
      <c r="G357" s="504"/>
      <c r="H357" s="504"/>
      <c r="I357" s="504"/>
      <c r="J357" s="504"/>
      <c r="K357" s="504"/>
      <c r="L357" s="504"/>
      <c r="M357" s="504"/>
      <c r="N357" s="504"/>
      <c r="O357" s="504"/>
      <c r="P357" s="504"/>
      <c r="Q357" s="504"/>
      <c r="R357" s="504"/>
      <c r="S357" s="504"/>
      <c r="T357" s="504"/>
      <c r="U357" s="504"/>
      <c r="V357" s="504"/>
      <c r="W357" s="504"/>
      <c r="X357" s="504"/>
      <c r="Y357" s="504"/>
      <c r="Z357" s="504"/>
      <c r="AA357" s="504"/>
      <c r="AB357" s="504"/>
      <c r="AC357" s="504"/>
      <c r="AD357" s="504"/>
      <c r="AE357" s="504"/>
      <c r="AF357" s="504"/>
      <c r="AG357" s="504"/>
      <c r="AH357" s="504"/>
      <c r="AI357" s="504"/>
      <c r="AJ357" s="504"/>
      <c r="AK357" s="504"/>
      <c r="AL357" s="504"/>
      <c r="AM357" s="504"/>
      <c r="AN357" s="504"/>
      <c r="AO357" s="504"/>
      <c r="AP357" s="504"/>
      <c r="AQ357" s="704"/>
      <c r="AR357" s="504"/>
      <c r="AS357" s="504"/>
      <c r="AT357" s="704"/>
      <c r="AU357" s="704"/>
      <c r="AV357" s="504"/>
      <c r="AW357" s="504"/>
      <c r="AX357" s="504"/>
      <c r="AY357" s="504"/>
      <c r="AZ357" s="504"/>
    </row>
    <row r="358" ht="15.75" customHeight="1">
      <c r="A358" s="504"/>
      <c r="B358" s="733"/>
      <c r="C358" s="504"/>
      <c r="D358" s="504"/>
      <c r="E358" s="504"/>
      <c r="F358" s="504"/>
      <c r="G358" s="504"/>
      <c r="H358" s="504"/>
      <c r="I358" s="504"/>
      <c r="J358" s="504"/>
      <c r="K358" s="504"/>
      <c r="L358" s="504"/>
      <c r="M358" s="504"/>
      <c r="N358" s="504"/>
      <c r="O358" s="504"/>
      <c r="P358" s="504"/>
      <c r="Q358" s="504"/>
      <c r="R358" s="504"/>
      <c r="S358" s="504"/>
      <c r="T358" s="504"/>
      <c r="U358" s="504"/>
      <c r="V358" s="504"/>
      <c r="W358" s="504"/>
      <c r="X358" s="504"/>
      <c r="Y358" s="504"/>
      <c r="Z358" s="504"/>
      <c r="AA358" s="504"/>
      <c r="AB358" s="504"/>
      <c r="AC358" s="504"/>
      <c r="AD358" s="504"/>
      <c r="AE358" s="504"/>
      <c r="AF358" s="504"/>
      <c r="AG358" s="504"/>
      <c r="AH358" s="504"/>
      <c r="AI358" s="504"/>
      <c r="AJ358" s="504"/>
      <c r="AK358" s="504"/>
      <c r="AL358" s="504"/>
      <c r="AM358" s="504"/>
      <c r="AN358" s="504"/>
      <c r="AO358" s="504"/>
      <c r="AP358" s="504"/>
      <c r="AQ358" s="704"/>
      <c r="AR358" s="504"/>
      <c r="AS358" s="504"/>
      <c r="AT358" s="704"/>
      <c r="AU358" s="704"/>
      <c r="AV358" s="504"/>
      <c r="AW358" s="504"/>
      <c r="AX358" s="504"/>
      <c r="AY358" s="504"/>
      <c r="AZ358" s="504"/>
    </row>
    <row r="359" ht="15.75" customHeight="1">
      <c r="A359" s="504"/>
      <c r="B359" s="733"/>
      <c r="C359" s="504"/>
      <c r="D359" s="504"/>
      <c r="E359" s="504"/>
      <c r="F359" s="504"/>
      <c r="G359" s="504"/>
      <c r="H359" s="504"/>
      <c r="I359" s="504"/>
      <c r="J359" s="504"/>
      <c r="K359" s="504"/>
      <c r="L359" s="504"/>
      <c r="M359" s="504"/>
      <c r="N359" s="504"/>
      <c r="O359" s="504"/>
      <c r="P359" s="504"/>
      <c r="Q359" s="504"/>
      <c r="R359" s="504"/>
      <c r="S359" s="504"/>
      <c r="T359" s="504"/>
      <c r="U359" s="504"/>
      <c r="V359" s="504"/>
      <c r="W359" s="504"/>
      <c r="X359" s="504"/>
      <c r="Y359" s="504"/>
      <c r="Z359" s="504"/>
      <c r="AA359" s="504"/>
      <c r="AB359" s="504"/>
      <c r="AC359" s="504"/>
      <c r="AD359" s="504"/>
      <c r="AE359" s="504"/>
      <c r="AF359" s="504"/>
      <c r="AG359" s="504"/>
      <c r="AH359" s="504"/>
      <c r="AI359" s="504"/>
      <c r="AJ359" s="504"/>
      <c r="AK359" s="504"/>
      <c r="AL359" s="504"/>
      <c r="AM359" s="504"/>
      <c r="AN359" s="504"/>
      <c r="AO359" s="504"/>
      <c r="AP359" s="504"/>
      <c r="AQ359" s="704"/>
      <c r="AR359" s="504"/>
      <c r="AS359" s="504"/>
      <c r="AT359" s="704"/>
      <c r="AU359" s="704"/>
      <c r="AV359" s="504"/>
      <c r="AW359" s="504"/>
      <c r="AX359" s="504"/>
      <c r="AY359" s="504"/>
      <c r="AZ359" s="504"/>
    </row>
    <row r="360" ht="15.75" customHeight="1">
      <c r="A360" s="504"/>
      <c r="B360" s="733"/>
      <c r="C360" s="504"/>
      <c r="D360" s="504"/>
      <c r="E360" s="504"/>
      <c r="F360" s="504"/>
      <c r="G360" s="504"/>
      <c r="H360" s="504"/>
      <c r="I360" s="504"/>
      <c r="J360" s="504"/>
      <c r="K360" s="504"/>
      <c r="L360" s="504"/>
      <c r="M360" s="504"/>
      <c r="N360" s="504"/>
      <c r="O360" s="504"/>
      <c r="P360" s="504"/>
      <c r="Q360" s="504"/>
      <c r="R360" s="504"/>
      <c r="S360" s="504"/>
      <c r="T360" s="504"/>
      <c r="U360" s="504"/>
      <c r="V360" s="504"/>
      <c r="W360" s="504"/>
      <c r="X360" s="504"/>
      <c r="Y360" s="504"/>
      <c r="Z360" s="504"/>
      <c r="AA360" s="504"/>
      <c r="AB360" s="504"/>
      <c r="AC360" s="504"/>
      <c r="AD360" s="504"/>
      <c r="AE360" s="504"/>
      <c r="AF360" s="504"/>
      <c r="AG360" s="504"/>
      <c r="AH360" s="504"/>
      <c r="AI360" s="504"/>
      <c r="AJ360" s="504"/>
      <c r="AK360" s="504"/>
      <c r="AL360" s="504"/>
      <c r="AM360" s="504"/>
      <c r="AN360" s="504"/>
      <c r="AO360" s="504"/>
      <c r="AP360" s="504"/>
      <c r="AQ360" s="704"/>
      <c r="AR360" s="504"/>
      <c r="AS360" s="504"/>
      <c r="AT360" s="704"/>
      <c r="AU360" s="704"/>
      <c r="AV360" s="504"/>
      <c r="AW360" s="504"/>
      <c r="AX360" s="504"/>
      <c r="AY360" s="504"/>
      <c r="AZ360" s="504"/>
    </row>
    <row r="361" ht="15.75" customHeight="1">
      <c r="A361" s="504"/>
      <c r="B361" s="733"/>
      <c r="C361" s="504"/>
      <c r="D361" s="504"/>
      <c r="E361" s="504"/>
      <c r="F361" s="504"/>
      <c r="G361" s="504"/>
      <c r="H361" s="504"/>
      <c r="I361" s="504"/>
      <c r="J361" s="504"/>
      <c r="K361" s="504"/>
      <c r="L361" s="504"/>
      <c r="M361" s="504"/>
      <c r="N361" s="504"/>
      <c r="O361" s="504"/>
      <c r="P361" s="504"/>
      <c r="Q361" s="504"/>
      <c r="R361" s="504"/>
      <c r="S361" s="504"/>
      <c r="T361" s="504"/>
      <c r="U361" s="504"/>
      <c r="V361" s="504"/>
      <c r="W361" s="504"/>
      <c r="X361" s="504"/>
      <c r="Y361" s="504"/>
      <c r="Z361" s="504"/>
      <c r="AA361" s="504"/>
      <c r="AB361" s="504"/>
      <c r="AC361" s="504"/>
      <c r="AD361" s="504"/>
      <c r="AE361" s="504"/>
      <c r="AF361" s="504"/>
      <c r="AG361" s="504"/>
      <c r="AH361" s="504"/>
      <c r="AI361" s="504"/>
      <c r="AJ361" s="504"/>
      <c r="AK361" s="504"/>
      <c r="AL361" s="504"/>
      <c r="AM361" s="504"/>
      <c r="AN361" s="504"/>
      <c r="AO361" s="504"/>
      <c r="AP361" s="504"/>
      <c r="AQ361" s="704"/>
      <c r="AR361" s="504"/>
      <c r="AS361" s="504"/>
      <c r="AT361" s="704"/>
      <c r="AU361" s="704"/>
      <c r="AV361" s="504"/>
      <c r="AW361" s="504"/>
      <c r="AX361" s="504"/>
      <c r="AY361" s="504"/>
      <c r="AZ361" s="504"/>
    </row>
    <row r="362" ht="15.75" customHeight="1">
      <c r="A362" s="504"/>
      <c r="B362" s="733"/>
      <c r="C362" s="504"/>
      <c r="D362" s="504"/>
      <c r="E362" s="504"/>
      <c r="F362" s="504"/>
      <c r="G362" s="504"/>
      <c r="H362" s="504"/>
      <c r="I362" s="504"/>
      <c r="J362" s="504"/>
      <c r="K362" s="504"/>
      <c r="L362" s="504"/>
      <c r="M362" s="504"/>
      <c r="N362" s="504"/>
      <c r="O362" s="504"/>
      <c r="P362" s="504"/>
      <c r="Q362" s="504"/>
      <c r="R362" s="504"/>
      <c r="S362" s="504"/>
      <c r="T362" s="504"/>
      <c r="U362" s="504"/>
      <c r="V362" s="504"/>
      <c r="W362" s="504"/>
      <c r="X362" s="504"/>
      <c r="Y362" s="504"/>
      <c r="Z362" s="504"/>
      <c r="AA362" s="504"/>
      <c r="AB362" s="504"/>
      <c r="AC362" s="504"/>
      <c r="AD362" s="504"/>
      <c r="AE362" s="504"/>
      <c r="AF362" s="504"/>
      <c r="AG362" s="504"/>
      <c r="AH362" s="504"/>
      <c r="AI362" s="504"/>
      <c r="AJ362" s="504"/>
      <c r="AK362" s="504"/>
      <c r="AL362" s="504"/>
      <c r="AM362" s="504"/>
      <c r="AN362" s="504"/>
      <c r="AO362" s="504"/>
      <c r="AP362" s="504"/>
      <c r="AQ362" s="704"/>
      <c r="AR362" s="504"/>
      <c r="AS362" s="504"/>
      <c r="AT362" s="704"/>
      <c r="AU362" s="704"/>
      <c r="AV362" s="504"/>
      <c r="AW362" s="504"/>
      <c r="AX362" s="504"/>
      <c r="AY362" s="504"/>
      <c r="AZ362" s="504"/>
    </row>
    <row r="363" ht="15.75" customHeight="1">
      <c r="A363" s="504"/>
      <c r="B363" s="733"/>
      <c r="C363" s="504"/>
      <c r="D363" s="504"/>
      <c r="E363" s="504"/>
      <c r="F363" s="504"/>
      <c r="G363" s="504"/>
      <c r="H363" s="504"/>
      <c r="I363" s="504"/>
      <c r="J363" s="504"/>
      <c r="K363" s="504"/>
      <c r="L363" s="504"/>
      <c r="M363" s="504"/>
      <c r="N363" s="504"/>
      <c r="O363" s="504"/>
      <c r="P363" s="504"/>
      <c r="Q363" s="504"/>
      <c r="R363" s="504"/>
      <c r="S363" s="504"/>
      <c r="T363" s="504"/>
      <c r="U363" s="504"/>
      <c r="V363" s="504"/>
      <c r="W363" s="504"/>
      <c r="X363" s="504"/>
      <c r="Y363" s="504"/>
      <c r="Z363" s="504"/>
      <c r="AA363" s="504"/>
      <c r="AB363" s="504"/>
      <c r="AC363" s="504"/>
      <c r="AD363" s="504"/>
      <c r="AE363" s="504"/>
      <c r="AF363" s="504"/>
      <c r="AG363" s="504"/>
      <c r="AH363" s="504"/>
      <c r="AI363" s="504"/>
      <c r="AJ363" s="504"/>
      <c r="AK363" s="504"/>
      <c r="AL363" s="504"/>
      <c r="AM363" s="504"/>
      <c r="AN363" s="504"/>
      <c r="AO363" s="504"/>
      <c r="AP363" s="504"/>
      <c r="AQ363" s="704"/>
      <c r="AR363" s="504"/>
      <c r="AS363" s="504"/>
      <c r="AT363" s="704"/>
      <c r="AU363" s="704"/>
      <c r="AV363" s="504"/>
      <c r="AW363" s="504"/>
      <c r="AX363" s="504"/>
      <c r="AY363" s="504"/>
      <c r="AZ363" s="504"/>
    </row>
    <row r="364" ht="15.75" customHeight="1">
      <c r="A364" s="504"/>
      <c r="B364" s="733"/>
      <c r="C364" s="504"/>
      <c r="D364" s="504"/>
      <c r="E364" s="504"/>
      <c r="F364" s="504"/>
      <c r="G364" s="504"/>
      <c r="H364" s="504"/>
      <c r="I364" s="504"/>
      <c r="J364" s="504"/>
      <c r="K364" s="504"/>
      <c r="L364" s="504"/>
      <c r="M364" s="504"/>
      <c r="N364" s="504"/>
      <c r="O364" s="504"/>
      <c r="P364" s="504"/>
      <c r="Q364" s="504"/>
      <c r="R364" s="504"/>
      <c r="S364" s="504"/>
      <c r="T364" s="504"/>
      <c r="U364" s="504"/>
      <c r="V364" s="504"/>
      <c r="W364" s="504"/>
      <c r="X364" s="504"/>
      <c r="Y364" s="504"/>
      <c r="Z364" s="504"/>
      <c r="AA364" s="504"/>
      <c r="AB364" s="504"/>
      <c r="AC364" s="504"/>
      <c r="AD364" s="504"/>
      <c r="AE364" s="504"/>
      <c r="AF364" s="504"/>
      <c r="AG364" s="504"/>
      <c r="AH364" s="504"/>
      <c r="AI364" s="504"/>
      <c r="AJ364" s="504"/>
      <c r="AK364" s="504"/>
      <c r="AL364" s="504"/>
      <c r="AM364" s="504"/>
      <c r="AN364" s="504"/>
      <c r="AO364" s="504"/>
      <c r="AP364" s="504"/>
      <c r="AQ364" s="704"/>
      <c r="AR364" s="504"/>
      <c r="AS364" s="504"/>
      <c r="AT364" s="704"/>
      <c r="AU364" s="704"/>
      <c r="AV364" s="504"/>
      <c r="AW364" s="504"/>
      <c r="AX364" s="504"/>
      <c r="AY364" s="504"/>
      <c r="AZ364" s="504"/>
    </row>
    <row r="365" ht="15.75" customHeight="1">
      <c r="A365" s="504"/>
      <c r="B365" s="733"/>
      <c r="C365" s="504"/>
      <c r="D365" s="504"/>
      <c r="E365" s="504"/>
      <c r="F365" s="504"/>
      <c r="G365" s="504"/>
      <c r="H365" s="504"/>
      <c r="I365" s="504"/>
      <c r="J365" s="504"/>
      <c r="K365" s="504"/>
      <c r="L365" s="504"/>
      <c r="M365" s="504"/>
      <c r="N365" s="504"/>
      <c r="O365" s="504"/>
      <c r="P365" s="504"/>
      <c r="Q365" s="504"/>
      <c r="R365" s="504"/>
      <c r="S365" s="504"/>
      <c r="T365" s="504"/>
      <c r="U365" s="504"/>
      <c r="V365" s="504"/>
      <c r="W365" s="504"/>
      <c r="X365" s="504"/>
      <c r="Y365" s="504"/>
      <c r="Z365" s="504"/>
      <c r="AA365" s="504"/>
      <c r="AB365" s="504"/>
      <c r="AC365" s="504"/>
      <c r="AD365" s="504"/>
      <c r="AE365" s="504"/>
      <c r="AF365" s="504"/>
      <c r="AG365" s="504"/>
      <c r="AH365" s="504"/>
      <c r="AI365" s="504"/>
      <c r="AJ365" s="504"/>
      <c r="AK365" s="504"/>
      <c r="AL365" s="504"/>
      <c r="AM365" s="504"/>
      <c r="AN365" s="504"/>
      <c r="AO365" s="504"/>
      <c r="AP365" s="504"/>
      <c r="AQ365" s="704"/>
      <c r="AR365" s="504"/>
      <c r="AS365" s="504"/>
      <c r="AT365" s="704"/>
      <c r="AU365" s="704"/>
      <c r="AV365" s="504"/>
      <c r="AW365" s="504"/>
      <c r="AX365" s="504"/>
      <c r="AY365" s="504"/>
      <c r="AZ365" s="504"/>
    </row>
    <row r="366" ht="15.75" customHeight="1">
      <c r="A366" s="504"/>
      <c r="B366" s="733"/>
      <c r="C366" s="504"/>
      <c r="D366" s="504"/>
      <c r="E366" s="504"/>
      <c r="F366" s="504"/>
      <c r="G366" s="504"/>
      <c r="H366" s="504"/>
      <c r="I366" s="504"/>
      <c r="J366" s="504"/>
      <c r="K366" s="504"/>
      <c r="L366" s="504"/>
      <c r="M366" s="504"/>
      <c r="N366" s="504"/>
      <c r="O366" s="504"/>
      <c r="P366" s="504"/>
      <c r="Q366" s="504"/>
      <c r="R366" s="504"/>
      <c r="S366" s="504"/>
      <c r="T366" s="504"/>
      <c r="U366" s="504"/>
      <c r="V366" s="504"/>
      <c r="W366" s="504"/>
      <c r="X366" s="504"/>
      <c r="Y366" s="504"/>
      <c r="Z366" s="504"/>
      <c r="AA366" s="504"/>
      <c r="AB366" s="504"/>
      <c r="AC366" s="504"/>
      <c r="AD366" s="504"/>
      <c r="AE366" s="504"/>
      <c r="AF366" s="504"/>
      <c r="AG366" s="504"/>
      <c r="AH366" s="504"/>
      <c r="AI366" s="504"/>
      <c r="AJ366" s="504"/>
      <c r="AK366" s="504"/>
      <c r="AL366" s="504"/>
      <c r="AM366" s="504"/>
      <c r="AN366" s="504"/>
      <c r="AO366" s="504"/>
      <c r="AP366" s="504"/>
      <c r="AQ366" s="704"/>
      <c r="AR366" s="504"/>
      <c r="AS366" s="504"/>
      <c r="AT366" s="704"/>
      <c r="AU366" s="704"/>
      <c r="AV366" s="504"/>
      <c r="AW366" s="504"/>
      <c r="AX366" s="504"/>
      <c r="AY366" s="504"/>
      <c r="AZ366" s="504"/>
    </row>
    <row r="367" ht="15.75" customHeight="1">
      <c r="A367" s="504"/>
      <c r="B367" s="733"/>
      <c r="C367" s="504"/>
      <c r="D367" s="504"/>
      <c r="E367" s="504"/>
      <c r="F367" s="504"/>
      <c r="G367" s="504"/>
      <c r="H367" s="504"/>
      <c r="I367" s="504"/>
      <c r="J367" s="504"/>
      <c r="K367" s="504"/>
      <c r="L367" s="504"/>
      <c r="M367" s="504"/>
      <c r="N367" s="504"/>
      <c r="O367" s="504"/>
      <c r="P367" s="504"/>
      <c r="Q367" s="504"/>
      <c r="R367" s="504"/>
      <c r="S367" s="504"/>
      <c r="T367" s="504"/>
      <c r="U367" s="504"/>
      <c r="V367" s="504"/>
      <c r="W367" s="504"/>
      <c r="X367" s="504"/>
      <c r="Y367" s="504"/>
      <c r="Z367" s="504"/>
      <c r="AA367" s="504"/>
      <c r="AB367" s="504"/>
      <c r="AC367" s="504"/>
      <c r="AD367" s="504"/>
      <c r="AE367" s="504"/>
      <c r="AF367" s="504"/>
      <c r="AG367" s="504"/>
      <c r="AH367" s="504"/>
      <c r="AI367" s="504"/>
      <c r="AJ367" s="504"/>
      <c r="AK367" s="504"/>
      <c r="AL367" s="504"/>
      <c r="AM367" s="504"/>
      <c r="AN367" s="504"/>
      <c r="AO367" s="504"/>
      <c r="AP367" s="504"/>
      <c r="AQ367" s="704"/>
      <c r="AR367" s="504"/>
      <c r="AS367" s="504"/>
      <c r="AT367" s="704"/>
      <c r="AU367" s="704"/>
      <c r="AV367" s="504"/>
      <c r="AW367" s="504"/>
      <c r="AX367" s="504"/>
      <c r="AY367" s="504"/>
      <c r="AZ367" s="504"/>
    </row>
    <row r="368" ht="15.75" customHeight="1">
      <c r="A368" s="504"/>
      <c r="B368" s="733"/>
      <c r="C368" s="504"/>
      <c r="D368" s="504"/>
      <c r="E368" s="504"/>
      <c r="F368" s="504"/>
      <c r="G368" s="504"/>
      <c r="H368" s="504"/>
      <c r="I368" s="504"/>
      <c r="J368" s="504"/>
      <c r="K368" s="504"/>
      <c r="L368" s="504"/>
      <c r="M368" s="504"/>
      <c r="N368" s="504"/>
      <c r="O368" s="504"/>
      <c r="P368" s="504"/>
      <c r="Q368" s="504"/>
      <c r="R368" s="504"/>
      <c r="S368" s="504"/>
      <c r="T368" s="504"/>
      <c r="U368" s="504"/>
      <c r="V368" s="504"/>
      <c r="W368" s="504"/>
      <c r="X368" s="504"/>
      <c r="Y368" s="504"/>
      <c r="Z368" s="504"/>
      <c r="AA368" s="504"/>
      <c r="AB368" s="504"/>
      <c r="AC368" s="504"/>
      <c r="AD368" s="504"/>
      <c r="AE368" s="504"/>
      <c r="AF368" s="504"/>
      <c r="AG368" s="504"/>
      <c r="AH368" s="504"/>
      <c r="AI368" s="504"/>
      <c r="AJ368" s="504"/>
      <c r="AK368" s="504"/>
      <c r="AL368" s="504"/>
      <c r="AM368" s="504"/>
      <c r="AN368" s="504"/>
      <c r="AO368" s="504"/>
      <c r="AP368" s="504"/>
      <c r="AQ368" s="704"/>
      <c r="AR368" s="504"/>
      <c r="AS368" s="504"/>
      <c r="AT368" s="704"/>
      <c r="AU368" s="704"/>
      <c r="AV368" s="504"/>
      <c r="AW368" s="504"/>
      <c r="AX368" s="504"/>
      <c r="AY368" s="504"/>
      <c r="AZ368" s="504"/>
    </row>
    <row r="369" ht="15.75" customHeight="1">
      <c r="A369" s="504"/>
      <c r="B369" s="733"/>
      <c r="C369" s="504"/>
      <c r="D369" s="504"/>
      <c r="E369" s="504"/>
      <c r="F369" s="504"/>
      <c r="G369" s="504"/>
      <c r="H369" s="504"/>
      <c r="I369" s="504"/>
      <c r="J369" s="504"/>
      <c r="K369" s="504"/>
      <c r="L369" s="504"/>
      <c r="M369" s="504"/>
      <c r="N369" s="504"/>
      <c r="O369" s="504"/>
      <c r="P369" s="504"/>
      <c r="Q369" s="504"/>
      <c r="R369" s="504"/>
      <c r="S369" s="504"/>
      <c r="T369" s="504"/>
      <c r="U369" s="504"/>
      <c r="V369" s="504"/>
      <c r="W369" s="504"/>
      <c r="X369" s="504"/>
      <c r="Y369" s="504"/>
      <c r="Z369" s="504"/>
      <c r="AA369" s="504"/>
      <c r="AB369" s="504"/>
      <c r="AC369" s="504"/>
      <c r="AD369" s="504"/>
      <c r="AE369" s="504"/>
      <c r="AF369" s="504"/>
      <c r="AG369" s="504"/>
      <c r="AH369" s="504"/>
      <c r="AI369" s="504"/>
      <c r="AJ369" s="504"/>
      <c r="AK369" s="504"/>
      <c r="AL369" s="504"/>
      <c r="AM369" s="504"/>
      <c r="AN369" s="504"/>
      <c r="AO369" s="504"/>
      <c r="AP369" s="504"/>
      <c r="AQ369" s="704"/>
      <c r="AR369" s="504"/>
      <c r="AS369" s="504"/>
      <c r="AT369" s="704"/>
      <c r="AU369" s="704"/>
      <c r="AV369" s="504"/>
      <c r="AW369" s="504"/>
      <c r="AX369" s="504"/>
      <c r="AY369" s="504"/>
      <c r="AZ369" s="504"/>
    </row>
    <row r="370" ht="15.75" customHeight="1">
      <c r="A370" s="504"/>
      <c r="B370" s="733"/>
      <c r="C370" s="504"/>
      <c r="D370" s="504"/>
      <c r="E370" s="504"/>
      <c r="F370" s="504"/>
      <c r="G370" s="504"/>
      <c r="H370" s="504"/>
      <c r="I370" s="504"/>
      <c r="J370" s="504"/>
      <c r="K370" s="504"/>
      <c r="L370" s="504"/>
      <c r="M370" s="504"/>
      <c r="N370" s="504"/>
      <c r="O370" s="504"/>
      <c r="P370" s="504"/>
      <c r="Q370" s="504"/>
      <c r="R370" s="504"/>
      <c r="S370" s="504"/>
      <c r="T370" s="504"/>
      <c r="U370" s="504"/>
      <c r="V370" s="504"/>
      <c r="W370" s="504"/>
      <c r="X370" s="504"/>
      <c r="Y370" s="504"/>
      <c r="Z370" s="504"/>
      <c r="AA370" s="504"/>
      <c r="AB370" s="504"/>
      <c r="AC370" s="504"/>
      <c r="AD370" s="504"/>
      <c r="AE370" s="504"/>
      <c r="AF370" s="504"/>
      <c r="AG370" s="504"/>
      <c r="AH370" s="504"/>
      <c r="AI370" s="504"/>
      <c r="AJ370" s="504"/>
      <c r="AK370" s="504"/>
      <c r="AL370" s="504"/>
      <c r="AM370" s="504"/>
      <c r="AN370" s="504"/>
      <c r="AO370" s="504"/>
      <c r="AP370" s="504"/>
      <c r="AQ370" s="704"/>
      <c r="AR370" s="504"/>
      <c r="AS370" s="504"/>
      <c r="AT370" s="704"/>
      <c r="AU370" s="704"/>
      <c r="AV370" s="504"/>
      <c r="AW370" s="504"/>
      <c r="AX370" s="504"/>
      <c r="AY370" s="504"/>
      <c r="AZ370" s="504"/>
    </row>
    <row r="371" ht="15.75" customHeight="1">
      <c r="A371" s="504"/>
      <c r="B371" s="733"/>
      <c r="C371" s="504"/>
      <c r="D371" s="504"/>
      <c r="E371" s="504"/>
      <c r="F371" s="504"/>
      <c r="G371" s="504"/>
      <c r="H371" s="504"/>
      <c r="I371" s="504"/>
      <c r="J371" s="504"/>
      <c r="K371" s="504"/>
      <c r="L371" s="504"/>
      <c r="M371" s="504"/>
      <c r="N371" s="504"/>
      <c r="O371" s="504"/>
      <c r="P371" s="504"/>
      <c r="Q371" s="504"/>
      <c r="R371" s="504"/>
      <c r="S371" s="504"/>
      <c r="T371" s="504"/>
      <c r="U371" s="504"/>
      <c r="V371" s="504"/>
      <c r="W371" s="504"/>
      <c r="X371" s="504"/>
      <c r="Y371" s="504"/>
      <c r="Z371" s="504"/>
      <c r="AA371" s="504"/>
      <c r="AB371" s="504"/>
      <c r="AC371" s="504"/>
      <c r="AD371" s="504"/>
      <c r="AE371" s="504"/>
      <c r="AF371" s="504"/>
      <c r="AG371" s="504"/>
      <c r="AH371" s="504"/>
      <c r="AI371" s="504"/>
      <c r="AJ371" s="504"/>
      <c r="AK371" s="504"/>
      <c r="AL371" s="504"/>
      <c r="AM371" s="504"/>
      <c r="AN371" s="504"/>
      <c r="AO371" s="504"/>
      <c r="AP371" s="504"/>
      <c r="AQ371" s="704"/>
      <c r="AR371" s="504"/>
      <c r="AS371" s="504"/>
      <c r="AT371" s="704"/>
      <c r="AU371" s="704"/>
      <c r="AV371" s="504"/>
      <c r="AW371" s="504"/>
      <c r="AX371" s="504"/>
      <c r="AY371" s="504"/>
      <c r="AZ371" s="504"/>
    </row>
    <row r="372" ht="15.75" customHeight="1">
      <c r="A372" s="504"/>
      <c r="B372" s="733"/>
      <c r="C372" s="504"/>
      <c r="D372" s="504"/>
      <c r="E372" s="504"/>
      <c r="F372" s="504"/>
      <c r="G372" s="504"/>
      <c r="H372" s="504"/>
      <c r="I372" s="504"/>
      <c r="J372" s="504"/>
      <c r="K372" s="504"/>
      <c r="L372" s="504"/>
      <c r="M372" s="504"/>
      <c r="N372" s="504"/>
      <c r="O372" s="504"/>
      <c r="P372" s="504"/>
      <c r="Q372" s="504"/>
      <c r="R372" s="504"/>
      <c r="S372" s="504"/>
      <c r="T372" s="504"/>
      <c r="U372" s="504"/>
      <c r="V372" s="504"/>
      <c r="W372" s="504"/>
      <c r="X372" s="504"/>
      <c r="Y372" s="504"/>
      <c r="Z372" s="504"/>
      <c r="AA372" s="504"/>
      <c r="AB372" s="504"/>
      <c r="AC372" s="504"/>
      <c r="AD372" s="504"/>
      <c r="AE372" s="504"/>
      <c r="AF372" s="504"/>
      <c r="AG372" s="504"/>
      <c r="AH372" s="504"/>
      <c r="AI372" s="504"/>
      <c r="AJ372" s="504"/>
      <c r="AK372" s="504"/>
      <c r="AL372" s="504"/>
      <c r="AM372" s="504"/>
      <c r="AN372" s="504"/>
      <c r="AO372" s="504"/>
      <c r="AP372" s="504"/>
      <c r="AQ372" s="704"/>
      <c r="AR372" s="504"/>
      <c r="AS372" s="504"/>
      <c r="AT372" s="704"/>
      <c r="AU372" s="704"/>
      <c r="AV372" s="504"/>
      <c r="AW372" s="504"/>
      <c r="AX372" s="504"/>
      <c r="AY372" s="504"/>
      <c r="AZ372" s="504"/>
    </row>
    <row r="373" ht="15.75" customHeight="1">
      <c r="A373" s="504"/>
      <c r="B373" s="733"/>
      <c r="C373" s="504"/>
      <c r="D373" s="504"/>
      <c r="E373" s="504"/>
      <c r="F373" s="504"/>
      <c r="G373" s="504"/>
      <c r="H373" s="504"/>
      <c r="I373" s="504"/>
      <c r="J373" s="504"/>
      <c r="K373" s="504"/>
      <c r="L373" s="504"/>
      <c r="M373" s="504"/>
      <c r="N373" s="504"/>
      <c r="O373" s="504"/>
      <c r="P373" s="504"/>
      <c r="Q373" s="504"/>
      <c r="R373" s="504"/>
      <c r="S373" s="504"/>
      <c r="T373" s="504"/>
      <c r="U373" s="504"/>
      <c r="V373" s="504"/>
      <c r="W373" s="504"/>
      <c r="X373" s="504"/>
      <c r="Y373" s="504"/>
      <c r="Z373" s="504"/>
      <c r="AA373" s="504"/>
      <c r="AB373" s="504"/>
      <c r="AC373" s="504"/>
      <c r="AD373" s="504"/>
      <c r="AE373" s="504"/>
      <c r="AF373" s="504"/>
      <c r="AG373" s="504"/>
      <c r="AH373" s="504"/>
      <c r="AI373" s="504"/>
      <c r="AJ373" s="504"/>
      <c r="AK373" s="504"/>
      <c r="AL373" s="504"/>
      <c r="AM373" s="504"/>
      <c r="AN373" s="504"/>
      <c r="AO373" s="504"/>
      <c r="AP373" s="504"/>
      <c r="AQ373" s="704"/>
      <c r="AR373" s="504"/>
      <c r="AS373" s="504"/>
      <c r="AT373" s="704"/>
      <c r="AU373" s="704"/>
      <c r="AV373" s="504"/>
      <c r="AW373" s="504"/>
      <c r="AX373" s="504"/>
      <c r="AY373" s="504"/>
      <c r="AZ373" s="504"/>
    </row>
    <row r="374" ht="15.75" customHeight="1">
      <c r="A374" s="504"/>
      <c r="B374" s="733"/>
      <c r="C374" s="504"/>
      <c r="D374" s="504"/>
      <c r="E374" s="504"/>
      <c r="F374" s="504"/>
      <c r="G374" s="504"/>
      <c r="H374" s="504"/>
      <c r="I374" s="504"/>
      <c r="J374" s="504"/>
      <c r="K374" s="504"/>
      <c r="L374" s="504"/>
      <c r="M374" s="504"/>
      <c r="N374" s="504"/>
      <c r="O374" s="504"/>
      <c r="P374" s="504"/>
      <c r="Q374" s="504"/>
      <c r="R374" s="504"/>
      <c r="S374" s="504"/>
      <c r="T374" s="504"/>
      <c r="U374" s="504"/>
      <c r="V374" s="504"/>
      <c r="W374" s="504"/>
      <c r="X374" s="504"/>
      <c r="Y374" s="504"/>
      <c r="Z374" s="504"/>
      <c r="AA374" s="504"/>
      <c r="AB374" s="504"/>
      <c r="AC374" s="504"/>
      <c r="AD374" s="504"/>
      <c r="AE374" s="504"/>
      <c r="AF374" s="504"/>
      <c r="AG374" s="504"/>
      <c r="AH374" s="504"/>
      <c r="AI374" s="504"/>
      <c r="AJ374" s="504"/>
      <c r="AK374" s="504"/>
      <c r="AL374" s="504"/>
      <c r="AM374" s="504"/>
      <c r="AN374" s="504"/>
      <c r="AO374" s="504"/>
      <c r="AP374" s="504"/>
      <c r="AQ374" s="704"/>
      <c r="AR374" s="504"/>
      <c r="AS374" s="504"/>
      <c r="AT374" s="704"/>
      <c r="AU374" s="704"/>
      <c r="AV374" s="504"/>
      <c r="AW374" s="504"/>
      <c r="AX374" s="504"/>
      <c r="AY374" s="504"/>
      <c r="AZ374" s="504"/>
    </row>
    <row r="375" ht="15.75" customHeight="1">
      <c r="A375" s="504"/>
      <c r="B375" s="733"/>
      <c r="C375" s="504"/>
      <c r="D375" s="504"/>
      <c r="E375" s="504"/>
      <c r="F375" s="504"/>
      <c r="G375" s="504"/>
      <c r="H375" s="504"/>
      <c r="I375" s="504"/>
      <c r="J375" s="504"/>
      <c r="K375" s="504"/>
      <c r="L375" s="504"/>
      <c r="M375" s="504"/>
      <c r="N375" s="504"/>
      <c r="O375" s="504"/>
      <c r="P375" s="504"/>
      <c r="Q375" s="504"/>
      <c r="R375" s="504"/>
      <c r="S375" s="504"/>
      <c r="T375" s="504"/>
      <c r="U375" s="504"/>
      <c r="V375" s="504"/>
      <c r="W375" s="504"/>
      <c r="X375" s="504"/>
      <c r="Y375" s="504"/>
      <c r="Z375" s="504"/>
      <c r="AA375" s="504"/>
      <c r="AB375" s="504"/>
      <c r="AC375" s="504"/>
      <c r="AD375" s="504"/>
      <c r="AE375" s="504"/>
      <c r="AF375" s="504"/>
      <c r="AG375" s="504"/>
      <c r="AH375" s="504"/>
      <c r="AI375" s="504"/>
      <c r="AJ375" s="504"/>
      <c r="AK375" s="504"/>
      <c r="AL375" s="504"/>
      <c r="AM375" s="504"/>
      <c r="AN375" s="504"/>
      <c r="AO375" s="504"/>
      <c r="AP375" s="504"/>
      <c r="AQ375" s="704"/>
      <c r="AR375" s="504"/>
      <c r="AS375" s="504"/>
      <c r="AT375" s="704"/>
      <c r="AU375" s="704"/>
      <c r="AV375" s="504"/>
      <c r="AW375" s="504"/>
      <c r="AX375" s="504"/>
      <c r="AY375" s="504"/>
      <c r="AZ375" s="504"/>
    </row>
    <row r="376" ht="15.75" customHeight="1">
      <c r="A376" s="504"/>
      <c r="B376" s="733"/>
      <c r="C376" s="504"/>
      <c r="D376" s="504"/>
      <c r="E376" s="504"/>
      <c r="F376" s="504"/>
      <c r="G376" s="504"/>
      <c r="H376" s="504"/>
      <c r="I376" s="504"/>
      <c r="J376" s="504"/>
      <c r="K376" s="504"/>
      <c r="L376" s="504"/>
      <c r="M376" s="504"/>
      <c r="N376" s="504"/>
      <c r="O376" s="504"/>
      <c r="P376" s="504"/>
      <c r="Q376" s="504"/>
      <c r="R376" s="504"/>
      <c r="S376" s="504"/>
      <c r="T376" s="504"/>
      <c r="U376" s="504"/>
      <c r="V376" s="504"/>
      <c r="W376" s="504"/>
      <c r="X376" s="504"/>
      <c r="Y376" s="504"/>
      <c r="Z376" s="504"/>
      <c r="AA376" s="504"/>
      <c r="AB376" s="504"/>
      <c r="AC376" s="504"/>
      <c r="AD376" s="504"/>
      <c r="AE376" s="504"/>
      <c r="AF376" s="504"/>
      <c r="AG376" s="504"/>
      <c r="AH376" s="504"/>
      <c r="AI376" s="504"/>
      <c r="AJ376" s="504"/>
      <c r="AK376" s="504"/>
      <c r="AL376" s="504"/>
      <c r="AM376" s="504"/>
      <c r="AN376" s="504"/>
      <c r="AO376" s="504"/>
      <c r="AP376" s="504"/>
      <c r="AQ376" s="704"/>
      <c r="AR376" s="504"/>
      <c r="AS376" s="504"/>
      <c r="AT376" s="704"/>
      <c r="AU376" s="704"/>
      <c r="AV376" s="504"/>
      <c r="AW376" s="504"/>
      <c r="AX376" s="504"/>
      <c r="AY376" s="504"/>
      <c r="AZ376" s="504"/>
    </row>
    <row r="377" ht="15.75" customHeight="1">
      <c r="A377" s="504"/>
      <c r="B377" s="733"/>
      <c r="C377" s="504"/>
      <c r="D377" s="504"/>
      <c r="E377" s="504"/>
      <c r="F377" s="504"/>
      <c r="G377" s="504"/>
      <c r="H377" s="504"/>
      <c r="I377" s="504"/>
      <c r="J377" s="504"/>
      <c r="K377" s="504"/>
      <c r="L377" s="504"/>
      <c r="M377" s="504"/>
      <c r="N377" s="504"/>
      <c r="O377" s="504"/>
      <c r="P377" s="504"/>
      <c r="Q377" s="504"/>
      <c r="R377" s="504"/>
      <c r="S377" s="504"/>
      <c r="T377" s="504"/>
      <c r="U377" s="504"/>
      <c r="V377" s="504"/>
      <c r="W377" s="504"/>
      <c r="X377" s="504"/>
      <c r="Y377" s="504"/>
      <c r="Z377" s="504"/>
      <c r="AA377" s="504"/>
      <c r="AB377" s="504"/>
      <c r="AC377" s="504"/>
      <c r="AD377" s="504"/>
      <c r="AE377" s="504"/>
      <c r="AF377" s="504"/>
      <c r="AG377" s="504"/>
      <c r="AH377" s="504"/>
      <c r="AI377" s="504"/>
      <c r="AJ377" s="504"/>
      <c r="AK377" s="504"/>
      <c r="AL377" s="504"/>
      <c r="AM377" s="504"/>
      <c r="AN377" s="504"/>
      <c r="AO377" s="504"/>
      <c r="AP377" s="504"/>
      <c r="AQ377" s="704"/>
      <c r="AR377" s="504"/>
      <c r="AS377" s="504"/>
      <c r="AT377" s="704"/>
      <c r="AU377" s="704"/>
      <c r="AV377" s="504"/>
      <c r="AW377" s="504"/>
      <c r="AX377" s="504"/>
      <c r="AY377" s="504"/>
      <c r="AZ377" s="504"/>
    </row>
    <row r="378" ht="15.75" customHeight="1">
      <c r="A378" s="504"/>
      <c r="B378" s="733"/>
      <c r="C378" s="504"/>
      <c r="D378" s="504"/>
      <c r="E378" s="504"/>
      <c r="F378" s="504"/>
      <c r="G378" s="504"/>
      <c r="H378" s="504"/>
      <c r="I378" s="504"/>
      <c r="J378" s="504"/>
      <c r="K378" s="504"/>
      <c r="L378" s="504"/>
      <c r="M378" s="504"/>
      <c r="N378" s="504"/>
      <c r="O378" s="504"/>
      <c r="P378" s="504"/>
      <c r="Q378" s="504"/>
      <c r="R378" s="504"/>
      <c r="S378" s="504"/>
      <c r="T378" s="504"/>
      <c r="U378" s="504"/>
      <c r="V378" s="504"/>
      <c r="W378" s="504"/>
      <c r="X378" s="504"/>
      <c r="Y378" s="504"/>
      <c r="Z378" s="504"/>
      <c r="AA378" s="504"/>
      <c r="AB378" s="504"/>
      <c r="AC378" s="504"/>
      <c r="AD378" s="504"/>
      <c r="AE378" s="504"/>
      <c r="AF378" s="504"/>
      <c r="AG378" s="504"/>
      <c r="AH378" s="504"/>
      <c r="AI378" s="504"/>
      <c r="AJ378" s="504"/>
      <c r="AK378" s="504"/>
      <c r="AL378" s="504"/>
      <c r="AM378" s="504"/>
      <c r="AN378" s="504"/>
      <c r="AO378" s="504"/>
      <c r="AP378" s="504"/>
      <c r="AQ378" s="704"/>
      <c r="AR378" s="504"/>
      <c r="AS378" s="504"/>
      <c r="AT378" s="704"/>
      <c r="AU378" s="704"/>
      <c r="AV378" s="504"/>
      <c r="AW378" s="504"/>
      <c r="AX378" s="504"/>
      <c r="AY378" s="504"/>
      <c r="AZ378" s="504"/>
    </row>
    <row r="379" ht="15.75" customHeight="1">
      <c r="A379" s="504"/>
      <c r="B379" s="733"/>
      <c r="C379" s="504"/>
      <c r="D379" s="504"/>
      <c r="E379" s="504"/>
      <c r="F379" s="504"/>
      <c r="G379" s="504"/>
      <c r="H379" s="504"/>
      <c r="I379" s="504"/>
      <c r="J379" s="504"/>
      <c r="K379" s="504"/>
      <c r="L379" s="504"/>
      <c r="M379" s="504"/>
      <c r="N379" s="504"/>
      <c r="O379" s="504"/>
      <c r="P379" s="504"/>
      <c r="Q379" s="504"/>
      <c r="R379" s="504"/>
      <c r="S379" s="504"/>
      <c r="T379" s="504"/>
      <c r="U379" s="504"/>
      <c r="V379" s="504"/>
      <c r="W379" s="504"/>
      <c r="X379" s="504"/>
      <c r="Y379" s="504"/>
      <c r="Z379" s="504"/>
      <c r="AA379" s="504"/>
      <c r="AB379" s="504"/>
      <c r="AC379" s="504"/>
      <c r="AD379" s="504"/>
      <c r="AE379" s="504"/>
      <c r="AF379" s="504"/>
      <c r="AG379" s="504"/>
      <c r="AH379" s="504"/>
      <c r="AI379" s="504"/>
      <c r="AJ379" s="504"/>
      <c r="AK379" s="504"/>
      <c r="AL379" s="504"/>
      <c r="AM379" s="504"/>
      <c r="AN379" s="504"/>
      <c r="AO379" s="504"/>
      <c r="AP379" s="504"/>
      <c r="AQ379" s="704"/>
      <c r="AR379" s="504"/>
      <c r="AS379" s="504"/>
      <c r="AT379" s="704"/>
      <c r="AU379" s="704"/>
      <c r="AV379" s="504"/>
      <c r="AW379" s="504"/>
      <c r="AX379" s="504"/>
      <c r="AY379" s="504"/>
      <c r="AZ379" s="504"/>
    </row>
    <row r="380" ht="15.75" customHeight="1">
      <c r="A380" s="504"/>
      <c r="B380" s="733"/>
      <c r="C380" s="504"/>
      <c r="D380" s="504"/>
      <c r="E380" s="504"/>
      <c r="F380" s="504"/>
      <c r="G380" s="504"/>
      <c r="H380" s="504"/>
      <c r="I380" s="504"/>
      <c r="J380" s="504"/>
      <c r="K380" s="504"/>
      <c r="L380" s="504"/>
      <c r="M380" s="504"/>
      <c r="N380" s="504"/>
      <c r="O380" s="504"/>
      <c r="P380" s="504"/>
      <c r="Q380" s="504"/>
      <c r="R380" s="504"/>
      <c r="S380" s="504"/>
      <c r="T380" s="504"/>
      <c r="U380" s="504"/>
      <c r="V380" s="504"/>
      <c r="W380" s="504"/>
      <c r="X380" s="504"/>
      <c r="Y380" s="504"/>
      <c r="Z380" s="504"/>
      <c r="AA380" s="504"/>
      <c r="AB380" s="504"/>
      <c r="AC380" s="504"/>
      <c r="AD380" s="504"/>
      <c r="AE380" s="504"/>
      <c r="AF380" s="504"/>
      <c r="AG380" s="504"/>
      <c r="AH380" s="504"/>
      <c r="AI380" s="504"/>
      <c r="AJ380" s="504"/>
      <c r="AK380" s="504"/>
      <c r="AL380" s="504"/>
      <c r="AM380" s="504"/>
      <c r="AN380" s="504"/>
      <c r="AO380" s="504"/>
      <c r="AP380" s="504"/>
      <c r="AQ380" s="704"/>
      <c r="AR380" s="504"/>
      <c r="AS380" s="504"/>
      <c r="AT380" s="704"/>
      <c r="AU380" s="704"/>
      <c r="AV380" s="504"/>
      <c r="AW380" s="504"/>
      <c r="AX380" s="504"/>
      <c r="AY380" s="504"/>
      <c r="AZ380" s="504"/>
    </row>
    <row r="381" ht="15.75" customHeight="1">
      <c r="A381" s="504"/>
      <c r="B381" s="733"/>
      <c r="C381" s="504"/>
      <c r="D381" s="504"/>
      <c r="E381" s="504"/>
      <c r="F381" s="504"/>
      <c r="G381" s="504"/>
      <c r="H381" s="504"/>
      <c r="I381" s="504"/>
      <c r="J381" s="504"/>
      <c r="K381" s="504"/>
      <c r="L381" s="504"/>
      <c r="M381" s="504"/>
      <c r="N381" s="504"/>
      <c r="O381" s="504"/>
      <c r="P381" s="504"/>
      <c r="Q381" s="504"/>
      <c r="R381" s="504"/>
      <c r="S381" s="504"/>
      <c r="T381" s="504"/>
      <c r="U381" s="504"/>
      <c r="V381" s="504"/>
      <c r="W381" s="504"/>
      <c r="X381" s="504"/>
      <c r="Y381" s="504"/>
      <c r="Z381" s="504"/>
      <c r="AA381" s="504"/>
      <c r="AB381" s="504"/>
      <c r="AC381" s="504"/>
      <c r="AD381" s="504"/>
      <c r="AE381" s="504"/>
      <c r="AF381" s="504"/>
      <c r="AG381" s="504"/>
      <c r="AH381" s="504"/>
      <c r="AI381" s="504"/>
      <c r="AJ381" s="504"/>
      <c r="AK381" s="504"/>
      <c r="AL381" s="504"/>
      <c r="AM381" s="504"/>
      <c r="AN381" s="504"/>
      <c r="AO381" s="504"/>
      <c r="AP381" s="504"/>
      <c r="AQ381" s="704"/>
      <c r="AR381" s="504"/>
      <c r="AS381" s="504"/>
      <c r="AT381" s="704"/>
      <c r="AU381" s="704"/>
      <c r="AV381" s="504"/>
      <c r="AW381" s="504"/>
      <c r="AX381" s="504"/>
      <c r="AY381" s="504"/>
      <c r="AZ381" s="504"/>
    </row>
    <row r="382" ht="15.75" customHeight="1">
      <c r="A382" s="504"/>
      <c r="B382" s="733"/>
      <c r="C382" s="504"/>
      <c r="D382" s="504"/>
      <c r="E382" s="504"/>
      <c r="F382" s="504"/>
      <c r="G382" s="504"/>
      <c r="H382" s="504"/>
      <c r="I382" s="504"/>
      <c r="J382" s="504"/>
      <c r="K382" s="504"/>
      <c r="L382" s="504"/>
      <c r="M382" s="504"/>
      <c r="N382" s="504"/>
      <c r="O382" s="504"/>
      <c r="P382" s="504"/>
      <c r="Q382" s="504"/>
      <c r="R382" s="504"/>
      <c r="S382" s="504"/>
      <c r="T382" s="504"/>
      <c r="U382" s="504"/>
      <c r="V382" s="504"/>
      <c r="W382" s="504"/>
      <c r="X382" s="504"/>
      <c r="Y382" s="504"/>
      <c r="Z382" s="504"/>
      <c r="AA382" s="504"/>
      <c r="AB382" s="504"/>
      <c r="AC382" s="504"/>
      <c r="AD382" s="504"/>
      <c r="AE382" s="504"/>
      <c r="AF382" s="504"/>
      <c r="AG382" s="504"/>
      <c r="AH382" s="504"/>
      <c r="AI382" s="504"/>
      <c r="AJ382" s="504"/>
      <c r="AK382" s="504"/>
      <c r="AL382" s="504"/>
      <c r="AM382" s="504"/>
      <c r="AN382" s="504"/>
      <c r="AO382" s="504"/>
      <c r="AP382" s="504"/>
      <c r="AQ382" s="704"/>
      <c r="AR382" s="504"/>
      <c r="AS382" s="504"/>
      <c r="AT382" s="704"/>
      <c r="AU382" s="704"/>
      <c r="AV382" s="504"/>
      <c r="AW382" s="504"/>
      <c r="AX382" s="504"/>
      <c r="AY382" s="504"/>
      <c r="AZ382" s="504"/>
    </row>
    <row r="383" ht="15.75" customHeight="1">
      <c r="A383" s="504"/>
      <c r="B383" s="733"/>
      <c r="C383" s="504"/>
      <c r="D383" s="504"/>
      <c r="E383" s="504"/>
      <c r="F383" s="504"/>
      <c r="G383" s="504"/>
      <c r="H383" s="504"/>
      <c r="I383" s="504"/>
      <c r="J383" s="504"/>
      <c r="K383" s="504"/>
      <c r="L383" s="504"/>
      <c r="M383" s="504"/>
      <c r="N383" s="504"/>
      <c r="O383" s="504"/>
      <c r="P383" s="504"/>
      <c r="Q383" s="504"/>
      <c r="R383" s="504"/>
      <c r="S383" s="504"/>
      <c r="T383" s="504"/>
      <c r="U383" s="504"/>
      <c r="V383" s="504"/>
      <c r="W383" s="504"/>
      <c r="X383" s="504"/>
      <c r="Y383" s="504"/>
      <c r="Z383" s="504"/>
      <c r="AA383" s="504"/>
      <c r="AB383" s="504"/>
      <c r="AC383" s="504"/>
      <c r="AD383" s="504"/>
      <c r="AE383" s="504"/>
      <c r="AF383" s="504"/>
      <c r="AG383" s="504"/>
      <c r="AH383" s="504"/>
      <c r="AI383" s="504"/>
      <c r="AJ383" s="504"/>
      <c r="AK383" s="504"/>
      <c r="AL383" s="504"/>
      <c r="AM383" s="504"/>
      <c r="AN383" s="504"/>
      <c r="AO383" s="504"/>
      <c r="AP383" s="504"/>
      <c r="AQ383" s="704"/>
      <c r="AR383" s="504"/>
      <c r="AS383" s="504"/>
      <c r="AT383" s="704"/>
      <c r="AU383" s="704"/>
      <c r="AV383" s="504"/>
      <c r="AW383" s="504"/>
      <c r="AX383" s="504"/>
      <c r="AY383" s="504"/>
      <c r="AZ383" s="504"/>
    </row>
    <row r="384" ht="15.75" customHeight="1">
      <c r="A384" s="504"/>
      <c r="B384" s="733"/>
      <c r="C384" s="504"/>
      <c r="D384" s="504"/>
      <c r="E384" s="504"/>
      <c r="F384" s="504"/>
      <c r="G384" s="504"/>
      <c r="H384" s="504"/>
      <c r="I384" s="504"/>
      <c r="J384" s="504"/>
      <c r="K384" s="504"/>
      <c r="L384" s="504"/>
      <c r="M384" s="504"/>
      <c r="N384" s="504"/>
      <c r="O384" s="504"/>
      <c r="P384" s="504"/>
      <c r="Q384" s="504"/>
      <c r="R384" s="504"/>
      <c r="S384" s="504"/>
      <c r="T384" s="504"/>
      <c r="U384" s="504"/>
      <c r="V384" s="504"/>
      <c r="W384" s="504"/>
      <c r="X384" s="504"/>
      <c r="Y384" s="504"/>
      <c r="Z384" s="504"/>
      <c r="AA384" s="504"/>
      <c r="AB384" s="504"/>
      <c r="AC384" s="504"/>
      <c r="AD384" s="504"/>
      <c r="AE384" s="504"/>
      <c r="AF384" s="504"/>
      <c r="AG384" s="504"/>
      <c r="AH384" s="504"/>
      <c r="AI384" s="504"/>
      <c r="AJ384" s="504"/>
      <c r="AK384" s="504"/>
      <c r="AL384" s="504"/>
      <c r="AM384" s="504"/>
      <c r="AN384" s="504"/>
      <c r="AO384" s="504"/>
      <c r="AP384" s="504"/>
      <c r="AQ384" s="704"/>
      <c r="AR384" s="504"/>
      <c r="AS384" s="504"/>
      <c r="AT384" s="704"/>
      <c r="AU384" s="704"/>
      <c r="AV384" s="504"/>
      <c r="AW384" s="504"/>
      <c r="AX384" s="504"/>
      <c r="AY384" s="504"/>
      <c r="AZ384" s="504"/>
    </row>
    <row r="385" ht="15.75" customHeight="1">
      <c r="A385" s="504"/>
      <c r="B385" s="733"/>
      <c r="C385" s="504"/>
      <c r="D385" s="504"/>
      <c r="E385" s="504"/>
      <c r="F385" s="504"/>
      <c r="G385" s="504"/>
      <c r="H385" s="504"/>
      <c r="I385" s="504"/>
      <c r="J385" s="504"/>
      <c r="K385" s="504"/>
      <c r="L385" s="504"/>
      <c r="M385" s="504"/>
      <c r="N385" s="504"/>
      <c r="O385" s="504"/>
      <c r="P385" s="504"/>
      <c r="Q385" s="504"/>
      <c r="R385" s="504"/>
      <c r="S385" s="504"/>
      <c r="T385" s="504"/>
      <c r="U385" s="504"/>
      <c r="V385" s="504"/>
      <c r="W385" s="504"/>
      <c r="X385" s="504"/>
      <c r="Y385" s="504"/>
      <c r="Z385" s="504"/>
      <c r="AA385" s="504"/>
      <c r="AB385" s="504"/>
      <c r="AC385" s="504"/>
      <c r="AD385" s="504"/>
      <c r="AE385" s="504"/>
      <c r="AF385" s="504"/>
      <c r="AG385" s="504"/>
      <c r="AH385" s="504"/>
      <c r="AI385" s="504"/>
      <c r="AJ385" s="504"/>
      <c r="AK385" s="504"/>
      <c r="AL385" s="504"/>
      <c r="AM385" s="504"/>
      <c r="AN385" s="504"/>
      <c r="AO385" s="504"/>
      <c r="AP385" s="504"/>
      <c r="AQ385" s="704"/>
      <c r="AR385" s="504"/>
      <c r="AS385" s="504"/>
      <c r="AT385" s="704"/>
      <c r="AU385" s="704"/>
      <c r="AV385" s="504"/>
      <c r="AW385" s="504"/>
      <c r="AX385" s="504"/>
      <c r="AY385" s="504"/>
      <c r="AZ385" s="504"/>
    </row>
    <row r="386" ht="15.75" customHeight="1">
      <c r="A386" s="504"/>
      <c r="B386" s="733"/>
      <c r="C386" s="504"/>
      <c r="D386" s="504"/>
      <c r="E386" s="504"/>
      <c r="F386" s="504"/>
      <c r="G386" s="504"/>
      <c r="H386" s="504"/>
      <c r="I386" s="504"/>
      <c r="J386" s="504"/>
      <c r="K386" s="504"/>
      <c r="L386" s="504"/>
      <c r="M386" s="504"/>
      <c r="N386" s="504"/>
      <c r="O386" s="504"/>
      <c r="P386" s="504"/>
      <c r="Q386" s="504"/>
      <c r="R386" s="504"/>
      <c r="S386" s="504"/>
      <c r="T386" s="504"/>
      <c r="U386" s="504"/>
      <c r="V386" s="504"/>
      <c r="W386" s="504"/>
      <c r="X386" s="504"/>
      <c r="Y386" s="504"/>
      <c r="Z386" s="504"/>
      <c r="AA386" s="504"/>
      <c r="AB386" s="504"/>
      <c r="AC386" s="504"/>
      <c r="AD386" s="504"/>
      <c r="AE386" s="504"/>
      <c r="AF386" s="504"/>
      <c r="AG386" s="504"/>
      <c r="AH386" s="504"/>
      <c r="AI386" s="504"/>
      <c r="AJ386" s="504"/>
      <c r="AK386" s="504"/>
      <c r="AL386" s="504"/>
      <c r="AM386" s="504"/>
      <c r="AN386" s="504"/>
      <c r="AO386" s="504"/>
      <c r="AP386" s="504"/>
      <c r="AQ386" s="704"/>
      <c r="AR386" s="504"/>
      <c r="AS386" s="504"/>
      <c r="AT386" s="704"/>
      <c r="AU386" s="704"/>
      <c r="AV386" s="504"/>
      <c r="AW386" s="504"/>
      <c r="AX386" s="504"/>
      <c r="AY386" s="504"/>
      <c r="AZ386" s="504"/>
    </row>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Y1"/>
    <mergeCell ref="AW1:AY1"/>
    <mergeCell ref="AZ1:AZ2"/>
    <mergeCell ref="BA1:BA2"/>
    <mergeCell ref="Z1:AB1"/>
    <mergeCell ref="AC1:AC2"/>
    <mergeCell ref="AD1:AD2"/>
    <mergeCell ref="AE1:AE2"/>
    <mergeCell ref="AF1:AP1"/>
    <mergeCell ref="AQ1:AQ2"/>
    <mergeCell ref="AR1:AV1"/>
  </mergeCells>
  <dataValidations>
    <dataValidation type="list" allowBlank="1" showErrorMessage="1" sqref="AD3:AD156">
      <formula1>"MEDICINE,PEDIA,SURGERY,OB-GYN,NEWBORN,OPHTHA"</formula1>
    </dataValidation>
    <dataValidation type="list" allowBlank="1" showErrorMessage="1" sqref="AE3:AE156">
      <formula1>"OUTPATIENT,INPATIENT,EMERGENCY"</formula1>
    </dataValidation>
    <dataValidation type="list" allowBlank="1" showErrorMessage="1" sqref="AZ3:AZ156">
      <formula1>"DENIED,RTH,RE-TRANSMITTED"</formula1>
    </dataValidation>
    <dataValidation type="list" allowBlank="1" showErrorMessage="1" sqref="L3:L156">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formula1>
    </dataValidation>
    <dataValidation type="list" allowBlank="1" showErrorMessage="1" sqref="M3:M156">
      <formula1>"MEMBER,CHILD,SPOUSE"</formula1>
    </dataValidation>
    <dataValidation type="list" allowBlank="1" showErrorMessage="1" sqref="AQ3:AQ156">
      <formula1>"READY FOR TRANSMITTAL,PENDING"</formula1>
    </dataValidation>
    <dataValidation type="list" allowBlank="1" showErrorMessage="1" sqref="AU3:AU156 AY3:AY156">
      <formula1>"SHAYNE,APRIL,ALYZZA"</formula1>
    </dataValidation>
    <dataValidation type="list" allowBlank="1" showErrorMessage="1" sqref="AO3:AO156">
      <formula1>"SYSTEM,DIGITAL,MANUAL,SYSTEM - INC,NO CF4,CF3 MANUAL,WELL BABY"</formula1>
    </dataValidation>
    <dataValidation type="list" allowBlank="1" showErrorMessage="1" sqref="AP3:AP156">
      <formula1>"IMPROVED,RECOVERED,DAMA w/ waiver,DAMA,EXPIRED,THOC"</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26.5"/>
    <col customWidth="1" min="3" max="6" width="12.63"/>
  </cols>
  <sheetData>
    <row r="1" ht="15.75" customHeight="1">
      <c r="A1" s="532"/>
      <c r="B1" s="532"/>
      <c r="C1" s="532"/>
      <c r="D1" s="532"/>
      <c r="E1" s="532"/>
      <c r="F1" s="532"/>
      <c r="G1" s="532"/>
      <c r="H1" s="532"/>
      <c r="I1" s="532"/>
      <c r="J1" s="532"/>
      <c r="K1" s="532"/>
      <c r="L1" s="532"/>
      <c r="M1" s="532"/>
      <c r="N1" s="532"/>
      <c r="O1" s="532"/>
    </row>
    <row r="2" ht="15.75" customHeight="1">
      <c r="A2" s="734"/>
      <c r="B2" s="734" t="s">
        <v>2119</v>
      </c>
      <c r="F2" s="532"/>
      <c r="G2" s="532"/>
      <c r="H2" s="532"/>
      <c r="I2" s="532"/>
      <c r="J2" s="532"/>
      <c r="K2" s="532"/>
      <c r="L2" s="735" t="s">
        <v>2120</v>
      </c>
      <c r="O2" s="735" t="s">
        <v>2121</v>
      </c>
    </row>
    <row r="3" ht="15.75" customHeight="1">
      <c r="A3" s="736"/>
      <c r="B3" s="736" t="s">
        <v>2122</v>
      </c>
      <c r="F3" s="532"/>
      <c r="G3" s="532"/>
      <c r="H3" s="532"/>
      <c r="I3" s="532"/>
      <c r="J3" s="532"/>
      <c r="K3" s="532"/>
      <c r="L3" s="735" t="s">
        <v>2123</v>
      </c>
      <c r="O3" s="737">
        <v>45727.0</v>
      </c>
    </row>
    <row r="4" ht="15.75" customHeight="1">
      <c r="A4" s="532"/>
      <c r="B4" s="532"/>
      <c r="C4" s="532"/>
      <c r="D4" s="532"/>
      <c r="E4" s="532"/>
      <c r="F4" s="532"/>
      <c r="G4" s="532"/>
      <c r="H4" s="532"/>
      <c r="I4" s="532"/>
      <c r="J4" s="532"/>
      <c r="K4" s="532"/>
      <c r="L4" s="532"/>
      <c r="M4" s="532"/>
      <c r="N4" s="532"/>
    </row>
    <row r="5" ht="15.75" customHeight="1">
      <c r="A5" s="738"/>
      <c r="B5" s="738" t="s">
        <v>3362</v>
      </c>
      <c r="F5" s="532"/>
      <c r="G5" s="532"/>
      <c r="H5" s="532"/>
      <c r="I5" s="532"/>
      <c r="J5" s="532"/>
      <c r="K5" s="532"/>
      <c r="L5" s="532"/>
      <c r="M5" s="532"/>
      <c r="N5" s="532"/>
    </row>
    <row r="6" ht="15.75" customHeight="1">
      <c r="A6" s="532"/>
      <c r="B6" s="532"/>
      <c r="C6" s="532"/>
      <c r="D6" s="532"/>
      <c r="E6" s="532"/>
      <c r="F6" s="532"/>
      <c r="G6" s="532"/>
      <c r="H6" s="532"/>
      <c r="I6" s="532"/>
      <c r="J6" s="532"/>
      <c r="K6" s="532"/>
      <c r="L6" s="532"/>
      <c r="M6" s="532"/>
      <c r="N6" s="532"/>
    </row>
    <row r="7" ht="15.75" customHeight="1">
      <c r="A7" s="739"/>
      <c r="B7" s="740" t="s">
        <v>3363</v>
      </c>
      <c r="C7" s="741" t="s">
        <v>2135</v>
      </c>
      <c r="D7" s="740" t="s">
        <v>3364</v>
      </c>
      <c r="E7" s="740" t="s">
        <v>3365</v>
      </c>
      <c r="F7" s="740" t="s">
        <v>3366</v>
      </c>
      <c r="G7" s="741" t="s">
        <v>2131</v>
      </c>
      <c r="H7" s="741" t="s">
        <v>3367</v>
      </c>
      <c r="I7" s="741" t="s">
        <v>3368</v>
      </c>
      <c r="J7" s="741" t="s">
        <v>3369</v>
      </c>
      <c r="K7" s="740" t="s">
        <v>3370</v>
      </c>
      <c r="L7" s="740" t="s">
        <v>2138</v>
      </c>
      <c r="M7" s="742"/>
    </row>
    <row r="8" ht="15.75" customHeight="1">
      <c r="A8" s="743"/>
      <c r="B8" s="743" t="s">
        <v>2140</v>
      </c>
      <c r="C8" s="744">
        <v>46.0</v>
      </c>
      <c r="D8" s="745">
        <v>45689.02291666667</v>
      </c>
      <c r="E8" s="743">
        <v>1.2513568E7</v>
      </c>
      <c r="F8" s="743" t="s">
        <v>3371</v>
      </c>
      <c r="G8" s="744">
        <v>1882.0</v>
      </c>
      <c r="H8" s="744">
        <v>407.0</v>
      </c>
      <c r="I8" s="744" t="s">
        <v>3372</v>
      </c>
      <c r="J8" s="744" t="s">
        <v>3373</v>
      </c>
      <c r="K8" s="743"/>
      <c r="L8" s="743" t="s">
        <v>2144</v>
      </c>
      <c r="M8" s="743"/>
      <c r="N8" s="743"/>
    </row>
    <row r="9" ht="15.75" customHeight="1">
      <c r="A9" s="743"/>
      <c r="B9" s="743" t="s">
        <v>1308</v>
      </c>
      <c r="C9" s="744">
        <v>63.0</v>
      </c>
      <c r="D9" s="745">
        <v>45689.03888888889</v>
      </c>
      <c r="E9" s="743">
        <v>1.2513566E7</v>
      </c>
      <c r="F9" s="743" t="s">
        <v>3371</v>
      </c>
      <c r="G9" s="744">
        <v>1883.0</v>
      </c>
      <c r="H9" s="744" t="s">
        <v>3374</v>
      </c>
      <c r="I9" s="744" t="s">
        <v>3372</v>
      </c>
      <c r="J9" s="744" t="s">
        <v>3373</v>
      </c>
      <c r="K9" s="743"/>
      <c r="L9" s="743" t="s">
        <v>2146</v>
      </c>
      <c r="M9" s="743"/>
      <c r="N9" s="743"/>
    </row>
    <row r="10" ht="15.75" customHeight="1">
      <c r="A10" s="743"/>
      <c r="B10" s="743" t="s">
        <v>1589</v>
      </c>
      <c r="C10" s="744">
        <v>27.0</v>
      </c>
      <c r="D10" s="745">
        <v>45689.436111111114</v>
      </c>
      <c r="E10" s="743">
        <v>2.2513575E7</v>
      </c>
      <c r="F10" s="743" t="s">
        <v>3371</v>
      </c>
      <c r="G10" s="744">
        <v>1884.0</v>
      </c>
      <c r="H10" s="744">
        <v>410.0</v>
      </c>
      <c r="I10" s="744" t="s">
        <v>3372</v>
      </c>
      <c r="J10" s="744" t="s">
        <v>3373</v>
      </c>
      <c r="K10" s="743" t="s">
        <v>3375</v>
      </c>
      <c r="L10" s="743" t="s">
        <v>2149</v>
      </c>
      <c r="M10" s="743"/>
      <c r="N10" s="743"/>
    </row>
    <row r="11" ht="15.75" customHeight="1">
      <c r="A11" s="743"/>
      <c r="B11" s="743" t="s">
        <v>1329</v>
      </c>
      <c r="C11" s="744">
        <v>48.0</v>
      </c>
      <c r="D11" s="745">
        <v>45689.69375</v>
      </c>
      <c r="E11" s="743">
        <v>1.2512618E7</v>
      </c>
      <c r="F11" s="743" t="s">
        <v>3371</v>
      </c>
      <c r="G11" s="744">
        <v>1885.0</v>
      </c>
      <c r="H11" s="744">
        <v>414.0</v>
      </c>
      <c r="I11" s="744" t="s">
        <v>3372</v>
      </c>
      <c r="J11" s="744" t="s">
        <v>3376</v>
      </c>
      <c r="K11" s="743"/>
      <c r="L11" s="743" t="s">
        <v>2152</v>
      </c>
      <c r="M11" s="743"/>
      <c r="N11" s="743"/>
    </row>
    <row r="12" ht="15.75" customHeight="1">
      <c r="A12" s="743"/>
      <c r="B12" s="743" t="s">
        <v>1342</v>
      </c>
      <c r="C12" s="744">
        <v>67.0</v>
      </c>
      <c r="D12" s="745">
        <v>45689.709027777775</v>
      </c>
      <c r="E12" s="743">
        <v>2.2513594E7</v>
      </c>
      <c r="F12" s="743" t="s">
        <v>3371</v>
      </c>
      <c r="G12" s="744">
        <v>1886.0</v>
      </c>
      <c r="H12" s="744">
        <v>419.0</v>
      </c>
      <c r="I12" s="744" t="s">
        <v>3372</v>
      </c>
      <c r="J12" s="744" t="s">
        <v>3373</v>
      </c>
      <c r="K12" s="743"/>
      <c r="L12" s="743" t="s">
        <v>2154</v>
      </c>
      <c r="M12" s="743"/>
      <c r="N12" s="743"/>
    </row>
    <row r="13" ht="15.75" customHeight="1">
      <c r="A13" s="743"/>
      <c r="B13" s="743" t="s">
        <v>1370</v>
      </c>
      <c r="C13" s="744">
        <v>37.0</v>
      </c>
      <c r="D13" s="745">
        <v>45689.74166666667</v>
      </c>
      <c r="E13" s="743">
        <v>2.2513585E7</v>
      </c>
      <c r="F13" s="743" t="s">
        <v>3371</v>
      </c>
      <c r="G13" s="744">
        <v>1887.0</v>
      </c>
      <c r="H13" s="744">
        <v>404.0</v>
      </c>
      <c r="I13" s="744" t="s">
        <v>3372</v>
      </c>
      <c r="J13" s="744" t="s">
        <v>3373</v>
      </c>
      <c r="K13" s="743" t="s">
        <v>2318</v>
      </c>
      <c r="L13" s="743" t="s">
        <v>2224</v>
      </c>
      <c r="M13" s="743"/>
      <c r="N13" s="743"/>
    </row>
    <row r="14" ht="15.75" customHeight="1">
      <c r="A14" s="743"/>
      <c r="B14" s="743" t="s">
        <v>1346</v>
      </c>
      <c r="C14" s="744">
        <v>33.0</v>
      </c>
      <c r="D14" s="745">
        <v>45689.895833333336</v>
      </c>
      <c r="E14" s="743">
        <v>2.2513597E7</v>
      </c>
      <c r="F14" s="743" t="s">
        <v>3371</v>
      </c>
      <c r="G14" s="744">
        <v>1888.0</v>
      </c>
      <c r="H14" s="744">
        <v>406.0</v>
      </c>
      <c r="I14" s="744" t="s">
        <v>3372</v>
      </c>
      <c r="J14" s="744" t="s">
        <v>3377</v>
      </c>
      <c r="K14" s="743"/>
      <c r="L14" s="743" t="s">
        <v>2156</v>
      </c>
      <c r="M14" s="743"/>
      <c r="N14" s="743"/>
    </row>
    <row r="15" ht="15.75" customHeight="1">
      <c r="A15" s="743"/>
      <c r="B15" s="743" t="s">
        <v>1353</v>
      </c>
      <c r="C15" s="744">
        <v>3.0</v>
      </c>
      <c r="D15" s="745">
        <v>45690.10208333333</v>
      </c>
      <c r="E15" s="743">
        <v>2.2513599E7</v>
      </c>
      <c r="F15" s="743" t="s">
        <v>3371</v>
      </c>
      <c r="G15" s="744">
        <v>1889.0</v>
      </c>
      <c r="H15" s="744">
        <v>402.0</v>
      </c>
      <c r="I15" s="744" t="s">
        <v>3372</v>
      </c>
      <c r="J15" s="744" t="s">
        <v>3378</v>
      </c>
      <c r="K15" s="743" t="s">
        <v>3379</v>
      </c>
      <c r="L15" s="743" t="s">
        <v>2158</v>
      </c>
      <c r="M15" s="743"/>
      <c r="N15" s="743"/>
    </row>
    <row r="16" ht="15.75" customHeight="1">
      <c r="A16" s="743"/>
      <c r="B16" s="743" t="s">
        <v>2159</v>
      </c>
      <c r="C16" s="744">
        <v>0.0</v>
      </c>
      <c r="D16" s="745">
        <v>45690.111805555556</v>
      </c>
      <c r="E16" s="743">
        <v>2.2513603E7</v>
      </c>
      <c r="F16" s="743" t="s">
        <v>3380</v>
      </c>
      <c r="G16" s="744">
        <v>1890.0</v>
      </c>
      <c r="H16" s="744" t="s">
        <v>2524</v>
      </c>
      <c r="I16" s="744" t="s">
        <v>3372</v>
      </c>
      <c r="J16" s="744" t="s">
        <v>3381</v>
      </c>
      <c r="K16" s="743"/>
      <c r="L16" s="743" t="s">
        <v>2161</v>
      </c>
      <c r="M16" s="743"/>
      <c r="N16" s="743"/>
    </row>
    <row r="17" ht="15.75" customHeight="1">
      <c r="A17" s="743"/>
      <c r="B17" s="743" t="s">
        <v>1385</v>
      </c>
      <c r="C17" s="744">
        <v>49.0</v>
      </c>
      <c r="D17" s="745">
        <v>45690.501388888886</v>
      </c>
      <c r="E17" s="743">
        <v>2.2513612E7</v>
      </c>
      <c r="F17" s="743" t="s">
        <v>3371</v>
      </c>
      <c r="G17" s="744">
        <v>1891.0</v>
      </c>
      <c r="H17" s="744">
        <v>415.0</v>
      </c>
      <c r="I17" s="744" t="s">
        <v>3372</v>
      </c>
      <c r="J17" s="744" t="s">
        <v>3376</v>
      </c>
      <c r="K17" s="743"/>
      <c r="L17" s="743" t="s">
        <v>2163</v>
      </c>
      <c r="M17" s="743"/>
      <c r="N17" s="743"/>
    </row>
    <row r="18" ht="15.75" customHeight="1">
      <c r="A18" s="743"/>
      <c r="B18" s="743" t="s">
        <v>1376</v>
      </c>
      <c r="C18" s="744">
        <v>39.0</v>
      </c>
      <c r="D18" s="745">
        <v>45690.57083333333</v>
      </c>
      <c r="E18" s="743">
        <v>9248762.0</v>
      </c>
      <c r="F18" s="743" t="s">
        <v>3371</v>
      </c>
      <c r="G18" s="744">
        <v>1892.0</v>
      </c>
      <c r="H18" s="744">
        <v>416.0</v>
      </c>
      <c r="I18" s="744" t="s">
        <v>3372</v>
      </c>
      <c r="J18" s="744" t="s">
        <v>3373</v>
      </c>
      <c r="K18" s="743" t="s">
        <v>2261</v>
      </c>
      <c r="L18" s="743" t="s">
        <v>2165</v>
      </c>
      <c r="M18" s="743"/>
      <c r="N18" s="743"/>
    </row>
    <row r="19" ht="15.75" customHeight="1">
      <c r="A19" s="743"/>
      <c r="B19" s="743" t="s">
        <v>1318</v>
      </c>
      <c r="C19" s="744">
        <v>3.0</v>
      </c>
      <c r="D19" s="745">
        <v>45690.57638888889</v>
      </c>
      <c r="E19" s="743">
        <v>2.2513613E7</v>
      </c>
      <c r="F19" s="743" t="s">
        <v>3371</v>
      </c>
      <c r="G19" s="744">
        <v>1893.0</v>
      </c>
      <c r="H19" s="744">
        <v>417.0</v>
      </c>
      <c r="I19" s="744" t="s">
        <v>3372</v>
      </c>
      <c r="J19" s="744" t="s">
        <v>3382</v>
      </c>
      <c r="K19" s="743"/>
      <c r="L19" s="743" t="s">
        <v>2167</v>
      </c>
      <c r="M19" s="743"/>
      <c r="N19" s="743"/>
    </row>
    <row r="20" ht="15.75" customHeight="1">
      <c r="A20" s="743"/>
      <c r="B20" s="743" t="s">
        <v>1363</v>
      </c>
      <c r="C20" s="744">
        <v>10.0</v>
      </c>
      <c r="D20" s="745">
        <v>45690.822222222225</v>
      </c>
      <c r="E20" s="743">
        <v>2.2513617E7</v>
      </c>
      <c r="F20" s="743" t="s">
        <v>3371</v>
      </c>
      <c r="G20" s="744">
        <v>1894.0</v>
      </c>
      <c r="H20" s="744">
        <v>411.0</v>
      </c>
      <c r="I20" s="744" t="s">
        <v>3372</v>
      </c>
      <c r="J20" s="744" t="s">
        <v>3382</v>
      </c>
      <c r="K20" s="743"/>
      <c r="L20" s="743" t="s">
        <v>2169</v>
      </c>
      <c r="M20" s="743"/>
      <c r="N20" s="743"/>
    </row>
    <row r="21" ht="15.75" customHeight="1">
      <c r="A21" s="743"/>
      <c r="B21" s="743" t="s">
        <v>1390</v>
      </c>
      <c r="C21" s="744">
        <v>28.0</v>
      </c>
      <c r="D21" s="745">
        <v>45690.92083333333</v>
      </c>
      <c r="E21" s="743">
        <v>2.2513618E7</v>
      </c>
      <c r="F21" s="743" t="s">
        <v>3371</v>
      </c>
      <c r="G21" s="744">
        <v>1895.0</v>
      </c>
      <c r="H21" s="744">
        <v>409.0</v>
      </c>
      <c r="I21" s="744" t="s">
        <v>3372</v>
      </c>
      <c r="J21" s="744" t="s">
        <v>3373</v>
      </c>
      <c r="K21" s="743" t="s">
        <v>3383</v>
      </c>
      <c r="L21" s="743" t="s">
        <v>2171</v>
      </c>
      <c r="M21" s="743"/>
      <c r="N21" s="743"/>
    </row>
    <row r="22" ht="15.75" customHeight="1">
      <c r="A22" s="743"/>
      <c r="B22" s="743" t="s">
        <v>1500</v>
      </c>
      <c r="C22" s="744">
        <v>82.0</v>
      </c>
      <c r="D22" s="745">
        <v>45690.95972222222</v>
      </c>
      <c r="E22" s="743">
        <v>2.2513619E7</v>
      </c>
      <c r="F22" s="743" t="s">
        <v>3371</v>
      </c>
      <c r="G22" s="744">
        <v>1896.0</v>
      </c>
      <c r="H22" s="744" t="s">
        <v>3374</v>
      </c>
      <c r="I22" s="744" t="s">
        <v>3372</v>
      </c>
      <c r="J22" s="744" t="s">
        <v>3373</v>
      </c>
      <c r="K22" s="743"/>
      <c r="L22" s="743" t="s">
        <v>2173</v>
      </c>
      <c r="M22" s="743"/>
      <c r="N22" s="743"/>
    </row>
    <row r="23" ht="15.75" customHeight="1">
      <c r="A23" s="743"/>
      <c r="B23" s="743" t="s">
        <v>2174</v>
      </c>
      <c r="C23" s="744">
        <v>56.0</v>
      </c>
      <c r="D23" s="745">
        <v>45691.618055555555</v>
      </c>
      <c r="E23" s="743">
        <v>2.2513638E7</v>
      </c>
      <c r="F23" s="743" t="s">
        <v>3384</v>
      </c>
      <c r="G23" s="744">
        <v>1897.0</v>
      </c>
      <c r="H23" s="744">
        <v>418.0</v>
      </c>
      <c r="I23" s="744" t="s">
        <v>3372</v>
      </c>
      <c r="J23" s="744" t="s">
        <v>3373</v>
      </c>
      <c r="K23" s="743"/>
      <c r="L23" s="743" t="s">
        <v>2154</v>
      </c>
      <c r="M23" s="743"/>
      <c r="N23" s="743"/>
    </row>
    <row r="24" ht="15.75" customHeight="1">
      <c r="A24" s="743"/>
      <c r="B24" s="743" t="s">
        <v>1542</v>
      </c>
      <c r="C24" s="744">
        <v>1.0</v>
      </c>
      <c r="D24" s="745">
        <v>45691.631944444445</v>
      </c>
      <c r="E24" s="743">
        <v>1.0249669E7</v>
      </c>
      <c r="F24" s="743" t="s">
        <v>3371</v>
      </c>
      <c r="G24" s="744">
        <v>1898.0</v>
      </c>
      <c r="H24" s="744">
        <v>412.0</v>
      </c>
      <c r="I24" s="744" t="s">
        <v>3372</v>
      </c>
      <c r="J24" s="744" t="s">
        <v>3382</v>
      </c>
      <c r="K24" s="743"/>
      <c r="L24" s="743" t="s">
        <v>2177</v>
      </c>
      <c r="M24" s="743"/>
      <c r="N24" s="743"/>
    </row>
    <row r="25" ht="15.75" customHeight="1">
      <c r="A25" s="743"/>
      <c r="B25" s="743" t="s">
        <v>1401</v>
      </c>
      <c r="C25" s="744">
        <v>2.0</v>
      </c>
      <c r="D25" s="745">
        <v>45691.68472222222</v>
      </c>
      <c r="E25" s="743">
        <v>2.2513647E7</v>
      </c>
      <c r="F25" s="743" t="s">
        <v>3371</v>
      </c>
      <c r="G25" s="744">
        <v>1899.0</v>
      </c>
      <c r="H25" s="744">
        <v>431.0</v>
      </c>
      <c r="I25" s="744" t="s">
        <v>3372</v>
      </c>
      <c r="J25" s="744" t="s">
        <v>3382</v>
      </c>
      <c r="K25" s="743"/>
      <c r="L25" s="743" t="s">
        <v>2161</v>
      </c>
      <c r="M25" s="743"/>
      <c r="N25" s="743"/>
    </row>
    <row r="26" ht="15.75" customHeight="1">
      <c r="A26" s="743"/>
      <c r="B26" s="743" t="s">
        <v>1552</v>
      </c>
      <c r="C26" s="744">
        <v>75.0</v>
      </c>
      <c r="D26" s="745">
        <v>45691.785416666666</v>
      </c>
      <c r="E26" s="743">
        <v>2.2513648E7</v>
      </c>
      <c r="F26" s="743" t="s">
        <v>3371</v>
      </c>
      <c r="G26" s="744">
        <v>1900.0</v>
      </c>
      <c r="H26" s="744">
        <v>433.0</v>
      </c>
      <c r="I26" s="744" t="s">
        <v>3372</v>
      </c>
      <c r="J26" s="744" t="s">
        <v>3373</v>
      </c>
      <c r="K26" s="743"/>
      <c r="L26" s="743" t="s">
        <v>2180</v>
      </c>
      <c r="M26" s="743"/>
      <c r="N26" s="743"/>
    </row>
    <row r="27" ht="15.75" customHeight="1">
      <c r="A27" s="743"/>
      <c r="B27" s="743" t="s">
        <v>1411</v>
      </c>
      <c r="C27" s="744">
        <v>82.0</v>
      </c>
      <c r="D27" s="745">
        <v>45692.67361111111</v>
      </c>
      <c r="E27" s="743">
        <v>2.2513673E7</v>
      </c>
      <c r="F27" s="743" t="s">
        <v>3384</v>
      </c>
      <c r="G27" s="744">
        <v>1901.0</v>
      </c>
      <c r="H27" s="744">
        <v>413.0</v>
      </c>
      <c r="I27" s="744" t="s">
        <v>3372</v>
      </c>
      <c r="J27" s="744" t="s">
        <v>3373</v>
      </c>
      <c r="K27" s="743"/>
      <c r="L27" s="743" t="s">
        <v>2182</v>
      </c>
      <c r="M27" s="743"/>
      <c r="N27" s="743"/>
    </row>
    <row r="28" ht="15.75" customHeight="1">
      <c r="A28" s="743"/>
      <c r="B28" s="743" t="s">
        <v>1427</v>
      </c>
      <c r="C28" s="744">
        <v>1.0</v>
      </c>
      <c r="D28" s="745">
        <v>45692.8</v>
      </c>
      <c r="E28" s="743">
        <v>2.2513697E7</v>
      </c>
      <c r="F28" s="743" t="s">
        <v>3385</v>
      </c>
      <c r="G28" s="744">
        <v>1902.0</v>
      </c>
      <c r="H28" s="744">
        <v>408.0</v>
      </c>
      <c r="I28" s="744" t="s">
        <v>3372</v>
      </c>
      <c r="J28" s="744" t="s">
        <v>3382</v>
      </c>
      <c r="K28" s="743"/>
      <c r="L28" s="743" t="s">
        <v>2184</v>
      </c>
      <c r="M28" s="743"/>
      <c r="N28" s="743"/>
    </row>
    <row r="29" ht="15.75" customHeight="1">
      <c r="A29" s="743"/>
      <c r="B29" s="743" t="s">
        <v>1416</v>
      </c>
      <c r="C29" s="744">
        <v>5.0</v>
      </c>
      <c r="D29" s="745">
        <v>45692.89166666667</v>
      </c>
      <c r="E29" s="743">
        <v>9248917.0</v>
      </c>
      <c r="F29" s="743" t="s">
        <v>3385</v>
      </c>
      <c r="G29" s="744">
        <v>1903.0</v>
      </c>
      <c r="H29" s="744">
        <v>402.0</v>
      </c>
      <c r="I29" s="744" t="s">
        <v>3372</v>
      </c>
      <c r="J29" s="744" t="s">
        <v>3382</v>
      </c>
      <c r="K29" s="743"/>
      <c r="L29" s="743" t="s">
        <v>2186</v>
      </c>
      <c r="M29" s="743"/>
      <c r="N29" s="743"/>
    </row>
    <row r="30" ht="15.75" customHeight="1">
      <c r="A30" s="743"/>
      <c r="B30" s="743" t="s">
        <v>1434</v>
      </c>
      <c r="C30" s="744">
        <v>0.0</v>
      </c>
      <c r="D30" s="745">
        <v>45693.044444444444</v>
      </c>
      <c r="E30" s="743">
        <v>2.2513733E7</v>
      </c>
      <c r="F30" s="743" t="s">
        <v>3371</v>
      </c>
      <c r="G30" s="744">
        <v>1910.0</v>
      </c>
      <c r="H30" s="744"/>
      <c r="I30" s="744" t="s">
        <v>3372</v>
      </c>
      <c r="J30" s="744" t="s">
        <v>3381</v>
      </c>
      <c r="K30" s="743"/>
      <c r="L30" s="743" t="s">
        <v>2200</v>
      </c>
      <c r="M30" s="743"/>
      <c r="N30" s="743"/>
    </row>
    <row r="31" ht="15.75" customHeight="1">
      <c r="A31" s="743"/>
      <c r="B31" s="743" t="s">
        <v>1466</v>
      </c>
      <c r="C31" s="744">
        <v>56.0</v>
      </c>
      <c r="D31" s="745">
        <v>45693.16527777778</v>
      </c>
      <c r="E31" s="743">
        <v>1.2513197E7</v>
      </c>
      <c r="F31" s="743" t="s">
        <v>3385</v>
      </c>
      <c r="G31" s="744">
        <v>1904.0</v>
      </c>
      <c r="H31" s="744">
        <v>402.0</v>
      </c>
      <c r="I31" s="744" t="s">
        <v>3372</v>
      </c>
      <c r="J31" s="744" t="s">
        <v>3373</v>
      </c>
      <c r="K31" s="743"/>
      <c r="L31" s="743" t="s">
        <v>2188</v>
      </c>
      <c r="M31" s="743"/>
      <c r="N31" s="743"/>
    </row>
    <row r="32" ht="15.75" customHeight="1">
      <c r="A32" s="743"/>
      <c r="B32" s="743" t="s">
        <v>1421</v>
      </c>
      <c r="C32" s="744">
        <v>13.0</v>
      </c>
      <c r="D32" s="745">
        <v>45693.325694444444</v>
      </c>
      <c r="E32" s="743">
        <v>2.2513704E7</v>
      </c>
      <c r="F32" s="743" t="s">
        <v>3385</v>
      </c>
      <c r="G32" s="744">
        <v>1905.0</v>
      </c>
      <c r="H32" s="744">
        <v>411.0</v>
      </c>
      <c r="I32" s="744" t="s">
        <v>3372</v>
      </c>
      <c r="J32" s="744" t="s">
        <v>3382</v>
      </c>
      <c r="K32" s="743"/>
      <c r="L32" s="743" t="s">
        <v>2190</v>
      </c>
      <c r="M32" s="743"/>
      <c r="N32" s="743"/>
    </row>
    <row r="33" ht="15.75" customHeight="1">
      <c r="A33" s="743"/>
      <c r="B33" s="743" t="s">
        <v>1455</v>
      </c>
      <c r="C33" s="744">
        <v>35.0</v>
      </c>
      <c r="D33" s="745">
        <v>45693.44513888889</v>
      </c>
      <c r="E33" s="743">
        <v>7246011.0</v>
      </c>
      <c r="F33" s="743" t="s">
        <v>3384</v>
      </c>
      <c r="G33" s="744">
        <v>1906.0</v>
      </c>
      <c r="H33" s="744">
        <v>401.0</v>
      </c>
      <c r="I33" s="744" t="s">
        <v>3372</v>
      </c>
      <c r="J33" s="744" t="s">
        <v>3377</v>
      </c>
      <c r="K33" s="743"/>
      <c r="L33" s="743" t="s">
        <v>2192</v>
      </c>
      <c r="M33" s="743"/>
      <c r="N33" s="743"/>
    </row>
    <row r="34" ht="15.75" customHeight="1">
      <c r="A34" s="743"/>
      <c r="B34" s="743" t="s">
        <v>1494</v>
      </c>
      <c r="C34" s="744">
        <v>66.0</v>
      </c>
      <c r="D34" s="745">
        <v>45693.49652777778</v>
      </c>
      <c r="E34" s="743">
        <v>2.2513698E7</v>
      </c>
      <c r="F34" s="743" t="s">
        <v>3384</v>
      </c>
      <c r="G34" s="744">
        <v>1907.0</v>
      </c>
      <c r="H34" s="744">
        <v>439.0</v>
      </c>
      <c r="I34" s="744" t="s">
        <v>3372</v>
      </c>
      <c r="J34" s="744" t="s">
        <v>3373</v>
      </c>
      <c r="K34" s="743"/>
      <c r="L34" s="743" t="s">
        <v>2194</v>
      </c>
      <c r="M34" s="743"/>
      <c r="N34" s="743"/>
    </row>
    <row r="35" ht="15.75" customHeight="1">
      <c r="A35" s="743"/>
      <c r="B35" s="743" t="s">
        <v>1604</v>
      </c>
      <c r="C35" s="744">
        <v>8.0</v>
      </c>
      <c r="D35" s="745">
        <v>45693.518055555556</v>
      </c>
      <c r="E35" s="743">
        <v>2.2513721E7</v>
      </c>
      <c r="F35" s="743" t="s">
        <v>3371</v>
      </c>
      <c r="G35" s="744">
        <v>1908.0</v>
      </c>
      <c r="H35" s="744">
        <v>406.0</v>
      </c>
      <c r="I35" s="744" t="s">
        <v>3372</v>
      </c>
      <c r="J35" s="744" t="s">
        <v>3382</v>
      </c>
      <c r="K35" s="743"/>
      <c r="L35" s="743" t="s">
        <v>2196</v>
      </c>
      <c r="M35" s="743"/>
      <c r="N35" s="743"/>
    </row>
    <row r="36" ht="15.75" customHeight="1">
      <c r="A36" s="743"/>
      <c r="B36" s="743" t="s">
        <v>3386</v>
      </c>
      <c r="C36" s="744">
        <v>35.0</v>
      </c>
      <c r="D36" s="745">
        <v>45693.53402777778</v>
      </c>
      <c r="E36" s="743">
        <v>1.2513545E7</v>
      </c>
      <c r="F36" s="743" t="s">
        <v>3384</v>
      </c>
      <c r="G36" s="744">
        <v>1909.0</v>
      </c>
      <c r="H36" s="744">
        <v>401.0</v>
      </c>
      <c r="I36" s="744" t="s">
        <v>3372</v>
      </c>
      <c r="J36" s="744" t="s">
        <v>3376</v>
      </c>
      <c r="K36" s="743"/>
      <c r="L36" s="743" t="s">
        <v>2198</v>
      </c>
      <c r="M36" s="743"/>
      <c r="N36" s="743"/>
    </row>
    <row r="37" ht="15.75" customHeight="1">
      <c r="A37" s="743"/>
      <c r="B37" s="743" t="s">
        <v>1617</v>
      </c>
      <c r="C37" s="744">
        <v>0.0</v>
      </c>
      <c r="D37" s="745">
        <v>45693.600694444445</v>
      </c>
      <c r="E37" s="743">
        <v>9248304.0</v>
      </c>
      <c r="F37" s="743" t="s">
        <v>3371</v>
      </c>
      <c r="G37" s="744">
        <v>1911.0</v>
      </c>
      <c r="H37" s="744">
        <v>436.0</v>
      </c>
      <c r="I37" s="744" t="s">
        <v>3372</v>
      </c>
      <c r="J37" s="744" t="s">
        <v>3382</v>
      </c>
      <c r="K37" s="743"/>
      <c r="L37" s="743" t="s">
        <v>2177</v>
      </c>
      <c r="M37" s="743"/>
      <c r="N37" s="743"/>
    </row>
    <row r="38" ht="15.75" customHeight="1">
      <c r="A38" s="743"/>
      <c r="B38" s="743" t="s">
        <v>1578</v>
      </c>
      <c r="C38" s="744">
        <v>7.0</v>
      </c>
      <c r="D38" s="745">
        <v>45693.822916666664</v>
      </c>
      <c r="E38" s="743">
        <v>2.2513745E7</v>
      </c>
      <c r="F38" s="743" t="s">
        <v>3371</v>
      </c>
      <c r="G38" s="744">
        <v>1912.0</v>
      </c>
      <c r="H38" s="744">
        <v>432.0</v>
      </c>
      <c r="I38" s="744" t="s">
        <v>3372</v>
      </c>
      <c r="J38" s="744" t="s">
        <v>3382</v>
      </c>
      <c r="K38" s="743" t="s">
        <v>3387</v>
      </c>
      <c r="L38" s="743" t="s">
        <v>2203</v>
      </c>
      <c r="M38" s="743"/>
      <c r="N38" s="743"/>
    </row>
    <row r="39" ht="15.75" customHeight="1">
      <c r="A39" s="743"/>
      <c r="B39" s="743" t="s">
        <v>3388</v>
      </c>
      <c r="C39" s="744">
        <v>40.0</v>
      </c>
      <c r="D39" s="745">
        <v>45693.930555555555</v>
      </c>
      <c r="E39" s="743">
        <v>7246068.0</v>
      </c>
      <c r="F39" s="743" t="s">
        <v>3385</v>
      </c>
      <c r="G39" s="744">
        <v>1913.0</v>
      </c>
      <c r="H39" s="744">
        <v>437.0</v>
      </c>
      <c r="I39" s="744" t="s">
        <v>3372</v>
      </c>
      <c r="J39" s="744" t="s">
        <v>3373</v>
      </c>
      <c r="K39" s="743"/>
      <c r="L39" s="743" t="s">
        <v>2205</v>
      </c>
      <c r="M39" s="743"/>
      <c r="N39" s="743"/>
    </row>
    <row r="40" ht="15.75" customHeight="1">
      <c r="A40" s="743"/>
      <c r="B40" s="743" t="s">
        <v>1444</v>
      </c>
      <c r="C40" s="744">
        <v>33.0</v>
      </c>
      <c r="D40" s="745">
        <v>45694.572222222225</v>
      </c>
      <c r="E40" s="743">
        <v>2.2513778E7</v>
      </c>
      <c r="F40" s="743" t="s">
        <v>3385</v>
      </c>
      <c r="G40" s="744">
        <v>1914.0</v>
      </c>
      <c r="H40" s="744">
        <v>434.0</v>
      </c>
      <c r="I40" s="744" t="s">
        <v>3372</v>
      </c>
      <c r="J40" s="744" t="s">
        <v>3376</v>
      </c>
      <c r="K40" s="743"/>
      <c r="L40" s="743" t="s">
        <v>2163</v>
      </c>
      <c r="M40" s="743"/>
      <c r="N40" s="743"/>
    </row>
    <row r="41" ht="15.75" customHeight="1">
      <c r="A41" s="743"/>
      <c r="B41" s="743" t="s">
        <v>1473</v>
      </c>
      <c r="C41" s="744">
        <v>28.0</v>
      </c>
      <c r="D41" s="745">
        <v>45694.59652777778</v>
      </c>
      <c r="E41" s="743">
        <v>2.2513756E7</v>
      </c>
      <c r="F41" s="743" t="s">
        <v>3385</v>
      </c>
      <c r="G41" s="744">
        <v>1915.0</v>
      </c>
      <c r="H41" s="744">
        <v>441.0</v>
      </c>
      <c r="I41" s="744" t="s">
        <v>3372</v>
      </c>
      <c r="J41" s="744" t="s">
        <v>3377</v>
      </c>
      <c r="K41" s="743"/>
      <c r="L41" s="743" t="s">
        <v>2208</v>
      </c>
      <c r="M41" s="743"/>
      <c r="N41" s="743"/>
    </row>
    <row r="42" ht="15.75" customHeight="1">
      <c r="A42" s="743"/>
      <c r="B42" s="743" t="s">
        <v>1530</v>
      </c>
      <c r="C42" s="744">
        <v>70.0</v>
      </c>
      <c r="D42" s="745">
        <v>45694.618055555555</v>
      </c>
      <c r="E42" s="743">
        <v>1.2231233E7</v>
      </c>
      <c r="F42" s="743" t="s">
        <v>3384</v>
      </c>
      <c r="G42" s="744">
        <v>1916.0</v>
      </c>
      <c r="H42" s="744">
        <v>423.0</v>
      </c>
      <c r="I42" s="744" t="s">
        <v>3372</v>
      </c>
      <c r="J42" s="744" t="s">
        <v>3373</v>
      </c>
      <c r="K42" s="743"/>
      <c r="L42" s="743" t="s">
        <v>2205</v>
      </c>
      <c r="M42" s="743"/>
      <c r="N42" s="743"/>
    </row>
    <row r="43" ht="15.75" customHeight="1">
      <c r="A43" s="743"/>
      <c r="B43" s="743" t="s">
        <v>1481</v>
      </c>
      <c r="C43" s="744">
        <v>2.0</v>
      </c>
      <c r="D43" s="745">
        <v>45694.854166666664</v>
      </c>
      <c r="E43" s="743">
        <v>2.2513793E7</v>
      </c>
      <c r="F43" s="743" t="s">
        <v>3385</v>
      </c>
      <c r="G43" s="744">
        <v>1917.0</v>
      </c>
      <c r="H43" s="744">
        <v>435.0</v>
      </c>
      <c r="I43" s="744" t="s">
        <v>3372</v>
      </c>
      <c r="J43" s="744" t="s">
        <v>3382</v>
      </c>
      <c r="K43" s="743"/>
      <c r="L43" s="743" t="s">
        <v>2184</v>
      </c>
      <c r="M43" s="743"/>
      <c r="N43" s="743"/>
    </row>
    <row r="44" ht="15.75" customHeight="1">
      <c r="A44" s="743"/>
      <c r="B44" s="743" t="s">
        <v>1486</v>
      </c>
      <c r="C44" s="744">
        <v>32.0</v>
      </c>
      <c r="D44" s="745">
        <v>45694.97083333333</v>
      </c>
      <c r="E44" s="743">
        <v>2.2513794E7</v>
      </c>
      <c r="F44" s="743" t="s">
        <v>3371</v>
      </c>
      <c r="G44" s="744">
        <v>1919.0</v>
      </c>
      <c r="H44" s="744">
        <v>430.0</v>
      </c>
      <c r="I44" s="744" t="s">
        <v>3372</v>
      </c>
      <c r="J44" s="744" t="s">
        <v>3373</v>
      </c>
      <c r="K44" s="743" t="s">
        <v>2261</v>
      </c>
      <c r="L44" s="743" t="s">
        <v>2205</v>
      </c>
      <c r="M44" s="743"/>
      <c r="N44" s="743"/>
    </row>
    <row r="45" ht="15.75" customHeight="1">
      <c r="A45" s="743"/>
      <c r="B45" s="743" t="s">
        <v>1450</v>
      </c>
      <c r="C45" s="744">
        <v>4.0</v>
      </c>
      <c r="D45" s="745">
        <v>45695.509722222225</v>
      </c>
      <c r="E45" s="743">
        <v>1.22411917E8</v>
      </c>
      <c r="F45" s="743" t="s">
        <v>3385</v>
      </c>
      <c r="G45" s="744">
        <v>1920.0</v>
      </c>
      <c r="H45" s="744">
        <v>429.0</v>
      </c>
      <c r="I45" s="744" t="s">
        <v>3372</v>
      </c>
      <c r="J45" s="744" t="s">
        <v>3382</v>
      </c>
      <c r="K45" s="743"/>
      <c r="L45" s="743" t="s">
        <v>2213</v>
      </c>
      <c r="M45" s="743"/>
      <c r="N45" s="743"/>
    </row>
    <row r="46" ht="15.75" customHeight="1">
      <c r="A46" s="743"/>
      <c r="B46" s="743" t="s">
        <v>1505</v>
      </c>
      <c r="C46" s="744">
        <v>66.0</v>
      </c>
      <c r="D46" s="745">
        <v>45695.563888888886</v>
      </c>
      <c r="E46" s="743">
        <v>2.2513805E7</v>
      </c>
      <c r="F46" s="743" t="s">
        <v>3385</v>
      </c>
      <c r="G46" s="744">
        <v>1921.0</v>
      </c>
      <c r="H46" s="744">
        <v>409.0</v>
      </c>
      <c r="I46" s="744" t="s">
        <v>3372</v>
      </c>
      <c r="J46" s="744" t="s">
        <v>3373</v>
      </c>
      <c r="K46" s="743" t="s">
        <v>3389</v>
      </c>
      <c r="L46" s="743" t="s">
        <v>2215</v>
      </c>
      <c r="M46" s="743"/>
      <c r="N46" s="743"/>
    </row>
    <row r="47" ht="15.75" customHeight="1">
      <c r="A47" s="743"/>
      <c r="B47" s="743" t="s">
        <v>1513</v>
      </c>
      <c r="C47" s="744">
        <v>6.0</v>
      </c>
      <c r="D47" s="745">
        <v>45695.82847222222</v>
      </c>
      <c r="E47" s="743">
        <v>1.12410496E8</v>
      </c>
      <c r="F47" s="743" t="s">
        <v>3385</v>
      </c>
      <c r="G47" s="744">
        <v>1923.0</v>
      </c>
      <c r="H47" s="744">
        <v>414.0</v>
      </c>
      <c r="I47" s="744" t="s">
        <v>3372</v>
      </c>
      <c r="J47" s="744" t="s">
        <v>3382</v>
      </c>
      <c r="K47" s="743"/>
      <c r="L47" s="743" t="s">
        <v>2217</v>
      </c>
      <c r="M47" s="743"/>
      <c r="N47" s="743"/>
    </row>
    <row r="48" ht="15.75" customHeight="1">
      <c r="A48" s="743"/>
      <c r="B48" s="743" t="s">
        <v>1663</v>
      </c>
      <c r="C48" s="744">
        <v>55.0</v>
      </c>
      <c r="D48" s="745">
        <v>45695.82986111111</v>
      </c>
      <c r="E48" s="743">
        <v>2.2513824E7</v>
      </c>
      <c r="F48" s="743" t="s">
        <v>3371</v>
      </c>
      <c r="G48" s="744">
        <v>1924.0</v>
      </c>
      <c r="H48" s="744">
        <v>404.0</v>
      </c>
      <c r="I48" s="744" t="s">
        <v>3372</v>
      </c>
      <c r="J48" s="744" t="s">
        <v>3373</v>
      </c>
      <c r="K48" s="743"/>
      <c r="L48" s="743" t="s">
        <v>2219</v>
      </c>
      <c r="M48" s="743"/>
      <c r="N48" s="743"/>
    </row>
    <row r="49" ht="15.75" customHeight="1">
      <c r="A49" s="743"/>
      <c r="B49" s="743" t="s">
        <v>2220</v>
      </c>
      <c r="C49" s="744">
        <v>67.0</v>
      </c>
      <c r="D49" s="745">
        <v>45695.975694444445</v>
      </c>
      <c r="E49" s="743">
        <v>2.2513845E7</v>
      </c>
      <c r="F49" s="743" t="s">
        <v>3371</v>
      </c>
      <c r="G49" s="744">
        <v>1925.0</v>
      </c>
      <c r="H49" s="744">
        <v>406.0</v>
      </c>
      <c r="I49" s="744" t="s">
        <v>3372</v>
      </c>
      <c r="J49" s="744" t="s">
        <v>3373</v>
      </c>
      <c r="K49" s="743" t="s">
        <v>2163</v>
      </c>
      <c r="L49" s="743" t="s">
        <v>2222</v>
      </c>
      <c r="M49" s="743"/>
      <c r="N49" s="743"/>
    </row>
    <row r="50" ht="15.75" customHeight="1">
      <c r="A50" s="743"/>
      <c r="B50" s="743" t="s">
        <v>3390</v>
      </c>
      <c r="C50" s="744">
        <v>75.0</v>
      </c>
      <c r="D50" s="745">
        <v>45695.99444444444</v>
      </c>
      <c r="E50" s="743">
        <v>1.12410624E8</v>
      </c>
      <c r="F50" s="743" t="s">
        <v>3384</v>
      </c>
      <c r="G50" s="744">
        <v>1926.0</v>
      </c>
      <c r="H50" s="744">
        <v>411.0</v>
      </c>
      <c r="I50" s="744" t="s">
        <v>3372</v>
      </c>
      <c r="J50" s="744" t="s">
        <v>3373</v>
      </c>
      <c r="K50" s="743"/>
      <c r="L50" s="743" t="s">
        <v>2224</v>
      </c>
      <c r="M50" s="743"/>
      <c r="N50" s="743"/>
    </row>
    <row r="51" ht="15.75" customHeight="1">
      <c r="A51" s="743"/>
      <c r="B51" s="743" t="s">
        <v>1518</v>
      </c>
      <c r="C51" s="744">
        <v>7.0</v>
      </c>
      <c r="D51" s="745">
        <v>45696.02222222222</v>
      </c>
      <c r="E51" s="743">
        <v>2.2513847E7</v>
      </c>
      <c r="F51" s="743" t="s">
        <v>3385</v>
      </c>
      <c r="G51" s="744">
        <v>1927.0</v>
      </c>
      <c r="H51" s="744">
        <v>405.0</v>
      </c>
      <c r="I51" s="744" t="s">
        <v>3372</v>
      </c>
      <c r="J51" s="744" t="s">
        <v>3382</v>
      </c>
      <c r="K51" s="743"/>
      <c r="L51" s="743" t="s">
        <v>2177</v>
      </c>
      <c r="M51" s="743"/>
      <c r="N51" s="743"/>
    </row>
    <row r="52" ht="15.75" customHeight="1">
      <c r="A52" s="743"/>
      <c r="B52" s="743" t="s">
        <v>1557</v>
      </c>
      <c r="C52" s="744">
        <v>74.0</v>
      </c>
      <c r="D52" s="745">
        <v>45697.06875</v>
      </c>
      <c r="E52" s="743">
        <v>3243321.0</v>
      </c>
      <c r="F52" s="743" t="s">
        <v>3371</v>
      </c>
      <c r="G52" s="744">
        <v>1928.0</v>
      </c>
      <c r="H52" s="744">
        <v>407.0</v>
      </c>
      <c r="I52" s="744" t="s">
        <v>3372</v>
      </c>
      <c r="J52" s="744" t="s">
        <v>3373</v>
      </c>
      <c r="K52" s="743"/>
      <c r="L52" s="743" t="s">
        <v>2173</v>
      </c>
      <c r="M52" s="743"/>
      <c r="N52" s="743"/>
    </row>
    <row r="53" ht="15.75" customHeight="1">
      <c r="A53" s="743"/>
      <c r="B53" s="743" t="s">
        <v>1623</v>
      </c>
      <c r="C53" s="744">
        <v>59.0</v>
      </c>
      <c r="D53" s="745">
        <v>45697.69236111111</v>
      </c>
      <c r="E53" s="743">
        <v>2.2513894E7</v>
      </c>
      <c r="F53" s="743" t="s">
        <v>3371</v>
      </c>
      <c r="G53" s="744">
        <v>1929.0</v>
      </c>
      <c r="H53" s="744">
        <v>434.0</v>
      </c>
      <c r="I53" s="744" t="s">
        <v>3372</v>
      </c>
      <c r="J53" s="744" t="s">
        <v>3373</v>
      </c>
      <c r="K53" s="743"/>
      <c r="L53" s="743" t="s">
        <v>2228</v>
      </c>
      <c r="M53" s="743"/>
      <c r="N53" s="743"/>
    </row>
    <row r="54" ht="15.75" customHeight="1">
      <c r="A54" s="743"/>
      <c r="B54" s="743" t="s">
        <v>1568</v>
      </c>
      <c r="C54" s="744">
        <v>13.0</v>
      </c>
      <c r="D54" s="745">
        <v>45697.88888888889</v>
      </c>
      <c r="E54" s="743">
        <v>2.2513901E7</v>
      </c>
      <c r="F54" s="743" t="s">
        <v>3371</v>
      </c>
      <c r="G54" s="744">
        <v>1930.0</v>
      </c>
      <c r="H54" s="744">
        <v>435.0</v>
      </c>
      <c r="I54" s="744" t="s">
        <v>3372</v>
      </c>
      <c r="J54" s="744" t="s">
        <v>3382</v>
      </c>
      <c r="K54" s="743"/>
      <c r="L54" s="743" t="s">
        <v>2213</v>
      </c>
      <c r="M54" s="743"/>
      <c r="N54" s="743"/>
    </row>
    <row r="55" ht="15.75" customHeight="1">
      <c r="A55" s="743"/>
      <c r="B55" s="743" t="s">
        <v>1584</v>
      </c>
      <c r="C55" s="744">
        <v>29.0</v>
      </c>
      <c r="D55" s="745">
        <v>45698.18263888889</v>
      </c>
      <c r="E55" s="743">
        <v>2.2513903E7</v>
      </c>
      <c r="F55" s="743" t="s">
        <v>3371</v>
      </c>
      <c r="G55" s="744">
        <v>1931.0</v>
      </c>
      <c r="H55" s="744">
        <v>401.0</v>
      </c>
      <c r="I55" s="744" t="s">
        <v>3372</v>
      </c>
      <c r="J55" s="744" t="s">
        <v>3377</v>
      </c>
      <c r="K55" s="743"/>
      <c r="L55" s="743" t="s">
        <v>2231</v>
      </c>
      <c r="M55" s="743"/>
      <c r="N55" s="743"/>
    </row>
    <row r="56" ht="15.75" customHeight="1">
      <c r="A56" s="743"/>
      <c r="B56" s="743" t="s">
        <v>1677</v>
      </c>
      <c r="C56" s="744">
        <v>67.0</v>
      </c>
      <c r="D56" s="745">
        <v>45698.42083333333</v>
      </c>
      <c r="E56" s="743">
        <v>2.2513914E7</v>
      </c>
      <c r="F56" s="743" t="s">
        <v>3371</v>
      </c>
      <c r="G56" s="744">
        <v>1932.0</v>
      </c>
      <c r="H56" s="744">
        <v>408.0</v>
      </c>
      <c r="I56" s="744" t="s">
        <v>3372</v>
      </c>
      <c r="J56" s="744" t="s">
        <v>3376</v>
      </c>
      <c r="K56" s="743"/>
      <c r="L56" s="743" t="s">
        <v>2233</v>
      </c>
      <c r="M56" s="743"/>
      <c r="N56" s="743"/>
    </row>
    <row r="57" ht="15.75" customHeight="1">
      <c r="A57" s="743"/>
      <c r="B57" s="743" t="s">
        <v>1573</v>
      </c>
      <c r="C57" s="744">
        <v>59.0</v>
      </c>
      <c r="D57" s="745">
        <v>45698.70277777778</v>
      </c>
      <c r="E57" s="743">
        <v>5244113.0</v>
      </c>
      <c r="F57" s="743" t="s">
        <v>3371</v>
      </c>
      <c r="G57" s="744">
        <v>1933.0</v>
      </c>
      <c r="H57" s="744">
        <v>401.0</v>
      </c>
      <c r="I57" s="744" t="s">
        <v>3372</v>
      </c>
      <c r="J57" s="744" t="s">
        <v>3373</v>
      </c>
      <c r="K57" s="743" t="s">
        <v>2224</v>
      </c>
      <c r="L57" s="743" t="s">
        <v>2154</v>
      </c>
      <c r="M57" s="743"/>
      <c r="N57" s="743"/>
    </row>
    <row r="58" ht="15.75" customHeight="1">
      <c r="A58" s="743"/>
      <c r="B58" s="743" t="s">
        <v>1629</v>
      </c>
      <c r="C58" s="744">
        <v>9.0</v>
      </c>
      <c r="D58" s="745">
        <v>45698.71111111111</v>
      </c>
      <c r="E58" s="743">
        <v>2.2513938E7</v>
      </c>
      <c r="F58" s="743" t="s">
        <v>3371</v>
      </c>
      <c r="G58" s="744">
        <v>1934.0</v>
      </c>
      <c r="H58" s="744">
        <v>431.0</v>
      </c>
      <c r="I58" s="744" t="s">
        <v>3372</v>
      </c>
      <c r="J58" s="744" t="s">
        <v>3382</v>
      </c>
      <c r="K58" s="743"/>
      <c r="L58" s="743" t="s">
        <v>2236</v>
      </c>
      <c r="M58" s="743"/>
      <c r="N58" s="743"/>
    </row>
    <row r="59" ht="15.75" customHeight="1">
      <c r="A59" s="743"/>
      <c r="B59" s="743" t="s">
        <v>1650</v>
      </c>
      <c r="C59" s="744">
        <v>5.0</v>
      </c>
      <c r="D59" s="745">
        <v>45698.82430555556</v>
      </c>
      <c r="E59" s="743">
        <v>2.2513937E7</v>
      </c>
      <c r="F59" s="743" t="s">
        <v>3371</v>
      </c>
      <c r="G59" s="744">
        <v>1935.0</v>
      </c>
      <c r="H59" s="744">
        <v>430.0</v>
      </c>
      <c r="I59" s="744" t="s">
        <v>3372</v>
      </c>
      <c r="J59" s="744" t="s">
        <v>3382</v>
      </c>
      <c r="K59" s="743"/>
      <c r="L59" s="743" t="s">
        <v>2238</v>
      </c>
      <c r="M59" s="743"/>
      <c r="N59" s="743"/>
    </row>
    <row r="60" ht="15.75" customHeight="1">
      <c r="A60" s="743"/>
      <c r="B60" s="743" t="s">
        <v>3391</v>
      </c>
      <c r="C60" s="744">
        <v>10.0</v>
      </c>
      <c r="D60" s="745">
        <v>45698.82777777778</v>
      </c>
      <c r="E60" s="743">
        <v>2.2513946E7</v>
      </c>
      <c r="F60" s="743" t="s">
        <v>3371</v>
      </c>
      <c r="G60" s="744">
        <v>1936.0</v>
      </c>
      <c r="H60" s="744">
        <v>440.0</v>
      </c>
      <c r="I60" s="744" t="s">
        <v>3372</v>
      </c>
      <c r="J60" s="744" t="s">
        <v>3382</v>
      </c>
      <c r="K60" s="743"/>
      <c r="L60" s="743" t="s">
        <v>2177</v>
      </c>
      <c r="M60" s="743"/>
      <c r="N60" s="743"/>
    </row>
    <row r="61" ht="15.75" customHeight="1">
      <c r="A61" s="743"/>
      <c r="B61" s="743" t="s">
        <v>1698</v>
      </c>
      <c r="C61" s="744">
        <v>23.0</v>
      </c>
      <c r="D61" s="745">
        <v>45698.84166666667</v>
      </c>
      <c r="E61" s="743">
        <v>2.2513949E7</v>
      </c>
      <c r="F61" s="743" t="s">
        <v>3371</v>
      </c>
      <c r="G61" s="744">
        <v>1937.0</v>
      </c>
      <c r="H61" s="744">
        <v>402.0</v>
      </c>
      <c r="I61" s="744" t="s">
        <v>3372</v>
      </c>
      <c r="J61" s="744" t="s">
        <v>3373</v>
      </c>
      <c r="K61" s="743"/>
      <c r="L61" s="743" t="s">
        <v>2205</v>
      </c>
      <c r="M61" s="743"/>
      <c r="N61" s="743"/>
    </row>
    <row r="62" ht="15.75" customHeight="1">
      <c r="A62" s="743"/>
      <c r="B62" s="743" t="s">
        <v>1725</v>
      </c>
      <c r="C62" s="744">
        <v>30.0</v>
      </c>
      <c r="D62" s="745">
        <v>45699.00277777778</v>
      </c>
      <c r="E62" s="743">
        <v>2.2513948E7</v>
      </c>
      <c r="F62" s="743" t="s">
        <v>3371</v>
      </c>
      <c r="G62" s="744">
        <v>1938.0</v>
      </c>
      <c r="H62" s="744">
        <v>407.0</v>
      </c>
      <c r="I62" s="744" t="s">
        <v>3372</v>
      </c>
      <c r="J62" s="744" t="s">
        <v>3373</v>
      </c>
      <c r="K62" s="743" t="s">
        <v>3392</v>
      </c>
      <c r="L62" s="743" t="s">
        <v>2222</v>
      </c>
      <c r="M62" s="743"/>
      <c r="N62" s="743"/>
    </row>
    <row r="63" ht="15.75" customHeight="1">
      <c r="A63" s="743"/>
      <c r="B63" s="743" t="s">
        <v>1754</v>
      </c>
      <c r="C63" s="744">
        <v>33.0</v>
      </c>
      <c r="D63" s="745">
        <v>45699.134722222225</v>
      </c>
      <c r="E63" s="743">
        <v>2.2513951E7</v>
      </c>
      <c r="F63" s="743" t="s">
        <v>3380</v>
      </c>
      <c r="G63" s="744">
        <v>1939.0</v>
      </c>
      <c r="H63" s="744">
        <v>401.0</v>
      </c>
      <c r="I63" s="744" t="s">
        <v>3372</v>
      </c>
      <c r="J63" s="744" t="s">
        <v>3376</v>
      </c>
      <c r="K63" s="743"/>
      <c r="L63" s="743" t="s">
        <v>2243</v>
      </c>
      <c r="M63" s="743"/>
      <c r="N63" s="743"/>
    </row>
    <row r="64" ht="15.75" customHeight="1">
      <c r="A64" s="743"/>
      <c r="B64" s="743" t="s">
        <v>1610</v>
      </c>
      <c r="C64" s="744">
        <v>6.0</v>
      </c>
      <c r="D64" s="745">
        <v>45699.42361111111</v>
      </c>
      <c r="E64" s="743">
        <v>1.2231446E7</v>
      </c>
      <c r="F64" s="743" t="s">
        <v>3371</v>
      </c>
      <c r="G64" s="744">
        <v>1940.0</v>
      </c>
      <c r="H64" s="744">
        <v>439.0</v>
      </c>
      <c r="I64" s="744" t="s">
        <v>3372</v>
      </c>
      <c r="J64" s="744" t="s">
        <v>3382</v>
      </c>
      <c r="K64" s="743"/>
      <c r="L64" s="743" t="s">
        <v>2245</v>
      </c>
      <c r="M64" s="743"/>
      <c r="N64" s="743"/>
    </row>
    <row r="65" ht="15.75" customHeight="1">
      <c r="A65" s="743"/>
      <c r="B65" s="743" t="s">
        <v>1657</v>
      </c>
      <c r="C65" s="744">
        <v>16.0</v>
      </c>
      <c r="D65" s="745">
        <v>45699.47361111111</v>
      </c>
      <c r="E65" s="743">
        <v>2.2513963E7</v>
      </c>
      <c r="F65" s="743" t="s">
        <v>3371</v>
      </c>
      <c r="G65" s="744">
        <v>1941.0</v>
      </c>
      <c r="H65" s="744">
        <v>411.0</v>
      </c>
      <c r="I65" s="744" t="s">
        <v>3372</v>
      </c>
      <c r="J65" s="744" t="s">
        <v>3382</v>
      </c>
      <c r="K65" s="743"/>
      <c r="L65" s="743" t="s">
        <v>2236</v>
      </c>
      <c r="M65" s="743"/>
      <c r="N65" s="743"/>
    </row>
    <row r="66" ht="15.75" customHeight="1">
      <c r="A66" s="743"/>
      <c r="B66" s="743" t="s">
        <v>1635</v>
      </c>
      <c r="C66" s="744">
        <v>2.0</v>
      </c>
      <c r="D66" s="745">
        <v>45699.479166666664</v>
      </c>
      <c r="E66" s="743">
        <v>3243050.0</v>
      </c>
      <c r="F66" s="743" t="s">
        <v>3371</v>
      </c>
      <c r="G66" s="744">
        <v>1942.0</v>
      </c>
      <c r="H66" s="744">
        <v>412.0</v>
      </c>
      <c r="I66" s="744" t="s">
        <v>3372</v>
      </c>
      <c r="J66" s="744" t="s">
        <v>3382</v>
      </c>
      <c r="K66" s="743"/>
      <c r="L66" s="743" t="s">
        <v>2248</v>
      </c>
      <c r="M66" s="743"/>
      <c r="N66" s="743"/>
    </row>
    <row r="67" ht="15.75" customHeight="1">
      <c r="A67" s="743"/>
      <c r="B67" s="743" t="s">
        <v>1722</v>
      </c>
      <c r="C67" s="744">
        <v>0.0</v>
      </c>
      <c r="D67" s="745">
        <v>45699.67986111111</v>
      </c>
      <c r="E67" s="743">
        <v>2.251388E7</v>
      </c>
      <c r="F67" s="743" t="s">
        <v>3371</v>
      </c>
      <c r="G67" s="744">
        <v>1943.0</v>
      </c>
      <c r="H67" s="744">
        <v>405.0</v>
      </c>
      <c r="I67" s="744" t="s">
        <v>3372</v>
      </c>
      <c r="J67" s="744" t="s">
        <v>3382</v>
      </c>
      <c r="K67" s="743"/>
      <c r="L67" s="743" t="s">
        <v>2161</v>
      </c>
      <c r="M67" s="743"/>
      <c r="N67" s="743"/>
    </row>
    <row r="68" ht="15.75" customHeight="1">
      <c r="A68" s="743"/>
      <c r="B68" s="743" t="s">
        <v>1671</v>
      </c>
      <c r="C68" s="744">
        <v>6.0</v>
      </c>
      <c r="D68" s="745">
        <v>45700.49652777778</v>
      </c>
      <c r="E68" s="743">
        <v>2.2514009E7</v>
      </c>
      <c r="F68" s="743" t="s">
        <v>3371</v>
      </c>
      <c r="G68" s="744">
        <v>1944.0</v>
      </c>
      <c r="H68" s="744">
        <v>409.0</v>
      </c>
      <c r="I68" s="744" t="s">
        <v>3372</v>
      </c>
      <c r="J68" s="744" t="s">
        <v>3382</v>
      </c>
      <c r="K68" s="743"/>
      <c r="L68" s="743" t="s">
        <v>2251</v>
      </c>
      <c r="M68" s="743"/>
      <c r="N68" s="743"/>
    </row>
    <row r="69" ht="15.75" customHeight="1">
      <c r="A69" s="743"/>
      <c r="B69" s="743" t="s">
        <v>2252</v>
      </c>
      <c r="C69" s="744">
        <v>1.0</v>
      </c>
      <c r="D69" s="745">
        <v>45700.575</v>
      </c>
      <c r="E69" s="743">
        <v>2.2514003E7</v>
      </c>
      <c r="F69" s="743" t="s">
        <v>3371</v>
      </c>
      <c r="G69" s="744">
        <v>1945.0</v>
      </c>
      <c r="H69" s="744">
        <v>435.0</v>
      </c>
      <c r="I69" s="744" t="s">
        <v>3372</v>
      </c>
      <c r="J69" s="744" t="s">
        <v>3382</v>
      </c>
      <c r="K69" s="743"/>
      <c r="L69" s="743" t="s">
        <v>2254</v>
      </c>
      <c r="M69" s="743"/>
      <c r="N69" s="743"/>
    </row>
    <row r="70" ht="15.75" customHeight="1">
      <c r="A70" s="743"/>
      <c r="B70" s="743" t="s">
        <v>1714</v>
      </c>
      <c r="C70" s="744">
        <v>24.0</v>
      </c>
      <c r="D70" s="745">
        <v>45700.72708333333</v>
      </c>
      <c r="E70" s="743">
        <v>2.2514026E7</v>
      </c>
      <c r="F70" s="743" t="s">
        <v>3371</v>
      </c>
      <c r="G70" s="744">
        <v>1946.0</v>
      </c>
      <c r="H70" s="744">
        <v>422.0</v>
      </c>
      <c r="I70" s="744" t="s">
        <v>3372</v>
      </c>
      <c r="J70" s="744" t="s">
        <v>3373</v>
      </c>
      <c r="K70" s="743"/>
      <c r="L70" s="743" t="s">
        <v>2256</v>
      </c>
      <c r="M70" s="743"/>
      <c r="N70" s="743"/>
    </row>
    <row r="71" ht="15.75" customHeight="1">
      <c r="A71" s="743"/>
      <c r="B71" s="743" t="s">
        <v>1669</v>
      </c>
      <c r="C71" s="744">
        <v>27.0</v>
      </c>
      <c r="D71" s="745">
        <v>45700.73888888889</v>
      </c>
      <c r="E71" s="743">
        <v>2.2514036E7</v>
      </c>
      <c r="F71" s="743" t="s">
        <v>3371</v>
      </c>
      <c r="G71" s="744">
        <v>1947.0</v>
      </c>
      <c r="H71" s="744">
        <v>414.0</v>
      </c>
      <c r="I71" s="744" t="s">
        <v>3372</v>
      </c>
      <c r="J71" s="744" t="s">
        <v>3373</v>
      </c>
      <c r="K71" s="743"/>
      <c r="L71" s="743" t="s">
        <v>2154</v>
      </c>
      <c r="M71" s="743"/>
      <c r="N71" s="743"/>
    </row>
    <row r="72" ht="15.75" customHeight="1">
      <c r="A72" s="743"/>
      <c r="B72" s="743" t="s">
        <v>1760</v>
      </c>
      <c r="C72" s="744">
        <v>80.0</v>
      </c>
      <c r="D72" s="745">
        <v>45700.77916666667</v>
      </c>
      <c r="E72" s="743">
        <v>7246518.0</v>
      </c>
      <c r="F72" s="743" t="s">
        <v>3371</v>
      </c>
      <c r="G72" s="744">
        <v>1948.0</v>
      </c>
      <c r="H72" s="744">
        <v>413.0</v>
      </c>
      <c r="I72" s="744" t="s">
        <v>3372</v>
      </c>
      <c r="J72" s="744" t="s">
        <v>3373</v>
      </c>
      <c r="K72" s="743"/>
      <c r="L72" s="743" t="s">
        <v>2180</v>
      </c>
      <c r="M72" s="743"/>
      <c r="N72" s="743"/>
    </row>
    <row r="73" ht="15.75" customHeight="1">
      <c r="A73" s="743"/>
      <c r="B73" s="743" t="s">
        <v>1324</v>
      </c>
      <c r="C73" s="744">
        <v>18.0</v>
      </c>
      <c r="D73" s="745">
        <v>45700.85277777778</v>
      </c>
      <c r="E73" s="743">
        <v>1.2513125E7</v>
      </c>
      <c r="F73" s="743" t="s">
        <v>3371</v>
      </c>
      <c r="G73" s="744">
        <v>1949.0</v>
      </c>
      <c r="H73" s="744">
        <v>408.0</v>
      </c>
      <c r="I73" s="744" t="s">
        <v>3372</v>
      </c>
      <c r="J73" s="744" t="s">
        <v>3373</v>
      </c>
      <c r="K73" s="743" t="s">
        <v>3379</v>
      </c>
      <c r="L73" s="743" t="s">
        <v>2171</v>
      </c>
      <c r="M73" s="743"/>
      <c r="N73" s="743"/>
    </row>
    <row r="74" ht="15.75" customHeight="1">
      <c r="A74" s="743"/>
      <c r="B74" s="743" t="s">
        <v>1707</v>
      </c>
      <c r="C74" s="744">
        <v>68.0</v>
      </c>
      <c r="D74" s="745">
        <v>45701.748611111114</v>
      </c>
      <c r="E74" s="743">
        <v>2.2514077E7</v>
      </c>
      <c r="F74" s="743" t="s">
        <v>3371</v>
      </c>
      <c r="G74" s="744">
        <v>1950.0</v>
      </c>
      <c r="H74" s="744">
        <v>410.0</v>
      </c>
      <c r="I74" s="744" t="s">
        <v>3372</v>
      </c>
      <c r="J74" s="744" t="s">
        <v>3376</v>
      </c>
      <c r="K74" s="743"/>
      <c r="L74" s="743" t="s">
        <v>2261</v>
      </c>
      <c r="M74" s="743"/>
      <c r="N74" s="743"/>
    </row>
    <row r="75" ht="15.75" customHeight="1">
      <c r="A75" s="743"/>
      <c r="B75" s="743" t="s">
        <v>2262</v>
      </c>
      <c r="C75" s="744">
        <v>18.0</v>
      </c>
      <c r="D75" s="745">
        <v>45701.77222222222</v>
      </c>
      <c r="E75" s="743">
        <v>2.251407E7</v>
      </c>
      <c r="F75" s="743" t="s">
        <v>3371</v>
      </c>
      <c r="G75" s="744">
        <v>1951.0</v>
      </c>
      <c r="H75" s="744">
        <v>402.0</v>
      </c>
      <c r="I75" s="744" t="s">
        <v>3372</v>
      </c>
      <c r="J75" s="744" t="s">
        <v>3382</v>
      </c>
      <c r="K75" s="743"/>
      <c r="L75" s="743" t="s">
        <v>2264</v>
      </c>
      <c r="M75" s="743"/>
      <c r="N75" s="743"/>
    </row>
    <row r="76" ht="15.75" customHeight="1">
      <c r="A76" s="743"/>
      <c r="B76" s="743" t="s">
        <v>2265</v>
      </c>
      <c r="C76" s="744">
        <v>16.0</v>
      </c>
      <c r="D76" s="745">
        <v>45701.7875</v>
      </c>
      <c r="E76" s="743">
        <v>2.2514072E7</v>
      </c>
      <c r="F76" s="743" t="s">
        <v>3371</v>
      </c>
      <c r="G76" s="744">
        <v>1952.0</v>
      </c>
      <c r="H76" s="744">
        <v>402.0</v>
      </c>
      <c r="I76" s="744" t="s">
        <v>3372</v>
      </c>
      <c r="J76" s="744" t="s">
        <v>3382</v>
      </c>
      <c r="K76" s="743"/>
      <c r="L76" s="743" t="s">
        <v>2267</v>
      </c>
      <c r="M76" s="743"/>
      <c r="N76" s="743"/>
    </row>
    <row r="77" ht="15.75" customHeight="1">
      <c r="A77" s="743"/>
      <c r="B77" s="743" t="s">
        <v>1685</v>
      </c>
      <c r="C77" s="744">
        <v>46.0</v>
      </c>
      <c r="D77" s="745">
        <v>45701.924305555556</v>
      </c>
      <c r="E77" s="743">
        <v>2.2514079E7</v>
      </c>
      <c r="F77" s="743" t="s">
        <v>3371</v>
      </c>
      <c r="G77" s="744">
        <v>1953.0</v>
      </c>
      <c r="H77" s="744">
        <v>412.0</v>
      </c>
      <c r="I77" s="744" t="s">
        <v>3372</v>
      </c>
      <c r="J77" s="744" t="s">
        <v>3377</v>
      </c>
      <c r="K77" s="743"/>
      <c r="L77" s="743" t="s">
        <v>2269</v>
      </c>
      <c r="M77" s="743"/>
      <c r="N77" s="743"/>
    </row>
    <row r="78" ht="15.75" customHeight="1">
      <c r="A78" s="743"/>
      <c r="B78" s="743" t="s">
        <v>3393</v>
      </c>
      <c r="C78" s="744">
        <v>27.0</v>
      </c>
      <c r="D78" s="745">
        <v>45702.57916666667</v>
      </c>
      <c r="E78" s="743">
        <v>2.2514098E7</v>
      </c>
      <c r="F78" s="743" t="s">
        <v>3371</v>
      </c>
      <c r="G78" s="744">
        <v>1954.0</v>
      </c>
      <c r="H78" s="744">
        <v>401.0</v>
      </c>
      <c r="I78" s="744" t="s">
        <v>3372</v>
      </c>
      <c r="J78" s="744" t="s">
        <v>3377</v>
      </c>
      <c r="K78" s="743"/>
      <c r="L78" s="743" t="s">
        <v>2271</v>
      </c>
      <c r="M78" s="743"/>
      <c r="N78" s="743"/>
    </row>
    <row r="79" ht="15.75" customHeight="1">
      <c r="A79" s="743"/>
      <c r="B79" s="743" t="s">
        <v>1702</v>
      </c>
      <c r="C79" s="744">
        <v>75.0</v>
      </c>
      <c r="D79" s="745">
        <v>45702.59097222222</v>
      </c>
      <c r="E79" s="743">
        <v>2.2514091E7</v>
      </c>
      <c r="F79" s="743" t="s">
        <v>3371</v>
      </c>
      <c r="G79" s="744">
        <v>1955.0</v>
      </c>
      <c r="H79" s="744">
        <v>406.0</v>
      </c>
      <c r="I79" s="744" t="s">
        <v>3372</v>
      </c>
      <c r="J79" s="744" t="s">
        <v>3373</v>
      </c>
      <c r="K79" s="743"/>
      <c r="L79" s="743" t="s">
        <v>2219</v>
      </c>
      <c r="M79" s="743"/>
      <c r="N79" s="743"/>
    </row>
    <row r="80" ht="15.75" customHeight="1">
      <c r="A80" s="743"/>
      <c r="B80" s="743" t="s">
        <v>1863</v>
      </c>
      <c r="C80" s="744">
        <v>72.0</v>
      </c>
      <c r="D80" s="745">
        <v>45702.740277777775</v>
      </c>
      <c r="E80" s="743">
        <v>1.22412047E8</v>
      </c>
      <c r="F80" s="743" t="s">
        <v>3371</v>
      </c>
      <c r="G80" s="744">
        <v>1956.0</v>
      </c>
      <c r="H80" s="744">
        <v>421.0</v>
      </c>
      <c r="I80" s="744" t="s">
        <v>3372</v>
      </c>
      <c r="J80" s="744" t="s">
        <v>3373</v>
      </c>
      <c r="K80" s="743"/>
      <c r="L80" s="743" t="s">
        <v>2274</v>
      </c>
      <c r="M80" s="743"/>
      <c r="N80" s="743"/>
    </row>
    <row r="81" ht="15.75" customHeight="1">
      <c r="A81" s="743"/>
      <c r="B81" s="743" t="s">
        <v>2604</v>
      </c>
      <c r="C81" s="744">
        <v>1.0</v>
      </c>
      <c r="D81" s="745">
        <v>45702.74166666667</v>
      </c>
      <c r="E81" s="743">
        <v>2.2514105E7</v>
      </c>
      <c r="F81" s="743" t="s">
        <v>3371</v>
      </c>
      <c r="G81" s="744">
        <v>1957.0</v>
      </c>
      <c r="H81" s="744">
        <v>411.0</v>
      </c>
      <c r="I81" s="744" t="s">
        <v>3372</v>
      </c>
      <c r="J81" s="744" t="s">
        <v>3382</v>
      </c>
      <c r="K81" s="743"/>
      <c r="L81" s="743" t="s">
        <v>2213</v>
      </c>
      <c r="M81" s="743"/>
      <c r="N81" s="743"/>
    </row>
    <row r="82" ht="15.75" customHeight="1">
      <c r="A82" s="743"/>
      <c r="B82" s="743" t="s">
        <v>1740</v>
      </c>
      <c r="C82" s="744">
        <v>0.0</v>
      </c>
      <c r="D82" s="745">
        <v>45702.941666666666</v>
      </c>
      <c r="E82" s="743">
        <v>2.2514109E7</v>
      </c>
      <c r="F82" s="743" t="s">
        <v>3371</v>
      </c>
      <c r="G82" s="744">
        <v>1958.0</v>
      </c>
      <c r="H82" s="744"/>
      <c r="I82" s="744" t="s">
        <v>3372</v>
      </c>
      <c r="J82" s="744" t="s">
        <v>3381</v>
      </c>
      <c r="K82" s="743"/>
      <c r="L82" s="743" t="s">
        <v>2161</v>
      </c>
      <c r="M82" s="743"/>
      <c r="N82" s="743"/>
    </row>
    <row r="83" ht="15.75" customHeight="1">
      <c r="A83" s="743"/>
      <c r="B83" s="743" t="s">
        <v>1797</v>
      </c>
      <c r="C83" s="744">
        <v>77.0</v>
      </c>
      <c r="D83" s="745">
        <v>45703.47152777778</v>
      </c>
      <c r="E83" s="743">
        <v>6245480.0</v>
      </c>
      <c r="F83" s="743" t="s">
        <v>3371</v>
      </c>
      <c r="G83" s="744">
        <v>1959.0</v>
      </c>
      <c r="H83" s="744">
        <v>419.0</v>
      </c>
      <c r="I83" s="744" t="s">
        <v>3372</v>
      </c>
      <c r="J83" s="744" t="s">
        <v>3373</v>
      </c>
      <c r="K83" s="743"/>
      <c r="L83" s="743" t="s">
        <v>2256</v>
      </c>
      <c r="M83" s="743"/>
      <c r="N83" s="743"/>
    </row>
    <row r="84" ht="15.75" customHeight="1">
      <c r="A84" s="743"/>
      <c r="B84" s="743" t="s">
        <v>2065</v>
      </c>
      <c r="C84" s="744">
        <v>63.0</v>
      </c>
      <c r="D84" s="745">
        <v>45703.55486111111</v>
      </c>
      <c r="E84" s="743">
        <v>2.251412E7</v>
      </c>
      <c r="F84" s="743" t="s">
        <v>3371</v>
      </c>
      <c r="G84" s="744">
        <v>1960.0</v>
      </c>
      <c r="H84" s="744">
        <v>401.0</v>
      </c>
      <c r="I84" s="744" t="s">
        <v>3372</v>
      </c>
      <c r="J84" s="744" t="s">
        <v>3373</v>
      </c>
      <c r="K84" s="743"/>
      <c r="L84" s="743" t="s">
        <v>2279</v>
      </c>
      <c r="M84" s="743"/>
      <c r="N84" s="743"/>
    </row>
    <row r="85" ht="15.75" customHeight="1">
      <c r="A85" s="743"/>
      <c r="B85" s="743" t="s">
        <v>1765</v>
      </c>
      <c r="C85" s="744">
        <v>17.0</v>
      </c>
      <c r="D85" s="745">
        <v>45704.00902777778</v>
      </c>
      <c r="E85" s="743">
        <v>2.2514148E7</v>
      </c>
      <c r="F85" s="743" t="s">
        <v>3371</v>
      </c>
      <c r="G85" s="744">
        <v>1961.0</v>
      </c>
      <c r="H85" s="744">
        <v>418.0</v>
      </c>
      <c r="I85" s="744" t="s">
        <v>3372</v>
      </c>
      <c r="J85" s="744" t="s">
        <v>3382</v>
      </c>
      <c r="K85" s="743" t="s">
        <v>3394</v>
      </c>
      <c r="L85" s="743" t="s">
        <v>2267</v>
      </c>
      <c r="M85" s="743"/>
      <c r="N85" s="743"/>
    </row>
    <row r="86" ht="15.75" customHeight="1">
      <c r="A86" s="743"/>
      <c r="B86" s="743" t="s">
        <v>1780</v>
      </c>
      <c r="C86" s="744">
        <v>9.0</v>
      </c>
      <c r="D86" s="745">
        <v>45704.665972222225</v>
      </c>
      <c r="E86" s="743">
        <v>2.2514083E7</v>
      </c>
      <c r="F86" s="743" t="s">
        <v>3371</v>
      </c>
      <c r="G86" s="744">
        <v>1962.0</v>
      </c>
      <c r="H86" s="744">
        <v>409.0</v>
      </c>
      <c r="I86" s="744" t="s">
        <v>3372</v>
      </c>
      <c r="J86" s="744" t="s">
        <v>3382</v>
      </c>
      <c r="K86" s="743"/>
      <c r="L86" s="743" t="s">
        <v>2282</v>
      </c>
      <c r="M86" s="743"/>
      <c r="N86" s="743"/>
    </row>
    <row r="87" ht="15.75" customHeight="1">
      <c r="A87" s="743"/>
      <c r="B87" s="743" t="s">
        <v>1792</v>
      </c>
      <c r="C87" s="744">
        <v>75.0</v>
      </c>
      <c r="D87" s="745">
        <v>45704.87569444445</v>
      </c>
      <c r="E87" s="743">
        <v>7246239.0</v>
      </c>
      <c r="F87" s="743" t="s">
        <v>3371</v>
      </c>
      <c r="G87" s="744">
        <v>1963.0</v>
      </c>
      <c r="H87" s="744">
        <v>410.0</v>
      </c>
      <c r="I87" s="744" t="s">
        <v>3372</v>
      </c>
      <c r="J87" s="744" t="s">
        <v>3373</v>
      </c>
      <c r="K87" s="743"/>
      <c r="L87" s="743" t="s">
        <v>2256</v>
      </c>
      <c r="M87" s="743"/>
      <c r="N87" s="743"/>
    </row>
    <row r="88" ht="15.75" customHeight="1">
      <c r="A88" s="743"/>
      <c r="B88" s="743" t="s">
        <v>1748</v>
      </c>
      <c r="C88" s="744">
        <v>51.0</v>
      </c>
      <c r="D88" s="745">
        <v>45704.94027777778</v>
      </c>
      <c r="E88" s="743">
        <v>2.2514161E7</v>
      </c>
      <c r="F88" s="743" t="s">
        <v>3371</v>
      </c>
      <c r="G88" s="744">
        <v>1964.0</v>
      </c>
      <c r="H88" s="744">
        <v>402.0</v>
      </c>
      <c r="I88" s="744" t="s">
        <v>3372</v>
      </c>
      <c r="J88" s="744" t="s">
        <v>3373</v>
      </c>
      <c r="K88" s="743" t="s">
        <v>2233</v>
      </c>
      <c r="L88" s="743" t="s">
        <v>2285</v>
      </c>
      <c r="M88" s="743"/>
      <c r="N88" s="743"/>
    </row>
    <row r="89" ht="15.75" customHeight="1">
      <c r="A89" s="743"/>
      <c r="B89" s="743" t="s">
        <v>3395</v>
      </c>
      <c r="C89" s="744">
        <v>68.0</v>
      </c>
      <c r="D89" s="745">
        <v>45705.714583333334</v>
      </c>
      <c r="E89" s="743">
        <v>2.2514199E7</v>
      </c>
      <c r="F89" s="743" t="s">
        <v>3371</v>
      </c>
      <c r="G89" s="744">
        <v>1965.0</v>
      </c>
      <c r="H89" s="744">
        <v>402.0</v>
      </c>
      <c r="I89" s="744" t="s">
        <v>3372</v>
      </c>
      <c r="J89" s="744" t="s">
        <v>3373</v>
      </c>
      <c r="K89" s="743" t="s">
        <v>3396</v>
      </c>
      <c r="L89" s="743" t="s">
        <v>2144</v>
      </c>
      <c r="M89" s="743"/>
      <c r="N89" s="743"/>
    </row>
    <row r="90" ht="15.75" customHeight="1">
      <c r="A90" s="743"/>
      <c r="B90" s="743" t="s">
        <v>1807</v>
      </c>
      <c r="C90" s="744">
        <v>27.0</v>
      </c>
      <c r="D90" s="745">
        <v>45705.90138888889</v>
      </c>
      <c r="E90" s="743">
        <v>2.2514207E7</v>
      </c>
      <c r="F90" s="743" t="s">
        <v>3371</v>
      </c>
      <c r="G90" s="744">
        <v>1966.0</v>
      </c>
      <c r="H90" s="744">
        <v>411.0</v>
      </c>
      <c r="I90" s="744" t="s">
        <v>3372</v>
      </c>
      <c r="J90" s="744" t="s">
        <v>3373</v>
      </c>
      <c r="K90" s="743"/>
      <c r="L90" s="743" t="s">
        <v>2180</v>
      </c>
      <c r="M90" s="743"/>
      <c r="N90" s="743"/>
    </row>
    <row r="91" ht="15.75" customHeight="1">
      <c r="A91" s="743"/>
      <c r="B91" s="743" t="s">
        <v>1811</v>
      </c>
      <c r="C91" s="744">
        <v>17.0</v>
      </c>
      <c r="D91" s="745">
        <v>45706.11388888889</v>
      </c>
      <c r="E91" s="743">
        <v>2.2514208E7</v>
      </c>
      <c r="F91" s="743" t="s">
        <v>3371</v>
      </c>
      <c r="G91" s="744">
        <v>1967.0</v>
      </c>
      <c r="H91" s="744">
        <v>407.0</v>
      </c>
      <c r="I91" s="744" t="s">
        <v>3372</v>
      </c>
      <c r="J91" s="744" t="s">
        <v>3382</v>
      </c>
      <c r="K91" s="743"/>
      <c r="L91" s="743" t="s">
        <v>2248</v>
      </c>
      <c r="M91" s="743"/>
      <c r="N91" s="743"/>
    </row>
    <row r="92" ht="15.75" customHeight="1">
      <c r="A92" s="743"/>
      <c r="B92" s="743" t="s">
        <v>1814</v>
      </c>
      <c r="C92" s="744">
        <v>2.0</v>
      </c>
      <c r="D92" s="745">
        <v>45706.17638888889</v>
      </c>
      <c r="E92" s="743">
        <v>1.1241066E8</v>
      </c>
      <c r="F92" s="743" t="s">
        <v>3371</v>
      </c>
      <c r="G92" s="744">
        <v>1968.0</v>
      </c>
      <c r="H92" s="744">
        <v>414.0</v>
      </c>
      <c r="I92" s="744" t="s">
        <v>3372</v>
      </c>
      <c r="J92" s="744" t="s">
        <v>3382</v>
      </c>
      <c r="K92" s="743"/>
      <c r="L92" s="743" t="s">
        <v>2177</v>
      </c>
      <c r="M92" s="743"/>
      <c r="N92" s="743"/>
    </row>
    <row r="93" ht="15.75" customHeight="1">
      <c r="A93" s="743"/>
      <c r="B93" s="743" t="s">
        <v>1774</v>
      </c>
      <c r="C93" s="744">
        <v>31.0</v>
      </c>
      <c r="D93" s="745">
        <v>45706.18125</v>
      </c>
      <c r="E93" s="743">
        <v>2.2514203E7</v>
      </c>
      <c r="F93" s="743" t="s">
        <v>3371</v>
      </c>
      <c r="G93" s="744">
        <v>1969.0</v>
      </c>
      <c r="H93" s="744">
        <v>401.0</v>
      </c>
      <c r="I93" s="744" t="s">
        <v>3372</v>
      </c>
      <c r="J93" s="744" t="s">
        <v>3376</v>
      </c>
      <c r="K93" s="743"/>
      <c r="L93" s="743" t="s">
        <v>2261</v>
      </c>
      <c r="M93" s="743"/>
      <c r="N93" s="743"/>
    </row>
    <row r="94" ht="15.75" customHeight="1">
      <c r="A94" s="743"/>
      <c r="B94" s="743" t="s">
        <v>1823</v>
      </c>
      <c r="C94" s="744">
        <v>81.0</v>
      </c>
      <c r="D94" s="745">
        <v>45706.59930555556</v>
      </c>
      <c r="E94" s="743">
        <v>2.2514227E7</v>
      </c>
      <c r="F94" s="743" t="s">
        <v>3371</v>
      </c>
      <c r="G94" s="744">
        <v>1970.0</v>
      </c>
      <c r="H94" s="744">
        <v>417.0</v>
      </c>
      <c r="I94" s="744" t="s">
        <v>3372</v>
      </c>
      <c r="J94" s="744" t="s">
        <v>3373</v>
      </c>
      <c r="K94" s="743"/>
      <c r="L94" s="743" t="s">
        <v>2215</v>
      </c>
      <c r="M94" s="743"/>
      <c r="N94" s="743"/>
    </row>
    <row r="95" ht="15.75" customHeight="1">
      <c r="A95" s="743"/>
      <c r="B95" s="743" t="s">
        <v>1817</v>
      </c>
      <c r="C95" s="744">
        <v>9.0</v>
      </c>
      <c r="D95" s="745">
        <v>45706.67986111111</v>
      </c>
      <c r="E95" s="743">
        <v>2.25142E7</v>
      </c>
      <c r="F95" s="743" t="s">
        <v>3371</v>
      </c>
      <c r="G95" s="744">
        <v>1971.0</v>
      </c>
      <c r="H95" s="744">
        <v>412.0</v>
      </c>
      <c r="I95" s="744" t="s">
        <v>3372</v>
      </c>
      <c r="J95" s="744" t="s">
        <v>3382</v>
      </c>
      <c r="K95" s="743"/>
      <c r="L95" s="743" t="s">
        <v>2293</v>
      </c>
      <c r="M95" s="743"/>
      <c r="N95" s="743"/>
    </row>
    <row r="96" ht="15.75" customHeight="1">
      <c r="A96" s="743"/>
      <c r="B96" s="743" t="s">
        <v>1836</v>
      </c>
      <c r="C96" s="744">
        <v>1.0</v>
      </c>
      <c r="D96" s="745">
        <v>45706.725694444445</v>
      </c>
      <c r="E96" s="743">
        <v>1241998.0</v>
      </c>
      <c r="F96" s="743" t="s">
        <v>3371</v>
      </c>
      <c r="G96" s="744">
        <v>1972.0</v>
      </c>
      <c r="H96" s="744">
        <v>415.0</v>
      </c>
      <c r="I96" s="744" t="s">
        <v>3372</v>
      </c>
      <c r="J96" s="744" t="s">
        <v>3382</v>
      </c>
      <c r="K96" s="743"/>
      <c r="L96" s="743" t="s">
        <v>2177</v>
      </c>
      <c r="M96" s="743"/>
      <c r="N96" s="743"/>
    </row>
    <row r="97" ht="15.75" customHeight="1">
      <c r="A97" s="743"/>
      <c r="B97" s="743" t="s">
        <v>1801</v>
      </c>
      <c r="C97" s="744">
        <v>49.0</v>
      </c>
      <c r="D97" s="745">
        <v>45706.83819444444</v>
      </c>
      <c r="E97" s="743">
        <v>1.22411653E8</v>
      </c>
      <c r="F97" s="743" t="s">
        <v>3371</v>
      </c>
      <c r="G97" s="744">
        <v>1973.0</v>
      </c>
      <c r="H97" s="744">
        <v>401.0</v>
      </c>
      <c r="I97" s="744" t="s">
        <v>3372</v>
      </c>
      <c r="J97" s="744" t="s">
        <v>3376</v>
      </c>
      <c r="K97" s="743" t="s">
        <v>3379</v>
      </c>
      <c r="L97" s="743" t="s">
        <v>2233</v>
      </c>
      <c r="M97" s="743"/>
      <c r="N97" s="743"/>
    </row>
    <row r="98" ht="15.75" customHeight="1">
      <c r="A98" s="743"/>
      <c r="B98" s="743" t="s">
        <v>1913</v>
      </c>
      <c r="C98" s="744">
        <v>0.0</v>
      </c>
      <c r="D98" s="745">
        <v>45706.93125</v>
      </c>
      <c r="E98" s="743">
        <v>2.2514241E7</v>
      </c>
      <c r="F98" s="743" t="s">
        <v>3380</v>
      </c>
      <c r="G98" s="744">
        <v>1974.0</v>
      </c>
      <c r="H98" s="744">
        <v>416.0</v>
      </c>
      <c r="I98" s="744" t="s">
        <v>3372</v>
      </c>
      <c r="J98" s="744" t="s">
        <v>3382</v>
      </c>
      <c r="K98" s="743"/>
      <c r="L98" s="743" t="s">
        <v>2203</v>
      </c>
      <c r="M98" s="743"/>
      <c r="N98" s="743"/>
    </row>
    <row r="99" ht="15.75" customHeight="1">
      <c r="A99" s="743"/>
      <c r="B99" s="743" t="s">
        <v>2297</v>
      </c>
      <c r="C99" s="744">
        <v>55.0</v>
      </c>
      <c r="D99" s="745">
        <v>45707.26388888889</v>
      </c>
      <c r="E99" s="743">
        <v>2.251424E7</v>
      </c>
      <c r="F99" s="743" t="s">
        <v>3371</v>
      </c>
      <c r="G99" s="744">
        <v>1975.0</v>
      </c>
      <c r="H99" s="744">
        <v>422.0</v>
      </c>
      <c r="I99" s="744" t="s">
        <v>3372</v>
      </c>
      <c r="J99" s="744" t="s">
        <v>3373</v>
      </c>
      <c r="K99" s="743"/>
      <c r="L99" s="743" t="s">
        <v>2279</v>
      </c>
      <c r="M99" s="743"/>
      <c r="N99" s="743"/>
    </row>
    <row r="100" ht="15.75" customHeight="1">
      <c r="A100" s="743"/>
      <c r="B100" s="743" t="s">
        <v>1842</v>
      </c>
      <c r="C100" s="744">
        <v>68.0</v>
      </c>
      <c r="D100" s="745">
        <v>45707.575</v>
      </c>
      <c r="E100" s="743">
        <v>2.2514248E7</v>
      </c>
      <c r="F100" s="743" t="s">
        <v>3371</v>
      </c>
      <c r="G100" s="744">
        <v>1976.0</v>
      </c>
      <c r="H100" s="744">
        <v>404.0</v>
      </c>
      <c r="I100" s="744" t="s">
        <v>3372</v>
      </c>
      <c r="J100" s="744" t="s">
        <v>3373</v>
      </c>
      <c r="K100" s="743"/>
      <c r="L100" s="743" t="s">
        <v>2300</v>
      </c>
      <c r="M100" s="743"/>
      <c r="N100" s="743"/>
    </row>
    <row r="101" ht="15.75" customHeight="1">
      <c r="A101" s="743"/>
      <c r="B101" s="743" t="s">
        <v>2301</v>
      </c>
      <c r="C101" s="744">
        <v>54.0</v>
      </c>
      <c r="D101" s="745">
        <v>45708.48819444444</v>
      </c>
      <c r="E101" s="743">
        <v>2.2514295E7</v>
      </c>
      <c r="F101" s="743" t="s">
        <v>3371</v>
      </c>
      <c r="G101" s="744">
        <v>1977.0</v>
      </c>
      <c r="H101" s="744">
        <v>413.0</v>
      </c>
      <c r="I101" s="744" t="s">
        <v>3372</v>
      </c>
      <c r="J101" s="744" t="s">
        <v>3376</v>
      </c>
      <c r="K101" s="743"/>
      <c r="L101" s="743" t="s">
        <v>2163</v>
      </c>
      <c r="M101" s="743"/>
      <c r="N101" s="743"/>
    </row>
    <row r="102" ht="15.75" customHeight="1">
      <c r="A102" s="743"/>
      <c r="B102" s="743" t="s">
        <v>1887</v>
      </c>
      <c r="C102" s="744">
        <v>10.0</v>
      </c>
      <c r="D102" s="745">
        <v>45708.572916666664</v>
      </c>
      <c r="E102" s="743">
        <v>2.25143E7</v>
      </c>
      <c r="F102" s="743" t="s">
        <v>3371</v>
      </c>
      <c r="G102" s="744">
        <v>1978.0</v>
      </c>
      <c r="H102" s="744">
        <v>406.0</v>
      </c>
      <c r="I102" s="744" t="s">
        <v>3372</v>
      </c>
      <c r="J102" s="744" t="s">
        <v>3382</v>
      </c>
      <c r="K102" s="743"/>
      <c r="L102" s="743" t="s">
        <v>2238</v>
      </c>
      <c r="M102" s="743"/>
      <c r="N102" s="743"/>
    </row>
    <row r="103" ht="15.75" customHeight="1">
      <c r="A103" s="743"/>
      <c r="B103" s="743" t="s">
        <v>1853</v>
      </c>
      <c r="C103" s="744">
        <v>34.0</v>
      </c>
      <c r="D103" s="745">
        <v>45708.6</v>
      </c>
      <c r="E103" s="743">
        <v>2.251431E7</v>
      </c>
      <c r="F103" s="743" t="s">
        <v>3371</v>
      </c>
      <c r="G103" s="744">
        <v>1979.0</v>
      </c>
      <c r="H103" s="744">
        <v>405.0</v>
      </c>
      <c r="I103" s="744" t="s">
        <v>3372</v>
      </c>
      <c r="J103" s="744" t="s">
        <v>3373</v>
      </c>
      <c r="K103" s="743"/>
      <c r="L103" s="743" t="s">
        <v>2256</v>
      </c>
      <c r="M103" s="743"/>
      <c r="N103" s="743"/>
    </row>
    <row r="104" ht="15.75" customHeight="1">
      <c r="A104" s="743"/>
      <c r="B104" s="743" t="s">
        <v>1946</v>
      </c>
      <c r="C104" s="744">
        <v>63.0</v>
      </c>
      <c r="D104" s="745">
        <v>45708.70763888889</v>
      </c>
      <c r="E104" s="743">
        <v>2.2514291E7</v>
      </c>
      <c r="F104" s="743" t="s">
        <v>3380</v>
      </c>
      <c r="G104" s="744">
        <v>1980.0</v>
      </c>
      <c r="H104" s="744">
        <v>423.0</v>
      </c>
      <c r="I104" s="744" t="s">
        <v>3372</v>
      </c>
      <c r="J104" s="744" t="s">
        <v>3373</v>
      </c>
      <c r="K104" s="743"/>
      <c r="L104" s="743" t="s">
        <v>2306</v>
      </c>
      <c r="M104" s="743"/>
      <c r="N104" s="743"/>
    </row>
    <row r="105" ht="15.75" customHeight="1">
      <c r="A105" s="743"/>
      <c r="B105" s="743" t="s">
        <v>2644</v>
      </c>
      <c r="C105" s="744">
        <v>1.0</v>
      </c>
      <c r="D105" s="745">
        <v>45708.745833333334</v>
      </c>
      <c r="E105" s="743">
        <v>2.2514301E7</v>
      </c>
      <c r="F105" s="743" t="s">
        <v>3371</v>
      </c>
      <c r="G105" s="744">
        <v>1981.0</v>
      </c>
      <c r="H105" s="744">
        <v>418.0</v>
      </c>
      <c r="I105" s="744" t="s">
        <v>3372</v>
      </c>
      <c r="J105" s="744" t="s">
        <v>3382</v>
      </c>
      <c r="K105" s="743"/>
      <c r="L105" s="743" t="s">
        <v>2184</v>
      </c>
      <c r="M105" s="743"/>
      <c r="N105" s="743"/>
    </row>
    <row r="106" ht="15.75" customHeight="1">
      <c r="A106" s="743"/>
      <c r="B106" s="743" t="s">
        <v>1881</v>
      </c>
      <c r="C106" s="744">
        <v>3.0</v>
      </c>
      <c r="D106" s="745">
        <v>45708.95277777778</v>
      </c>
      <c r="E106" s="743">
        <v>2.2514317E7</v>
      </c>
      <c r="F106" s="743" t="s">
        <v>3371</v>
      </c>
      <c r="G106" s="744">
        <v>1982.0</v>
      </c>
      <c r="H106" s="744">
        <v>440.0</v>
      </c>
      <c r="I106" s="744" t="s">
        <v>3372</v>
      </c>
      <c r="J106" s="744" t="s">
        <v>3382</v>
      </c>
      <c r="K106" s="743"/>
      <c r="L106" s="743" t="s">
        <v>2238</v>
      </c>
      <c r="M106" s="743"/>
      <c r="N106" s="743"/>
    </row>
    <row r="107" ht="15.75" customHeight="1">
      <c r="A107" s="743"/>
      <c r="B107" s="743" t="s">
        <v>1849</v>
      </c>
      <c r="C107" s="744">
        <v>75.0</v>
      </c>
      <c r="D107" s="745">
        <v>45708.95625</v>
      </c>
      <c r="E107" s="743">
        <v>2.251432E7</v>
      </c>
      <c r="F107" s="743" t="s">
        <v>3371</v>
      </c>
      <c r="G107" s="744">
        <v>1983.0</v>
      </c>
      <c r="H107" s="744">
        <v>409.0</v>
      </c>
      <c r="I107" s="744" t="s">
        <v>3372</v>
      </c>
      <c r="J107" s="744" t="s">
        <v>3373</v>
      </c>
      <c r="K107" s="743"/>
      <c r="L107" s="743" t="s">
        <v>2219</v>
      </c>
      <c r="M107" s="743"/>
      <c r="N107" s="743"/>
    </row>
    <row r="108" ht="15.75" customHeight="1">
      <c r="A108" s="743"/>
      <c r="B108" s="743" t="s">
        <v>1857</v>
      </c>
      <c r="C108" s="744">
        <v>2.0</v>
      </c>
      <c r="D108" s="745">
        <v>45709.48263888889</v>
      </c>
      <c r="E108" s="743">
        <v>2.2514328E7</v>
      </c>
      <c r="F108" s="743" t="s">
        <v>3371</v>
      </c>
      <c r="G108" s="744">
        <v>1984.0</v>
      </c>
      <c r="H108" s="744">
        <v>439.0</v>
      </c>
      <c r="I108" s="744" t="s">
        <v>3372</v>
      </c>
      <c r="J108" s="744" t="s">
        <v>3382</v>
      </c>
      <c r="K108" s="743"/>
      <c r="L108" s="743" t="s">
        <v>2217</v>
      </c>
      <c r="M108" s="743"/>
      <c r="N108" s="743"/>
    </row>
    <row r="109" ht="15.75" customHeight="1">
      <c r="A109" s="743"/>
      <c r="B109" s="743" t="s">
        <v>2311</v>
      </c>
      <c r="C109" s="744">
        <v>42.0</v>
      </c>
      <c r="D109" s="745">
        <v>45709.736805555556</v>
      </c>
      <c r="E109" s="743">
        <v>2.2514337E7</v>
      </c>
      <c r="F109" s="743" t="s">
        <v>3371</v>
      </c>
      <c r="G109" s="744">
        <v>1985.0</v>
      </c>
      <c r="H109" s="744">
        <v>407.0</v>
      </c>
      <c r="I109" s="744" t="s">
        <v>3372</v>
      </c>
      <c r="J109" s="744" t="s">
        <v>3373</v>
      </c>
      <c r="K109" s="743"/>
      <c r="L109" s="743" t="s">
        <v>2224</v>
      </c>
      <c r="M109" s="743"/>
      <c r="N109" s="743"/>
    </row>
    <row r="110" ht="15.75" customHeight="1">
      <c r="A110" s="743"/>
      <c r="B110" s="743" t="s">
        <v>1982</v>
      </c>
      <c r="C110" s="744">
        <v>28.0</v>
      </c>
      <c r="D110" s="745">
        <v>45709.771527777775</v>
      </c>
      <c r="E110" s="743">
        <v>2.2514345E7</v>
      </c>
      <c r="F110" s="743" t="s">
        <v>3371</v>
      </c>
      <c r="G110" s="744">
        <v>1986.0</v>
      </c>
      <c r="H110" s="744">
        <v>438.0</v>
      </c>
      <c r="I110" s="744" t="s">
        <v>3372</v>
      </c>
      <c r="J110" s="744" t="s">
        <v>3373</v>
      </c>
      <c r="K110" s="743"/>
      <c r="L110" s="743" t="s">
        <v>2222</v>
      </c>
      <c r="M110" s="743"/>
      <c r="N110" s="743"/>
    </row>
    <row r="111" ht="15.75" customHeight="1">
      <c r="A111" s="743"/>
      <c r="B111" s="743" t="s">
        <v>1952</v>
      </c>
      <c r="C111" s="744">
        <v>5.0</v>
      </c>
      <c r="D111" s="745">
        <v>45709.964583333334</v>
      </c>
      <c r="E111" s="743">
        <v>2.2514353E7</v>
      </c>
      <c r="F111" s="743" t="s">
        <v>3371</v>
      </c>
      <c r="G111" s="744">
        <v>1987.0</v>
      </c>
      <c r="H111" s="744">
        <v>402.0</v>
      </c>
      <c r="I111" s="744" t="s">
        <v>3372</v>
      </c>
      <c r="J111" s="744" t="s">
        <v>3382</v>
      </c>
      <c r="K111" s="743"/>
      <c r="L111" s="743" t="s">
        <v>2254</v>
      </c>
      <c r="M111" s="743"/>
      <c r="N111" s="743"/>
    </row>
    <row r="112" ht="15.75" customHeight="1">
      <c r="A112" s="743"/>
      <c r="B112" s="743" t="s">
        <v>1957</v>
      </c>
      <c r="C112" s="744">
        <v>10.0</v>
      </c>
      <c r="D112" s="745">
        <v>45709.96944444445</v>
      </c>
      <c r="E112" s="743">
        <v>2.2514354E7</v>
      </c>
      <c r="F112" s="743" t="s">
        <v>3371</v>
      </c>
      <c r="G112" s="744">
        <v>1988.0</v>
      </c>
      <c r="H112" s="744">
        <v>402.0</v>
      </c>
      <c r="I112" s="744" t="s">
        <v>3372</v>
      </c>
      <c r="J112" s="744" t="s">
        <v>3382</v>
      </c>
      <c r="K112" s="743"/>
      <c r="L112" s="743" t="s">
        <v>2254</v>
      </c>
      <c r="M112" s="743"/>
      <c r="N112" s="743"/>
    </row>
    <row r="113" ht="15.75" customHeight="1">
      <c r="A113" s="743"/>
      <c r="B113" s="743" t="s">
        <v>1893</v>
      </c>
      <c r="C113" s="744">
        <v>7.0</v>
      </c>
      <c r="D113" s="745">
        <v>45710.04861111111</v>
      </c>
      <c r="E113" s="743">
        <v>2.2514355E7</v>
      </c>
      <c r="F113" s="743" t="s">
        <v>3371</v>
      </c>
      <c r="G113" s="744">
        <v>1989.0</v>
      </c>
      <c r="H113" s="744">
        <v>435.0</v>
      </c>
      <c r="I113" s="744" t="s">
        <v>3372</v>
      </c>
      <c r="J113" s="744" t="s">
        <v>3382</v>
      </c>
      <c r="K113" s="743"/>
      <c r="L113" s="743" t="s">
        <v>2177</v>
      </c>
      <c r="M113" s="743"/>
      <c r="N113" s="743"/>
    </row>
    <row r="114" ht="15.75" customHeight="1">
      <c r="A114" s="743"/>
      <c r="B114" s="743" t="s">
        <v>1971</v>
      </c>
      <c r="C114" s="744">
        <v>51.0</v>
      </c>
      <c r="D114" s="745">
        <v>45710.373611111114</v>
      </c>
      <c r="E114" s="743">
        <v>1.12410839E8</v>
      </c>
      <c r="F114" s="743" t="s">
        <v>3371</v>
      </c>
      <c r="G114" s="744">
        <v>1990.0</v>
      </c>
      <c r="H114" s="744">
        <v>427.0</v>
      </c>
      <c r="I114" s="744" t="s">
        <v>3372</v>
      </c>
      <c r="J114" s="744" t="s">
        <v>3376</v>
      </c>
      <c r="K114" s="743"/>
      <c r="L114" s="743" t="s">
        <v>2163</v>
      </c>
      <c r="M114" s="743"/>
      <c r="N114" s="743"/>
    </row>
    <row r="115" ht="15.75" customHeight="1">
      <c r="A115" s="743"/>
      <c r="B115" s="743" t="s">
        <v>2050</v>
      </c>
      <c r="C115" s="744">
        <v>28.0</v>
      </c>
      <c r="D115" s="745">
        <v>45710.575</v>
      </c>
      <c r="E115" s="743">
        <v>2.2514367E7</v>
      </c>
      <c r="F115" s="743" t="s">
        <v>3371</v>
      </c>
      <c r="G115" s="744">
        <v>1991.0</v>
      </c>
      <c r="H115" s="744">
        <v>425.0</v>
      </c>
      <c r="I115" s="744" t="s">
        <v>3372</v>
      </c>
      <c r="J115" s="744" t="s">
        <v>3373</v>
      </c>
      <c r="K115" s="743"/>
      <c r="L115" s="743" t="s">
        <v>2318</v>
      </c>
      <c r="M115" s="743"/>
      <c r="N115" s="743"/>
    </row>
    <row r="116" ht="15.75" customHeight="1">
      <c r="A116" s="743"/>
      <c r="B116" s="743" t="s">
        <v>2005</v>
      </c>
      <c r="C116" s="744">
        <v>13.0</v>
      </c>
      <c r="D116" s="745">
        <v>45710.62569444445</v>
      </c>
      <c r="E116" s="743">
        <v>2.2514374E7</v>
      </c>
      <c r="F116" s="743" t="s">
        <v>3371</v>
      </c>
      <c r="G116" s="744">
        <v>1992.0</v>
      </c>
      <c r="H116" s="744">
        <v>436.0</v>
      </c>
      <c r="I116" s="744" t="s">
        <v>3372</v>
      </c>
      <c r="J116" s="744" t="s">
        <v>3382</v>
      </c>
      <c r="K116" s="743"/>
      <c r="L116" s="743" t="s">
        <v>2251</v>
      </c>
      <c r="M116" s="743"/>
      <c r="N116" s="743"/>
    </row>
    <row r="117" ht="15.75" customHeight="1">
      <c r="A117" s="743"/>
      <c r="B117" s="743" t="s">
        <v>2675</v>
      </c>
      <c r="C117" s="744">
        <v>57.0</v>
      </c>
      <c r="D117" s="745">
        <v>45710.91527777778</v>
      </c>
      <c r="E117" s="743">
        <v>2.2514153E7</v>
      </c>
      <c r="F117" s="743" t="s">
        <v>3371</v>
      </c>
      <c r="G117" s="744">
        <v>1993.0</v>
      </c>
      <c r="H117" s="744">
        <v>434.0</v>
      </c>
      <c r="I117" s="744" t="s">
        <v>3372</v>
      </c>
      <c r="J117" s="744" t="s">
        <v>3373</v>
      </c>
      <c r="K117" s="743"/>
      <c r="L117" s="743" t="s">
        <v>2224</v>
      </c>
      <c r="M117" s="743"/>
      <c r="N117" s="743"/>
    </row>
    <row r="118" ht="15.75" customHeight="1">
      <c r="A118" s="743"/>
      <c r="B118" s="743" t="s">
        <v>1937</v>
      </c>
      <c r="C118" s="744">
        <v>23.0</v>
      </c>
      <c r="D118" s="745">
        <v>45710.93680555555</v>
      </c>
      <c r="E118" s="743">
        <v>2.2513967E7</v>
      </c>
      <c r="F118" s="743" t="s">
        <v>3371</v>
      </c>
      <c r="G118" s="744">
        <v>1994.0</v>
      </c>
      <c r="H118" s="744">
        <v>401.0</v>
      </c>
      <c r="I118" s="744" t="s">
        <v>3372</v>
      </c>
      <c r="J118" s="744" t="s">
        <v>3373</v>
      </c>
      <c r="K118" s="743"/>
      <c r="L118" s="743" t="s">
        <v>2279</v>
      </c>
      <c r="M118" s="743"/>
      <c r="N118" s="743"/>
    </row>
    <row r="119" ht="15.75" customHeight="1">
      <c r="A119" s="743"/>
      <c r="B119" s="743" t="s">
        <v>2322</v>
      </c>
      <c r="C119" s="744">
        <v>45.0</v>
      </c>
      <c r="D119" s="745">
        <v>45711.13055555556</v>
      </c>
      <c r="E119" s="743">
        <v>2.2514384E7</v>
      </c>
      <c r="F119" s="743" t="s">
        <v>3371</v>
      </c>
      <c r="G119" s="744">
        <v>1995.0</v>
      </c>
      <c r="H119" s="744">
        <v>439.0</v>
      </c>
      <c r="I119" s="744" t="s">
        <v>3372</v>
      </c>
      <c r="J119" s="744" t="s">
        <v>3373</v>
      </c>
      <c r="K119" s="743" t="s">
        <v>3397</v>
      </c>
      <c r="L119" s="743" t="s">
        <v>2165</v>
      </c>
      <c r="M119" s="743"/>
      <c r="N119" s="743"/>
    </row>
    <row r="120" ht="15.75" customHeight="1">
      <c r="A120" s="743"/>
      <c r="B120" s="743" t="s">
        <v>1965</v>
      </c>
      <c r="C120" s="744">
        <v>88.0</v>
      </c>
      <c r="D120" s="745">
        <v>45711.191666666666</v>
      </c>
      <c r="E120" s="743">
        <v>2.2514385E7</v>
      </c>
      <c r="F120" s="743" t="s">
        <v>3371</v>
      </c>
      <c r="G120" s="744">
        <v>1996.0</v>
      </c>
      <c r="H120" s="744">
        <v>433.0</v>
      </c>
      <c r="I120" s="744" t="s">
        <v>3372</v>
      </c>
      <c r="J120" s="744" t="s">
        <v>3373</v>
      </c>
      <c r="K120" s="743"/>
      <c r="L120" s="743" t="s">
        <v>2180</v>
      </c>
      <c r="M120" s="743"/>
      <c r="N120" s="743"/>
    </row>
    <row r="121" ht="15.75" customHeight="1">
      <c r="A121" s="743"/>
      <c r="B121" s="743" t="s">
        <v>2071</v>
      </c>
      <c r="C121" s="744">
        <v>76.0</v>
      </c>
      <c r="D121" s="745">
        <v>45711.73611111111</v>
      </c>
      <c r="E121" s="743">
        <v>2.2514391E7</v>
      </c>
      <c r="F121" s="743" t="s">
        <v>3380</v>
      </c>
      <c r="G121" s="744">
        <v>1997.0</v>
      </c>
      <c r="H121" s="744" t="s">
        <v>2729</v>
      </c>
      <c r="I121" s="744" t="s">
        <v>3372</v>
      </c>
      <c r="J121" s="744" t="s">
        <v>3373</v>
      </c>
      <c r="K121" s="743"/>
      <c r="L121" s="743" t="s">
        <v>2180</v>
      </c>
      <c r="M121" s="743"/>
      <c r="N121" s="743"/>
    </row>
    <row r="122" ht="15.75" customHeight="1">
      <c r="A122" s="743"/>
      <c r="B122" s="743" t="s">
        <v>2039</v>
      </c>
      <c r="C122" s="744">
        <v>6.0</v>
      </c>
      <c r="D122" s="745">
        <v>45711.85555555556</v>
      </c>
      <c r="E122" s="743">
        <v>2.2514399E7</v>
      </c>
      <c r="F122" s="743" t="s">
        <v>3371</v>
      </c>
      <c r="G122" s="744">
        <v>1998.0</v>
      </c>
      <c r="H122" s="744">
        <v>426.0</v>
      </c>
      <c r="I122" s="744" t="s">
        <v>3372</v>
      </c>
      <c r="J122" s="744" t="s">
        <v>3382</v>
      </c>
      <c r="K122" s="743"/>
      <c r="L122" s="743" t="s">
        <v>2186</v>
      </c>
      <c r="M122" s="743"/>
      <c r="N122" s="743"/>
    </row>
    <row r="123" ht="15.75" customHeight="1">
      <c r="A123" s="743"/>
      <c r="B123" s="743" t="s">
        <v>1376</v>
      </c>
      <c r="C123" s="744">
        <v>39.0</v>
      </c>
      <c r="D123" s="745">
        <v>45712.044444444444</v>
      </c>
      <c r="E123" s="743">
        <v>9248762.0</v>
      </c>
      <c r="F123" s="743" t="s">
        <v>3384</v>
      </c>
      <c r="G123" s="744">
        <v>1999.0</v>
      </c>
      <c r="H123" s="744">
        <v>404.0</v>
      </c>
      <c r="I123" s="744" t="s">
        <v>3372</v>
      </c>
      <c r="J123" s="744" t="s">
        <v>3373</v>
      </c>
      <c r="K123" s="743" t="s">
        <v>2194</v>
      </c>
      <c r="L123" s="743" t="s">
        <v>2165</v>
      </c>
      <c r="M123" s="743"/>
      <c r="N123" s="743"/>
    </row>
    <row r="124" ht="15.75" customHeight="1">
      <c r="A124" s="743"/>
      <c r="B124" s="743" t="s">
        <v>3398</v>
      </c>
      <c r="C124" s="744">
        <v>47.0</v>
      </c>
      <c r="D124" s="745">
        <v>45712.361805555556</v>
      </c>
      <c r="E124" s="743">
        <v>1.2513026E7</v>
      </c>
      <c r="F124" s="743" t="s">
        <v>3371</v>
      </c>
      <c r="G124" s="744">
        <v>2000.0</v>
      </c>
      <c r="H124" s="744">
        <v>405.0</v>
      </c>
      <c r="I124" s="744" t="s">
        <v>3372</v>
      </c>
      <c r="J124" s="744" t="s">
        <v>3373</v>
      </c>
      <c r="K124" s="743" t="s">
        <v>2188</v>
      </c>
      <c r="L124" s="743" t="s">
        <v>2328</v>
      </c>
      <c r="M124" s="743"/>
      <c r="N124" s="743"/>
    </row>
    <row r="125" ht="15.75" customHeight="1">
      <c r="A125" s="743"/>
      <c r="B125" s="743" t="s">
        <v>2329</v>
      </c>
      <c r="C125" s="744">
        <v>0.0</v>
      </c>
      <c r="D125" s="745">
        <v>45712.61736111111</v>
      </c>
      <c r="E125" s="743">
        <v>2.2514429E7</v>
      </c>
      <c r="F125" s="743" t="s">
        <v>3371</v>
      </c>
      <c r="G125" s="744">
        <v>2001.0</v>
      </c>
      <c r="H125" s="744">
        <v>409.0</v>
      </c>
      <c r="I125" s="744" t="s">
        <v>3372</v>
      </c>
      <c r="J125" s="744" t="s">
        <v>3382</v>
      </c>
      <c r="K125" s="743"/>
      <c r="L125" s="743" t="s">
        <v>2177</v>
      </c>
      <c r="M125" s="743"/>
      <c r="N125" s="743"/>
    </row>
    <row r="126" ht="15.75" customHeight="1">
      <c r="A126" s="743"/>
      <c r="B126" s="743" t="s">
        <v>2018</v>
      </c>
      <c r="C126" s="744">
        <v>37.0</v>
      </c>
      <c r="D126" s="745">
        <v>45712.635416666664</v>
      </c>
      <c r="E126" s="743">
        <v>2.2514184E7</v>
      </c>
      <c r="F126" s="743" t="s">
        <v>3371</v>
      </c>
      <c r="G126" s="744">
        <v>2002.0</v>
      </c>
      <c r="H126" s="744">
        <v>443.0</v>
      </c>
      <c r="I126" s="744" t="s">
        <v>3372</v>
      </c>
      <c r="J126" s="744" t="s">
        <v>3377</v>
      </c>
      <c r="K126" s="743"/>
      <c r="L126" s="743" t="s">
        <v>2156</v>
      </c>
      <c r="M126" s="743"/>
      <c r="N126" s="743"/>
    </row>
    <row r="127" ht="15.75" customHeight="1">
      <c r="A127" s="743"/>
      <c r="B127" s="743" t="s">
        <v>2061</v>
      </c>
      <c r="C127" s="744">
        <v>3.0</v>
      </c>
      <c r="D127" s="745">
        <v>45712.65069444444</v>
      </c>
      <c r="E127" s="743">
        <v>2.2514412E7</v>
      </c>
      <c r="F127" s="743" t="s">
        <v>3371</v>
      </c>
      <c r="G127" s="744">
        <v>2003.0</v>
      </c>
      <c r="H127" s="744">
        <v>432.0</v>
      </c>
      <c r="I127" s="744" t="s">
        <v>3372</v>
      </c>
      <c r="J127" s="744" t="s">
        <v>3382</v>
      </c>
      <c r="K127" s="743"/>
      <c r="L127" s="743" t="s">
        <v>2248</v>
      </c>
      <c r="M127" s="743"/>
      <c r="N127" s="743"/>
    </row>
    <row r="128" ht="15.75" customHeight="1">
      <c r="A128" s="743"/>
      <c r="B128" s="743" t="s">
        <v>1959</v>
      </c>
      <c r="C128" s="744">
        <v>72.0</v>
      </c>
      <c r="D128" s="745">
        <v>45712.77916666667</v>
      </c>
      <c r="E128" s="743">
        <v>7246218.0</v>
      </c>
      <c r="F128" s="743" t="s">
        <v>3384</v>
      </c>
      <c r="G128" s="744">
        <v>2004.0</v>
      </c>
      <c r="H128" s="744">
        <v>401.0</v>
      </c>
      <c r="I128" s="744" t="s">
        <v>3372</v>
      </c>
      <c r="J128" s="744" t="s">
        <v>3373</v>
      </c>
      <c r="K128" s="743"/>
      <c r="L128" s="743" t="s">
        <v>2215</v>
      </c>
      <c r="M128" s="743"/>
      <c r="N128" s="743"/>
    </row>
    <row r="129" ht="15.75" customHeight="1">
      <c r="A129" s="743"/>
      <c r="B129" s="743" t="s">
        <v>2099</v>
      </c>
      <c r="C129" s="744">
        <v>48.0</v>
      </c>
      <c r="D129" s="745">
        <v>45712.799305555556</v>
      </c>
      <c r="E129" s="743">
        <v>2.2514445E7</v>
      </c>
      <c r="F129" s="743" t="s">
        <v>3371</v>
      </c>
      <c r="G129" s="744">
        <v>2005.0</v>
      </c>
      <c r="H129" s="744">
        <v>435.0</v>
      </c>
      <c r="I129" s="744" t="s">
        <v>3372</v>
      </c>
      <c r="J129" s="744" t="s">
        <v>3373</v>
      </c>
      <c r="K129" s="743"/>
      <c r="L129" s="743" t="s">
        <v>2180</v>
      </c>
      <c r="M129" s="743"/>
      <c r="N129" s="743"/>
    </row>
    <row r="130" ht="15.75" customHeight="1">
      <c r="A130" s="743"/>
      <c r="B130" s="743" t="s">
        <v>2106</v>
      </c>
      <c r="C130" s="744">
        <v>59.0</v>
      </c>
      <c r="D130" s="745">
        <v>45712.819444444445</v>
      </c>
      <c r="E130" s="743">
        <v>2.2514446E7</v>
      </c>
      <c r="F130" s="743" t="s">
        <v>3371</v>
      </c>
      <c r="G130" s="744">
        <v>2006.0</v>
      </c>
      <c r="H130" s="744">
        <v>407.0</v>
      </c>
      <c r="I130" s="744" t="s">
        <v>3372</v>
      </c>
      <c r="J130" s="744" t="s">
        <v>3373</v>
      </c>
      <c r="K130" s="743"/>
      <c r="L130" s="743" t="s">
        <v>2180</v>
      </c>
      <c r="M130" s="743"/>
      <c r="N130" s="743"/>
    </row>
    <row r="131" ht="15.75" customHeight="1">
      <c r="A131" s="743"/>
      <c r="B131" s="743" t="s">
        <v>2082</v>
      </c>
      <c r="C131" s="744">
        <v>1.0</v>
      </c>
      <c r="D131" s="745">
        <v>45712.84444444445</v>
      </c>
      <c r="E131" s="743">
        <v>2.2514441E7</v>
      </c>
      <c r="F131" s="743" t="s">
        <v>3380</v>
      </c>
      <c r="G131" s="744">
        <v>2007.0</v>
      </c>
      <c r="H131" s="744">
        <v>431.0</v>
      </c>
      <c r="I131" s="744" t="s">
        <v>3372</v>
      </c>
      <c r="J131" s="744" t="s">
        <v>3382</v>
      </c>
      <c r="K131" s="743"/>
      <c r="L131" s="743" t="s">
        <v>2337</v>
      </c>
      <c r="M131" s="743"/>
      <c r="N131" s="743"/>
    </row>
    <row r="132" ht="15.75" customHeight="1">
      <c r="A132" s="743"/>
      <c r="B132" s="743" t="s">
        <v>2338</v>
      </c>
      <c r="C132" s="744">
        <v>1.0</v>
      </c>
      <c r="D132" s="745">
        <v>45712.98819444444</v>
      </c>
      <c r="E132" s="743">
        <v>2.2514447E7</v>
      </c>
      <c r="F132" s="743" t="s">
        <v>3371</v>
      </c>
      <c r="G132" s="744">
        <v>2008.0</v>
      </c>
      <c r="H132" s="744">
        <v>440.0</v>
      </c>
      <c r="I132" s="744" t="s">
        <v>3372</v>
      </c>
      <c r="J132" s="744" t="s">
        <v>3382</v>
      </c>
      <c r="K132" s="743"/>
      <c r="L132" s="743" t="s">
        <v>2340</v>
      </c>
      <c r="M132" s="743"/>
      <c r="N132" s="743"/>
    </row>
    <row r="133" ht="15.75" customHeight="1">
      <c r="A133" s="743"/>
      <c r="B133" s="743" t="s">
        <v>2341</v>
      </c>
      <c r="C133" s="744">
        <v>5.0</v>
      </c>
      <c r="D133" s="745">
        <v>45712.993055555555</v>
      </c>
      <c r="E133" s="743">
        <v>7246250.0</v>
      </c>
      <c r="F133" s="743" t="s">
        <v>3371</v>
      </c>
      <c r="G133" s="744">
        <v>2009.0</v>
      </c>
      <c r="H133" s="744">
        <v>410.0</v>
      </c>
      <c r="I133" s="744" t="s">
        <v>3372</v>
      </c>
      <c r="J133" s="744" t="s">
        <v>3382</v>
      </c>
      <c r="K133" s="743"/>
      <c r="L133" s="743" t="s">
        <v>2161</v>
      </c>
      <c r="M133" s="743"/>
      <c r="N133" s="743"/>
    </row>
    <row r="134" ht="15.75" customHeight="1">
      <c r="A134" s="743"/>
      <c r="B134" s="743" t="s">
        <v>3399</v>
      </c>
      <c r="C134" s="744">
        <v>0.0</v>
      </c>
      <c r="D134" s="745">
        <v>45713.356944444444</v>
      </c>
      <c r="E134" s="743">
        <v>2.2514459E7</v>
      </c>
      <c r="F134" s="743" t="s">
        <v>3371</v>
      </c>
      <c r="G134" s="744">
        <v>2010.0</v>
      </c>
      <c r="H134" s="744"/>
      <c r="I134" s="744" t="s">
        <v>3372</v>
      </c>
      <c r="J134" s="744" t="s">
        <v>3381</v>
      </c>
      <c r="K134" s="743"/>
      <c r="L134" s="743" t="s">
        <v>2245</v>
      </c>
      <c r="M134" s="743"/>
      <c r="N134" s="743"/>
    </row>
    <row r="135" ht="15.75" customHeight="1">
      <c r="A135" s="743"/>
      <c r="B135" s="743" t="s">
        <v>2045</v>
      </c>
      <c r="C135" s="744">
        <v>2.0</v>
      </c>
      <c r="D135" s="745">
        <v>45713.39444444444</v>
      </c>
      <c r="E135" s="743">
        <v>2.2514457E7</v>
      </c>
      <c r="F135" s="743" t="s">
        <v>3371</v>
      </c>
      <c r="G135" s="744">
        <v>2011.0</v>
      </c>
      <c r="H135" s="744">
        <v>430.0</v>
      </c>
      <c r="I135" s="744" t="s">
        <v>3372</v>
      </c>
      <c r="J135" s="744" t="s">
        <v>3382</v>
      </c>
      <c r="K135" s="743"/>
      <c r="L135" s="743" t="s">
        <v>2345</v>
      </c>
      <c r="M135" s="743"/>
      <c r="N135" s="743"/>
    </row>
    <row r="136" ht="15.75" customHeight="1">
      <c r="A136" s="743"/>
      <c r="B136" s="743" t="s">
        <v>3400</v>
      </c>
      <c r="C136" s="744">
        <v>27.0</v>
      </c>
      <c r="D136" s="745">
        <v>45713.669444444444</v>
      </c>
      <c r="E136" s="743">
        <v>2242515.0</v>
      </c>
      <c r="F136" s="743" t="s">
        <v>3380</v>
      </c>
      <c r="G136" s="744">
        <v>2012.0</v>
      </c>
      <c r="H136" s="744">
        <v>411.0</v>
      </c>
      <c r="I136" s="744" t="s">
        <v>3372</v>
      </c>
      <c r="J136" s="744" t="s">
        <v>3373</v>
      </c>
      <c r="K136" s="743"/>
      <c r="L136" s="743" t="s">
        <v>2256</v>
      </c>
      <c r="M136" s="743"/>
      <c r="N136" s="743"/>
    </row>
    <row r="137" ht="15.75" customHeight="1">
      <c r="A137" s="743"/>
      <c r="B137" s="743" t="s">
        <v>1989</v>
      </c>
      <c r="C137" s="744">
        <v>31.0</v>
      </c>
      <c r="D137" s="745">
        <v>45713.775</v>
      </c>
      <c r="E137" s="743">
        <v>1.22412311E8</v>
      </c>
      <c r="F137" s="743" t="s">
        <v>3371</v>
      </c>
      <c r="G137" s="744">
        <v>2013.0</v>
      </c>
      <c r="H137" s="744">
        <v>440.0</v>
      </c>
      <c r="I137" s="744" t="s">
        <v>3372</v>
      </c>
      <c r="J137" s="744" t="s">
        <v>3376</v>
      </c>
      <c r="K137" s="743"/>
      <c r="L137" s="743" t="s">
        <v>2163</v>
      </c>
      <c r="M137" s="743"/>
      <c r="N137" s="743"/>
    </row>
    <row r="138" ht="15.75" customHeight="1">
      <c r="A138" s="743"/>
      <c r="B138" s="743" t="s">
        <v>2347</v>
      </c>
      <c r="C138" s="744">
        <v>53.0</v>
      </c>
      <c r="D138" s="745">
        <v>45713.77847222222</v>
      </c>
      <c r="E138" s="743">
        <v>2.251448E7</v>
      </c>
      <c r="F138" s="743" t="s">
        <v>3371</v>
      </c>
      <c r="G138" s="744">
        <v>2014.0</v>
      </c>
      <c r="H138" s="744">
        <v>434.0</v>
      </c>
      <c r="I138" s="744" t="s">
        <v>3372</v>
      </c>
      <c r="J138" s="744" t="s">
        <v>3373</v>
      </c>
      <c r="K138" s="743" t="s">
        <v>3379</v>
      </c>
      <c r="L138" s="743" t="s">
        <v>2180</v>
      </c>
      <c r="M138" s="743"/>
      <c r="N138" s="743"/>
    </row>
    <row r="139" ht="15.75" customHeight="1">
      <c r="A139" s="743"/>
      <c r="B139" s="743" t="s">
        <v>2034</v>
      </c>
      <c r="C139" s="744">
        <v>17.0</v>
      </c>
      <c r="D139" s="745">
        <v>45713.888194444444</v>
      </c>
      <c r="E139" s="743">
        <v>2.2514485E7</v>
      </c>
      <c r="F139" s="743" t="s">
        <v>3371</v>
      </c>
      <c r="G139" s="744">
        <v>2015.0</v>
      </c>
      <c r="H139" s="744">
        <v>412.0</v>
      </c>
      <c r="I139" s="744" t="s">
        <v>3372</v>
      </c>
      <c r="J139" s="744" t="s">
        <v>3382</v>
      </c>
      <c r="K139" s="743"/>
      <c r="L139" s="743" t="s">
        <v>2190</v>
      </c>
      <c r="M139" s="743"/>
      <c r="N139" s="743"/>
    </row>
    <row r="140" ht="15.75" customHeight="1">
      <c r="A140" s="743"/>
      <c r="B140" s="743" t="s">
        <v>2350</v>
      </c>
      <c r="C140" s="744">
        <v>12.0</v>
      </c>
      <c r="D140" s="745">
        <v>45714.05069444444</v>
      </c>
      <c r="E140" s="743">
        <v>2.2514493E7</v>
      </c>
      <c r="F140" s="743" t="s">
        <v>3371</v>
      </c>
      <c r="G140" s="744">
        <v>2016.0</v>
      </c>
      <c r="H140" s="744">
        <v>401.0</v>
      </c>
      <c r="I140" s="744" t="s">
        <v>3372</v>
      </c>
      <c r="J140" s="744" t="s">
        <v>3382</v>
      </c>
      <c r="K140" s="743"/>
      <c r="L140" s="743" t="s">
        <v>2161</v>
      </c>
      <c r="M140" s="743"/>
      <c r="N140" s="743"/>
    </row>
    <row r="141" ht="15.75" customHeight="1">
      <c r="A141" s="743"/>
      <c r="B141" s="743" t="s">
        <v>3401</v>
      </c>
      <c r="C141" s="744">
        <v>0.0</v>
      </c>
      <c r="D141" s="745">
        <v>45714.72083333333</v>
      </c>
      <c r="E141" s="743">
        <v>2.2514528E7</v>
      </c>
      <c r="F141" s="743" t="s">
        <v>3384</v>
      </c>
      <c r="G141" s="744">
        <v>2017.0</v>
      </c>
      <c r="H141" s="744">
        <v>414.0</v>
      </c>
      <c r="I141" s="744" t="s">
        <v>3372</v>
      </c>
      <c r="J141" s="744" t="s">
        <v>3382</v>
      </c>
      <c r="K141" s="743"/>
      <c r="L141" s="743" t="s">
        <v>2177</v>
      </c>
      <c r="M141" s="743"/>
      <c r="N141" s="743"/>
    </row>
    <row r="142" ht="15.75" customHeight="1">
      <c r="A142" s="743"/>
      <c r="B142" s="743" t="s">
        <v>2353</v>
      </c>
      <c r="C142" s="744">
        <v>40.0</v>
      </c>
      <c r="D142" s="745">
        <v>45714.78055555555</v>
      </c>
      <c r="E142" s="743">
        <v>1.2512794E7</v>
      </c>
      <c r="F142" s="743" t="s">
        <v>3371</v>
      </c>
      <c r="G142" s="744">
        <v>2018.0</v>
      </c>
      <c r="H142" s="744">
        <v>437.0</v>
      </c>
      <c r="I142" s="744" t="s">
        <v>3372</v>
      </c>
      <c r="J142" s="744" t="s">
        <v>3377</v>
      </c>
      <c r="K142" s="743" t="s">
        <v>2188</v>
      </c>
      <c r="L142" s="743" t="s">
        <v>2271</v>
      </c>
      <c r="M142" s="743"/>
      <c r="N142" s="743"/>
    </row>
    <row r="143" ht="15.75" customHeight="1">
      <c r="A143" s="743"/>
      <c r="B143" s="743" t="s">
        <v>2355</v>
      </c>
      <c r="C143" s="744">
        <v>86.0</v>
      </c>
      <c r="D143" s="745">
        <v>45714.81180555555</v>
      </c>
      <c r="E143" s="743">
        <v>2.2514519E7</v>
      </c>
      <c r="F143" s="743" t="s">
        <v>3371</v>
      </c>
      <c r="G143" s="744">
        <v>2019.0</v>
      </c>
      <c r="H143" s="744" t="s">
        <v>3374</v>
      </c>
      <c r="I143" s="744" t="s">
        <v>3372</v>
      </c>
      <c r="J143" s="744" t="s">
        <v>3373</v>
      </c>
      <c r="K143" s="743"/>
      <c r="L143" s="743" t="s">
        <v>2256</v>
      </c>
      <c r="M143" s="743"/>
      <c r="N143" s="743"/>
    </row>
    <row r="144" ht="15.75" customHeight="1">
      <c r="A144" s="743"/>
      <c r="B144" s="743" t="s">
        <v>2088</v>
      </c>
      <c r="C144" s="744">
        <v>12.0</v>
      </c>
      <c r="D144" s="745">
        <v>45714.89097222222</v>
      </c>
      <c r="E144" s="743">
        <v>2.2514515E7</v>
      </c>
      <c r="F144" s="743" t="s">
        <v>3384</v>
      </c>
      <c r="G144" s="744">
        <v>2020.0</v>
      </c>
      <c r="H144" s="744">
        <v>413.0</v>
      </c>
      <c r="I144" s="744" t="s">
        <v>3372</v>
      </c>
      <c r="J144" s="744" t="s">
        <v>3382</v>
      </c>
      <c r="K144" s="743"/>
      <c r="L144" s="743" t="s">
        <v>2358</v>
      </c>
      <c r="M144" s="743"/>
      <c r="N144" s="743"/>
    </row>
    <row r="145" ht="15.75" customHeight="1">
      <c r="A145" s="743"/>
      <c r="B145" s="743" t="s">
        <v>2359</v>
      </c>
      <c r="C145" s="744">
        <v>56.0</v>
      </c>
      <c r="D145" s="745">
        <v>45715.21666666667</v>
      </c>
      <c r="E145" s="743">
        <v>2.2514535E7</v>
      </c>
      <c r="F145" s="743" t="s">
        <v>3371</v>
      </c>
      <c r="G145" s="744">
        <v>2021.0</v>
      </c>
      <c r="H145" s="744">
        <v>432.0</v>
      </c>
      <c r="I145" s="744" t="s">
        <v>3372</v>
      </c>
      <c r="J145" s="744" t="s">
        <v>3373</v>
      </c>
      <c r="K145" s="743" t="s">
        <v>2182</v>
      </c>
      <c r="L145" s="743" t="s">
        <v>2361</v>
      </c>
      <c r="M145" s="743"/>
      <c r="N145" s="743"/>
    </row>
    <row r="146" ht="15.75" customHeight="1">
      <c r="A146" s="743"/>
      <c r="B146" s="743" t="s">
        <v>2362</v>
      </c>
      <c r="C146" s="744">
        <v>80.0</v>
      </c>
      <c r="D146" s="745">
        <v>45715.51111111111</v>
      </c>
      <c r="E146" s="743">
        <v>2.2514548E7</v>
      </c>
      <c r="F146" s="743" t="s">
        <v>3371</v>
      </c>
      <c r="G146" s="744">
        <v>2022.0</v>
      </c>
      <c r="H146" s="744">
        <v>404.0</v>
      </c>
      <c r="I146" s="744" t="s">
        <v>3372</v>
      </c>
      <c r="J146" s="744" t="s">
        <v>3373</v>
      </c>
      <c r="K146" s="743"/>
      <c r="L146" s="743" t="s">
        <v>2256</v>
      </c>
      <c r="M146" s="743"/>
      <c r="N146" s="743"/>
    </row>
    <row r="147" ht="15.75" customHeight="1">
      <c r="A147" s="743"/>
      <c r="B147" s="743" t="s">
        <v>2364</v>
      </c>
      <c r="C147" s="744">
        <v>62.0</v>
      </c>
      <c r="D147" s="745">
        <v>45715.606944444444</v>
      </c>
      <c r="E147" s="743">
        <v>2.2514564E7</v>
      </c>
      <c r="F147" s="743" t="s">
        <v>3371</v>
      </c>
      <c r="G147" s="744">
        <v>2023.0</v>
      </c>
      <c r="H147" s="744">
        <v>402.0</v>
      </c>
      <c r="I147" s="744" t="s">
        <v>3372</v>
      </c>
      <c r="J147" s="744" t="s">
        <v>3373</v>
      </c>
      <c r="K147" s="743" t="s">
        <v>2163</v>
      </c>
      <c r="L147" s="743" t="s">
        <v>2205</v>
      </c>
      <c r="M147" s="743"/>
      <c r="N147" s="743"/>
    </row>
    <row r="148" ht="15.75" customHeight="1">
      <c r="A148" s="743"/>
      <c r="B148" s="743" t="s">
        <v>2366</v>
      </c>
      <c r="C148" s="744">
        <v>70.0</v>
      </c>
      <c r="D148" s="745">
        <v>45715.86111111111</v>
      </c>
      <c r="E148" s="743">
        <v>2.2514579E7</v>
      </c>
      <c r="F148" s="743" t="s">
        <v>3371</v>
      </c>
      <c r="G148" s="744">
        <v>2024.0</v>
      </c>
      <c r="H148" s="744">
        <v>433.0</v>
      </c>
      <c r="I148" s="744" t="s">
        <v>3372</v>
      </c>
      <c r="J148" s="744" t="s">
        <v>3373</v>
      </c>
      <c r="K148" s="743"/>
      <c r="L148" s="743" t="s">
        <v>2228</v>
      </c>
      <c r="M148" s="743"/>
      <c r="N148" s="743"/>
    </row>
    <row r="149" ht="15.75" customHeight="1">
      <c r="A149" s="743"/>
      <c r="B149" s="743" t="s">
        <v>2368</v>
      </c>
      <c r="C149" s="744">
        <v>1.0</v>
      </c>
      <c r="D149" s="745">
        <v>45715.95416666667</v>
      </c>
      <c r="E149" s="743">
        <v>1242088.0</v>
      </c>
      <c r="F149" s="743" t="s">
        <v>3371</v>
      </c>
      <c r="G149" s="744">
        <v>2025.0</v>
      </c>
      <c r="H149" s="744">
        <v>436.0</v>
      </c>
      <c r="I149" s="744" t="s">
        <v>3372</v>
      </c>
      <c r="J149" s="744" t="s">
        <v>3382</v>
      </c>
      <c r="K149" s="743"/>
      <c r="L149" s="743" t="s">
        <v>2190</v>
      </c>
      <c r="M149" s="743"/>
      <c r="N149" s="743"/>
    </row>
    <row r="150" ht="15.75" customHeight="1">
      <c r="A150" s="743"/>
      <c r="B150" s="743" t="s">
        <v>2370</v>
      </c>
      <c r="C150" s="744">
        <v>22.0</v>
      </c>
      <c r="D150" s="745">
        <v>45716.49097222222</v>
      </c>
      <c r="E150" s="743">
        <v>2.2514586E7</v>
      </c>
      <c r="F150" s="743" t="s">
        <v>3371</v>
      </c>
      <c r="G150" s="744">
        <v>2026.0</v>
      </c>
      <c r="H150" s="744">
        <v>430.0</v>
      </c>
      <c r="I150" s="744" t="s">
        <v>3372</v>
      </c>
      <c r="J150" s="744" t="s">
        <v>3373</v>
      </c>
      <c r="K150" s="743"/>
      <c r="L150" s="743" t="s">
        <v>2372</v>
      </c>
      <c r="M150" s="743"/>
      <c r="N150" s="743"/>
    </row>
    <row r="151" ht="15.75" customHeight="1">
      <c r="A151" s="743"/>
      <c r="B151" s="743" t="s">
        <v>2373</v>
      </c>
      <c r="C151" s="744">
        <v>26.0</v>
      </c>
      <c r="D151" s="745">
        <v>45716.56458333333</v>
      </c>
      <c r="E151" s="743">
        <v>2.2514609E7</v>
      </c>
      <c r="F151" s="743" t="s">
        <v>3371</v>
      </c>
      <c r="G151" s="744">
        <v>2027.0</v>
      </c>
      <c r="H151" s="744">
        <v>402.0</v>
      </c>
      <c r="I151" s="744" t="s">
        <v>3372</v>
      </c>
      <c r="J151" s="744" t="s">
        <v>3373</v>
      </c>
      <c r="K151" s="743"/>
      <c r="L151" s="743" t="s">
        <v>2180</v>
      </c>
      <c r="M151" s="743"/>
      <c r="N151" s="743"/>
    </row>
    <row r="152" ht="15.75" customHeight="1">
      <c r="A152" s="743"/>
      <c r="B152" s="743" t="s">
        <v>2375</v>
      </c>
      <c r="C152" s="744">
        <v>29.0</v>
      </c>
      <c r="D152" s="745">
        <v>45716.60833333333</v>
      </c>
      <c r="E152" s="743">
        <v>2.2514613E7</v>
      </c>
      <c r="F152" s="743" t="s">
        <v>3371</v>
      </c>
      <c r="G152" s="744">
        <v>2028.0</v>
      </c>
      <c r="H152" s="744">
        <v>401.0</v>
      </c>
      <c r="I152" s="744" t="s">
        <v>3372</v>
      </c>
      <c r="J152" s="744" t="s">
        <v>3376</v>
      </c>
      <c r="K152" s="743"/>
      <c r="L152" s="743" t="s">
        <v>2163</v>
      </c>
      <c r="M152" s="743"/>
      <c r="N152" s="743"/>
    </row>
    <row r="153" ht="15.75" customHeight="1">
      <c r="A153" s="743"/>
      <c r="B153" s="743" t="s">
        <v>2377</v>
      </c>
      <c r="C153" s="744">
        <v>54.0</v>
      </c>
      <c r="D153" s="745">
        <v>45716.629166666666</v>
      </c>
      <c r="E153" s="743">
        <v>2.2514592E7</v>
      </c>
      <c r="F153" s="743" t="s">
        <v>3371</v>
      </c>
      <c r="G153" s="744">
        <v>2029.0</v>
      </c>
      <c r="H153" s="744">
        <v>426.0</v>
      </c>
      <c r="I153" s="744" t="s">
        <v>3372</v>
      </c>
      <c r="J153" s="744" t="s">
        <v>3373</v>
      </c>
      <c r="K153" s="743"/>
      <c r="L153" s="743" t="s">
        <v>2182</v>
      </c>
      <c r="M153" s="743"/>
      <c r="N153" s="743"/>
    </row>
    <row r="154" ht="15.75" customHeight="1">
      <c r="A154" s="743"/>
      <c r="B154" s="743" t="s">
        <v>2379</v>
      </c>
      <c r="C154" s="744">
        <v>28.0</v>
      </c>
      <c r="D154" s="745">
        <v>45716.72361111111</v>
      </c>
      <c r="E154" s="743">
        <v>2.2514598E7</v>
      </c>
      <c r="F154" s="743" t="s">
        <v>3371</v>
      </c>
      <c r="G154" s="744">
        <v>2030.0</v>
      </c>
      <c r="H154" s="744">
        <v>405.0</v>
      </c>
      <c r="I154" s="744" t="s">
        <v>3372</v>
      </c>
      <c r="J154" s="744" t="s">
        <v>3373</v>
      </c>
      <c r="K154" s="743"/>
      <c r="L154" s="743" t="s">
        <v>2180</v>
      </c>
      <c r="M154" s="743"/>
      <c r="N154" s="743"/>
    </row>
    <row r="155" ht="15.75" customHeight="1">
      <c r="A155" s="743"/>
      <c r="B155" s="743" t="s">
        <v>2381</v>
      </c>
      <c r="C155" s="744">
        <v>8.0</v>
      </c>
      <c r="D155" s="745">
        <v>45716.97777777778</v>
      </c>
      <c r="E155" s="743">
        <v>2.2514512E7</v>
      </c>
      <c r="F155" s="743" t="s">
        <v>3371</v>
      </c>
      <c r="G155" s="744">
        <v>2031.0</v>
      </c>
      <c r="H155" s="744">
        <v>435.0</v>
      </c>
      <c r="I155" s="744" t="s">
        <v>3372</v>
      </c>
      <c r="J155" s="744" t="s">
        <v>3382</v>
      </c>
      <c r="K155" s="743"/>
      <c r="L155" s="743" t="s">
        <v>2177</v>
      </c>
      <c r="M155" s="743"/>
      <c r="N155" s="743"/>
    </row>
    <row r="156" ht="15.75" customHeight="1">
      <c r="A156" s="532"/>
      <c r="B156" s="532"/>
      <c r="C156" s="532"/>
      <c r="D156" s="532"/>
      <c r="E156" s="532"/>
      <c r="F156" s="532"/>
      <c r="G156" s="532"/>
      <c r="H156" s="532"/>
      <c r="I156" s="532"/>
      <c r="J156" s="532"/>
      <c r="K156" s="532"/>
      <c r="L156" s="532"/>
      <c r="M156" s="532"/>
      <c r="N156" s="532"/>
      <c r="O156" s="532"/>
    </row>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E2"/>
    <mergeCell ref="L2:N2"/>
    <mergeCell ref="B3:E3"/>
    <mergeCell ref="L3:N3"/>
    <mergeCell ref="B5:E5"/>
    <mergeCell ref="L7:M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7.88"/>
    <col customWidth="1" min="2" max="2" width="15.88"/>
    <col customWidth="1" min="3" max="3" width="18.75"/>
    <col customWidth="1" min="4" max="4" width="43.63"/>
    <col customWidth="1" min="5" max="6" width="12.63"/>
  </cols>
  <sheetData>
    <row r="1" ht="15.75" customHeight="1">
      <c r="A1" s="746" t="s">
        <v>2129</v>
      </c>
      <c r="B1" s="747" t="s">
        <v>2</v>
      </c>
      <c r="C1" s="747" t="s">
        <v>3</v>
      </c>
      <c r="D1" s="748" t="s">
        <v>5</v>
      </c>
    </row>
    <row r="2" ht="15.75" customHeight="1">
      <c r="A2" s="749">
        <v>1.0</v>
      </c>
      <c r="B2" s="750">
        <v>45657.0</v>
      </c>
      <c r="C2" s="751">
        <v>45659.0</v>
      </c>
      <c r="D2" s="752" t="s">
        <v>53</v>
      </c>
    </row>
    <row r="3" ht="15.75" customHeight="1">
      <c r="A3" s="749">
        <v>2.0</v>
      </c>
      <c r="B3" s="750">
        <v>45658.0</v>
      </c>
      <c r="C3" s="751">
        <v>45659.0</v>
      </c>
      <c r="D3" s="752" t="s">
        <v>73</v>
      </c>
    </row>
    <row r="4" ht="15.75" customHeight="1">
      <c r="A4" s="749">
        <v>3.0</v>
      </c>
      <c r="B4" s="750">
        <v>45652.0</v>
      </c>
      <c r="C4" s="751">
        <v>45660.0</v>
      </c>
      <c r="D4" s="752" t="s">
        <v>86</v>
      </c>
    </row>
    <row r="5" ht="15.75" customHeight="1">
      <c r="A5" s="749">
        <v>4.0</v>
      </c>
      <c r="B5" s="750">
        <v>45628.0</v>
      </c>
      <c r="C5" s="751">
        <v>45660.0</v>
      </c>
      <c r="D5" s="752" t="s">
        <v>96</v>
      </c>
    </row>
    <row r="6" ht="15.75" customHeight="1">
      <c r="A6" s="749">
        <v>5.0</v>
      </c>
      <c r="B6" s="750">
        <v>45659.0</v>
      </c>
      <c r="C6" s="751">
        <v>45661.0</v>
      </c>
      <c r="D6" s="752" t="s">
        <v>106</v>
      </c>
    </row>
    <row r="7" ht="15.75" customHeight="1">
      <c r="A7" s="749">
        <v>6.0</v>
      </c>
      <c r="B7" s="750">
        <v>45659.0</v>
      </c>
      <c r="C7" s="751">
        <v>45661.0</v>
      </c>
      <c r="D7" s="752" t="s">
        <v>119</v>
      </c>
    </row>
    <row r="8" ht="15.75" customHeight="1">
      <c r="A8" s="749">
        <v>7.0</v>
      </c>
      <c r="B8" s="750">
        <v>45659.0</v>
      </c>
      <c r="C8" s="751">
        <v>45661.0</v>
      </c>
      <c r="D8" s="752" t="s">
        <v>128</v>
      </c>
    </row>
    <row r="9" ht="15.75" customHeight="1">
      <c r="A9" s="749">
        <v>8.0</v>
      </c>
      <c r="B9" s="750">
        <v>45658.0</v>
      </c>
      <c r="C9" s="751">
        <v>45662.0</v>
      </c>
      <c r="D9" s="752" t="s">
        <v>137</v>
      </c>
    </row>
    <row r="10" ht="15.75" customHeight="1">
      <c r="A10" s="749">
        <v>9.0</v>
      </c>
      <c r="B10" s="750">
        <v>45661.0</v>
      </c>
      <c r="C10" s="751">
        <v>45662.0</v>
      </c>
      <c r="D10" s="752" t="s">
        <v>142</v>
      </c>
    </row>
    <row r="11" ht="15.75" customHeight="1">
      <c r="A11" s="749">
        <v>10.0</v>
      </c>
      <c r="B11" s="750">
        <v>45661.0</v>
      </c>
      <c r="C11" s="751">
        <v>45663.0</v>
      </c>
      <c r="D11" s="752" t="s">
        <v>153</v>
      </c>
    </row>
    <row r="12" ht="15.75" customHeight="1">
      <c r="A12" s="749">
        <v>11.0</v>
      </c>
      <c r="B12" s="750">
        <v>45661.0</v>
      </c>
      <c r="C12" s="751">
        <v>45663.0</v>
      </c>
      <c r="D12" s="752" t="s">
        <v>160</v>
      </c>
    </row>
    <row r="13" ht="15.75" customHeight="1">
      <c r="A13" s="749">
        <v>12.0</v>
      </c>
      <c r="B13" s="750">
        <v>45657.0</v>
      </c>
      <c r="C13" s="751">
        <v>45663.0</v>
      </c>
      <c r="D13" s="752" t="s">
        <v>171</v>
      </c>
    </row>
    <row r="14" ht="15.75" customHeight="1">
      <c r="A14" s="749">
        <v>13.0</v>
      </c>
      <c r="B14" s="750">
        <v>45661.0</v>
      </c>
      <c r="C14" s="751">
        <v>45664.0</v>
      </c>
      <c r="D14" s="752" t="s">
        <v>182</v>
      </c>
    </row>
    <row r="15" ht="15.75" customHeight="1">
      <c r="A15" s="749">
        <v>14.0</v>
      </c>
      <c r="B15" s="750">
        <v>45660.0</v>
      </c>
      <c r="C15" s="751">
        <v>45664.0</v>
      </c>
      <c r="D15" s="752" t="s">
        <v>191</v>
      </c>
    </row>
    <row r="16" ht="15.75" customHeight="1">
      <c r="A16" s="749">
        <v>15.0</v>
      </c>
      <c r="B16" s="750">
        <v>45661.0</v>
      </c>
      <c r="C16" s="751">
        <v>45664.0</v>
      </c>
      <c r="D16" s="752" t="s">
        <v>198</v>
      </c>
    </row>
    <row r="17" ht="15.75" customHeight="1">
      <c r="A17" s="749">
        <v>16.0</v>
      </c>
      <c r="B17" s="750">
        <v>45656.0</v>
      </c>
      <c r="C17" s="751">
        <v>45664.0</v>
      </c>
      <c r="D17" s="752" t="s">
        <v>205</v>
      </c>
    </row>
    <row r="18" ht="15.75" customHeight="1">
      <c r="A18" s="749">
        <v>17.0</v>
      </c>
      <c r="B18" s="750">
        <v>45657.0</v>
      </c>
      <c r="C18" s="751">
        <v>45664.0</v>
      </c>
      <c r="D18" s="752" t="s">
        <v>217</v>
      </c>
    </row>
    <row r="19" ht="15.75" customHeight="1">
      <c r="A19" s="749">
        <v>18.0</v>
      </c>
      <c r="B19" s="750">
        <v>45661.0</v>
      </c>
      <c r="C19" s="751">
        <v>45664.0</v>
      </c>
      <c r="D19" s="752" t="s">
        <v>224</v>
      </c>
    </row>
    <row r="20" ht="15.75" customHeight="1">
      <c r="A20" s="749">
        <v>19.0</v>
      </c>
      <c r="B20" s="750">
        <v>45653.0</v>
      </c>
      <c r="C20" s="751">
        <v>45664.0</v>
      </c>
      <c r="D20" s="752" t="s">
        <v>240</v>
      </c>
    </row>
    <row r="21" ht="15.75" customHeight="1">
      <c r="A21" s="749">
        <v>20.0</v>
      </c>
      <c r="B21" s="750">
        <v>45661.0</v>
      </c>
      <c r="C21" s="751">
        <v>45664.0</v>
      </c>
      <c r="D21" s="752" t="s">
        <v>3402</v>
      </c>
    </row>
    <row r="22" ht="15.75" customHeight="1">
      <c r="A22" s="749">
        <v>21.0</v>
      </c>
      <c r="B22" s="750">
        <v>45662.0</v>
      </c>
      <c r="C22" s="751">
        <v>45665.0</v>
      </c>
      <c r="D22" s="752" t="s">
        <v>262</v>
      </c>
    </row>
    <row r="23" ht="15.75" customHeight="1">
      <c r="A23" s="749">
        <v>22.0</v>
      </c>
      <c r="B23" s="750">
        <v>45663.0</v>
      </c>
      <c r="C23" s="751">
        <v>45665.0</v>
      </c>
      <c r="D23" s="752" t="s">
        <v>272</v>
      </c>
    </row>
    <row r="24" ht="15.75" customHeight="1">
      <c r="A24" s="749">
        <v>23.0</v>
      </c>
      <c r="B24" s="750">
        <v>45663.0</v>
      </c>
      <c r="C24" s="751">
        <v>45665.0</v>
      </c>
      <c r="D24" s="752" t="s">
        <v>279</v>
      </c>
    </row>
    <row r="25" ht="15.75" customHeight="1">
      <c r="A25" s="749">
        <v>24.0</v>
      </c>
      <c r="B25" s="750">
        <v>45661.0</v>
      </c>
      <c r="C25" s="751">
        <v>45665.0</v>
      </c>
      <c r="D25" s="752" t="s">
        <v>287</v>
      </c>
    </row>
    <row r="26" ht="15.75" customHeight="1">
      <c r="A26" s="749">
        <v>25.0</v>
      </c>
      <c r="B26" s="750">
        <v>45662.0</v>
      </c>
      <c r="C26" s="751">
        <v>45666.0</v>
      </c>
      <c r="D26" s="752" t="s">
        <v>295</v>
      </c>
    </row>
    <row r="27" ht="15.75" customHeight="1">
      <c r="A27" s="749">
        <v>26.0</v>
      </c>
      <c r="B27" s="750">
        <v>45663.0</v>
      </c>
      <c r="C27" s="751">
        <v>45666.0</v>
      </c>
      <c r="D27" s="752" t="s">
        <v>299</v>
      </c>
    </row>
    <row r="28" ht="15.75" customHeight="1">
      <c r="A28" s="749">
        <v>27.0</v>
      </c>
      <c r="B28" s="750">
        <v>45664.0</v>
      </c>
      <c r="C28" s="751">
        <v>45666.0</v>
      </c>
      <c r="D28" s="752" t="s">
        <v>306</v>
      </c>
    </row>
    <row r="29" ht="15.75" customHeight="1">
      <c r="A29" s="749">
        <v>28.0</v>
      </c>
      <c r="B29" s="750">
        <v>45664.0</v>
      </c>
      <c r="C29" s="751">
        <v>45666.0</v>
      </c>
      <c r="D29" s="752" t="s">
        <v>314</v>
      </c>
    </row>
    <row r="30" ht="15.75" customHeight="1">
      <c r="A30" s="749">
        <v>29.0</v>
      </c>
      <c r="B30" s="750">
        <v>45664.0</v>
      </c>
      <c r="C30" s="751">
        <v>45666.0</v>
      </c>
      <c r="D30" s="752" t="s">
        <v>321</v>
      </c>
    </row>
    <row r="31" ht="15.75" customHeight="1">
      <c r="A31" s="749">
        <v>30.0</v>
      </c>
      <c r="B31" s="750">
        <v>45663.0</v>
      </c>
      <c r="C31" s="751">
        <v>45666.0</v>
      </c>
      <c r="D31" s="752" t="s">
        <v>330</v>
      </c>
    </row>
    <row r="32" ht="15.75" customHeight="1">
      <c r="A32" s="749">
        <v>31.0</v>
      </c>
      <c r="B32" s="750">
        <v>45664.0</v>
      </c>
      <c r="C32" s="751">
        <v>45666.0</v>
      </c>
      <c r="D32" s="752" t="s">
        <v>338</v>
      </c>
    </row>
    <row r="33" ht="15.75" customHeight="1">
      <c r="A33" s="749">
        <v>32.0</v>
      </c>
      <c r="B33" s="750">
        <v>45663.0</v>
      </c>
      <c r="C33" s="751">
        <v>45666.0</v>
      </c>
      <c r="D33" s="752" t="s">
        <v>348</v>
      </c>
    </row>
    <row r="34" ht="15.75" customHeight="1">
      <c r="A34" s="749">
        <v>33.0</v>
      </c>
      <c r="B34" s="750">
        <v>45663.0</v>
      </c>
      <c r="C34" s="751">
        <v>45667.0</v>
      </c>
      <c r="D34" s="752" t="s">
        <v>357</v>
      </c>
    </row>
    <row r="35" ht="15.75" customHeight="1">
      <c r="A35" s="749">
        <v>34.0</v>
      </c>
      <c r="B35" s="750">
        <v>45665.0</v>
      </c>
      <c r="C35" s="751">
        <v>45667.0</v>
      </c>
      <c r="D35" s="752" t="s">
        <v>364</v>
      </c>
    </row>
    <row r="36" ht="15.75" customHeight="1">
      <c r="A36" s="749">
        <v>35.0</v>
      </c>
      <c r="B36" s="750">
        <v>45664.0</v>
      </c>
      <c r="C36" s="751">
        <v>45667.0</v>
      </c>
      <c r="D36" s="752" t="s">
        <v>372</v>
      </c>
    </row>
    <row r="37" ht="15.75" customHeight="1">
      <c r="A37" s="749">
        <v>36.0</v>
      </c>
      <c r="B37" s="750">
        <v>45663.0</v>
      </c>
      <c r="C37" s="751">
        <v>45667.0</v>
      </c>
      <c r="D37" s="752" t="s">
        <v>381</v>
      </c>
    </row>
    <row r="38" ht="15.75" customHeight="1">
      <c r="A38" s="749">
        <v>37.0</v>
      </c>
      <c r="B38" s="750">
        <v>45664.0</v>
      </c>
      <c r="C38" s="751">
        <v>45667.0</v>
      </c>
      <c r="D38" s="752" t="s">
        <v>389</v>
      </c>
    </row>
    <row r="39" ht="15.75" customHeight="1">
      <c r="A39" s="749">
        <v>38.0</v>
      </c>
      <c r="B39" s="750">
        <v>45663.0</v>
      </c>
      <c r="C39" s="751">
        <v>45667.0</v>
      </c>
      <c r="D39" s="752" t="s">
        <v>397</v>
      </c>
    </row>
    <row r="40" ht="15.75" customHeight="1">
      <c r="A40" s="749">
        <v>39.0</v>
      </c>
      <c r="B40" s="750">
        <v>45666.0</v>
      </c>
      <c r="C40" s="751">
        <v>45668.0</v>
      </c>
      <c r="D40" s="752" t="s">
        <v>407</v>
      </c>
    </row>
    <row r="41" ht="15.75" customHeight="1">
      <c r="A41" s="749">
        <v>40.0</v>
      </c>
      <c r="B41" s="750">
        <v>45665.0</v>
      </c>
      <c r="C41" s="751">
        <v>45668.0</v>
      </c>
      <c r="D41" s="752" t="s">
        <v>415</v>
      </c>
    </row>
    <row r="42" ht="15.75" customHeight="1">
      <c r="A42" s="749">
        <v>41.0</v>
      </c>
      <c r="B42" s="750">
        <v>45662.0</v>
      </c>
      <c r="C42" s="751">
        <v>45668.0</v>
      </c>
      <c r="D42" s="752" t="s">
        <v>423</v>
      </c>
    </row>
    <row r="43" ht="15.75" customHeight="1">
      <c r="A43" s="749">
        <v>42.0</v>
      </c>
      <c r="B43" s="750">
        <v>45663.0</v>
      </c>
      <c r="C43" s="751">
        <v>45668.0</v>
      </c>
      <c r="D43" s="752" t="s">
        <v>431</v>
      </c>
    </row>
    <row r="44" ht="15.75" customHeight="1">
      <c r="A44" s="749">
        <v>43.0</v>
      </c>
      <c r="B44" s="750">
        <v>45668.0</v>
      </c>
      <c r="C44" s="751">
        <v>45668.0</v>
      </c>
      <c r="D44" s="752" t="s">
        <v>440</v>
      </c>
    </row>
    <row r="45" ht="15.75" customHeight="1">
      <c r="A45" s="749">
        <v>44.0</v>
      </c>
      <c r="B45" s="750">
        <v>45664.0</v>
      </c>
      <c r="C45" s="751">
        <v>45669.0</v>
      </c>
      <c r="D45" s="752" t="s">
        <v>447</v>
      </c>
    </row>
    <row r="46" ht="15.75" customHeight="1">
      <c r="A46" s="749">
        <v>45.0</v>
      </c>
      <c r="B46" s="750">
        <v>45667.0</v>
      </c>
      <c r="C46" s="751">
        <v>45669.0</v>
      </c>
      <c r="D46" s="752" t="s">
        <v>454</v>
      </c>
    </row>
    <row r="47" ht="15.75" customHeight="1">
      <c r="A47" s="749">
        <v>46.0</v>
      </c>
      <c r="B47" s="750">
        <v>45666.0</v>
      </c>
      <c r="C47" s="751">
        <v>45669.0</v>
      </c>
      <c r="D47" s="752" t="s">
        <v>464</v>
      </c>
    </row>
    <row r="48" ht="15.75" customHeight="1">
      <c r="A48" s="749">
        <v>47.0</v>
      </c>
      <c r="B48" s="750">
        <v>45667.0</v>
      </c>
      <c r="C48" s="751">
        <v>45669.0</v>
      </c>
      <c r="D48" s="752" t="s">
        <v>474</v>
      </c>
    </row>
    <row r="49" ht="15.75" customHeight="1">
      <c r="A49" s="749">
        <v>48.0</v>
      </c>
      <c r="B49" s="750">
        <v>45664.0</v>
      </c>
      <c r="C49" s="751">
        <v>45669.0</v>
      </c>
      <c r="D49" s="752" t="s">
        <v>483</v>
      </c>
    </row>
    <row r="50" ht="15.75" customHeight="1">
      <c r="A50" s="749">
        <v>49.0</v>
      </c>
      <c r="B50" s="750">
        <v>45665.0</v>
      </c>
      <c r="C50" s="751">
        <v>45669.0</v>
      </c>
      <c r="D50" s="752" t="s">
        <v>491</v>
      </c>
    </row>
    <row r="51" ht="15.75" customHeight="1">
      <c r="A51" s="749">
        <v>50.0</v>
      </c>
      <c r="B51" s="750">
        <v>45667.0</v>
      </c>
      <c r="C51" s="751">
        <v>45669.0</v>
      </c>
      <c r="D51" s="752" t="s">
        <v>501</v>
      </c>
    </row>
    <row r="52" ht="15.75" customHeight="1">
      <c r="A52" s="749">
        <v>51.0</v>
      </c>
      <c r="B52" s="750">
        <v>45667.0</v>
      </c>
      <c r="C52" s="751">
        <v>45669.0</v>
      </c>
      <c r="D52" s="752" t="s">
        <v>505</v>
      </c>
    </row>
    <row r="53" ht="15.75" customHeight="1">
      <c r="A53" s="749">
        <v>52.0</v>
      </c>
      <c r="B53" s="750">
        <v>45667.0</v>
      </c>
      <c r="C53" s="751">
        <v>45669.0</v>
      </c>
      <c r="D53" s="752" t="s">
        <v>514</v>
      </c>
    </row>
    <row r="54" ht="15.75" customHeight="1">
      <c r="A54" s="749">
        <v>53.0</v>
      </c>
      <c r="B54" s="750">
        <v>45663.0</v>
      </c>
      <c r="C54" s="751">
        <v>45669.0</v>
      </c>
      <c r="D54" s="752" t="s">
        <v>523</v>
      </c>
    </row>
    <row r="55" ht="15.75" customHeight="1">
      <c r="A55" s="749">
        <v>54.0</v>
      </c>
      <c r="B55" s="750">
        <v>45667.0</v>
      </c>
      <c r="C55" s="751">
        <v>45670.0</v>
      </c>
      <c r="D55" s="752" t="s">
        <v>531</v>
      </c>
    </row>
    <row r="56" ht="15.75" customHeight="1">
      <c r="A56" s="749">
        <v>55.0</v>
      </c>
      <c r="B56" s="750">
        <v>45668.0</v>
      </c>
      <c r="C56" s="751">
        <v>45670.0</v>
      </c>
      <c r="D56" s="752" t="s">
        <v>540</v>
      </c>
    </row>
    <row r="57" ht="15.75" customHeight="1">
      <c r="A57" s="749">
        <v>56.0</v>
      </c>
      <c r="B57" s="750">
        <v>45668.0</v>
      </c>
      <c r="C57" s="751">
        <v>45670.0</v>
      </c>
      <c r="D57" s="752" t="s">
        <v>548</v>
      </c>
    </row>
    <row r="58" ht="15.75" customHeight="1">
      <c r="A58" s="749">
        <v>57.0</v>
      </c>
      <c r="B58" s="750">
        <v>45668.0</v>
      </c>
      <c r="C58" s="751">
        <v>45670.0</v>
      </c>
      <c r="D58" s="752" t="s">
        <v>553</v>
      </c>
    </row>
    <row r="59" ht="15.75" customHeight="1">
      <c r="A59" s="749">
        <v>58.0</v>
      </c>
      <c r="B59" s="750">
        <v>45665.0</v>
      </c>
      <c r="C59" s="751">
        <v>45670.0</v>
      </c>
      <c r="D59" s="752" t="s">
        <v>560</v>
      </c>
    </row>
    <row r="60" ht="15.75" customHeight="1">
      <c r="A60" s="749">
        <v>59.0</v>
      </c>
      <c r="B60" s="750">
        <v>45669.0</v>
      </c>
      <c r="C60" s="751">
        <v>45671.0</v>
      </c>
      <c r="D60" s="752" t="s">
        <v>568</v>
      </c>
    </row>
    <row r="61" ht="15.75" customHeight="1">
      <c r="A61" s="749">
        <v>60.0</v>
      </c>
      <c r="B61" s="750">
        <v>45667.0</v>
      </c>
      <c r="C61" s="751">
        <v>45671.0</v>
      </c>
      <c r="D61" s="752" t="s">
        <v>575</v>
      </c>
    </row>
    <row r="62" ht="15.75" customHeight="1">
      <c r="A62" s="749">
        <v>61.0</v>
      </c>
      <c r="B62" s="750">
        <v>45667.0</v>
      </c>
      <c r="C62" s="751">
        <v>45671.0</v>
      </c>
      <c r="D62" s="752" t="s">
        <v>583</v>
      </c>
    </row>
    <row r="63" ht="15.75" customHeight="1">
      <c r="A63" s="749">
        <v>62.0</v>
      </c>
      <c r="B63" s="750">
        <v>45668.0</v>
      </c>
      <c r="C63" s="751">
        <v>45671.0</v>
      </c>
      <c r="D63" s="752" t="s">
        <v>591</v>
      </c>
    </row>
    <row r="64" ht="15.75" customHeight="1">
      <c r="A64" s="749">
        <v>63.0</v>
      </c>
      <c r="B64" s="750">
        <v>45302.0</v>
      </c>
      <c r="C64" s="751">
        <v>45671.0</v>
      </c>
      <c r="D64" s="752" t="s">
        <v>3403</v>
      </c>
    </row>
    <row r="65" ht="15.75" customHeight="1">
      <c r="A65" s="749">
        <v>64.0</v>
      </c>
      <c r="B65" s="750">
        <v>45669.0</v>
      </c>
      <c r="C65" s="751">
        <v>45671.0</v>
      </c>
      <c r="D65" s="752" t="s">
        <v>609</v>
      </c>
    </row>
    <row r="66" ht="15.75" customHeight="1">
      <c r="A66" s="749">
        <v>65.0</v>
      </c>
      <c r="B66" s="750">
        <v>45671.0</v>
      </c>
      <c r="C66" s="751">
        <v>45671.0</v>
      </c>
      <c r="D66" s="752" t="s">
        <v>616</v>
      </c>
    </row>
    <row r="67" ht="15.75" customHeight="1">
      <c r="A67" s="749">
        <v>66.0</v>
      </c>
      <c r="B67" s="750">
        <v>45670.0</v>
      </c>
      <c r="C67" s="751">
        <v>45671.0</v>
      </c>
      <c r="D67" s="752" t="s">
        <v>624</v>
      </c>
    </row>
    <row r="68" ht="15.75" customHeight="1">
      <c r="A68" s="749">
        <v>67.0</v>
      </c>
      <c r="B68" s="750">
        <v>45664.0</v>
      </c>
      <c r="C68" s="751">
        <v>45671.0</v>
      </c>
      <c r="D68" s="752" t="s">
        <v>632</v>
      </c>
    </row>
    <row r="69" ht="15.75" customHeight="1">
      <c r="A69" s="749">
        <v>68.0</v>
      </c>
      <c r="B69" s="750">
        <v>45668.0</v>
      </c>
      <c r="C69" s="751">
        <v>45671.0</v>
      </c>
      <c r="D69" s="752" t="s">
        <v>639</v>
      </c>
    </row>
    <row r="70" ht="15.75" customHeight="1">
      <c r="A70" s="749">
        <v>69.0</v>
      </c>
      <c r="B70" s="750">
        <v>45670.0</v>
      </c>
      <c r="C70" s="751">
        <v>45671.0</v>
      </c>
      <c r="D70" s="752" t="s">
        <v>646</v>
      </c>
    </row>
    <row r="71" ht="15.75" customHeight="1">
      <c r="A71" s="749">
        <v>70.0</v>
      </c>
      <c r="B71" s="750">
        <v>45664.0</v>
      </c>
      <c r="C71" s="751">
        <v>45671.0</v>
      </c>
      <c r="D71" s="752" t="s">
        <v>655</v>
      </c>
    </row>
    <row r="72" ht="15.75" customHeight="1">
      <c r="A72" s="749">
        <v>71.0</v>
      </c>
      <c r="B72" s="750">
        <v>45670.0</v>
      </c>
      <c r="C72" s="751">
        <v>45672.0</v>
      </c>
      <c r="D72" s="752" t="s">
        <v>663</v>
      </c>
    </row>
    <row r="73" ht="15.75" customHeight="1">
      <c r="A73" s="749">
        <v>72.0</v>
      </c>
      <c r="B73" s="750">
        <v>45665.0</v>
      </c>
      <c r="C73" s="751">
        <v>45672.0</v>
      </c>
      <c r="D73" s="752" t="s">
        <v>672</v>
      </c>
    </row>
    <row r="74" ht="15.75" customHeight="1">
      <c r="A74" s="749">
        <v>73.0</v>
      </c>
      <c r="B74" s="750">
        <v>45671.0</v>
      </c>
      <c r="C74" s="751">
        <v>45672.0</v>
      </c>
      <c r="D74" s="752" t="s">
        <v>679</v>
      </c>
    </row>
    <row r="75" ht="15.75" customHeight="1">
      <c r="A75" s="749">
        <v>74.0</v>
      </c>
      <c r="B75" s="750">
        <v>45671.0</v>
      </c>
      <c r="C75" s="751">
        <v>45672.0</v>
      </c>
      <c r="D75" s="752" t="s">
        <v>688</v>
      </c>
    </row>
    <row r="76" ht="15.75" customHeight="1">
      <c r="A76" s="749">
        <v>75.0</v>
      </c>
      <c r="B76" s="750">
        <v>45666.0</v>
      </c>
      <c r="C76" s="751">
        <v>45672.0</v>
      </c>
      <c r="D76" s="752" t="s">
        <v>695</v>
      </c>
    </row>
    <row r="77" ht="15.75" customHeight="1">
      <c r="A77" s="749">
        <v>76.0</v>
      </c>
      <c r="B77" s="750">
        <v>45667.0</v>
      </c>
      <c r="C77" s="751">
        <v>45672.0</v>
      </c>
      <c r="D77" s="752" t="s">
        <v>704</v>
      </c>
    </row>
    <row r="78" ht="15.75" customHeight="1">
      <c r="A78" s="749">
        <v>77.0</v>
      </c>
      <c r="B78" s="750">
        <v>45672.0</v>
      </c>
      <c r="C78" s="751">
        <v>45672.0</v>
      </c>
      <c r="D78" s="752" t="s">
        <v>710</v>
      </c>
    </row>
    <row r="79" ht="15.75" customHeight="1">
      <c r="A79" s="749">
        <v>78.0</v>
      </c>
      <c r="B79" s="750">
        <v>45672.0</v>
      </c>
      <c r="C79" s="751">
        <v>45672.0</v>
      </c>
      <c r="D79" s="752" t="s">
        <v>716</v>
      </c>
    </row>
    <row r="80" ht="15.75" customHeight="1">
      <c r="A80" s="749">
        <v>79.0</v>
      </c>
      <c r="B80" s="750">
        <v>45667.0</v>
      </c>
      <c r="C80" s="751">
        <v>45672.0</v>
      </c>
      <c r="D80" s="752" t="s">
        <v>723</v>
      </c>
    </row>
    <row r="81" ht="15.75" customHeight="1">
      <c r="A81" s="753"/>
      <c r="B81" s="753"/>
      <c r="C81" s="753"/>
      <c r="D81" s="754"/>
    </row>
    <row r="82" ht="15.75" customHeight="1">
      <c r="A82" s="753"/>
      <c r="B82" s="753"/>
      <c r="C82" s="753"/>
      <c r="D82" s="754"/>
    </row>
    <row r="83" ht="15.75" customHeight="1">
      <c r="A83" s="753"/>
      <c r="B83" s="753"/>
      <c r="C83" s="753"/>
      <c r="D83" s="754"/>
    </row>
    <row r="84" ht="15.75" customHeight="1">
      <c r="A84" s="753"/>
      <c r="B84" s="753"/>
      <c r="C84" s="753"/>
      <c r="D84" s="754"/>
    </row>
    <row r="85" ht="15.75" customHeight="1">
      <c r="A85" s="753"/>
      <c r="B85" s="753"/>
      <c r="C85" s="753"/>
      <c r="D85" s="754"/>
    </row>
    <row r="86" ht="15.75" customHeight="1">
      <c r="A86" s="753"/>
      <c r="B86" s="753"/>
      <c r="C86" s="753"/>
      <c r="D86" s="754"/>
    </row>
    <row r="87" ht="15.75" customHeight="1">
      <c r="A87" s="753"/>
      <c r="B87" s="753"/>
      <c r="C87" s="753"/>
      <c r="D87" s="754"/>
    </row>
    <row r="88" ht="15.75" customHeight="1">
      <c r="A88" s="753"/>
      <c r="B88" s="753"/>
      <c r="C88" s="753"/>
      <c r="D88" s="754"/>
    </row>
    <row r="89" ht="15.75" customHeight="1">
      <c r="A89" s="753"/>
      <c r="B89" s="753"/>
      <c r="C89" s="753"/>
      <c r="D89" s="754"/>
    </row>
    <row r="90" ht="15.75" customHeight="1">
      <c r="A90" s="753"/>
      <c r="B90" s="753"/>
      <c r="C90" s="753"/>
      <c r="D90" s="754"/>
    </row>
    <row r="91" ht="15.75" customHeight="1">
      <c r="A91" s="753"/>
      <c r="B91" s="753"/>
      <c r="C91" s="753"/>
      <c r="D91" s="754"/>
    </row>
    <row r="92" ht="15.75" customHeight="1">
      <c r="A92" s="753"/>
      <c r="B92" s="753"/>
      <c r="C92" s="753"/>
      <c r="D92" s="754"/>
    </row>
    <row r="93" ht="15.75" customHeight="1">
      <c r="A93" s="753"/>
      <c r="B93" s="753"/>
      <c r="C93" s="753"/>
      <c r="D93" s="754"/>
    </row>
    <row r="94" ht="15.75" customHeight="1">
      <c r="A94" s="753"/>
      <c r="B94" s="753"/>
      <c r="C94" s="753"/>
      <c r="D94" s="754"/>
    </row>
    <row r="95" ht="15.75" customHeight="1">
      <c r="A95" s="753"/>
      <c r="B95" s="753"/>
      <c r="C95" s="753"/>
      <c r="D95" s="754"/>
    </row>
    <row r="96" ht="15.75" customHeight="1">
      <c r="A96" s="753"/>
      <c r="B96" s="753"/>
      <c r="C96" s="753"/>
      <c r="D96" s="754"/>
    </row>
    <row r="97" ht="15.75" customHeight="1">
      <c r="A97" s="753"/>
      <c r="B97" s="753"/>
      <c r="C97" s="753"/>
      <c r="D97" s="754"/>
    </row>
    <row r="98" ht="15.75" customHeight="1">
      <c r="A98" s="753"/>
      <c r="B98" s="753"/>
      <c r="C98" s="753"/>
      <c r="D98" s="754"/>
    </row>
    <row r="99" ht="15.75" customHeight="1">
      <c r="A99" s="753"/>
      <c r="B99" s="753"/>
      <c r="C99" s="753"/>
      <c r="D99" s="754"/>
    </row>
    <row r="100" ht="15.75" customHeight="1">
      <c r="A100" s="753"/>
      <c r="B100" s="753"/>
      <c r="C100" s="753"/>
      <c r="D100" s="754"/>
    </row>
    <row r="101" ht="15.75" customHeight="1">
      <c r="A101" s="753"/>
      <c r="B101" s="753"/>
      <c r="C101" s="753"/>
      <c r="D101" s="754"/>
    </row>
    <row r="102" ht="15.75" customHeight="1">
      <c r="A102" s="753"/>
      <c r="B102" s="753"/>
      <c r="C102" s="753"/>
      <c r="D102" s="754"/>
    </row>
    <row r="103" ht="15.75" customHeight="1">
      <c r="A103" s="753"/>
      <c r="B103" s="753"/>
      <c r="C103" s="753"/>
      <c r="D103" s="754"/>
    </row>
    <row r="104" ht="15.75" customHeight="1">
      <c r="A104" s="753"/>
      <c r="B104" s="753"/>
      <c r="C104" s="753"/>
      <c r="D104" s="754"/>
    </row>
    <row r="105" ht="15.75" customHeight="1">
      <c r="A105" s="753"/>
      <c r="B105" s="753"/>
      <c r="C105" s="753"/>
      <c r="D105" s="754"/>
    </row>
    <row r="106" ht="15.75" customHeight="1">
      <c r="A106" s="753"/>
      <c r="B106" s="753"/>
      <c r="C106" s="753"/>
      <c r="D106" s="754"/>
    </row>
    <row r="107" ht="15.75" customHeight="1">
      <c r="A107" s="753"/>
      <c r="B107" s="753"/>
      <c r="C107" s="753"/>
      <c r="D107" s="754"/>
    </row>
    <row r="108" ht="15.75" customHeight="1">
      <c r="A108" s="753"/>
      <c r="B108" s="753"/>
      <c r="C108" s="753"/>
      <c r="D108" s="754"/>
    </row>
    <row r="109" ht="15.75" customHeight="1">
      <c r="A109" s="753"/>
      <c r="B109" s="753"/>
      <c r="C109" s="753"/>
      <c r="D109" s="754"/>
    </row>
    <row r="110" ht="15.75" customHeight="1">
      <c r="A110" s="753"/>
      <c r="B110" s="753"/>
      <c r="C110" s="753"/>
      <c r="D110" s="754"/>
    </row>
    <row r="111" ht="15.75" customHeight="1">
      <c r="A111" s="753"/>
      <c r="B111" s="753"/>
      <c r="C111" s="753"/>
      <c r="D111" s="754"/>
    </row>
    <row r="112" ht="15.75" customHeight="1">
      <c r="A112" s="753"/>
      <c r="B112" s="753"/>
      <c r="C112" s="753"/>
      <c r="D112" s="754"/>
    </row>
    <row r="113" ht="15.75" customHeight="1">
      <c r="A113" s="753"/>
      <c r="B113" s="753"/>
      <c r="C113" s="753"/>
      <c r="D113" s="754"/>
    </row>
    <row r="114" ht="15.75" customHeight="1">
      <c r="A114" s="753"/>
      <c r="B114" s="753"/>
      <c r="C114" s="753"/>
      <c r="D114" s="754"/>
    </row>
    <row r="115" ht="15.75" customHeight="1">
      <c r="A115" s="753"/>
      <c r="B115" s="753"/>
      <c r="C115" s="753"/>
      <c r="D115" s="754"/>
    </row>
    <row r="116" ht="15.75" customHeight="1">
      <c r="A116" s="753"/>
      <c r="B116" s="753"/>
      <c r="C116" s="753"/>
      <c r="D116" s="754"/>
    </row>
    <row r="117" ht="15.75" customHeight="1">
      <c r="A117" s="753"/>
      <c r="B117" s="753"/>
      <c r="C117" s="753"/>
      <c r="D117" s="754"/>
    </row>
    <row r="118" ht="15.75" customHeight="1">
      <c r="A118" s="753"/>
      <c r="B118" s="753"/>
      <c r="C118" s="753"/>
      <c r="D118" s="754"/>
    </row>
    <row r="119" ht="15.75" customHeight="1">
      <c r="A119" s="753"/>
      <c r="B119" s="753"/>
      <c r="C119" s="753"/>
      <c r="D119" s="754"/>
    </row>
    <row r="120" ht="15.75" customHeight="1">
      <c r="A120" s="753"/>
      <c r="B120" s="753"/>
      <c r="C120" s="753"/>
      <c r="D120" s="754"/>
    </row>
    <row r="121" ht="15.75" customHeight="1">
      <c r="A121" s="753"/>
      <c r="B121" s="753"/>
      <c r="C121" s="753"/>
      <c r="D121" s="754"/>
    </row>
    <row r="122" ht="15.75" customHeight="1">
      <c r="A122" s="753"/>
      <c r="B122" s="753"/>
      <c r="C122" s="753"/>
      <c r="D122" s="754"/>
    </row>
    <row r="123" ht="15.75" customHeight="1">
      <c r="A123" s="753"/>
      <c r="B123" s="753"/>
      <c r="C123" s="753"/>
      <c r="D123" s="754"/>
    </row>
    <row r="124" ht="15.75" customHeight="1">
      <c r="A124" s="753"/>
      <c r="B124" s="753"/>
      <c r="C124" s="753"/>
      <c r="D124" s="754"/>
    </row>
    <row r="125" ht="15.75" customHeight="1">
      <c r="A125" s="753"/>
      <c r="B125" s="753"/>
      <c r="C125" s="753"/>
      <c r="D125" s="754"/>
    </row>
    <row r="126" ht="15.75" customHeight="1">
      <c r="A126" s="753"/>
      <c r="B126" s="753"/>
      <c r="C126" s="753"/>
      <c r="D126" s="754"/>
    </row>
    <row r="127" ht="15.75" customHeight="1">
      <c r="A127" s="753"/>
      <c r="B127" s="753"/>
      <c r="C127" s="753"/>
      <c r="D127" s="754"/>
    </row>
    <row r="128" ht="15.75" customHeight="1">
      <c r="A128" s="753"/>
      <c r="B128" s="753"/>
      <c r="C128" s="753"/>
      <c r="D128" s="754"/>
    </row>
    <row r="129" ht="15.75" customHeight="1">
      <c r="A129" s="753"/>
      <c r="B129" s="753"/>
      <c r="C129" s="753"/>
      <c r="D129" s="754"/>
    </row>
    <row r="130" ht="15.75" customHeight="1">
      <c r="A130" s="753"/>
      <c r="B130" s="753"/>
      <c r="C130" s="753"/>
      <c r="D130" s="754"/>
    </row>
    <row r="131" ht="15.75" customHeight="1">
      <c r="A131" s="753"/>
      <c r="B131" s="753"/>
      <c r="C131" s="753"/>
      <c r="D131" s="754"/>
    </row>
    <row r="132" ht="15.75" customHeight="1">
      <c r="A132" s="753"/>
      <c r="B132" s="753"/>
      <c r="C132" s="753"/>
      <c r="D132" s="754"/>
    </row>
    <row r="133" ht="15.75" customHeight="1">
      <c r="A133" s="753"/>
      <c r="B133" s="753"/>
      <c r="C133" s="753"/>
      <c r="D133" s="754"/>
    </row>
    <row r="134" ht="15.75" customHeight="1">
      <c r="A134" s="753"/>
      <c r="B134" s="753"/>
      <c r="C134" s="753"/>
      <c r="D134" s="754"/>
    </row>
    <row r="135" ht="15.75" customHeight="1">
      <c r="A135" s="753"/>
      <c r="B135" s="753"/>
      <c r="C135" s="753"/>
      <c r="D135" s="754"/>
    </row>
    <row r="136" ht="15.75" customHeight="1">
      <c r="A136" s="753"/>
      <c r="B136" s="753"/>
      <c r="C136" s="753"/>
      <c r="D136" s="754"/>
    </row>
    <row r="137" ht="15.75" customHeight="1">
      <c r="A137" s="753"/>
      <c r="B137" s="753"/>
      <c r="C137" s="753"/>
      <c r="D137" s="754"/>
    </row>
    <row r="138" ht="15.75" customHeight="1">
      <c r="A138" s="753"/>
      <c r="B138" s="753"/>
      <c r="C138" s="753"/>
      <c r="D138" s="754"/>
    </row>
    <row r="139" ht="15.75" customHeight="1">
      <c r="A139" s="753"/>
      <c r="B139" s="753"/>
      <c r="C139" s="753"/>
      <c r="D139" s="754"/>
    </row>
    <row r="140" ht="15.75" customHeight="1">
      <c r="A140" s="753"/>
      <c r="B140" s="753"/>
      <c r="C140" s="753"/>
      <c r="D140" s="754"/>
    </row>
    <row r="141" ht="15.75" customHeight="1">
      <c r="A141" s="753"/>
      <c r="B141" s="753"/>
      <c r="C141" s="753"/>
      <c r="D141" s="754"/>
    </row>
    <row r="142" ht="15.75" customHeight="1">
      <c r="A142" s="753"/>
      <c r="B142" s="753"/>
      <c r="C142" s="753"/>
      <c r="D142" s="754"/>
    </row>
    <row r="143" ht="15.75" customHeight="1">
      <c r="A143" s="753"/>
      <c r="B143" s="753"/>
      <c r="C143" s="753"/>
      <c r="D143" s="754"/>
    </row>
    <row r="144" ht="15.75" customHeight="1">
      <c r="A144" s="753"/>
      <c r="B144" s="753"/>
      <c r="C144" s="753"/>
      <c r="D144" s="754"/>
    </row>
    <row r="145" ht="15.75" customHeight="1">
      <c r="A145" s="753"/>
      <c r="B145" s="753"/>
      <c r="C145" s="753"/>
      <c r="D145" s="754"/>
    </row>
    <row r="146" ht="15.75" customHeight="1">
      <c r="A146" s="753"/>
      <c r="B146" s="753"/>
      <c r="C146" s="753"/>
      <c r="D146" s="754"/>
    </row>
    <row r="147" ht="15.75" customHeight="1">
      <c r="A147" s="753"/>
      <c r="B147" s="753"/>
      <c r="C147" s="753"/>
      <c r="D147" s="754"/>
    </row>
    <row r="148" ht="15.75" customHeight="1">
      <c r="A148" s="753"/>
      <c r="B148" s="753"/>
      <c r="C148" s="753"/>
      <c r="D148" s="754"/>
    </row>
    <row r="149" ht="15.75" customHeight="1">
      <c r="A149" s="753"/>
      <c r="B149" s="753"/>
      <c r="C149" s="753"/>
      <c r="D149" s="754"/>
    </row>
    <row r="150" ht="15.75" customHeight="1">
      <c r="A150" s="753"/>
      <c r="B150" s="753"/>
      <c r="C150" s="753"/>
      <c r="D150" s="754"/>
    </row>
    <row r="151" ht="15.75" customHeight="1">
      <c r="A151" s="753"/>
      <c r="B151" s="753"/>
      <c r="C151" s="753"/>
      <c r="D151" s="754"/>
    </row>
    <row r="152" ht="15.75" customHeight="1">
      <c r="A152" s="753"/>
      <c r="B152" s="753"/>
      <c r="C152" s="753"/>
      <c r="D152" s="754"/>
    </row>
    <row r="153" ht="15.75" customHeight="1">
      <c r="A153" s="753"/>
      <c r="B153" s="753"/>
      <c r="C153" s="753"/>
      <c r="D153" s="754"/>
    </row>
    <row r="154" ht="15.75" customHeight="1">
      <c r="A154" s="753"/>
      <c r="B154" s="753"/>
      <c r="C154" s="753"/>
      <c r="D154" s="754"/>
    </row>
    <row r="155" ht="15.75" customHeight="1">
      <c r="A155" s="753"/>
      <c r="B155" s="753"/>
      <c r="C155" s="753"/>
      <c r="D155" s="754"/>
    </row>
    <row r="156" ht="15.75" customHeight="1">
      <c r="A156" s="753"/>
      <c r="B156" s="753"/>
      <c r="C156" s="753"/>
      <c r="D156" s="754"/>
    </row>
    <row r="157" ht="15.75" customHeight="1">
      <c r="A157" s="753"/>
      <c r="B157" s="753"/>
      <c r="C157" s="753"/>
      <c r="D157" s="754"/>
    </row>
    <row r="158" ht="15.75" customHeight="1">
      <c r="A158" s="753"/>
      <c r="B158" s="753"/>
      <c r="C158" s="753"/>
      <c r="D158" s="754"/>
    </row>
    <row r="159" ht="15.75" customHeight="1">
      <c r="A159" s="753"/>
      <c r="B159" s="753"/>
      <c r="C159" s="753"/>
      <c r="D159" s="754"/>
    </row>
    <row r="160" ht="15.75" customHeight="1">
      <c r="A160" s="753"/>
      <c r="B160" s="753"/>
      <c r="C160" s="753"/>
      <c r="D160" s="754"/>
    </row>
    <row r="161" ht="15.75" customHeight="1">
      <c r="A161" s="753"/>
      <c r="B161" s="753"/>
      <c r="C161" s="753"/>
      <c r="D161" s="754"/>
    </row>
    <row r="162" ht="15.75" customHeight="1">
      <c r="A162" s="753"/>
      <c r="B162" s="753"/>
      <c r="C162" s="753"/>
      <c r="D162" s="754"/>
    </row>
    <row r="163" ht="15.75" customHeight="1">
      <c r="A163" s="753"/>
      <c r="B163" s="753"/>
      <c r="C163" s="753"/>
      <c r="D163" s="754"/>
    </row>
    <row r="164" ht="15.75" customHeight="1">
      <c r="A164" s="753"/>
      <c r="B164" s="753"/>
      <c r="C164" s="753"/>
      <c r="D164" s="754"/>
    </row>
    <row r="165" ht="15.75" customHeight="1">
      <c r="A165" s="753"/>
      <c r="B165" s="753"/>
      <c r="C165" s="753"/>
      <c r="D165" s="754"/>
    </row>
    <row r="166" ht="15.75" customHeight="1">
      <c r="A166" s="753"/>
      <c r="B166" s="753"/>
      <c r="C166" s="753"/>
      <c r="D166" s="754"/>
    </row>
    <row r="167" ht="15.75" customHeight="1">
      <c r="A167" s="753"/>
      <c r="B167" s="753"/>
      <c r="C167" s="753"/>
      <c r="D167" s="754"/>
    </row>
    <row r="168" ht="15.75" customHeight="1">
      <c r="A168" s="753"/>
      <c r="B168" s="753"/>
      <c r="C168" s="753"/>
      <c r="D168" s="754"/>
    </row>
    <row r="169" ht="15.75" customHeight="1">
      <c r="A169" s="753"/>
      <c r="B169" s="753"/>
      <c r="C169" s="753"/>
      <c r="D169" s="754"/>
    </row>
    <row r="170" ht="15.75" customHeight="1">
      <c r="A170" s="753"/>
      <c r="B170" s="753"/>
      <c r="C170" s="753"/>
      <c r="D170" s="754"/>
    </row>
    <row r="171" ht="15.75" customHeight="1">
      <c r="A171" s="753"/>
      <c r="B171" s="753"/>
      <c r="C171" s="753"/>
      <c r="D171" s="754"/>
    </row>
    <row r="172" ht="15.75" customHeight="1">
      <c r="A172" s="753"/>
      <c r="B172" s="753"/>
      <c r="C172" s="753"/>
      <c r="D172" s="754"/>
    </row>
    <row r="173" ht="15.75" customHeight="1">
      <c r="A173" s="753"/>
      <c r="B173" s="753"/>
      <c r="C173" s="753"/>
      <c r="D173" s="754"/>
    </row>
    <row r="174" ht="15.75" customHeight="1">
      <c r="A174" s="753"/>
      <c r="B174" s="753"/>
      <c r="C174" s="753"/>
      <c r="D174" s="754"/>
    </row>
    <row r="175" ht="15.75" customHeight="1">
      <c r="A175" s="753"/>
      <c r="B175" s="753"/>
      <c r="C175" s="753"/>
      <c r="D175" s="754"/>
    </row>
    <row r="176" ht="15.75" customHeight="1">
      <c r="A176" s="753"/>
      <c r="B176" s="753"/>
      <c r="C176" s="753"/>
      <c r="D176" s="754"/>
    </row>
    <row r="177" ht="15.75" customHeight="1">
      <c r="A177" s="753"/>
      <c r="B177" s="753"/>
      <c r="C177" s="753"/>
      <c r="D177" s="754"/>
    </row>
    <row r="178" ht="15.75" customHeight="1">
      <c r="A178" s="753"/>
      <c r="B178" s="753"/>
      <c r="C178" s="753"/>
      <c r="D178" s="754"/>
    </row>
    <row r="179" ht="15.75" customHeight="1">
      <c r="A179" s="753"/>
      <c r="B179" s="753"/>
      <c r="C179" s="753"/>
      <c r="D179" s="754"/>
    </row>
    <row r="180" ht="15.75" customHeight="1">
      <c r="A180" s="753"/>
      <c r="B180" s="753"/>
      <c r="C180" s="753"/>
      <c r="D180" s="754"/>
    </row>
    <row r="181" ht="15.75" customHeight="1">
      <c r="A181" s="753"/>
      <c r="B181" s="753"/>
      <c r="C181" s="753"/>
      <c r="D181" s="754"/>
    </row>
    <row r="182" ht="15.75" customHeight="1">
      <c r="A182" s="753"/>
      <c r="B182" s="753"/>
      <c r="C182" s="753"/>
      <c r="D182" s="754"/>
    </row>
    <row r="183" ht="15.75" customHeight="1">
      <c r="A183" s="753"/>
      <c r="B183" s="753"/>
      <c r="C183" s="753"/>
      <c r="D183" s="754"/>
    </row>
    <row r="184" ht="15.75" customHeight="1">
      <c r="A184" s="753"/>
      <c r="B184" s="753"/>
      <c r="C184" s="753"/>
      <c r="D184" s="754"/>
    </row>
    <row r="185" ht="15.75" customHeight="1">
      <c r="A185" s="753"/>
      <c r="B185" s="753"/>
      <c r="C185" s="753"/>
      <c r="D185" s="754"/>
    </row>
    <row r="186" ht="15.75" customHeight="1">
      <c r="A186" s="753"/>
      <c r="B186" s="753"/>
      <c r="C186" s="753"/>
      <c r="D186" s="754"/>
    </row>
    <row r="187" ht="15.75" customHeight="1">
      <c r="A187" s="753"/>
      <c r="B187" s="753"/>
      <c r="C187" s="753"/>
      <c r="D187" s="754"/>
    </row>
    <row r="188" ht="15.75" customHeight="1">
      <c r="A188" s="753"/>
      <c r="B188" s="753"/>
      <c r="C188" s="753"/>
      <c r="D188" s="754"/>
    </row>
    <row r="189" ht="15.75" customHeight="1">
      <c r="A189" s="753"/>
      <c r="B189" s="753"/>
      <c r="C189" s="753"/>
      <c r="D189" s="754"/>
    </row>
    <row r="190" ht="15.75" customHeight="1">
      <c r="A190" s="753"/>
      <c r="B190" s="753"/>
      <c r="C190" s="753"/>
      <c r="D190" s="754"/>
    </row>
    <row r="191" ht="15.75" customHeight="1">
      <c r="A191" s="753"/>
      <c r="B191" s="753"/>
      <c r="C191" s="753"/>
      <c r="D191" s="754"/>
    </row>
    <row r="192" ht="15.75" customHeight="1">
      <c r="A192" s="753"/>
      <c r="B192" s="753"/>
      <c r="C192" s="753"/>
      <c r="D192" s="754"/>
    </row>
    <row r="193" ht="15.75" customHeight="1">
      <c r="A193" s="753"/>
      <c r="B193" s="753"/>
      <c r="C193" s="753"/>
      <c r="D193" s="754"/>
    </row>
    <row r="194" ht="15.75" customHeight="1">
      <c r="A194" s="753"/>
      <c r="B194" s="753"/>
      <c r="C194" s="753"/>
      <c r="D194" s="754"/>
    </row>
    <row r="195" ht="15.75" customHeight="1">
      <c r="A195" s="753"/>
      <c r="B195" s="753"/>
      <c r="C195" s="753"/>
      <c r="D195" s="754"/>
    </row>
    <row r="196" ht="15.75" customHeight="1">
      <c r="A196" s="753"/>
      <c r="B196" s="753"/>
      <c r="C196" s="753"/>
      <c r="D196" s="754"/>
    </row>
    <row r="197" ht="15.75" customHeight="1">
      <c r="A197" s="753"/>
      <c r="B197" s="753"/>
      <c r="C197" s="753"/>
      <c r="D197" s="754"/>
    </row>
    <row r="198" ht="15.75" customHeight="1">
      <c r="A198" s="753"/>
      <c r="B198" s="753"/>
      <c r="C198" s="753"/>
      <c r="D198" s="754"/>
    </row>
    <row r="199" ht="15.75" customHeight="1">
      <c r="A199" s="753"/>
      <c r="B199" s="753"/>
      <c r="C199" s="753"/>
      <c r="D199" s="754"/>
    </row>
    <row r="200" ht="15.75" customHeight="1">
      <c r="A200" s="753"/>
      <c r="B200" s="753"/>
      <c r="C200" s="753"/>
      <c r="D200" s="754"/>
    </row>
    <row r="201" ht="15.75" customHeight="1">
      <c r="A201" s="753"/>
      <c r="B201" s="753"/>
      <c r="C201" s="753"/>
      <c r="D201" s="754"/>
    </row>
    <row r="202" ht="15.75" customHeight="1">
      <c r="A202" s="753"/>
      <c r="B202" s="753"/>
      <c r="C202" s="753"/>
      <c r="D202" s="754"/>
    </row>
    <row r="203" ht="15.75" customHeight="1">
      <c r="A203" s="753"/>
      <c r="B203" s="753"/>
      <c r="C203" s="753"/>
      <c r="D203" s="754"/>
    </row>
    <row r="204" ht="15.75" customHeight="1">
      <c r="A204" s="753"/>
      <c r="B204" s="753"/>
      <c r="C204" s="753"/>
      <c r="D204" s="754"/>
    </row>
    <row r="205" ht="15.75" customHeight="1">
      <c r="A205" s="753"/>
      <c r="B205" s="753"/>
      <c r="C205" s="753"/>
      <c r="D205" s="754"/>
    </row>
    <row r="206" ht="15.75" customHeight="1">
      <c r="A206" s="753"/>
      <c r="B206" s="753"/>
      <c r="C206" s="753"/>
      <c r="D206" s="754"/>
    </row>
    <row r="207" ht="15.75" customHeight="1">
      <c r="A207" s="753"/>
      <c r="B207" s="753"/>
      <c r="C207" s="753"/>
      <c r="D207" s="754"/>
    </row>
    <row r="208" ht="15.75" customHeight="1">
      <c r="A208" s="753"/>
      <c r="B208" s="753"/>
      <c r="C208" s="753"/>
      <c r="D208" s="754"/>
    </row>
    <row r="209" ht="15.75" customHeight="1">
      <c r="A209" s="753"/>
      <c r="B209" s="753"/>
      <c r="C209" s="753"/>
      <c r="D209" s="754"/>
    </row>
    <row r="210" ht="15.75" customHeight="1">
      <c r="A210" s="753"/>
      <c r="B210" s="753"/>
      <c r="C210" s="753"/>
      <c r="D210" s="754"/>
    </row>
    <row r="211" ht="15.75" customHeight="1">
      <c r="A211" s="753"/>
      <c r="B211" s="753"/>
      <c r="C211" s="753"/>
      <c r="D211" s="754"/>
    </row>
    <row r="212" ht="15.75" customHeight="1">
      <c r="A212" s="753"/>
      <c r="B212" s="753"/>
      <c r="C212" s="753"/>
      <c r="D212" s="754"/>
    </row>
    <row r="213" ht="15.75" customHeight="1">
      <c r="A213" s="753"/>
      <c r="B213" s="753"/>
      <c r="C213" s="753"/>
      <c r="D213" s="754"/>
    </row>
    <row r="214" ht="15.75" customHeight="1">
      <c r="A214" s="753"/>
      <c r="B214" s="753"/>
      <c r="C214" s="753"/>
      <c r="D214" s="754"/>
    </row>
    <row r="215" ht="15.75" customHeight="1">
      <c r="A215" s="753"/>
      <c r="B215" s="753"/>
      <c r="C215" s="753"/>
      <c r="D215" s="754"/>
    </row>
    <row r="216" ht="15.75" customHeight="1">
      <c r="A216" s="753"/>
      <c r="B216" s="753"/>
      <c r="C216" s="753"/>
      <c r="D216" s="754"/>
    </row>
    <row r="217" ht="15.75" customHeight="1">
      <c r="A217" s="753"/>
      <c r="B217" s="753"/>
      <c r="C217" s="753"/>
      <c r="D217" s="754"/>
    </row>
    <row r="218" ht="15.75" customHeight="1">
      <c r="A218" s="753"/>
      <c r="B218" s="753"/>
      <c r="C218" s="753"/>
      <c r="D218" s="754"/>
    </row>
    <row r="219" ht="15.75" customHeight="1">
      <c r="A219" s="753"/>
      <c r="B219" s="753"/>
      <c r="C219" s="753"/>
      <c r="D219" s="754"/>
    </row>
    <row r="220" ht="15.75" customHeight="1">
      <c r="A220" s="753"/>
      <c r="B220" s="753"/>
      <c r="C220" s="753"/>
      <c r="D220" s="754"/>
    </row>
    <row r="221" ht="15.75" customHeight="1">
      <c r="A221" s="753"/>
      <c r="B221" s="753"/>
      <c r="C221" s="753"/>
      <c r="D221" s="754"/>
    </row>
    <row r="222" ht="15.75" customHeight="1">
      <c r="A222" s="753"/>
      <c r="B222" s="753"/>
      <c r="C222" s="753"/>
      <c r="D222" s="754"/>
    </row>
    <row r="223" ht="15.75" customHeight="1">
      <c r="A223" s="753"/>
      <c r="B223" s="753"/>
      <c r="C223" s="753"/>
      <c r="D223" s="754"/>
    </row>
    <row r="224" ht="15.75" customHeight="1">
      <c r="A224" s="753"/>
      <c r="B224" s="753"/>
      <c r="C224" s="753"/>
      <c r="D224" s="754"/>
    </row>
    <row r="225" ht="15.75" customHeight="1">
      <c r="A225" s="753"/>
      <c r="B225" s="753"/>
      <c r="C225" s="753"/>
      <c r="D225" s="754"/>
    </row>
    <row r="226" ht="15.75" customHeight="1">
      <c r="A226" s="753"/>
      <c r="B226" s="753"/>
      <c r="C226" s="753"/>
      <c r="D226" s="754"/>
    </row>
    <row r="227" ht="15.75" customHeight="1">
      <c r="A227" s="753"/>
      <c r="B227" s="753"/>
      <c r="C227" s="753"/>
      <c r="D227" s="754"/>
    </row>
    <row r="228" ht="15.75" customHeight="1">
      <c r="A228" s="753"/>
      <c r="B228" s="753"/>
      <c r="C228" s="753"/>
      <c r="D228" s="754"/>
    </row>
    <row r="229" ht="15.75" customHeight="1">
      <c r="A229" s="753"/>
      <c r="B229" s="753"/>
      <c r="C229" s="753"/>
      <c r="D229" s="754"/>
    </row>
    <row r="230" ht="15.75" customHeight="1">
      <c r="A230" s="753"/>
      <c r="B230" s="753"/>
      <c r="C230" s="753"/>
      <c r="D230" s="754"/>
    </row>
    <row r="231" ht="15.75" customHeight="1">
      <c r="A231" s="753"/>
      <c r="B231" s="753"/>
      <c r="C231" s="753"/>
      <c r="D231" s="754"/>
    </row>
    <row r="232" ht="15.75" customHeight="1">
      <c r="A232" s="753"/>
      <c r="B232" s="753"/>
      <c r="C232" s="753"/>
      <c r="D232" s="754"/>
    </row>
    <row r="233" ht="15.75" customHeight="1">
      <c r="A233" s="753"/>
      <c r="B233" s="753"/>
      <c r="C233" s="753"/>
      <c r="D233" s="754"/>
    </row>
    <row r="234" ht="15.75" customHeight="1">
      <c r="A234" s="753"/>
      <c r="B234" s="753"/>
      <c r="C234" s="753"/>
      <c r="D234" s="754"/>
    </row>
    <row r="235" ht="15.75" customHeight="1">
      <c r="A235" s="753"/>
      <c r="B235" s="753"/>
      <c r="C235" s="753"/>
      <c r="D235" s="754"/>
    </row>
    <row r="236" ht="15.75" customHeight="1">
      <c r="A236" s="753"/>
      <c r="B236" s="753"/>
      <c r="C236" s="753"/>
      <c r="D236" s="754"/>
    </row>
    <row r="237" ht="15.75" customHeight="1">
      <c r="A237" s="753"/>
      <c r="B237" s="753"/>
      <c r="C237" s="753"/>
      <c r="D237" s="754"/>
    </row>
    <row r="238" ht="15.75" customHeight="1">
      <c r="A238" s="753"/>
      <c r="B238" s="753"/>
      <c r="C238" s="753"/>
      <c r="D238" s="754"/>
    </row>
    <row r="239" ht="15.75" customHeight="1">
      <c r="A239" s="753"/>
      <c r="B239" s="753"/>
      <c r="C239" s="753"/>
      <c r="D239" s="754"/>
    </row>
    <row r="240" ht="15.75" customHeight="1">
      <c r="A240" s="753"/>
      <c r="B240" s="753"/>
      <c r="C240" s="753"/>
      <c r="D240" s="754"/>
    </row>
    <row r="241" ht="15.75" customHeight="1">
      <c r="A241" s="753"/>
      <c r="B241" s="753"/>
      <c r="C241" s="753"/>
      <c r="D241" s="754"/>
    </row>
    <row r="242" ht="15.75" customHeight="1">
      <c r="A242" s="753"/>
      <c r="B242" s="753"/>
      <c r="C242" s="753"/>
      <c r="D242" s="754"/>
    </row>
    <row r="243" ht="15.75" customHeight="1">
      <c r="A243" s="753"/>
      <c r="B243" s="753"/>
      <c r="C243" s="753"/>
      <c r="D243" s="754"/>
    </row>
    <row r="244" ht="15.75" customHeight="1">
      <c r="A244" s="753"/>
      <c r="B244" s="753"/>
      <c r="C244" s="753"/>
      <c r="D244" s="754"/>
    </row>
    <row r="245" ht="15.75" customHeight="1">
      <c r="A245" s="753"/>
      <c r="B245" s="753"/>
      <c r="C245" s="753"/>
      <c r="D245" s="754"/>
    </row>
    <row r="246" ht="15.75" customHeight="1">
      <c r="A246" s="753"/>
      <c r="B246" s="753"/>
      <c r="C246" s="753"/>
      <c r="D246" s="754"/>
    </row>
    <row r="247" ht="15.75" customHeight="1">
      <c r="A247" s="753"/>
      <c r="B247" s="753"/>
      <c r="C247" s="753"/>
      <c r="D247" s="754"/>
    </row>
    <row r="248" ht="15.75" customHeight="1">
      <c r="A248" s="753"/>
      <c r="B248" s="753"/>
      <c r="C248" s="753"/>
      <c r="D248" s="754"/>
    </row>
    <row r="249" ht="15.75" customHeight="1">
      <c r="A249" s="753"/>
      <c r="B249" s="753"/>
      <c r="C249" s="753"/>
      <c r="D249" s="754"/>
    </row>
    <row r="250" ht="15.75" customHeight="1">
      <c r="A250" s="753"/>
      <c r="B250" s="753"/>
      <c r="C250" s="753"/>
      <c r="D250" s="754"/>
    </row>
    <row r="251" ht="15.75" customHeight="1">
      <c r="A251" s="753"/>
      <c r="B251" s="753"/>
      <c r="C251" s="753"/>
      <c r="D251" s="754"/>
    </row>
    <row r="252" ht="15.75" customHeight="1">
      <c r="A252" s="753"/>
      <c r="B252" s="753"/>
      <c r="C252" s="753"/>
      <c r="D252" s="754"/>
    </row>
    <row r="253" ht="15.75" customHeight="1">
      <c r="A253" s="753"/>
      <c r="B253" s="753"/>
      <c r="C253" s="753"/>
      <c r="D253" s="754"/>
    </row>
    <row r="254" ht="15.75" customHeight="1">
      <c r="A254" s="753"/>
      <c r="B254" s="753"/>
      <c r="C254" s="753"/>
      <c r="D254" s="754"/>
    </row>
    <row r="255" ht="15.75" customHeight="1">
      <c r="A255" s="753"/>
      <c r="B255" s="753"/>
      <c r="C255" s="753"/>
      <c r="D255" s="754"/>
    </row>
    <row r="256" ht="15.75" customHeight="1">
      <c r="A256" s="753"/>
      <c r="B256" s="753"/>
      <c r="C256" s="753"/>
      <c r="D256" s="754"/>
    </row>
    <row r="257" ht="15.75" customHeight="1">
      <c r="A257" s="753"/>
      <c r="B257" s="753"/>
      <c r="C257" s="753"/>
      <c r="D257" s="754"/>
    </row>
    <row r="258" ht="15.75" customHeight="1">
      <c r="A258" s="753"/>
      <c r="B258" s="753"/>
      <c r="C258" s="753"/>
      <c r="D258" s="754"/>
    </row>
    <row r="259" ht="15.75" customHeight="1">
      <c r="A259" s="753"/>
      <c r="B259" s="753"/>
      <c r="C259" s="753"/>
      <c r="D259" s="754"/>
    </row>
    <row r="260" ht="15.75" customHeight="1">
      <c r="A260" s="753"/>
      <c r="B260" s="753"/>
      <c r="C260" s="753"/>
      <c r="D260" s="754"/>
    </row>
    <row r="261" ht="15.75" customHeight="1">
      <c r="A261" s="753"/>
      <c r="B261" s="753"/>
      <c r="C261" s="753"/>
      <c r="D261" s="754"/>
    </row>
    <row r="262" ht="15.75" customHeight="1">
      <c r="A262" s="753"/>
      <c r="B262" s="753"/>
      <c r="C262" s="753"/>
      <c r="D262" s="754"/>
    </row>
    <row r="263" ht="15.75" customHeight="1">
      <c r="A263" s="753"/>
      <c r="B263" s="753"/>
      <c r="C263" s="753"/>
      <c r="D263" s="754"/>
    </row>
    <row r="264" ht="15.75" customHeight="1">
      <c r="A264" s="753"/>
      <c r="B264" s="753"/>
      <c r="C264" s="753"/>
      <c r="D264" s="754"/>
    </row>
    <row r="265" ht="15.75" customHeight="1">
      <c r="A265" s="753"/>
      <c r="B265" s="753"/>
      <c r="C265" s="753"/>
      <c r="D265" s="754"/>
    </row>
    <row r="266" ht="15.75" customHeight="1">
      <c r="A266" s="753"/>
      <c r="B266" s="753"/>
      <c r="C266" s="753"/>
      <c r="D266" s="754"/>
    </row>
    <row r="267" ht="15.75" customHeight="1">
      <c r="A267" s="753"/>
      <c r="B267" s="753"/>
      <c r="C267" s="753"/>
      <c r="D267" s="754"/>
    </row>
    <row r="268" ht="15.75" customHeight="1">
      <c r="A268" s="753"/>
      <c r="B268" s="753"/>
      <c r="C268" s="753"/>
      <c r="D268" s="754"/>
    </row>
    <row r="269" ht="15.75" customHeight="1">
      <c r="A269" s="753"/>
      <c r="B269" s="753"/>
      <c r="C269" s="753"/>
      <c r="D269" s="754"/>
    </row>
    <row r="270" ht="15.75" customHeight="1">
      <c r="A270" s="753"/>
      <c r="B270" s="753"/>
      <c r="C270" s="753"/>
      <c r="D270" s="754"/>
    </row>
    <row r="271" ht="15.75" customHeight="1">
      <c r="A271" s="753"/>
      <c r="B271" s="753"/>
      <c r="C271" s="753"/>
      <c r="D271" s="754"/>
    </row>
    <row r="272" ht="15.75" customHeight="1">
      <c r="A272" s="753"/>
      <c r="B272" s="753"/>
      <c r="C272" s="753"/>
      <c r="D272" s="754"/>
    </row>
    <row r="273" ht="15.75" customHeight="1">
      <c r="A273" s="753"/>
      <c r="B273" s="753"/>
      <c r="C273" s="753"/>
      <c r="D273" s="754"/>
    </row>
    <row r="274" ht="15.75" customHeight="1">
      <c r="A274" s="753"/>
      <c r="B274" s="753"/>
      <c r="C274" s="753"/>
      <c r="D274" s="754"/>
    </row>
    <row r="275" ht="15.75" customHeight="1">
      <c r="A275" s="753"/>
      <c r="B275" s="753"/>
      <c r="C275" s="753"/>
      <c r="D275" s="754"/>
    </row>
    <row r="276" ht="15.75" customHeight="1">
      <c r="A276" s="753"/>
      <c r="B276" s="753"/>
      <c r="C276" s="753"/>
      <c r="D276" s="754"/>
    </row>
    <row r="277" ht="15.75" customHeight="1">
      <c r="A277" s="753"/>
      <c r="B277" s="753"/>
      <c r="C277" s="753"/>
      <c r="D277" s="754"/>
    </row>
    <row r="278" ht="15.75" customHeight="1">
      <c r="A278" s="753"/>
      <c r="B278" s="753"/>
      <c r="C278" s="753"/>
      <c r="D278" s="754"/>
    </row>
    <row r="279" ht="15.75" customHeight="1">
      <c r="A279" s="753"/>
      <c r="B279" s="753"/>
      <c r="C279" s="753"/>
      <c r="D279" s="754"/>
    </row>
    <row r="280" ht="15.75" customHeight="1">
      <c r="A280" s="753"/>
      <c r="B280" s="753"/>
      <c r="C280" s="753"/>
      <c r="D280" s="754"/>
    </row>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portrait"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33.75"/>
    <col customWidth="1" min="5" max="6" width="12.63"/>
    <col customWidth="1" min="9" max="9" width="41.63"/>
    <col customWidth="1" min="10" max="10" width="37.5"/>
  </cols>
  <sheetData>
    <row r="1" ht="15.75" customHeight="1">
      <c r="A1" s="538" t="s">
        <v>2125</v>
      </c>
      <c r="F1" s="532"/>
      <c r="G1" s="532"/>
      <c r="H1" s="532"/>
      <c r="I1" s="532"/>
      <c r="J1" s="532"/>
    </row>
    <row r="2" ht="15.75" customHeight="1">
      <c r="A2" s="532"/>
      <c r="B2" s="532"/>
      <c r="C2" s="532"/>
      <c r="D2" s="532"/>
      <c r="E2" s="532"/>
      <c r="F2" s="532"/>
      <c r="G2" s="532"/>
      <c r="H2" s="532"/>
      <c r="I2" s="532"/>
      <c r="J2" s="532"/>
    </row>
    <row r="3" ht="15.75" customHeight="1">
      <c r="A3" s="540" t="s">
        <v>3404</v>
      </c>
      <c r="F3" s="532"/>
      <c r="G3" s="532"/>
      <c r="H3" s="532"/>
      <c r="I3" s="532"/>
      <c r="J3" s="532"/>
    </row>
    <row r="4" ht="15.75" customHeight="1">
      <c r="A4" s="755"/>
      <c r="B4" s="542" t="s">
        <v>2130</v>
      </c>
      <c r="C4" s="542" t="s">
        <v>2131</v>
      </c>
      <c r="D4" s="542" t="s">
        <v>2132</v>
      </c>
      <c r="E4" s="542" t="s">
        <v>2133</v>
      </c>
      <c r="F4" s="542" t="s">
        <v>2134</v>
      </c>
      <c r="G4" s="542" t="s">
        <v>2135</v>
      </c>
      <c r="H4" s="542" t="s">
        <v>2136</v>
      </c>
      <c r="I4" s="542" t="s">
        <v>2137</v>
      </c>
      <c r="J4" s="542" t="s">
        <v>2138</v>
      </c>
    </row>
    <row r="5" ht="15.75" customHeight="1">
      <c r="A5" s="540"/>
      <c r="B5" s="540"/>
      <c r="C5" s="540"/>
      <c r="D5" s="540"/>
      <c r="E5" s="540"/>
      <c r="F5" s="540"/>
      <c r="G5" s="540"/>
      <c r="H5" s="540"/>
      <c r="I5" s="540"/>
      <c r="J5" s="540"/>
    </row>
    <row r="6" ht="15.75" customHeight="1">
      <c r="A6" s="540">
        <v>1.0</v>
      </c>
      <c r="B6" s="540">
        <v>10983.0</v>
      </c>
      <c r="C6" s="540">
        <v>1725.0</v>
      </c>
      <c r="D6" s="540" t="s">
        <v>73</v>
      </c>
      <c r="E6" s="540" t="s">
        <v>2141</v>
      </c>
      <c r="F6" s="540" t="s">
        <v>2150</v>
      </c>
      <c r="G6" s="540">
        <v>59.0</v>
      </c>
      <c r="H6" s="547">
        <v>45658.0</v>
      </c>
      <c r="I6" s="540" t="s">
        <v>3405</v>
      </c>
      <c r="J6" s="540" t="s">
        <v>2243</v>
      </c>
      <c r="K6" s="548" t="str">
        <f t="array" ref="K6">xlookup(D6,JANUARY!F:F,JANUARY!M:M)</f>
        <v>INFORMAL ECONOMY- INFORMAL SECTOR</v>
      </c>
    </row>
    <row r="7" ht="15.75" customHeight="1">
      <c r="A7" s="540">
        <v>2.0</v>
      </c>
      <c r="B7" s="540">
        <v>10986.0</v>
      </c>
      <c r="C7" s="540">
        <v>1726.0</v>
      </c>
      <c r="D7" s="540" t="s">
        <v>137</v>
      </c>
      <c r="E7" s="540" t="s">
        <v>2141</v>
      </c>
      <c r="F7" s="540" t="s">
        <v>2142</v>
      </c>
      <c r="G7" s="540">
        <v>56.0</v>
      </c>
      <c r="H7" s="547">
        <v>45658.0</v>
      </c>
      <c r="I7" s="540" t="s">
        <v>3406</v>
      </c>
      <c r="J7" s="540" t="s">
        <v>2224</v>
      </c>
      <c r="K7" s="548" t="str">
        <f t="array" ref="K7">xlookup(D7,JANUARY!F:F,JANUARY!M:M)</f>
        <v>INFORMAL ECONOMY- INFORMAL SECTOR</v>
      </c>
    </row>
    <row r="8" ht="15.75" customHeight="1">
      <c r="A8" s="540">
        <v>3.0</v>
      </c>
      <c r="B8" s="540">
        <v>3596.0</v>
      </c>
      <c r="C8" s="540">
        <v>1727.0</v>
      </c>
      <c r="D8" s="540" t="s">
        <v>3407</v>
      </c>
      <c r="E8" s="540" t="s">
        <v>2147</v>
      </c>
      <c r="F8" s="540" t="s">
        <v>2142</v>
      </c>
      <c r="G8" s="540">
        <v>67.0</v>
      </c>
      <c r="H8" s="547">
        <v>45659.0</v>
      </c>
      <c r="I8" s="540" t="s">
        <v>3408</v>
      </c>
      <c r="J8" s="540" t="s">
        <v>3409</v>
      </c>
      <c r="K8" s="548" t="str">
        <f t="array" ref="K8">xlookup(D8,JANUARY!F:F,JANUARY!M:M)</f>
        <v>#N/A</v>
      </c>
    </row>
    <row r="9" ht="15.75" customHeight="1">
      <c r="A9" s="540">
        <v>4.0</v>
      </c>
      <c r="B9" s="540">
        <v>11006.0</v>
      </c>
      <c r="C9" s="540">
        <v>1728.0</v>
      </c>
      <c r="D9" s="540" t="s">
        <v>106</v>
      </c>
      <c r="E9" s="540" t="s">
        <v>2141</v>
      </c>
      <c r="F9" s="540" t="s">
        <v>2150</v>
      </c>
      <c r="G9" s="540">
        <v>20.0</v>
      </c>
      <c r="H9" s="547">
        <v>45659.0</v>
      </c>
      <c r="I9" s="540" t="s">
        <v>3410</v>
      </c>
      <c r="J9" s="540" t="s">
        <v>3389</v>
      </c>
      <c r="K9" s="548" t="str">
        <f t="array" ref="K9">xlookup(D9,JANUARY!F:F,JANUARY!M:M)</f>
        <v>FORMAL-PRIVATE</v>
      </c>
    </row>
    <row r="10" ht="15.75" customHeight="1">
      <c r="A10" s="540">
        <v>5.0</v>
      </c>
      <c r="B10" s="540">
        <v>6957.0</v>
      </c>
      <c r="C10" s="540">
        <v>1729.0</v>
      </c>
      <c r="D10" s="540" t="s">
        <v>128</v>
      </c>
      <c r="E10" s="540" t="s">
        <v>2147</v>
      </c>
      <c r="F10" s="540" t="s">
        <v>2142</v>
      </c>
      <c r="G10" s="540">
        <v>1.0</v>
      </c>
      <c r="H10" s="547">
        <v>45659.0</v>
      </c>
      <c r="I10" s="540" t="s">
        <v>3411</v>
      </c>
      <c r="J10" s="540" t="s">
        <v>2251</v>
      </c>
      <c r="K10" s="548" t="str">
        <f t="array" ref="K10">xlookup(D10,JANUARY!F:F,JANUARY!M:M)</f>
        <v>FORMAL-PRIVATE</v>
      </c>
    </row>
    <row r="11" ht="15.75" customHeight="1">
      <c r="A11" s="540">
        <v>6.0</v>
      </c>
      <c r="B11" s="540">
        <v>11025.0</v>
      </c>
      <c r="C11" s="540">
        <v>1730.0</v>
      </c>
      <c r="D11" s="540" t="s">
        <v>191</v>
      </c>
      <c r="E11" s="540" t="s">
        <v>2147</v>
      </c>
      <c r="F11" s="540" t="s">
        <v>2150</v>
      </c>
      <c r="G11" s="540">
        <v>1.0</v>
      </c>
      <c r="H11" s="547">
        <v>45660.0</v>
      </c>
      <c r="I11" s="540" t="s">
        <v>3412</v>
      </c>
      <c r="J11" s="540" t="s">
        <v>2251</v>
      </c>
      <c r="K11" s="548" t="str">
        <f t="array" ref="K11">xlookup(D11,JANUARY!F:F,JANUARY!M:M)</f>
        <v>FORMAL-PRIVATE</v>
      </c>
    </row>
    <row r="12" ht="15.75" customHeight="1">
      <c r="A12" s="540">
        <v>7.0</v>
      </c>
      <c r="B12" s="540">
        <v>11033.0</v>
      </c>
      <c r="C12" s="540">
        <v>1731.0</v>
      </c>
      <c r="D12" s="540" t="s">
        <v>287</v>
      </c>
      <c r="E12" s="540" t="s">
        <v>2141</v>
      </c>
      <c r="F12" s="540" t="s">
        <v>2150</v>
      </c>
      <c r="G12" s="540">
        <v>4.0</v>
      </c>
      <c r="H12" s="547">
        <v>45661.0</v>
      </c>
      <c r="I12" s="540" t="s">
        <v>3413</v>
      </c>
      <c r="J12" s="540" t="s">
        <v>2217</v>
      </c>
      <c r="K12" s="548" t="str">
        <f t="array" ref="K12">xlookup(D12,JANUARY!F:F,JANUARY!M:M)</f>
        <v>FORMAL-PRIVATE</v>
      </c>
    </row>
    <row r="13" ht="15.75" customHeight="1">
      <c r="A13" s="540">
        <v>8.0</v>
      </c>
      <c r="B13" s="540">
        <v>10004.0</v>
      </c>
      <c r="C13" s="540">
        <v>1732.0</v>
      </c>
      <c r="D13" s="540" t="s">
        <v>142</v>
      </c>
      <c r="E13" s="540" t="s">
        <v>2147</v>
      </c>
      <c r="F13" s="540" t="s">
        <v>2142</v>
      </c>
      <c r="G13" s="540">
        <v>35.0</v>
      </c>
      <c r="H13" s="547">
        <v>45661.0</v>
      </c>
      <c r="I13" s="540" t="s">
        <v>3414</v>
      </c>
      <c r="J13" s="540" t="s">
        <v>2269</v>
      </c>
      <c r="K13" s="548" t="str">
        <f t="array" ref="K13">xlookup(D13,JANUARY!F:F,JANUARY!M:M)</f>
        <v>FORMAL-PRIVATE</v>
      </c>
    </row>
    <row r="14" ht="15.75" customHeight="1">
      <c r="A14" s="540">
        <v>9.0</v>
      </c>
      <c r="B14" s="540">
        <v>5178.0</v>
      </c>
      <c r="C14" s="540">
        <v>1733.0</v>
      </c>
      <c r="D14" s="540" t="s">
        <v>224</v>
      </c>
      <c r="E14" s="540" t="s">
        <v>2147</v>
      </c>
      <c r="F14" s="540" t="s">
        <v>2142</v>
      </c>
      <c r="G14" s="540">
        <v>39.0</v>
      </c>
      <c r="H14" s="547">
        <v>45661.0</v>
      </c>
      <c r="I14" s="540" t="s">
        <v>3415</v>
      </c>
      <c r="J14" s="540" t="s">
        <v>3416</v>
      </c>
      <c r="K14" s="548" t="str">
        <f t="array" ref="K14">xlookup(D14,JANUARY!F:F,JANUARY!M:M)</f>
        <v>SELF EARNING INDIVIDUAL</v>
      </c>
    </row>
    <row r="15" ht="15.75" customHeight="1">
      <c r="A15" s="540">
        <v>10.0</v>
      </c>
      <c r="B15" s="540">
        <v>11052.0</v>
      </c>
      <c r="C15" s="540">
        <v>1734.0</v>
      </c>
      <c r="D15" s="540" t="s">
        <v>3417</v>
      </c>
      <c r="E15" s="540" t="s">
        <v>2147</v>
      </c>
      <c r="F15" s="540" t="s">
        <v>2150</v>
      </c>
      <c r="G15" s="540">
        <v>0.0</v>
      </c>
      <c r="H15" s="547">
        <v>45661.0</v>
      </c>
      <c r="I15" s="540" t="s">
        <v>3418</v>
      </c>
      <c r="J15" s="540" t="s">
        <v>2213</v>
      </c>
      <c r="K15" s="548" t="str">
        <f t="array" ref="K15">xlookup(D15,JANUARY!F:F,JANUARY!M:M)</f>
        <v>#N/A</v>
      </c>
    </row>
    <row r="16" ht="15.75" customHeight="1">
      <c r="A16" s="540">
        <v>11.0</v>
      </c>
      <c r="B16" s="540">
        <v>10892.0</v>
      </c>
      <c r="C16" s="540">
        <v>1735.0</v>
      </c>
      <c r="D16" s="540" t="s">
        <v>160</v>
      </c>
      <c r="E16" s="540" t="s">
        <v>2147</v>
      </c>
      <c r="F16" s="540" t="s">
        <v>2150</v>
      </c>
      <c r="G16" s="540">
        <v>7.0</v>
      </c>
      <c r="H16" s="547">
        <v>45661.0</v>
      </c>
      <c r="I16" s="540" t="s">
        <v>3419</v>
      </c>
      <c r="J16" s="540" t="s">
        <v>2213</v>
      </c>
      <c r="K16" s="548" t="str">
        <f t="array" ref="K16">xlookup(D16,JANUARY!F:F,JANUARY!M:M)</f>
        <v>FORMAL-GOVERNMENT</v>
      </c>
    </row>
    <row r="17" ht="15.75" customHeight="1">
      <c r="A17" s="540">
        <v>12.0</v>
      </c>
      <c r="B17" s="540">
        <v>11048.0</v>
      </c>
      <c r="C17" s="540">
        <v>1736.0</v>
      </c>
      <c r="D17" s="540" t="s">
        <v>153</v>
      </c>
      <c r="E17" s="540" t="s">
        <v>2141</v>
      </c>
      <c r="F17" s="540" t="s">
        <v>2142</v>
      </c>
      <c r="G17" s="540">
        <v>63.0</v>
      </c>
      <c r="H17" s="547">
        <v>45661.0</v>
      </c>
      <c r="I17" s="540" t="s">
        <v>3420</v>
      </c>
      <c r="J17" s="540" t="s">
        <v>2194</v>
      </c>
      <c r="K17" s="548" t="str">
        <f t="array" ref="K17">xlookup(D17,JANUARY!F:F,JANUARY!M:M)</f>
        <v>SENIOR CITIZEN</v>
      </c>
    </row>
    <row r="18" ht="15.75" customHeight="1">
      <c r="A18" s="540">
        <v>13.0</v>
      </c>
      <c r="B18" s="540">
        <v>11055.0</v>
      </c>
      <c r="C18" s="540">
        <v>1737.0</v>
      </c>
      <c r="D18" s="540" t="s">
        <v>198</v>
      </c>
      <c r="E18" s="540" t="s">
        <v>2141</v>
      </c>
      <c r="F18" s="540" t="s">
        <v>2150</v>
      </c>
      <c r="G18" s="540">
        <v>8.0</v>
      </c>
      <c r="H18" s="547">
        <v>45661.0</v>
      </c>
      <c r="I18" s="540" t="s">
        <v>3421</v>
      </c>
      <c r="J18" s="540" t="s">
        <v>3422</v>
      </c>
      <c r="K18" s="548" t="str">
        <f t="array" ref="K18">xlookup(D18,JANUARY!F:F,JANUARY!M:M)</f>
        <v>FORMAL-PRIVATE</v>
      </c>
    </row>
    <row r="19" ht="15.75" customHeight="1">
      <c r="A19" s="540">
        <v>14.0</v>
      </c>
      <c r="B19" s="540">
        <v>11056.0</v>
      </c>
      <c r="C19" s="540">
        <v>1738.0</v>
      </c>
      <c r="D19" s="540" t="s">
        <v>182</v>
      </c>
      <c r="E19" s="540" t="s">
        <v>2147</v>
      </c>
      <c r="F19" s="540" t="s">
        <v>2150</v>
      </c>
      <c r="G19" s="540">
        <v>1.0</v>
      </c>
      <c r="H19" s="547">
        <v>45661.0</v>
      </c>
      <c r="I19" s="540" t="s">
        <v>3423</v>
      </c>
      <c r="J19" s="540" t="s">
        <v>2161</v>
      </c>
      <c r="K19" s="548" t="str">
        <f t="array" ref="K19">xlookup(D19,JANUARY!F:F,JANUARY!M:M)</f>
        <v>FORMAL-PRIVATE</v>
      </c>
    </row>
    <row r="20" ht="15.75" customHeight="1">
      <c r="A20" s="540">
        <v>15.0</v>
      </c>
      <c r="B20" s="540">
        <v>11063.0</v>
      </c>
      <c r="C20" s="540">
        <v>1739.0</v>
      </c>
      <c r="D20" s="540" t="s">
        <v>423</v>
      </c>
      <c r="E20" s="540" t="s">
        <v>2147</v>
      </c>
      <c r="F20" s="540" t="s">
        <v>2150</v>
      </c>
      <c r="G20" s="540">
        <v>11.0</v>
      </c>
      <c r="H20" s="547">
        <v>45662.0</v>
      </c>
      <c r="I20" s="540" t="s">
        <v>3424</v>
      </c>
      <c r="J20" s="540" t="s">
        <v>2184</v>
      </c>
      <c r="K20" s="548" t="str">
        <f t="array" ref="K20">xlookup(D20,JANUARY!F:F,JANUARY!M:M)</f>
        <v>INDIGENT</v>
      </c>
    </row>
    <row r="21" ht="15.75" customHeight="1">
      <c r="A21" s="540">
        <v>16.0</v>
      </c>
      <c r="B21" s="540">
        <v>11066.0</v>
      </c>
      <c r="C21" s="540">
        <v>1740.0</v>
      </c>
      <c r="D21" s="540" t="s">
        <v>295</v>
      </c>
      <c r="E21" s="540" t="s">
        <v>2141</v>
      </c>
      <c r="F21" s="540" t="s">
        <v>2150</v>
      </c>
      <c r="G21" s="540">
        <v>23.0</v>
      </c>
      <c r="H21" s="547">
        <v>45662.0</v>
      </c>
      <c r="I21" s="540" t="s">
        <v>3425</v>
      </c>
      <c r="J21" s="540" t="s">
        <v>2146</v>
      </c>
      <c r="K21" s="548" t="str">
        <f t="array" ref="K21">xlookup(D21,JANUARY!F:F,JANUARY!M:M)</f>
        <v>INFORMAL ECONOMY- INFORMAL SECTOR</v>
      </c>
    </row>
    <row r="22" ht="15.75" customHeight="1">
      <c r="A22" s="540">
        <v>17.0</v>
      </c>
      <c r="B22" s="540">
        <v>11069.0</v>
      </c>
      <c r="C22" s="540">
        <v>1741.0</v>
      </c>
      <c r="D22" s="540" t="s">
        <v>262</v>
      </c>
      <c r="E22" s="540" t="s">
        <v>2147</v>
      </c>
      <c r="F22" s="540" t="s">
        <v>2150</v>
      </c>
      <c r="G22" s="540">
        <v>26.0</v>
      </c>
      <c r="H22" s="547">
        <v>45662.0</v>
      </c>
      <c r="I22" s="540" t="s">
        <v>3426</v>
      </c>
      <c r="J22" s="540" t="s">
        <v>2180</v>
      </c>
      <c r="K22" s="548" t="str">
        <f t="array" ref="K22">xlookup(D22,JANUARY!F:F,JANUARY!M:M)</f>
        <v>FORMAL-PRIVATE</v>
      </c>
    </row>
    <row r="23" ht="15.75" customHeight="1">
      <c r="A23" s="540">
        <v>18.0</v>
      </c>
      <c r="B23" s="540">
        <v>11077.0</v>
      </c>
      <c r="C23" s="540">
        <v>1742.0</v>
      </c>
      <c r="D23" s="540" t="s">
        <v>348</v>
      </c>
      <c r="E23" s="540" t="s">
        <v>2141</v>
      </c>
      <c r="F23" s="540" t="s">
        <v>2150</v>
      </c>
      <c r="G23" s="540">
        <v>14.0</v>
      </c>
      <c r="H23" s="547">
        <v>45663.0</v>
      </c>
      <c r="I23" s="540" t="s">
        <v>3427</v>
      </c>
      <c r="J23" s="540" t="s">
        <v>3428</v>
      </c>
      <c r="K23" s="548" t="str">
        <f t="array" ref="K23">xlookup(D23,JANUARY!F:F,JANUARY!M:M)</f>
        <v>SELF EARNING INDIVIDUAL</v>
      </c>
    </row>
    <row r="24" ht="15.75" customHeight="1">
      <c r="A24" s="540">
        <v>19.0</v>
      </c>
      <c r="B24" s="540">
        <v>7288.0</v>
      </c>
      <c r="C24" s="540">
        <v>1743.0</v>
      </c>
      <c r="D24" s="540" t="s">
        <v>523</v>
      </c>
      <c r="E24" s="540" t="s">
        <v>2147</v>
      </c>
      <c r="F24" s="540" t="s">
        <v>2150</v>
      </c>
      <c r="G24" s="540">
        <v>57.0</v>
      </c>
      <c r="H24" s="547">
        <v>45663.0</v>
      </c>
      <c r="I24" s="540" t="s">
        <v>3429</v>
      </c>
      <c r="J24" s="540" t="s">
        <v>2180</v>
      </c>
      <c r="K24" s="548" t="str">
        <f t="array" ref="K24">xlookup(D24,JANUARY!F:F,JANUARY!M:M)</f>
        <v>SENIOR CITIZEN</v>
      </c>
    </row>
    <row r="25" ht="15.75" customHeight="1">
      <c r="A25" s="540">
        <v>20.0</v>
      </c>
      <c r="B25" s="540">
        <v>11081.0</v>
      </c>
      <c r="C25" s="540">
        <v>1744.0</v>
      </c>
      <c r="D25" s="540" t="s">
        <v>381</v>
      </c>
      <c r="E25" s="540" t="s">
        <v>2141</v>
      </c>
      <c r="F25" s="540" t="s">
        <v>2142</v>
      </c>
      <c r="G25" s="540">
        <v>29.0</v>
      </c>
      <c r="H25" s="547">
        <v>45663.0</v>
      </c>
      <c r="I25" s="540" t="s">
        <v>3430</v>
      </c>
      <c r="J25" s="540" t="s">
        <v>2154</v>
      </c>
      <c r="K25" s="548" t="str">
        <f t="array" ref="K25">xlookup(D25,JANUARY!F:F,JANUARY!M:M)</f>
        <v>FORMAL-PRIVATE</v>
      </c>
    </row>
    <row r="26" ht="15.75" customHeight="1">
      <c r="A26" s="540">
        <v>21.0</v>
      </c>
      <c r="B26" s="540">
        <v>11086.0</v>
      </c>
      <c r="C26" s="540">
        <v>1745.0</v>
      </c>
      <c r="D26" s="540" t="s">
        <v>431</v>
      </c>
      <c r="E26" s="540" t="s">
        <v>2141</v>
      </c>
      <c r="F26" s="540" t="s">
        <v>2150</v>
      </c>
      <c r="G26" s="540">
        <v>54.0</v>
      </c>
      <c r="H26" s="547">
        <v>45663.0</v>
      </c>
      <c r="I26" s="540" t="s">
        <v>3431</v>
      </c>
      <c r="J26" s="540" t="s">
        <v>2182</v>
      </c>
      <c r="K26" s="548" t="str">
        <f t="array" ref="K26">xlookup(D26,JANUARY!F:F,JANUARY!M:M)</f>
        <v>FORMAL-GOVERNMENT</v>
      </c>
    </row>
    <row r="27" ht="15.75" customHeight="1">
      <c r="A27" s="540">
        <v>22.0</v>
      </c>
      <c r="B27" s="540">
        <v>11088.0</v>
      </c>
      <c r="C27" s="540">
        <v>1746.0</v>
      </c>
      <c r="D27" s="540" t="s">
        <v>279</v>
      </c>
      <c r="E27" s="540" t="s">
        <v>2147</v>
      </c>
      <c r="F27" s="540" t="s">
        <v>2142</v>
      </c>
      <c r="G27" s="540">
        <v>58.0</v>
      </c>
      <c r="H27" s="547">
        <v>45663.0</v>
      </c>
      <c r="I27" s="540" t="s">
        <v>3432</v>
      </c>
      <c r="J27" s="540" t="s">
        <v>2163</v>
      </c>
      <c r="K27" s="548" t="str">
        <f t="array" ref="K27">xlookup(D27,JANUARY!F:F,JANUARY!M:M)</f>
        <v>SELF EARNING INDIVIDUAL</v>
      </c>
    </row>
    <row r="28" ht="15.75" customHeight="1">
      <c r="A28" s="540">
        <v>23.0</v>
      </c>
      <c r="B28" s="540">
        <v>11100.0</v>
      </c>
      <c r="C28" s="540">
        <v>1747.0</v>
      </c>
      <c r="D28" s="540" t="s">
        <v>3433</v>
      </c>
      <c r="E28" s="540" t="s">
        <v>2147</v>
      </c>
      <c r="F28" s="540" t="s">
        <v>2150</v>
      </c>
      <c r="G28" s="540">
        <v>75.0</v>
      </c>
      <c r="H28" s="547">
        <v>45663.0</v>
      </c>
      <c r="I28" s="540" t="s">
        <v>3434</v>
      </c>
      <c r="J28" s="540" t="s">
        <v>2171</v>
      </c>
      <c r="K28" s="548" t="str">
        <f t="array" ref="K28">xlookup(D28,JANUARY!F:F,JANUARY!M:M)</f>
        <v>#N/A</v>
      </c>
    </row>
    <row r="29" ht="15.75" customHeight="1">
      <c r="A29" s="540">
        <v>24.0</v>
      </c>
      <c r="B29" s="540">
        <v>11116.0</v>
      </c>
      <c r="C29" s="540">
        <v>1748.0</v>
      </c>
      <c r="D29" s="540" t="s">
        <v>299</v>
      </c>
      <c r="E29" s="540" t="s">
        <v>2147</v>
      </c>
      <c r="F29" s="540" t="s">
        <v>2150</v>
      </c>
      <c r="G29" s="540">
        <v>17.0</v>
      </c>
      <c r="H29" s="547">
        <v>45663.0</v>
      </c>
      <c r="I29" s="540" t="s">
        <v>3435</v>
      </c>
      <c r="J29" s="540" t="s">
        <v>2217</v>
      </c>
      <c r="K29" s="548" t="str">
        <f t="array" ref="K29">xlookup(D29,JANUARY!F:F,JANUARY!M:M)</f>
        <v>FORMAL-GOVERNMENT</v>
      </c>
    </row>
    <row r="30" ht="15.75" customHeight="1">
      <c r="A30" s="540">
        <v>25.0</v>
      </c>
      <c r="B30" s="540">
        <v>8920.0</v>
      </c>
      <c r="C30" s="540">
        <v>1749.0</v>
      </c>
      <c r="D30" s="540" t="s">
        <v>272</v>
      </c>
      <c r="E30" s="540" t="s">
        <v>2141</v>
      </c>
      <c r="F30" s="540" t="s">
        <v>2142</v>
      </c>
      <c r="G30" s="540">
        <v>39.0</v>
      </c>
      <c r="H30" s="547">
        <v>45663.0</v>
      </c>
      <c r="I30" s="540" t="s">
        <v>3436</v>
      </c>
      <c r="J30" s="540" t="s">
        <v>3437</v>
      </c>
      <c r="K30" s="548" t="str">
        <f t="array" ref="K30">xlookup(D30,JANUARY!F:F,JANUARY!M:M)</f>
        <v>FORMAL-PRIVATE</v>
      </c>
    </row>
    <row r="31" ht="15.75" customHeight="1">
      <c r="A31" s="540">
        <v>26.0</v>
      </c>
      <c r="B31" s="540">
        <v>11113.0</v>
      </c>
      <c r="C31" s="540">
        <v>1750.0</v>
      </c>
      <c r="D31" s="540" t="s">
        <v>357</v>
      </c>
      <c r="E31" s="540" t="s">
        <v>2141</v>
      </c>
      <c r="F31" s="540" t="s">
        <v>2150</v>
      </c>
      <c r="G31" s="540">
        <v>27.0</v>
      </c>
      <c r="H31" s="547">
        <v>45663.0</v>
      </c>
      <c r="I31" s="540" t="s">
        <v>3438</v>
      </c>
      <c r="J31" s="540" t="s">
        <v>2222</v>
      </c>
      <c r="K31" s="548" t="str">
        <f t="array" ref="K31">xlookup(D31,JANUARY!F:F,JANUARY!M:M)</f>
        <v>SELF EARNING INDIVIDUAL</v>
      </c>
    </row>
    <row r="32" ht="15.75" customHeight="1">
      <c r="A32" s="540">
        <v>27.0</v>
      </c>
      <c r="B32" s="540">
        <v>11118.0</v>
      </c>
      <c r="C32" s="540">
        <v>1751.0</v>
      </c>
      <c r="D32" s="540" t="s">
        <v>330</v>
      </c>
      <c r="E32" s="540" t="s">
        <v>2141</v>
      </c>
      <c r="F32" s="540" t="s">
        <v>2142</v>
      </c>
      <c r="G32" s="540">
        <v>9.0</v>
      </c>
      <c r="H32" s="547">
        <v>45663.0</v>
      </c>
      <c r="I32" s="540" t="s">
        <v>3439</v>
      </c>
      <c r="J32" s="540" t="s">
        <v>2190</v>
      </c>
      <c r="K32" s="548" t="str">
        <f t="array" ref="K32">xlookup(D32,JANUARY!F:F,JANUARY!M:M)</f>
        <v>SELF EARNING INDIVIDUAL</v>
      </c>
    </row>
    <row r="33" ht="15.75" customHeight="1">
      <c r="A33" s="540">
        <v>28.0</v>
      </c>
      <c r="B33" s="540">
        <v>11117.0</v>
      </c>
      <c r="C33" s="540">
        <v>1752.0</v>
      </c>
      <c r="D33" s="540" t="s">
        <v>3440</v>
      </c>
      <c r="E33" s="540" t="s">
        <v>2141</v>
      </c>
      <c r="F33" s="540" t="s">
        <v>2142</v>
      </c>
      <c r="G33" s="540">
        <v>63.0</v>
      </c>
      <c r="H33" s="547">
        <v>45664.0</v>
      </c>
      <c r="I33" s="540" t="s">
        <v>3441</v>
      </c>
      <c r="J33" s="540" t="s">
        <v>2328</v>
      </c>
      <c r="K33" s="548" t="str">
        <f t="array" ref="K33">xlookup(D33,JANUARY!F:F,JANUARY!M:M)</f>
        <v>#N/A</v>
      </c>
    </row>
    <row r="34" ht="15.75" customHeight="1">
      <c r="A34" s="540">
        <v>29.0</v>
      </c>
      <c r="B34" s="540">
        <v>11124.0</v>
      </c>
      <c r="C34" s="540">
        <v>1753.0</v>
      </c>
      <c r="D34" s="540" t="s">
        <v>338</v>
      </c>
      <c r="E34" s="540" t="s">
        <v>2147</v>
      </c>
      <c r="F34" s="540" t="s">
        <v>2142</v>
      </c>
      <c r="G34" s="540">
        <v>53.0</v>
      </c>
      <c r="H34" s="547">
        <v>45664.0</v>
      </c>
      <c r="I34" s="540" t="s">
        <v>3442</v>
      </c>
      <c r="J34" s="540" t="s">
        <v>3443</v>
      </c>
      <c r="K34" s="548" t="str">
        <f t="array" ref="K34">xlookup(D34,JANUARY!F:F,JANUARY!M:M)</f>
        <v>SELF EARNING INDIVIDUAL</v>
      </c>
    </row>
    <row r="35" ht="15.75" customHeight="1">
      <c r="A35" s="540">
        <v>30.0</v>
      </c>
      <c r="B35" s="540">
        <v>8310.0</v>
      </c>
      <c r="C35" s="540">
        <v>1754.0</v>
      </c>
      <c r="D35" s="540" t="s">
        <v>3444</v>
      </c>
      <c r="E35" s="540" t="s">
        <v>2147</v>
      </c>
      <c r="F35" s="540" t="s">
        <v>2150</v>
      </c>
      <c r="G35" s="540">
        <v>0.0</v>
      </c>
      <c r="H35" s="547">
        <v>45664.0</v>
      </c>
      <c r="I35" s="540" t="s">
        <v>3445</v>
      </c>
      <c r="J35" s="540" t="s">
        <v>2213</v>
      </c>
      <c r="K35" s="548" t="str">
        <f t="array" ref="K35">xlookup(D35,JANUARY!F:F,JANUARY!M:M)</f>
        <v>#N/A</v>
      </c>
    </row>
    <row r="36" ht="15.75" customHeight="1">
      <c r="A36" s="540">
        <v>31.0</v>
      </c>
      <c r="B36" s="540">
        <v>11119.0</v>
      </c>
      <c r="C36" s="540">
        <v>1755.0</v>
      </c>
      <c r="D36" s="540" t="s">
        <v>483</v>
      </c>
      <c r="E36" s="540" t="s">
        <v>2141</v>
      </c>
      <c r="F36" s="540" t="s">
        <v>2150</v>
      </c>
      <c r="G36" s="540">
        <v>46.0</v>
      </c>
      <c r="H36" s="547">
        <v>45664.0</v>
      </c>
      <c r="I36" s="540" t="s">
        <v>3446</v>
      </c>
      <c r="J36" s="540" t="s">
        <v>2180</v>
      </c>
      <c r="K36" s="548" t="str">
        <f t="array" ref="K36">xlookup(D36,JANUARY!F:F,JANUARY!M:M)</f>
        <v>FORMAL-PRIVATE</v>
      </c>
    </row>
    <row r="37" ht="15.75" customHeight="1">
      <c r="A37" s="540">
        <v>32.0</v>
      </c>
      <c r="B37" s="540">
        <v>11141.0</v>
      </c>
      <c r="C37" s="540">
        <v>1756.0</v>
      </c>
      <c r="D37" s="540" t="s">
        <v>321</v>
      </c>
      <c r="E37" s="540" t="s">
        <v>2147</v>
      </c>
      <c r="F37" s="540" t="s">
        <v>2142</v>
      </c>
      <c r="G37" s="540">
        <v>28.0</v>
      </c>
      <c r="H37" s="547">
        <v>45664.0</v>
      </c>
      <c r="I37" s="540" t="s">
        <v>3447</v>
      </c>
      <c r="J37" s="540" t="s">
        <v>2269</v>
      </c>
      <c r="K37" s="548" t="str">
        <f t="array" ref="K37">xlookup(D37,JANUARY!F:F,JANUARY!M:M)</f>
        <v>FORMAL-PRIVATE</v>
      </c>
    </row>
    <row r="38" ht="15.75" customHeight="1">
      <c r="A38" s="540">
        <v>33.0</v>
      </c>
      <c r="B38" s="540">
        <v>11144.0</v>
      </c>
      <c r="C38" s="540">
        <v>1757.0</v>
      </c>
      <c r="D38" s="540" t="s">
        <v>632</v>
      </c>
      <c r="E38" s="540" t="s">
        <v>2141</v>
      </c>
      <c r="F38" s="540" t="s">
        <v>2150</v>
      </c>
      <c r="G38" s="540">
        <v>48.0</v>
      </c>
      <c r="H38" s="547">
        <v>45664.0</v>
      </c>
      <c r="I38" s="540" t="s">
        <v>3448</v>
      </c>
      <c r="J38" s="540" t="s">
        <v>2188</v>
      </c>
      <c r="K38" s="548" t="str">
        <f t="array" ref="K38">xlookup(D38,JANUARY!F:F,JANUARY!M:M)</f>
        <v>FORMAL-PRIVATE</v>
      </c>
    </row>
    <row r="39" ht="15.75" customHeight="1">
      <c r="A39" s="540">
        <v>34.0</v>
      </c>
      <c r="B39" s="540">
        <v>11148.0</v>
      </c>
      <c r="C39" s="540">
        <v>1758.0</v>
      </c>
      <c r="D39" s="540" t="s">
        <v>655</v>
      </c>
      <c r="E39" s="540" t="s">
        <v>2141</v>
      </c>
      <c r="F39" s="540" t="s">
        <v>2142</v>
      </c>
      <c r="G39" s="540">
        <v>9.0</v>
      </c>
      <c r="H39" s="547">
        <v>45664.0</v>
      </c>
      <c r="I39" s="540" t="s">
        <v>3449</v>
      </c>
      <c r="J39" s="540" t="s">
        <v>2293</v>
      </c>
      <c r="K39" s="548" t="str">
        <f t="array" ref="K39">xlookup(D39,JANUARY!F:F,JANUARY!M:M)</f>
        <v>FORMAL-PRIVATE</v>
      </c>
    </row>
    <row r="40" ht="15.75" customHeight="1">
      <c r="A40" s="540">
        <v>35.0</v>
      </c>
      <c r="B40" s="540">
        <v>10823.0</v>
      </c>
      <c r="C40" s="540">
        <v>1759.0</v>
      </c>
      <c r="D40" s="540" t="s">
        <v>447</v>
      </c>
      <c r="E40" s="540" t="s">
        <v>2147</v>
      </c>
      <c r="F40" s="540" t="s">
        <v>2150</v>
      </c>
      <c r="G40" s="540">
        <v>53.0</v>
      </c>
      <c r="H40" s="547">
        <v>45664.0</v>
      </c>
      <c r="I40" s="540" t="s">
        <v>3450</v>
      </c>
      <c r="J40" s="540" t="s">
        <v>2180</v>
      </c>
      <c r="K40" s="548" t="str">
        <f t="array" ref="K40">xlookup(D40,JANUARY!F:F,JANUARY!M:M)</f>
        <v>FORMAL-PRIVATE</v>
      </c>
    </row>
    <row r="41" ht="15.75" customHeight="1">
      <c r="A41" s="540">
        <v>36.0</v>
      </c>
      <c r="B41" s="540">
        <v>9904.0</v>
      </c>
      <c r="C41" s="540">
        <v>1760.0</v>
      </c>
      <c r="D41" s="540" t="s">
        <v>314</v>
      </c>
      <c r="E41" s="540" t="s">
        <v>2141</v>
      </c>
      <c r="F41" s="540" t="s">
        <v>2142</v>
      </c>
      <c r="G41" s="540">
        <v>31.0</v>
      </c>
      <c r="H41" s="547">
        <v>45664.0</v>
      </c>
      <c r="I41" s="540" t="s">
        <v>3451</v>
      </c>
      <c r="J41" s="540" t="s">
        <v>2231</v>
      </c>
      <c r="K41" s="548" t="str">
        <f t="array" ref="K41">xlookup(D41,JANUARY!F:F,JANUARY!M:M)</f>
        <v>FORMAL-PRIVATE</v>
      </c>
    </row>
    <row r="42" ht="15.75" customHeight="1">
      <c r="A42" s="540">
        <v>37.0</v>
      </c>
      <c r="B42" s="540">
        <v>11152.0</v>
      </c>
      <c r="C42" s="540">
        <v>1761.0</v>
      </c>
      <c r="D42" s="540" t="s">
        <v>364</v>
      </c>
      <c r="E42" s="540" t="s">
        <v>2141</v>
      </c>
      <c r="F42" s="540" t="s">
        <v>2142</v>
      </c>
      <c r="G42" s="540">
        <v>29.0</v>
      </c>
      <c r="H42" s="547">
        <v>45665.0</v>
      </c>
      <c r="I42" s="540" t="s">
        <v>3452</v>
      </c>
      <c r="J42" s="540" t="s">
        <v>3453</v>
      </c>
      <c r="K42" s="548" t="str">
        <f t="array" ref="K42">xlookup(D42,JANUARY!F:F,JANUARY!M:M)</f>
        <v>FORMAL-PRIVATE</v>
      </c>
    </row>
    <row r="43" ht="15.75" customHeight="1">
      <c r="A43" s="540">
        <v>38.0</v>
      </c>
      <c r="B43" s="540">
        <v>10711.0</v>
      </c>
      <c r="C43" s="540">
        <v>1762.0</v>
      </c>
      <c r="D43" s="540" t="s">
        <v>672</v>
      </c>
      <c r="E43" s="540" t="s">
        <v>2147</v>
      </c>
      <c r="F43" s="540" t="s">
        <v>2150</v>
      </c>
      <c r="G43" s="540">
        <v>56.0</v>
      </c>
      <c r="H43" s="547">
        <v>45665.0</v>
      </c>
      <c r="I43" s="540" t="s">
        <v>3454</v>
      </c>
      <c r="J43" s="540" t="s">
        <v>2154</v>
      </c>
      <c r="K43" s="548" t="str">
        <f t="array" ref="K43">xlookup(D43,JANUARY!F:F,JANUARY!M:M)</f>
        <v>INFORMAL ECONOMY- INFORMAL SECTOR</v>
      </c>
    </row>
    <row r="44" ht="15.75" customHeight="1">
      <c r="A44" s="540">
        <v>39.0</v>
      </c>
      <c r="B44" s="540">
        <v>11175.0</v>
      </c>
      <c r="C44" s="540">
        <v>1763.0</v>
      </c>
      <c r="D44" s="540" t="s">
        <v>491</v>
      </c>
      <c r="E44" s="540" t="s">
        <v>2147</v>
      </c>
      <c r="F44" s="540" t="s">
        <v>2142</v>
      </c>
      <c r="G44" s="540">
        <v>62.0</v>
      </c>
      <c r="H44" s="547">
        <v>45665.0</v>
      </c>
      <c r="I44" s="540" t="s">
        <v>3455</v>
      </c>
      <c r="J44" s="540" t="s">
        <v>2173</v>
      </c>
      <c r="K44" s="548" t="str">
        <f t="array" ref="K44">xlookup(D44,JANUARY!F:F,JANUARY!M:M)</f>
        <v>SENIOR CITIZEN</v>
      </c>
    </row>
    <row r="45" ht="15.75" customHeight="1">
      <c r="A45" s="540">
        <v>40.0</v>
      </c>
      <c r="B45" s="540">
        <v>11172.0</v>
      </c>
      <c r="C45" s="540">
        <v>1764.0</v>
      </c>
      <c r="D45" s="540" t="s">
        <v>3456</v>
      </c>
      <c r="E45" s="540" t="s">
        <v>2141</v>
      </c>
      <c r="F45" s="540" t="s">
        <v>2142</v>
      </c>
      <c r="G45" s="540">
        <v>41.0</v>
      </c>
      <c r="H45" s="547">
        <v>45665.0</v>
      </c>
      <c r="I45" s="540" t="s">
        <v>3457</v>
      </c>
      <c r="J45" s="540" t="s">
        <v>2372</v>
      </c>
      <c r="K45" s="548" t="str">
        <f t="array" ref="K45">xlookup(D45,JANUARY!F:F,JANUARY!M:M)</f>
        <v>#N/A</v>
      </c>
    </row>
    <row r="46" ht="15.75" customHeight="1">
      <c r="A46" s="540">
        <v>41.0</v>
      </c>
      <c r="B46" s="540">
        <v>11179.0</v>
      </c>
      <c r="C46" s="540">
        <v>1765.0</v>
      </c>
      <c r="D46" s="540" t="s">
        <v>560</v>
      </c>
      <c r="E46" s="540" t="s">
        <v>2141</v>
      </c>
      <c r="F46" s="540" t="s">
        <v>2150</v>
      </c>
      <c r="G46" s="540">
        <v>86.0</v>
      </c>
      <c r="H46" s="547">
        <v>45665.0</v>
      </c>
      <c r="I46" s="540" t="s">
        <v>3458</v>
      </c>
      <c r="J46" s="540" t="s">
        <v>2361</v>
      </c>
      <c r="K46" s="548" t="str">
        <f t="array" ref="K46">xlookup(D46,JANUARY!F:F,JANUARY!M:M)</f>
        <v>LIFETIME MEMBER</v>
      </c>
    </row>
    <row r="47" ht="15.75" customHeight="1">
      <c r="A47" s="540">
        <v>42.0</v>
      </c>
      <c r="B47" s="540">
        <v>11187.0</v>
      </c>
      <c r="C47" s="540">
        <v>1766.0</v>
      </c>
      <c r="D47" s="540" t="s">
        <v>464</v>
      </c>
      <c r="E47" s="540" t="s">
        <v>2141</v>
      </c>
      <c r="F47" s="540" t="s">
        <v>2150</v>
      </c>
      <c r="G47" s="540">
        <v>5.0</v>
      </c>
      <c r="H47" s="547">
        <v>45666.0</v>
      </c>
      <c r="I47" s="540" t="s">
        <v>3459</v>
      </c>
      <c r="J47" s="540" t="s">
        <v>3460</v>
      </c>
      <c r="K47" s="548" t="str">
        <f t="array" ref="K47">xlookup(D47,JANUARY!F:F,JANUARY!M:M)</f>
        <v>FORMAL-PRIVATE</v>
      </c>
    </row>
    <row r="48" ht="15.75" customHeight="1">
      <c r="A48" s="540">
        <v>43.0</v>
      </c>
      <c r="B48" s="540">
        <v>10084.0</v>
      </c>
      <c r="C48" s="540">
        <v>1767.0</v>
      </c>
      <c r="D48" s="540" t="s">
        <v>3461</v>
      </c>
      <c r="E48" s="540" t="s">
        <v>2147</v>
      </c>
      <c r="F48" s="540" t="s">
        <v>2142</v>
      </c>
      <c r="G48" s="540">
        <v>51.0</v>
      </c>
      <c r="H48" s="547">
        <v>45666.0</v>
      </c>
      <c r="I48" s="540" t="s">
        <v>3462</v>
      </c>
      <c r="J48" s="540" t="s">
        <v>2180</v>
      </c>
      <c r="K48" s="548" t="str">
        <f t="array" ref="K48">xlookup(D48,JANUARY!F:F,JANUARY!M:M)</f>
        <v>#N/A</v>
      </c>
    </row>
    <row r="49" ht="15.75" customHeight="1">
      <c r="A49" s="540">
        <v>44.0</v>
      </c>
      <c r="B49" s="540">
        <v>11185.0</v>
      </c>
      <c r="C49" s="540">
        <v>1768.0</v>
      </c>
      <c r="D49" s="540" t="s">
        <v>407</v>
      </c>
      <c r="E49" s="540" t="s">
        <v>2141</v>
      </c>
      <c r="F49" s="540" t="s">
        <v>2142</v>
      </c>
      <c r="G49" s="540">
        <v>27.0</v>
      </c>
      <c r="H49" s="547">
        <v>45666.0</v>
      </c>
      <c r="I49" s="540" t="s">
        <v>3463</v>
      </c>
      <c r="J49" s="540" t="s">
        <v>3464</v>
      </c>
      <c r="K49" s="548" t="str">
        <f t="array" ref="K49">xlookup(D49,JANUARY!F:F,JANUARY!M:M)</f>
        <v>FORMAL-PRIVATE</v>
      </c>
    </row>
    <row r="50" ht="15.75" customHeight="1">
      <c r="A50" s="540">
        <v>45.0</v>
      </c>
      <c r="B50" s="540">
        <v>11188.0</v>
      </c>
      <c r="C50" s="540">
        <v>1769.0</v>
      </c>
      <c r="D50" s="540" t="s">
        <v>695</v>
      </c>
      <c r="E50" s="540" t="s">
        <v>2147</v>
      </c>
      <c r="F50" s="540" t="s">
        <v>2150</v>
      </c>
      <c r="G50" s="540">
        <v>52.0</v>
      </c>
      <c r="H50" s="547">
        <v>45666.0</v>
      </c>
      <c r="I50" s="540" t="s">
        <v>3465</v>
      </c>
      <c r="J50" s="540" t="s">
        <v>2285</v>
      </c>
      <c r="K50" s="548" t="str">
        <f t="array" ref="K50">xlookup(D50,JANUARY!F:F,JANUARY!M:M)</f>
        <v>FORMAL-PRIVATE</v>
      </c>
    </row>
    <row r="51" ht="15.75" customHeight="1">
      <c r="A51" s="540">
        <v>46.0</v>
      </c>
      <c r="B51" s="540">
        <v>11199.0</v>
      </c>
      <c r="C51" s="540">
        <v>1770.0</v>
      </c>
      <c r="D51" s="540" t="s">
        <v>3466</v>
      </c>
      <c r="E51" s="540" t="s">
        <v>2141</v>
      </c>
      <c r="F51" s="540" t="s">
        <v>2142</v>
      </c>
      <c r="G51" s="540">
        <v>78.0</v>
      </c>
      <c r="H51" s="547">
        <v>45666.0</v>
      </c>
      <c r="I51" s="540" t="s">
        <v>3467</v>
      </c>
      <c r="J51" s="540" t="s">
        <v>3468</v>
      </c>
      <c r="K51" s="548" t="str">
        <f t="array" ref="K51">xlookup(D51,JANUARY!F:F,JANUARY!M:M)</f>
        <v>#N/A</v>
      </c>
    </row>
    <row r="52" ht="15.75" customHeight="1">
      <c r="A52" s="540">
        <v>47.0</v>
      </c>
      <c r="B52" s="540">
        <v>11214.0</v>
      </c>
      <c r="C52" s="540">
        <v>1771.0</v>
      </c>
      <c r="D52" s="540" t="s">
        <v>3469</v>
      </c>
      <c r="E52" s="540" t="s">
        <v>2147</v>
      </c>
      <c r="F52" s="540" t="s">
        <v>2150</v>
      </c>
      <c r="G52" s="540">
        <v>4.0</v>
      </c>
      <c r="H52" s="547">
        <v>45666.0</v>
      </c>
      <c r="I52" s="540" t="s">
        <v>3470</v>
      </c>
      <c r="J52" s="540" t="s">
        <v>2196</v>
      </c>
      <c r="K52" s="548" t="str">
        <f t="array" ref="K52">xlookup(D52,JANUARY!F:F,JANUARY!M:M)</f>
        <v>#N/A</v>
      </c>
    </row>
    <row r="53" ht="15.75" customHeight="1">
      <c r="A53" s="540">
        <v>48.0</v>
      </c>
      <c r="B53" s="540">
        <v>9618.0</v>
      </c>
      <c r="C53" s="540">
        <v>1772.0</v>
      </c>
      <c r="D53" s="540" t="s">
        <v>3471</v>
      </c>
      <c r="E53" s="540" t="s">
        <v>2141</v>
      </c>
      <c r="F53" s="540" t="s">
        <v>2142</v>
      </c>
      <c r="G53" s="540">
        <v>34.0</v>
      </c>
      <c r="H53" s="547">
        <v>45666.0</v>
      </c>
      <c r="I53" s="540" t="s">
        <v>3472</v>
      </c>
      <c r="J53" s="540" t="s">
        <v>2372</v>
      </c>
      <c r="K53" s="548" t="str">
        <f t="array" ref="K53">xlookup(D53,JANUARY!F:F,JANUARY!M:M)</f>
        <v>#N/A</v>
      </c>
    </row>
    <row r="54" ht="15.75" customHeight="1">
      <c r="A54" s="540">
        <v>49.0</v>
      </c>
      <c r="B54" s="540">
        <v>11217.0</v>
      </c>
      <c r="C54" s="540">
        <v>1773.0</v>
      </c>
      <c r="D54" s="540" t="s">
        <v>501</v>
      </c>
      <c r="E54" s="540" t="s">
        <v>2147</v>
      </c>
      <c r="F54" s="540" t="s">
        <v>2142</v>
      </c>
      <c r="G54" s="540">
        <v>28.0</v>
      </c>
      <c r="H54" s="547">
        <v>45667.0</v>
      </c>
      <c r="I54" s="540" t="s">
        <v>3473</v>
      </c>
      <c r="J54" s="540" t="s">
        <v>2194</v>
      </c>
      <c r="K54" s="548" t="str">
        <f t="array" ref="K54">xlookup(D54,JANUARY!F:F,JANUARY!M:M)</f>
        <v>FORMAL-PRIVATE</v>
      </c>
    </row>
    <row r="55" ht="15.75" customHeight="1">
      <c r="A55" s="540">
        <v>50.0</v>
      </c>
      <c r="B55" s="540">
        <v>5016.0</v>
      </c>
      <c r="C55" s="540">
        <v>1774.0</v>
      </c>
      <c r="D55" s="540" t="s">
        <v>771</v>
      </c>
      <c r="E55" s="540" t="s">
        <v>2147</v>
      </c>
      <c r="F55" s="540" t="s">
        <v>2150</v>
      </c>
      <c r="G55" s="540">
        <v>48.0</v>
      </c>
      <c r="H55" s="547">
        <v>45667.0</v>
      </c>
      <c r="I55" s="540" t="s">
        <v>3474</v>
      </c>
      <c r="J55" s="540" t="s">
        <v>3475</v>
      </c>
      <c r="K55" s="548" t="str">
        <f t="array" ref="K55">xlookup(D55,JANUARY!F:F,JANUARY!M:M)</f>
        <v>FORMAL-PRIVATE</v>
      </c>
    </row>
    <row r="56" ht="15.75" customHeight="1">
      <c r="A56" s="540">
        <v>51.0</v>
      </c>
      <c r="B56" s="540">
        <v>11215.0</v>
      </c>
      <c r="C56" s="540">
        <v>1775.0</v>
      </c>
      <c r="D56" s="540" t="s">
        <v>704</v>
      </c>
      <c r="E56" s="540" t="s">
        <v>2141</v>
      </c>
      <c r="F56" s="540" t="s">
        <v>2142</v>
      </c>
      <c r="G56" s="540">
        <v>72.0</v>
      </c>
      <c r="H56" s="547">
        <v>45667.0</v>
      </c>
      <c r="I56" s="540" t="s">
        <v>3476</v>
      </c>
      <c r="J56" s="540" t="s">
        <v>2149</v>
      </c>
      <c r="K56" s="548" t="str">
        <f t="array" ref="K56">xlookup(D56,JANUARY!F:F,JANUARY!M:M)</f>
        <v>SENIOR CITIZEN</v>
      </c>
    </row>
    <row r="57" ht="15.75" customHeight="1">
      <c r="A57" s="540">
        <v>52.0</v>
      </c>
      <c r="B57" s="540">
        <v>9711.0</v>
      </c>
      <c r="C57" s="540">
        <v>1776.0</v>
      </c>
      <c r="D57" s="540" t="s">
        <v>723</v>
      </c>
      <c r="E57" s="540" t="s">
        <v>2147</v>
      </c>
      <c r="F57" s="540" t="s">
        <v>2150</v>
      </c>
      <c r="G57" s="540">
        <v>3.0</v>
      </c>
      <c r="H57" s="547">
        <v>45667.0</v>
      </c>
      <c r="I57" s="540" t="s">
        <v>3477</v>
      </c>
      <c r="J57" s="540" t="s">
        <v>2177</v>
      </c>
      <c r="K57" s="548" t="str">
        <f t="array" ref="K57">xlookup(D57,JANUARY!F:F,JANUARY!M:M)</f>
        <v>FORMAL-PRIVATE</v>
      </c>
    </row>
    <row r="58" ht="15.75" customHeight="1">
      <c r="A58" s="540">
        <v>53.0</v>
      </c>
      <c r="B58" s="540">
        <v>11220.0</v>
      </c>
      <c r="C58" s="540">
        <v>1777.0</v>
      </c>
      <c r="D58" s="540" t="s">
        <v>3478</v>
      </c>
      <c r="E58" s="540" t="s">
        <v>2141</v>
      </c>
      <c r="F58" s="540" t="s">
        <v>2150</v>
      </c>
      <c r="G58" s="540">
        <v>3.0</v>
      </c>
      <c r="H58" s="547">
        <v>45667.0</v>
      </c>
      <c r="I58" s="540" t="s">
        <v>3479</v>
      </c>
      <c r="J58" s="540" t="s">
        <v>3480</v>
      </c>
      <c r="K58" s="548" t="str">
        <f t="array" ref="K58">xlookup(D58,JANUARY!F:F,JANUARY!M:M)</f>
        <v>#N/A</v>
      </c>
    </row>
    <row r="59" ht="15.75" customHeight="1">
      <c r="A59" s="540">
        <v>54.0</v>
      </c>
      <c r="B59" s="540">
        <v>11232.0</v>
      </c>
      <c r="C59" s="540">
        <v>1778.0</v>
      </c>
      <c r="D59" s="540" t="s">
        <v>3481</v>
      </c>
      <c r="E59" s="540" t="s">
        <v>2141</v>
      </c>
      <c r="F59" s="540" t="s">
        <v>2150</v>
      </c>
      <c r="G59" s="540">
        <v>18.0</v>
      </c>
      <c r="H59" s="547">
        <v>45667.0</v>
      </c>
      <c r="I59" s="540" t="s">
        <v>3482</v>
      </c>
      <c r="J59" s="540" t="s">
        <v>2213</v>
      </c>
      <c r="K59" s="548" t="str">
        <f t="array" ref="K59">xlookup(D59,JANUARY!F:F,JANUARY!M:M)</f>
        <v>#N/A</v>
      </c>
    </row>
    <row r="60" ht="15.75" customHeight="1">
      <c r="A60" s="540">
        <v>55.0</v>
      </c>
      <c r="B60" s="540">
        <v>11247.0</v>
      </c>
      <c r="C60" s="540">
        <v>1779.0</v>
      </c>
      <c r="D60" s="540" t="s">
        <v>583</v>
      </c>
      <c r="E60" s="540" t="s">
        <v>2147</v>
      </c>
      <c r="F60" s="540" t="s">
        <v>2150</v>
      </c>
      <c r="G60" s="540">
        <v>39.0</v>
      </c>
      <c r="H60" s="547">
        <v>45667.0</v>
      </c>
      <c r="I60" s="540" t="s">
        <v>3483</v>
      </c>
      <c r="J60" s="540" t="s">
        <v>2180</v>
      </c>
      <c r="K60" s="548" t="str">
        <f t="array" ref="K60">xlookup(D60,JANUARY!F:F,JANUARY!M:M)</f>
        <v>FORMAL-GOVERNMENT</v>
      </c>
    </row>
    <row r="61" ht="15.75" customHeight="1">
      <c r="A61" s="540">
        <v>56.0</v>
      </c>
      <c r="B61" s="540">
        <v>11229.0</v>
      </c>
      <c r="C61" s="540">
        <v>1780.0</v>
      </c>
      <c r="D61" s="540" t="s">
        <v>531</v>
      </c>
      <c r="E61" s="540" t="s">
        <v>2141</v>
      </c>
      <c r="F61" s="540" t="s">
        <v>2150</v>
      </c>
      <c r="G61" s="540">
        <v>2.0</v>
      </c>
      <c r="H61" s="547">
        <v>45667.0</v>
      </c>
      <c r="I61" s="540" t="s">
        <v>3484</v>
      </c>
      <c r="J61" s="540" t="s">
        <v>2203</v>
      </c>
      <c r="K61" s="548" t="str">
        <f t="array" ref="K61">xlookup(D61,JANUARY!F:F,JANUARY!M:M)</f>
        <v>SELF EARNING INDIVIDUAL</v>
      </c>
    </row>
    <row r="62" ht="15.75" customHeight="1">
      <c r="A62" s="540">
        <v>57.0</v>
      </c>
      <c r="B62" s="540">
        <v>11250.0</v>
      </c>
      <c r="C62" s="540">
        <v>1781.0</v>
      </c>
      <c r="D62" s="540" t="s">
        <v>454</v>
      </c>
      <c r="E62" s="540" t="s">
        <v>2147</v>
      </c>
      <c r="F62" s="540" t="s">
        <v>2150</v>
      </c>
      <c r="G62" s="540">
        <v>37.0</v>
      </c>
      <c r="H62" s="547">
        <v>45667.0</v>
      </c>
      <c r="I62" s="540" t="s">
        <v>3485</v>
      </c>
      <c r="J62" s="540" t="s">
        <v>2163</v>
      </c>
      <c r="K62" s="548" t="str">
        <f t="array" ref="K62">xlookup(D62,JANUARY!F:F,JANUARY!M:M)</f>
        <v>INDIGENT</v>
      </c>
    </row>
    <row r="63" ht="15.75" customHeight="1">
      <c r="A63" s="540">
        <v>58.0</v>
      </c>
      <c r="B63" s="540">
        <v>11234.0</v>
      </c>
      <c r="C63" s="540">
        <v>1782.0</v>
      </c>
      <c r="D63" s="540" t="s">
        <v>505</v>
      </c>
      <c r="E63" s="540" t="s">
        <v>2147</v>
      </c>
      <c r="F63" s="540" t="s">
        <v>2150</v>
      </c>
      <c r="G63" s="540">
        <v>12.0</v>
      </c>
      <c r="H63" s="547">
        <v>45667.0</v>
      </c>
      <c r="I63" s="540" t="s">
        <v>3486</v>
      </c>
      <c r="J63" s="540" t="s">
        <v>2177</v>
      </c>
      <c r="K63" s="548" t="str">
        <f t="array" ref="K63">xlookup(D63,JANUARY!F:F,JANUARY!M:M)</f>
        <v>MIGRANT WORKER</v>
      </c>
    </row>
    <row r="64" ht="15.75" customHeight="1">
      <c r="A64" s="540">
        <v>59.0</v>
      </c>
      <c r="B64" s="540">
        <v>11252.0</v>
      </c>
      <c r="C64" s="540">
        <v>1783.0</v>
      </c>
      <c r="D64" s="540" t="s">
        <v>3487</v>
      </c>
      <c r="E64" s="540" t="s">
        <v>2141</v>
      </c>
      <c r="F64" s="540" t="s">
        <v>2142</v>
      </c>
      <c r="G64" s="540">
        <v>6.0</v>
      </c>
      <c r="H64" s="547">
        <v>45667.0</v>
      </c>
      <c r="I64" s="540" t="s">
        <v>3488</v>
      </c>
      <c r="J64" s="540" t="s">
        <v>3489</v>
      </c>
      <c r="K64" s="548" t="str">
        <f t="array" ref="K64">xlookup(D64,JANUARY!F:F,JANUARY!M:M)</f>
        <v>#N/A</v>
      </c>
    </row>
    <row r="65" ht="15.75" customHeight="1">
      <c r="A65" s="540">
        <v>60.0</v>
      </c>
      <c r="B65" s="540">
        <v>11258.0</v>
      </c>
      <c r="C65" s="540">
        <v>1784.0</v>
      </c>
      <c r="D65" s="540" t="s">
        <v>553</v>
      </c>
      <c r="E65" s="540" t="s">
        <v>2147</v>
      </c>
      <c r="F65" s="540" t="s">
        <v>2142</v>
      </c>
      <c r="G65" s="540">
        <v>57.0</v>
      </c>
      <c r="H65" s="547">
        <v>45668.0</v>
      </c>
      <c r="I65" s="540" t="s">
        <v>3490</v>
      </c>
      <c r="J65" s="540" t="s">
        <v>2171</v>
      </c>
      <c r="K65" s="548" t="str">
        <f t="array" ref="K65">xlookup(D65,JANUARY!F:F,JANUARY!M:M)</f>
        <v>SENIOR CITIZEN</v>
      </c>
    </row>
    <row r="66" ht="15.75" customHeight="1">
      <c r="A66" s="540">
        <v>61.0</v>
      </c>
      <c r="B66" s="540">
        <v>11254.0</v>
      </c>
      <c r="C66" s="540">
        <v>1785.0</v>
      </c>
      <c r="D66" s="540" t="s">
        <v>3491</v>
      </c>
      <c r="E66" s="540" t="s">
        <v>2141</v>
      </c>
      <c r="F66" s="540" t="s">
        <v>2150</v>
      </c>
      <c r="G66" s="540">
        <v>46.0</v>
      </c>
      <c r="H66" s="547">
        <v>45668.0</v>
      </c>
      <c r="I66" s="540" t="s">
        <v>3492</v>
      </c>
      <c r="J66" s="540" t="s">
        <v>3387</v>
      </c>
      <c r="K66" s="548" t="str">
        <f t="array" ref="K66">xlookup(D66,JANUARY!F:F,JANUARY!M:M)</f>
        <v>#N/A</v>
      </c>
    </row>
    <row r="67" ht="15.75" customHeight="1">
      <c r="A67" s="540">
        <v>62.0</v>
      </c>
      <c r="B67" s="540">
        <v>11266.0</v>
      </c>
      <c r="C67" s="540">
        <v>1786.0</v>
      </c>
      <c r="D67" s="540" t="s">
        <v>639</v>
      </c>
      <c r="E67" s="540" t="s">
        <v>2147</v>
      </c>
      <c r="F67" s="540" t="s">
        <v>2142</v>
      </c>
      <c r="G67" s="540">
        <v>0.0</v>
      </c>
      <c r="H67" s="547">
        <v>45668.0</v>
      </c>
      <c r="I67" s="540" t="s">
        <v>3493</v>
      </c>
      <c r="J67" s="540" t="s">
        <v>2184</v>
      </c>
      <c r="K67" s="548" t="str">
        <f t="array" ref="K67">xlookup(D67,JANUARY!F:F,JANUARY!M:M)</f>
        <v>FORMAL-PRIVATE</v>
      </c>
    </row>
    <row r="68" ht="15.75" customHeight="1">
      <c r="A68" s="540">
        <v>63.0</v>
      </c>
      <c r="B68" s="540">
        <v>7054.0</v>
      </c>
      <c r="C68" s="540">
        <v>1787.0</v>
      </c>
      <c r="D68" s="540" t="s">
        <v>755</v>
      </c>
      <c r="E68" s="540" t="s">
        <v>2147</v>
      </c>
      <c r="F68" s="540" t="s">
        <v>2142</v>
      </c>
      <c r="G68" s="540">
        <v>62.0</v>
      </c>
      <c r="H68" s="547">
        <v>45668.0</v>
      </c>
      <c r="I68" s="540" t="s">
        <v>3494</v>
      </c>
      <c r="J68" s="540" t="s">
        <v>2361</v>
      </c>
      <c r="K68" s="548" t="str">
        <f t="array" ref="K68">xlookup(D68,JANUARY!F:F,JANUARY!M:M)</f>
        <v>INFORMAL ECONOMY- INFORMAL SECTOR</v>
      </c>
    </row>
    <row r="69" ht="15.75" customHeight="1">
      <c r="A69" s="540">
        <v>64.0</v>
      </c>
      <c r="B69" s="540">
        <v>10786.0</v>
      </c>
      <c r="C69" s="540">
        <v>1788.0</v>
      </c>
      <c r="D69" s="540" t="s">
        <v>591</v>
      </c>
      <c r="E69" s="540" t="s">
        <v>2147</v>
      </c>
      <c r="F69" s="540" t="s">
        <v>2142</v>
      </c>
      <c r="G69" s="540">
        <v>23.0</v>
      </c>
      <c r="H69" s="547">
        <v>45668.0</v>
      </c>
      <c r="I69" s="540" t="s">
        <v>3495</v>
      </c>
      <c r="J69" s="540" t="s">
        <v>3416</v>
      </c>
      <c r="K69" s="548" t="str">
        <f t="array" ref="K69">xlookup(D69,JANUARY!F:F,JANUARY!M:M)</f>
        <v>FORMAL-PRIVATE</v>
      </c>
    </row>
    <row r="70" ht="15.75" customHeight="1">
      <c r="A70" s="540">
        <v>65.0</v>
      </c>
      <c r="B70" s="540">
        <v>11279.0</v>
      </c>
      <c r="C70" s="540">
        <v>1789.0</v>
      </c>
      <c r="D70" s="540" t="s">
        <v>3496</v>
      </c>
      <c r="E70" s="540" t="s">
        <v>2141</v>
      </c>
      <c r="F70" s="540" t="s">
        <v>2142</v>
      </c>
      <c r="G70" s="540">
        <v>26.0</v>
      </c>
      <c r="H70" s="547">
        <v>45668.0</v>
      </c>
      <c r="I70" s="540" t="s">
        <v>3497</v>
      </c>
      <c r="J70" s="540" t="s">
        <v>3498</v>
      </c>
      <c r="K70" s="548" t="str">
        <f t="array" ref="K70">xlookup(D70,JANUARY!F:F,JANUARY!M:M)</f>
        <v>#N/A</v>
      </c>
    </row>
    <row r="71" ht="15.75" customHeight="1">
      <c r="A71" s="540">
        <v>66.0</v>
      </c>
      <c r="B71" s="540">
        <v>11280.0</v>
      </c>
      <c r="C71" s="540">
        <v>1790.0</v>
      </c>
      <c r="D71" s="540" t="s">
        <v>3499</v>
      </c>
      <c r="E71" s="540" t="s">
        <v>2147</v>
      </c>
      <c r="F71" s="540" t="s">
        <v>2150</v>
      </c>
      <c r="G71" s="540">
        <v>0.0</v>
      </c>
      <c r="H71" s="547">
        <v>45668.0</v>
      </c>
      <c r="I71" s="540" t="s">
        <v>3500</v>
      </c>
      <c r="J71" s="540" t="s">
        <v>2213</v>
      </c>
      <c r="K71" s="548" t="str">
        <f t="array" ref="K71">xlookup(D71,JANUARY!F:F,JANUARY!M:M)</f>
        <v>#N/A</v>
      </c>
    </row>
    <row r="72" ht="15.75" customHeight="1">
      <c r="A72" s="540">
        <v>67.0</v>
      </c>
      <c r="B72" s="540">
        <v>11286.0</v>
      </c>
      <c r="C72" s="540">
        <v>1791.0</v>
      </c>
      <c r="D72" s="540" t="s">
        <v>3501</v>
      </c>
      <c r="E72" s="540" t="s">
        <v>2141</v>
      </c>
      <c r="F72" s="540" t="s">
        <v>2142</v>
      </c>
      <c r="G72" s="540">
        <v>10.0</v>
      </c>
      <c r="H72" s="547">
        <v>45669.0</v>
      </c>
      <c r="I72" s="540" t="s">
        <v>3502</v>
      </c>
      <c r="J72" s="540" t="s">
        <v>3503</v>
      </c>
      <c r="K72" s="548" t="str">
        <f t="array" ref="K72">xlookup(D72,JANUARY!F:F,JANUARY!M:M)</f>
        <v>#N/A</v>
      </c>
    </row>
    <row r="73" ht="15.75" customHeight="1">
      <c r="A73" s="540">
        <v>68.0</v>
      </c>
      <c r="B73" s="540">
        <v>11296.0</v>
      </c>
      <c r="C73" s="540">
        <v>1792.0</v>
      </c>
      <c r="D73" s="540" t="s">
        <v>840</v>
      </c>
      <c r="E73" s="540" t="s">
        <v>2141</v>
      </c>
      <c r="F73" s="540" t="s">
        <v>2142</v>
      </c>
      <c r="G73" s="540">
        <v>0.0</v>
      </c>
      <c r="H73" s="547">
        <v>45669.0</v>
      </c>
      <c r="I73" s="540" t="s">
        <v>3504</v>
      </c>
      <c r="J73" s="540" t="s">
        <v>2169</v>
      </c>
      <c r="K73" s="548" t="str">
        <f t="array" ref="K73">xlookup(D73,JANUARY!F:F,JANUARY!M:M)</f>
        <v>SPONSORED- POS FINANCIALLY INCAPABLE</v>
      </c>
    </row>
    <row r="74" ht="15.75" customHeight="1">
      <c r="A74" s="540">
        <v>69.0</v>
      </c>
      <c r="B74" s="540">
        <v>11293.0</v>
      </c>
      <c r="C74" s="540">
        <v>1793.0</v>
      </c>
      <c r="D74" s="540" t="s">
        <v>3505</v>
      </c>
      <c r="E74" s="540" t="s">
        <v>2141</v>
      </c>
      <c r="F74" s="540" t="s">
        <v>2150</v>
      </c>
      <c r="G74" s="540">
        <v>22.0</v>
      </c>
      <c r="H74" s="547">
        <v>45669.0</v>
      </c>
      <c r="I74" s="540" t="s">
        <v>3506</v>
      </c>
      <c r="J74" s="540" t="s">
        <v>3409</v>
      </c>
      <c r="K74" s="548" t="str">
        <f t="array" ref="K74">xlookup(D74,JANUARY!F:F,JANUARY!M:M)</f>
        <v>PWD</v>
      </c>
    </row>
    <row r="75" ht="15.75" customHeight="1">
      <c r="A75" s="540">
        <v>70.0</v>
      </c>
      <c r="B75" s="540">
        <v>11297.0</v>
      </c>
      <c r="C75" s="540">
        <v>1794.0</v>
      </c>
      <c r="D75" s="540" t="s">
        <v>750</v>
      </c>
      <c r="E75" s="540" t="s">
        <v>2141</v>
      </c>
      <c r="F75" s="540" t="s">
        <v>2142</v>
      </c>
      <c r="G75" s="540">
        <v>8.0</v>
      </c>
      <c r="H75" s="547">
        <v>45669.0</v>
      </c>
      <c r="I75" s="540" t="s">
        <v>3507</v>
      </c>
      <c r="J75" s="540" t="s">
        <v>2184</v>
      </c>
      <c r="K75" s="548" t="str">
        <f t="array" ref="K75">xlookup(D75,JANUARY!F:F,JANUARY!M:M)</f>
        <v>FORMAL-PRIVATE</v>
      </c>
    </row>
    <row r="76" ht="15.75" customHeight="1">
      <c r="A76" s="540">
        <v>71.0</v>
      </c>
      <c r="B76" s="540">
        <v>11294.0</v>
      </c>
      <c r="C76" s="540">
        <v>1795.0</v>
      </c>
      <c r="D76" s="540" t="s">
        <v>776</v>
      </c>
      <c r="E76" s="540" t="s">
        <v>2141</v>
      </c>
      <c r="F76" s="540" t="s">
        <v>2150</v>
      </c>
      <c r="G76" s="540">
        <v>38.0</v>
      </c>
      <c r="H76" s="547">
        <v>45670.0</v>
      </c>
      <c r="I76" s="540" t="s">
        <v>3508</v>
      </c>
      <c r="J76" s="540" t="s">
        <v>2219</v>
      </c>
      <c r="K76" s="548" t="str">
        <f t="array" ref="K76">xlookup(D76,JANUARY!F:F,JANUARY!M:M)</f>
        <v>FORMAL-PRIVATE</v>
      </c>
    </row>
    <row r="77" ht="15.75" customHeight="1">
      <c r="A77" s="540">
        <v>72.0</v>
      </c>
      <c r="B77" s="540">
        <v>11301.0</v>
      </c>
      <c r="C77" s="540">
        <v>1796.0</v>
      </c>
      <c r="D77" s="540" t="s">
        <v>3509</v>
      </c>
      <c r="E77" s="540" t="s">
        <v>2141</v>
      </c>
      <c r="F77" s="540" t="s">
        <v>2150</v>
      </c>
      <c r="G77" s="540">
        <v>55.0</v>
      </c>
      <c r="H77" s="547">
        <v>45670.0</v>
      </c>
      <c r="I77" s="540" t="s">
        <v>3510</v>
      </c>
      <c r="J77" s="540" t="s">
        <v>3511</v>
      </c>
      <c r="K77" s="548" t="str">
        <f t="array" ref="K77">xlookup(D77,JANUARY!F:F,JANUARY!M:M)</f>
        <v>#N/A</v>
      </c>
    </row>
    <row r="78" ht="15.75" customHeight="1">
      <c r="A78" s="540">
        <v>73.0</v>
      </c>
      <c r="B78" s="540">
        <v>11305.0</v>
      </c>
      <c r="C78" s="540">
        <v>1797.0</v>
      </c>
      <c r="D78" s="540" t="s">
        <v>624</v>
      </c>
      <c r="E78" s="540" t="s">
        <v>2141</v>
      </c>
      <c r="F78" s="540" t="s">
        <v>2150</v>
      </c>
      <c r="G78" s="540">
        <v>10.0</v>
      </c>
      <c r="H78" s="547">
        <v>45670.0</v>
      </c>
      <c r="I78" s="540" t="s">
        <v>3512</v>
      </c>
      <c r="J78" s="540" t="s">
        <v>2184</v>
      </c>
      <c r="K78" s="548" t="str">
        <f t="array" ref="K78">xlookup(D78,JANUARY!F:F,JANUARY!M:M)</f>
        <v>FORMAL-PRIVATE</v>
      </c>
    </row>
    <row r="79" ht="15.75" customHeight="1">
      <c r="A79" s="540">
        <v>74.0</v>
      </c>
      <c r="B79" s="540">
        <v>11287.0</v>
      </c>
      <c r="C79" s="540">
        <v>1798.0</v>
      </c>
      <c r="D79" s="540" t="s">
        <v>789</v>
      </c>
      <c r="E79" s="540" t="s">
        <v>2141</v>
      </c>
      <c r="F79" s="540" t="s">
        <v>2142</v>
      </c>
      <c r="G79" s="540">
        <v>70.0</v>
      </c>
      <c r="H79" s="547">
        <v>45670.0</v>
      </c>
      <c r="I79" s="540" t="s">
        <v>3513</v>
      </c>
      <c r="J79" s="540" t="s">
        <v>2256</v>
      </c>
      <c r="K79" s="548" t="str">
        <f t="array" ref="K79">xlookup(D79,JANUARY!F:F,JANUARY!M:M)</f>
        <v>SENIOR CITIZEN</v>
      </c>
    </row>
    <row r="80" ht="15.75" customHeight="1">
      <c r="A80" s="540">
        <v>75.0</v>
      </c>
      <c r="B80" s="540">
        <v>8166.0</v>
      </c>
      <c r="C80" s="540">
        <v>1799.0</v>
      </c>
      <c r="D80" s="540" t="s">
        <v>762</v>
      </c>
      <c r="E80" s="540" t="s">
        <v>2141</v>
      </c>
      <c r="F80" s="540" t="s">
        <v>2142</v>
      </c>
      <c r="G80" s="540">
        <v>1.0</v>
      </c>
      <c r="H80" s="547">
        <v>45670.0</v>
      </c>
      <c r="I80" s="540" t="s">
        <v>3514</v>
      </c>
      <c r="J80" s="540" t="s">
        <v>2177</v>
      </c>
      <c r="K80" s="548" t="str">
        <f t="array" ref="K80">xlookup(D80,JANUARY!F:F,JANUARY!M:M)</f>
        <v>FORMAL-PRIVATE</v>
      </c>
    </row>
    <row r="81" ht="15.75" customHeight="1">
      <c r="A81" s="540">
        <v>76.0</v>
      </c>
      <c r="B81" s="540">
        <v>6105.0</v>
      </c>
      <c r="C81" s="540">
        <v>1800.0</v>
      </c>
      <c r="D81" s="540" t="s">
        <v>3515</v>
      </c>
      <c r="E81" s="540" t="s">
        <v>2147</v>
      </c>
      <c r="F81" s="540" t="s">
        <v>2150</v>
      </c>
      <c r="G81" s="540">
        <v>60.0</v>
      </c>
      <c r="H81" s="547">
        <v>45670.0</v>
      </c>
      <c r="I81" s="540" t="s">
        <v>3516</v>
      </c>
      <c r="J81" s="540" t="s">
        <v>2279</v>
      </c>
      <c r="K81" s="548" t="str">
        <f t="array" ref="K81">xlookup(D81,JANUARY!F:F,JANUARY!M:M)</f>
        <v>#N/A</v>
      </c>
    </row>
    <row r="82" ht="15.75" customHeight="1">
      <c r="A82" s="540">
        <v>77.0</v>
      </c>
      <c r="B82" s="540">
        <v>11323.0</v>
      </c>
      <c r="C82" s="540">
        <v>1801.0</v>
      </c>
      <c r="D82" s="540" t="s">
        <v>663</v>
      </c>
      <c r="E82" s="540" t="s">
        <v>2147</v>
      </c>
      <c r="F82" s="540" t="s">
        <v>2142</v>
      </c>
      <c r="G82" s="540">
        <v>60.0</v>
      </c>
      <c r="H82" s="547">
        <v>45670.0</v>
      </c>
      <c r="I82" s="540" t="s">
        <v>3517</v>
      </c>
      <c r="J82" s="540" t="s">
        <v>2306</v>
      </c>
      <c r="K82" s="548" t="str">
        <f t="array" ref="K82">xlookup(D82,JANUARY!F:F,JANUARY!M:M)</f>
        <v>FORMAL-GOVERNMENT</v>
      </c>
    </row>
    <row r="83" ht="15.75" customHeight="1">
      <c r="A83" s="540">
        <v>78.0</v>
      </c>
      <c r="B83" s="540">
        <v>4699.0</v>
      </c>
      <c r="C83" s="540">
        <v>1802.0</v>
      </c>
      <c r="D83" s="540" t="s">
        <v>688</v>
      </c>
      <c r="E83" s="540" t="s">
        <v>2147</v>
      </c>
      <c r="F83" s="540" t="s">
        <v>2150</v>
      </c>
      <c r="G83" s="540">
        <v>36.0</v>
      </c>
      <c r="H83" s="547">
        <v>45671.0</v>
      </c>
      <c r="I83" s="540" t="s">
        <v>3518</v>
      </c>
      <c r="J83" s="540" t="s">
        <v>2279</v>
      </c>
      <c r="K83" s="548" t="str">
        <f t="array" ref="K83">xlookup(D83,JANUARY!F:F,JANUARY!M:M)</f>
        <v>FORMAL-PRIVATE</v>
      </c>
    </row>
    <row r="84" ht="15.75" customHeight="1">
      <c r="A84" s="540">
        <v>79.0</v>
      </c>
      <c r="B84" s="540">
        <v>11328.0</v>
      </c>
      <c r="C84" s="540">
        <v>1803.0</v>
      </c>
      <c r="D84" s="540" t="s">
        <v>679</v>
      </c>
      <c r="E84" s="540" t="s">
        <v>2141</v>
      </c>
      <c r="F84" s="540" t="s">
        <v>2142</v>
      </c>
      <c r="G84" s="540">
        <v>32.0</v>
      </c>
      <c r="H84" s="547">
        <v>45671.0</v>
      </c>
      <c r="I84" s="540" t="s">
        <v>3519</v>
      </c>
      <c r="J84" s="540" t="s">
        <v>2163</v>
      </c>
      <c r="K84" s="548" t="str">
        <f t="array" ref="K84">xlookup(D84,JANUARY!F:F,JANUARY!M:M)</f>
        <v>FORMAL-GOVERNMENT</v>
      </c>
    </row>
    <row r="85" ht="15.75" customHeight="1">
      <c r="A85" s="540">
        <v>80.0</v>
      </c>
      <c r="B85" s="540">
        <v>6474.0</v>
      </c>
      <c r="C85" s="540">
        <v>1804.0</v>
      </c>
      <c r="D85" s="540" t="s">
        <v>782</v>
      </c>
      <c r="E85" s="540" t="s">
        <v>2147</v>
      </c>
      <c r="F85" s="540" t="s">
        <v>2150</v>
      </c>
      <c r="G85" s="540">
        <v>10.0</v>
      </c>
      <c r="H85" s="547">
        <v>45672.0</v>
      </c>
      <c r="I85" s="540" t="s">
        <v>3520</v>
      </c>
      <c r="J85" s="540" t="s">
        <v>2293</v>
      </c>
      <c r="K85" s="548" t="str">
        <f t="array" ref="K85">xlookup(D85,JANUARY!F:F,JANUARY!M:M)</f>
        <v>FORMAL-PRIVATE</v>
      </c>
    </row>
    <row r="86" ht="15.75" customHeight="1">
      <c r="A86" s="540">
        <v>81.0</v>
      </c>
      <c r="B86" s="540">
        <v>7822.0</v>
      </c>
      <c r="C86" s="540">
        <v>1805.0</v>
      </c>
      <c r="D86" s="540" t="s">
        <v>814</v>
      </c>
      <c r="E86" s="540" t="s">
        <v>2147</v>
      </c>
      <c r="F86" s="540" t="s">
        <v>2142</v>
      </c>
      <c r="G86" s="540">
        <v>62.0</v>
      </c>
      <c r="H86" s="547">
        <v>45672.0</v>
      </c>
      <c r="I86" s="540" t="s">
        <v>3521</v>
      </c>
      <c r="J86" s="540" t="s">
        <v>2154</v>
      </c>
      <c r="K86" s="548" t="str">
        <f t="array" ref="K86">xlookup(D86,JANUARY!F:F,JANUARY!M:M)</f>
        <v>SENIOR CITIZEN</v>
      </c>
    </row>
    <row r="87" ht="15.75" customHeight="1">
      <c r="A87" s="540">
        <v>82.0</v>
      </c>
      <c r="B87" s="540">
        <v>8357.0</v>
      </c>
      <c r="C87" s="540">
        <v>1806.0</v>
      </c>
      <c r="D87" s="540" t="s">
        <v>744</v>
      </c>
      <c r="E87" s="540" t="s">
        <v>2147</v>
      </c>
      <c r="F87" s="540" t="s">
        <v>2142</v>
      </c>
      <c r="G87" s="540">
        <v>29.0</v>
      </c>
      <c r="H87" s="547">
        <v>45672.0</v>
      </c>
      <c r="I87" s="540" t="s">
        <v>3522</v>
      </c>
      <c r="J87" s="540" t="s">
        <v>3523</v>
      </c>
      <c r="K87" s="548" t="str">
        <f t="array" ref="K87">xlookup(D87,JANUARY!F:F,JANUARY!M:M)</f>
        <v>FORMAL-PRIVATE</v>
      </c>
    </row>
    <row r="88" ht="15.75" customHeight="1">
      <c r="A88" s="540">
        <v>83.0</v>
      </c>
      <c r="B88" s="540">
        <v>11373.0</v>
      </c>
      <c r="C88" s="540">
        <v>1807.0</v>
      </c>
      <c r="D88" s="540" t="s">
        <v>807</v>
      </c>
      <c r="E88" s="540" t="s">
        <v>2141</v>
      </c>
      <c r="F88" s="540" t="s">
        <v>2150</v>
      </c>
      <c r="G88" s="540">
        <v>53.0</v>
      </c>
      <c r="H88" s="547">
        <v>45672.0</v>
      </c>
      <c r="I88" s="540" t="s">
        <v>3524</v>
      </c>
      <c r="J88" s="540" t="s">
        <v>3464</v>
      </c>
      <c r="K88" s="548" t="str">
        <f t="array" ref="K88">xlookup(D88,JANUARY!F:F,JANUARY!M:M)</f>
        <v>FORMAL-PRIVATE</v>
      </c>
    </row>
    <row r="89" ht="15.75" customHeight="1">
      <c r="A89" s="540">
        <v>84.0</v>
      </c>
      <c r="B89" s="540">
        <v>11387.0</v>
      </c>
      <c r="C89" s="540">
        <v>1808.0</v>
      </c>
      <c r="D89" s="540" t="s">
        <v>3525</v>
      </c>
      <c r="E89" s="540" t="s">
        <v>2141</v>
      </c>
      <c r="F89" s="540" t="s">
        <v>2142</v>
      </c>
      <c r="G89" s="540">
        <v>28.0</v>
      </c>
      <c r="H89" s="547">
        <v>45673.0</v>
      </c>
      <c r="I89" s="540" t="s">
        <v>3526</v>
      </c>
      <c r="J89" s="540" t="s">
        <v>2372</v>
      </c>
      <c r="K89" s="548" t="str">
        <f t="array" ref="K89">xlookup(D89,JANUARY!F:F,JANUARY!M:M)</f>
        <v>#N/A</v>
      </c>
    </row>
    <row r="90" ht="15.75" customHeight="1">
      <c r="A90" s="540">
        <v>85.0</v>
      </c>
      <c r="B90" s="540">
        <v>11212.0</v>
      </c>
      <c r="C90" s="540">
        <v>1809.0</v>
      </c>
      <c r="D90" s="540" t="s">
        <v>834</v>
      </c>
      <c r="E90" s="540" t="s">
        <v>2147</v>
      </c>
      <c r="F90" s="540" t="s">
        <v>2142</v>
      </c>
      <c r="G90" s="540">
        <v>30.0</v>
      </c>
      <c r="H90" s="547">
        <v>45673.0</v>
      </c>
      <c r="I90" s="540" t="s">
        <v>3527</v>
      </c>
      <c r="J90" s="540" t="s">
        <v>2300</v>
      </c>
      <c r="K90" s="548" t="str">
        <f t="array" ref="K90">xlookup(D90,JANUARY!F:F,JANUARY!M:M)</f>
        <v>FORMAL-PRIVATE</v>
      </c>
    </row>
    <row r="91" ht="15.75" customHeight="1">
      <c r="A91" s="540">
        <v>86.0</v>
      </c>
      <c r="B91" s="540">
        <v>11419.0</v>
      </c>
      <c r="C91" s="540">
        <v>1810.0</v>
      </c>
      <c r="D91" s="540" t="s">
        <v>889</v>
      </c>
      <c r="E91" s="540" t="s">
        <v>2147</v>
      </c>
      <c r="F91" s="540" t="s">
        <v>2142</v>
      </c>
      <c r="G91" s="540">
        <v>74.0</v>
      </c>
      <c r="H91" s="547">
        <v>45674.0</v>
      </c>
      <c r="I91" s="540" t="s">
        <v>3528</v>
      </c>
      <c r="J91" s="540" t="s">
        <v>2361</v>
      </c>
      <c r="K91" s="548" t="str">
        <f t="array" ref="K91">xlookup(D91,JANUARY!F:F,JANUARY!M:M)</f>
        <v>SENIOR CITIZEN</v>
      </c>
    </row>
    <row r="92" ht="15.75" customHeight="1">
      <c r="A92" s="540">
        <v>87.0</v>
      </c>
      <c r="B92" s="540">
        <v>11420.0</v>
      </c>
      <c r="C92" s="540">
        <v>1811.0</v>
      </c>
      <c r="D92" s="540" t="s">
        <v>828</v>
      </c>
      <c r="E92" s="540" t="s">
        <v>2147</v>
      </c>
      <c r="F92" s="540" t="s">
        <v>2142</v>
      </c>
      <c r="G92" s="540">
        <v>33.0</v>
      </c>
      <c r="H92" s="547">
        <v>45674.0</v>
      </c>
      <c r="I92" s="540" t="s">
        <v>3529</v>
      </c>
      <c r="J92" s="540" t="s">
        <v>2361</v>
      </c>
      <c r="K92" s="548" t="str">
        <f t="array" ref="K92">xlookup(D92,JANUARY!F:F,JANUARY!M:M)</f>
        <v>INFORMAL ECONOMY- INFORMAL SECTOR</v>
      </c>
    </row>
    <row r="93" ht="15.75" customHeight="1">
      <c r="A93" s="540">
        <v>88.0</v>
      </c>
      <c r="B93" s="540">
        <v>11421.0</v>
      </c>
      <c r="C93" s="540">
        <v>1812.0</v>
      </c>
      <c r="D93" s="540" t="s">
        <v>848</v>
      </c>
      <c r="E93" s="540" t="s">
        <v>2141</v>
      </c>
      <c r="F93" s="540" t="s">
        <v>2150</v>
      </c>
      <c r="G93" s="540">
        <v>60.0</v>
      </c>
      <c r="H93" s="547">
        <v>45674.0</v>
      </c>
      <c r="I93" s="540" t="s">
        <v>3530</v>
      </c>
      <c r="J93" s="540" t="s">
        <v>3453</v>
      </c>
      <c r="K93" s="548" t="str">
        <f t="array" ref="K93">xlookup(D93,JANUARY!F:F,JANUARY!M:M)</f>
        <v>SELF EARNING INDIVIDUAL</v>
      </c>
    </row>
    <row r="94" ht="15.75" customHeight="1">
      <c r="A94" s="540">
        <v>89.0</v>
      </c>
      <c r="B94" s="540">
        <v>11422.0</v>
      </c>
      <c r="C94" s="540">
        <v>1813.0</v>
      </c>
      <c r="D94" s="540" t="s">
        <v>821</v>
      </c>
      <c r="E94" s="540" t="s">
        <v>2147</v>
      </c>
      <c r="F94" s="540" t="s">
        <v>2142</v>
      </c>
      <c r="G94" s="540">
        <v>2.0</v>
      </c>
      <c r="H94" s="547">
        <v>45674.0</v>
      </c>
      <c r="I94" s="540" t="s">
        <v>3531</v>
      </c>
      <c r="J94" s="540" t="s">
        <v>2345</v>
      </c>
      <c r="K94" s="548" t="str">
        <f t="array" ref="K94">xlookup(D94,JANUARY!F:F,JANUARY!M:M)</f>
        <v>FORMAL-PRIVATE</v>
      </c>
    </row>
    <row r="95" ht="15.75" customHeight="1">
      <c r="A95" s="540">
        <v>90.0</v>
      </c>
      <c r="B95" s="540">
        <v>11444.0</v>
      </c>
      <c r="C95" s="540">
        <v>1814.0</v>
      </c>
      <c r="D95" s="540" t="s">
        <v>3532</v>
      </c>
      <c r="E95" s="540" t="s">
        <v>2147</v>
      </c>
      <c r="F95" s="540" t="s">
        <v>2142</v>
      </c>
      <c r="G95" s="540">
        <v>5.0</v>
      </c>
      <c r="H95" s="547">
        <v>45675.0</v>
      </c>
      <c r="I95" s="540" t="s">
        <v>3533</v>
      </c>
      <c r="J95" s="540" t="s">
        <v>2186</v>
      </c>
      <c r="K95" s="548" t="str">
        <f t="array" ref="K95">xlookup(D95,JANUARY!F:F,JANUARY!M:M)</f>
        <v>#N/A</v>
      </c>
    </row>
    <row r="96" ht="15.75" customHeight="1">
      <c r="A96" s="540">
        <v>91.0</v>
      </c>
      <c r="B96" s="540">
        <v>7119.0</v>
      </c>
      <c r="C96" s="540">
        <v>1815.0</v>
      </c>
      <c r="D96" s="540" t="s">
        <v>928</v>
      </c>
      <c r="E96" s="540" t="s">
        <v>2147</v>
      </c>
      <c r="F96" s="540" t="s">
        <v>2142</v>
      </c>
      <c r="G96" s="540">
        <v>34.0</v>
      </c>
      <c r="H96" s="547">
        <v>45675.0</v>
      </c>
      <c r="I96" s="540" t="s">
        <v>3534</v>
      </c>
      <c r="J96" s="540" t="s">
        <v>3535</v>
      </c>
      <c r="K96" s="548" t="str">
        <f t="array" ref="K96">xlookup(D96,JANUARY!F:F,JANUARY!M:M)</f>
        <v>FORMAL-GOVERNMENT</v>
      </c>
    </row>
    <row r="97" ht="15.75" customHeight="1">
      <c r="A97" s="540">
        <v>92.0</v>
      </c>
      <c r="B97" s="540">
        <v>11460.0</v>
      </c>
      <c r="C97" s="540">
        <v>1816.0</v>
      </c>
      <c r="D97" s="540" t="s">
        <v>951</v>
      </c>
      <c r="E97" s="540" t="s">
        <v>2147</v>
      </c>
      <c r="F97" s="540" t="s">
        <v>2142</v>
      </c>
      <c r="G97" s="540">
        <v>29.0</v>
      </c>
      <c r="H97" s="547">
        <v>45675.0</v>
      </c>
      <c r="I97" s="540" t="s">
        <v>3536</v>
      </c>
      <c r="J97" s="540" t="s">
        <v>2180</v>
      </c>
      <c r="K97" s="548" t="str">
        <f t="array" ref="K97">xlookup(D97,JANUARY!F:F,JANUARY!M:M)</f>
        <v>FORMAL-PRIVATE</v>
      </c>
    </row>
    <row r="98" ht="15.75" customHeight="1">
      <c r="A98" s="540">
        <v>93.0</v>
      </c>
      <c r="B98" s="540">
        <v>11466.0</v>
      </c>
      <c r="C98" s="540">
        <v>1817.0</v>
      </c>
      <c r="D98" s="540" t="s">
        <v>2347</v>
      </c>
      <c r="E98" s="540" t="s">
        <v>2141</v>
      </c>
      <c r="F98" s="540" t="s">
        <v>2150</v>
      </c>
      <c r="G98" s="540">
        <v>53.0</v>
      </c>
      <c r="H98" s="547">
        <v>45675.0</v>
      </c>
      <c r="I98" s="540" t="s">
        <v>2348</v>
      </c>
      <c r="J98" s="540" t="s">
        <v>2180</v>
      </c>
      <c r="K98" s="548" t="str">
        <f t="array" ref="K98">xlookup(D98,JANUARY!F:F,JANUARY!M:M)</f>
        <v>#N/A</v>
      </c>
    </row>
    <row r="99" ht="15.75" customHeight="1">
      <c r="A99" s="540">
        <v>94.0</v>
      </c>
      <c r="B99" s="540">
        <v>11173.0</v>
      </c>
      <c r="C99" s="540">
        <v>1818.0</v>
      </c>
      <c r="D99" s="540" t="s">
        <v>940</v>
      </c>
      <c r="E99" s="540" t="s">
        <v>2147</v>
      </c>
      <c r="F99" s="540" t="s">
        <v>2142</v>
      </c>
      <c r="G99" s="540">
        <v>25.0</v>
      </c>
      <c r="H99" s="547">
        <v>45675.0</v>
      </c>
      <c r="I99" s="540" t="s">
        <v>3537</v>
      </c>
      <c r="J99" s="540" t="s">
        <v>2269</v>
      </c>
      <c r="K99" s="548" t="str">
        <f t="array" ref="K99">xlookup(D99,JANUARY!F:F,JANUARY!M:M)</f>
        <v>FORMAL-PRIVATE</v>
      </c>
    </row>
    <row r="100" ht="15.75" customHeight="1">
      <c r="A100" s="540">
        <v>95.0</v>
      </c>
      <c r="B100" s="540">
        <v>7830.0</v>
      </c>
      <c r="C100" s="540">
        <v>1819.0</v>
      </c>
      <c r="D100" s="540" t="s">
        <v>856</v>
      </c>
      <c r="E100" s="540" t="s">
        <v>2147</v>
      </c>
      <c r="F100" s="540" t="s">
        <v>2142</v>
      </c>
      <c r="G100" s="540">
        <v>28.0</v>
      </c>
      <c r="H100" s="547">
        <v>45675.0</v>
      </c>
      <c r="I100" s="540" t="s">
        <v>3538</v>
      </c>
      <c r="J100" s="540" t="s">
        <v>3539</v>
      </c>
      <c r="K100" s="548" t="str">
        <f t="array" ref="K100">xlookup(D100,JANUARY!F:F,JANUARY!M:M)</f>
        <v>FORMAL-PRIVATE</v>
      </c>
    </row>
    <row r="101" ht="15.75" customHeight="1">
      <c r="A101" s="540">
        <v>96.0</v>
      </c>
      <c r="B101" s="540">
        <v>11471.0</v>
      </c>
      <c r="C101" s="540">
        <v>1820.0</v>
      </c>
      <c r="D101" s="540" t="s">
        <v>975</v>
      </c>
      <c r="E101" s="540" t="s">
        <v>2147</v>
      </c>
      <c r="F101" s="540" t="s">
        <v>2142</v>
      </c>
      <c r="G101" s="540">
        <v>0.0</v>
      </c>
      <c r="H101" s="547">
        <v>45675.0</v>
      </c>
      <c r="I101" s="540" t="s">
        <v>3540</v>
      </c>
      <c r="J101" s="540" t="s">
        <v>2248</v>
      </c>
      <c r="K101" s="548" t="str">
        <f t="array" ref="K101">xlookup(D101,JANUARY!F:F,JANUARY!M:M)</f>
        <v>FORMAL-PRIVATE</v>
      </c>
    </row>
    <row r="102" ht="15.75" customHeight="1">
      <c r="A102" s="540">
        <v>97.0</v>
      </c>
      <c r="B102" s="540">
        <v>11473.0</v>
      </c>
      <c r="C102" s="540">
        <v>1821.0</v>
      </c>
      <c r="D102" s="540" t="s">
        <v>3541</v>
      </c>
      <c r="E102" s="540" t="s">
        <v>2147</v>
      </c>
      <c r="F102" s="540" t="s">
        <v>2142</v>
      </c>
      <c r="G102" s="540">
        <v>0.0</v>
      </c>
      <c r="H102" s="547">
        <v>45676.0</v>
      </c>
      <c r="I102" s="540" t="s">
        <v>3542</v>
      </c>
      <c r="J102" s="540" t="s">
        <v>2203</v>
      </c>
      <c r="K102" s="548" t="str">
        <f t="array" ref="K102">xlookup(D102,JANUARY!F:F,JANUARY!M:M)</f>
        <v>#N/A</v>
      </c>
    </row>
    <row r="103" ht="15.75" customHeight="1">
      <c r="A103" s="540">
        <v>98.0</v>
      </c>
      <c r="B103" s="540">
        <v>11472.0</v>
      </c>
      <c r="C103" s="540">
        <v>1822.0</v>
      </c>
      <c r="D103" s="540" t="s">
        <v>3543</v>
      </c>
      <c r="E103" s="540" t="s">
        <v>2141</v>
      </c>
      <c r="F103" s="540" t="s">
        <v>2150</v>
      </c>
      <c r="G103" s="540">
        <v>29.0</v>
      </c>
      <c r="H103" s="547">
        <v>45676.0</v>
      </c>
      <c r="I103" s="540" t="s">
        <v>3544</v>
      </c>
      <c r="J103" s="540" t="s">
        <v>2182</v>
      </c>
      <c r="K103" s="548" t="str">
        <f t="array" ref="K103">xlookup(D103,JANUARY!F:F,JANUARY!M:M)</f>
        <v>#N/A</v>
      </c>
    </row>
    <row r="104" ht="15.75" customHeight="1">
      <c r="A104" s="540">
        <v>99.0</v>
      </c>
      <c r="B104" s="540">
        <v>10919.0</v>
      </c>
      <c r="C104" s="540">
        <v>1823.0</v>
      </c>
      <c r="D104" s="540" t="s">
        <v>912</v>
      </c>
      <c r="E104" s="540" t="s">
        <v>2141</v>
      </c>
      <c r="F104" s="540" t="s">
        <v>2142</v>
      </c>
      <c r="G104" s="540">
        <v>46.0</v>
      </c>
      <c r="H104" s="547">
        <v>45676.0</v>
      </c>
      <c r="I104" s="540" t="s">
        <v>3545</v>
      </c>
      <c r="J104" s="540" t="s">
        <v>3453</v>
      </c>
      <c r="K104" s="548" t="str">
        <f t="array" ref="K104">xlookup(D104,JANUARY!F:F,JANUARY!M:M)</f>
        <v>INFORMAL ECONOMY- INFORMAL SECTOR</v>
      </c>
    </row>
    <row r="105" ht="15.75" customHeight="1">
      <c r="A105" s="540">
        <v>100.0</v>
      </c>
      <c r="B105" s="540">
        <v>11481.0</v>
      </c>
      <c r="C105" s="540">
        <v>1824.0</v>
      </c>
      <c r="D105" s="540" t="s">
        <v>1324</v>
      </c>
      <c r="E105" s="540" t="s">
        <v>2147</v>
      </c>
      <c r="F105" s="540" t="s">
        <v>2142</v>
      </c>
      <c r="G105" s="540">
        <v>18.0</v>
      </c>
      <c r="H105" s="547">
        <v>45676.0</v>
      </c>
      <c r="I105" s="540" t="s">
        <v>2259</v>
      </c>
      <c r="J105" s="540" t="s">
        <v>2154</v>
      </c>
      <c r="K105" s="548" t="str">
        <f t="array" ref="K105">xlookup(D105,JANUARY!F:F,JANUARY!M:M)</f>
        <v>#N/A</v>
      </c>
    </row>
    <row r="106" ht="15.75" customHeight="1">
      <c r="A106" s="540">
        <v>101.0</v>
      </c>
      <c r="B106" s="540">
        <v>11476.0</v>
      </c>
      <c r="C106" s="540">
        <v>1825.0</v>
      </c>
      <c r="D106" s="540" t="s">
        <v>896</v>
      </c>
      <c r="E106" s="540" t="s">
        <v>2147</v>
      </c>
      <c r="F106" s="540" t="s">
        <v>2142</v>
      </c>
      <c r="G106" s="540">
        <v>0.0</v>
      </c>
      <c r="H106" s="547">
        <v>45676.0</v>
      </c>
      <c r="I106" s="540" t="s">
        <v>3546</v>
      </c>
      <c r="J106" s="540" t="s">
        <v>3547</v>
      </c>
      <c r="K106" s="548" t="str">
        <f t="array" ref="K106">xlookup(D106,JANUARY!F:F,JANUARY!M:M)</f>
        <v>FORMAL-PRIVATE</v>
      </c>
    </row>
    <row r="107" ht="15.75" customHeight="1">
      <c r="A107" s="540">
        <v>102.0</v>
      </c>
      <c r="B107" s="540">
        <v>11482.0</v>
      </c>
      <c r="C107" s="540">
        <v>1826.0</v>
      </c>
      <c r="D107" s="540" t="s">
        <v>955</v>
      </c>
      <c r="E107" s="540" t="s">
        <v>2147</v>
      </c>
      <c r="F107" s="540" t="s">
        <v>2142</v>
      </c>
      <c r="G107" s="540">
        <v>3.0</v>
      </c>
      <c r="H107" s="547">
        <v>45676.0</v>
      </c>
      <c r="I107" s="540" t="s">
        <v>3548</v>
      </c>
      <c r="J107" s="540" t="s">
        <v>2337</v>
      </c>
      <c r="K107" s="548" t="str">
        <f t="array" ref="K107">xlookup(D107,JANUARY!F:F,JANUARY!M:M)</f>
        <v>FORMAL-PRIVATE</v>
      </c>
    </row>
    <row r="108" ht="15.75" customHeight="1">
      <c r="A108" s="540">
        <v>103.0</v>
      </c>
      <c r="B108" s="540">
        <v>11483.0</v>
      </c>
      <c r="C108" s="540">
        <v>1827.0</v>
      </c>
      <c r="D108" s="540" t="s">
        <v>1024</v>
      </c>
      <c r="E108" s="540" t="s">
        <v>2141</v>
      </c>
      <c r="F108" s="540" t="s">
        <v>2150</v>
      </c>
      <c r="G108" s="540">
        <v>4.0</v>
      </c>
      <c r="H108" s="547">
        <v>45676.0</v>
      </c>
      <c r="I108" s="540" t="s">
        <v>3549</v>
      </c>
      <c r="J108" s="540" t="s">
        <v>2177</v>
      </c>
      <c r="K108" s="548" t="str">
        <f t="array" ref="K108">xlookup(D108,JANUARY!F:F,JANUARY!M:M)</f>
        <v>FORMAL-PRIVATE</v>
      </c>
    </row>
    <row r="109" ht="15.75" customHeight="1">
      <c r="A109" s="540">
        <v>104.0</v>
      </c>
      <c r="B109" s="540">
        <v>11486.0</v>
      </c>
      <c r="C109" s="540">
        <v>1828.0</v>
      </c>
      <c r="D109" s="540" t="s">
        <v>3550</v>
      </c>
      <c r="E109" s="540" t="s">
        <v>2147</v>
      </c>
      <c r="F109" s="540" t="s">
        <v>2150</v>
      </c>
      <c r="G109" s="540">
        <v>0.0</v>
      </c>
      <c r="H109" s="547">
        <v>45676.0</v>
      </c>
      <c r="I109" s="540" t="s">
        <v>3551</v>
      </c>
      <c r="J109" s="540" t="s">
        <v>3552</v>
      </c>
      <c r="K109" s="548" t="str">
        <f t="array" ref="K109">xlookup(D109,JANUARY!F:F,JANUARY!M:M)</f>
        <v>#N/A</v>
      </c>
    </row>
    <row r="110" ht="15.75" customHeight="1">
      <c r="A110" s="540">
        <v>105.0</v>
      </c>
      <c r="B110" s="540">
        <v>11490.0</v>
      </c>
      <c r="C110" s="540">
        <v>1829.0</v>
      </c>
      <c r="D110" s="540" t="s">
        <v>870</v>
      </c>
      <c r="E110" s="540" t="s">
        <v>2147</v>
      </c>
      <c r="F110" s="540" t="s">
        <v>2142</v>
      </c>
      <c r="G110" s="540">
        <v>30.0</v>
      </c>
      <c r="H110" s="547">
        <v>45676.0</v>
      </c>
      <c r="I110" s="540" t="s">
        <v>3553</v>
      </c>
      <c r="J110" s="540" t="s">
        <v>2173</v>
      </c>
      <c r="K110" s="548" t="str">
        <f t="array" ref="K110">xlookup(D110,JANUARY!F:F,JANUARY!M:M)</f>
        <v>SELF EARNING INDIVIDUAL</v>
      </c>
    </row>
    <row r="111" ht="15.75" customHeight="1">
      <c r="A111" s="540">
        <v>106.0</v>
      </c>
      <c r="B111" s="540">
        <v>11487.0</v>
      </c>
      <c r="C111" s="540">
        <v>1830.0</v>
      </c>
      <c r="D111" s="540" t="s">
        <v>907</v>
      </c>
      <c r="E111" s="540" t="s">
        <v>2141</v>
      </c>
      <c r="F111" s="540" t="s">
        <v>2142</v>
      </c>
      <c r="G111" s="540">
        <v>36.0</v>
      </c>
      <c r="H111" s="547">
        <v>45676.0</v>
      </c>
      <c r="I111" s="540" t="s">
        <v>3554</v>
      </c>
      <c r="J111" s="540" t="s">
        <v>2180</v>
      </c>
      <c r="K111" s="548" t="str">
        <f t="array" ref="K111">xlookup(D111,JANUARY!F:F,JANUARY!M:M)</f>
        <v>FORMAL-PRIVATE</v>
      </c>
    </row>
    <row r="112" ht="15.75" customHeight="1">
      <c r="A112" s="540">
        <v>107.0</v>
      </c>
      <c r="B112" s="540">
        <v>11493.0</v>
      </c>
      <c r="C112" s="540">
        <v>1831.0</v>
      </c>
      <c r="D112" s="540" t="s">
        <v>3555</v>
      </c>
      <c r="E112" s="540" t="s">
        <v>2147</v>
      </c>
      <c r="F112" s="540" t="s">
        <v>2142</v>
      </c>
      <c r="G112" s="540">
        <v>0.0</v>
      </c>
      <c r="H112" s="547">
        <v>45676.0</v>
      </c>
      <c r="I112" s="540" t="s">
        <v>3556</v>
      </c>
      <c r="J112" s="540" t="s">
        <v>2213</v>
      </c>
      <c r="K112" s="548" t="str">
        <f t="array" ref="K112">xlookup(D112,JANUARY!F:F,JANUARY!M:M)</f>
        <v>#N/A</v>
      </c>
    </row>
    <row r="113" ht="15.75" customHeight="1">
      <c r="A113" s="540">
        <v>108.0</v>
      </c>
      <c r="B113" s="540">
        <v>11399.0</v>
      </c>
      <c r="C113" s="540">
        <v>1832.0</v>
      </c>
      <c r="D113" s="540" t="s">
        <v>1295</v>
      </c>
      <c r="E113" s="540" t="s">
        <v>2147</v>
      </c>
      <c r="F113" s="540" t="s">
        <v>2142</v>
      </c>
      <c r="G113" s="540">
        <v>50.0</v>
      </c>
      <c r="H113" s="547">
        <v>45677.0</v>
      </c>
      <c r="I113" s="540" t="s">
        <v>3557</v>
      </c>
      <c r="J113" s="540" t="s">
        <v>2173</v>
      </c>
      <c r="K113" s="548" t="str">
        <f t="array" ref="K113">xlookup(D113,JANUARY!F:F,JANUARY!M:M)</f>
        <v>#N/A</v>
      </c>
    </row>
    <row r="114" ht="15.75" customHeight="1">
      <c r="A114" s="540">
        <v>109.0</v>
      </c>
      <c r="B114" s="540">
        <v>11516.0</v>
      </c>
      <c r="C114" s="540">
        <v>1833.0</v>
      </c>
      <c r="D114" s="540" t="s">
        <v>3558</v>
      </c>
      <c r="E114" s="540" t="s">
        <v>2147</v>
      </c>
      <c r="F114" s="540" t="s">
        <v>2150</v>
      </c>
      <c r="G114" s="540">
        <v>14.0</v>
      </c>
      <c r="H114" s="547">
        <v>45677.0</v>
      </c>
      <c r="I114" s="540" t="s">
        <v>3559</v>
      </c>
      <c r="J114" s="540" t="s">
        <v>2173</v>
      </c>
      <c r="K114" s="548" t="str">
        <f t="array" ref="K114">xlookup(D114,JANUARY!F:F,JANUARY!M:M)</f>
        <v>#N/A</v>
      </c>
    </row>
    <row r="115" ht="15.75" customHeight="1">
      <c r="A115" s="540">
        <v>110.0</v>
      </c>
      <c r="B115" s="540">
        <v>11517.0</v>
      </c>
      <c r="C115" s="540">
        <v>1834.0</v>
      </c>
      <c r="D115" s="540" t="s">
        <v>1036</v>
      </c>
      <c r="E115" s="540" t="s">
        <v>2147</v>
      </c>
      <c r="F115" s="540" t="s">
        <v>2142</v>
      </c>
      <c r="G115" s="540">
        <v>70.0</v>
      </c>
      <c r="H115" s="547">
        <v>45677.0</v>
      </c>
      <c r="I115" s="540" t="s">
        <v>3560</v>
      </c>
      <c r="J115" s="540" t="s">
        <v>2173</v>
      </c>
      <c r="K115" s="548" t="str">
        <f t="array" ref="K115">xlookup(D115,JANUARY!F:F,JANUARY!M:M)</f>
        <v>SENIOR CITIZEN</v>
      </c>
    </row>
    <row r="116" ht="15.75" customHeight="1">
      <c r="A116" s="540">
        <v>111.0</v>
      </c>
      <c r="B116" s="540">
        <v>11522.0</v>
      </c>
      <c r="C116" s="540">
        <v>1835.0</v>
      </c>
      <c r="D116" s="540" t="s">
        <v>960</v>
      </c>
      <c r="E116" s="540" t="s">
        <v>2147</v>
      </c>
      <c r="F116" s="540" t="s">
        <v>2150</v>
      </c>
      <c r="G116" s="540">
        <v>45.0</v>
      </c>
      <c r="H116" s="547">
        <v>45677.0</v>
      </c>
      <c r="I116" s="540" t="s">
        <v>3561</v>
      </c>
      <c r="J116" s="540" t="s">
        <v>2180</v>
      </c>
      <c r="K116" s="548" t="str">
        <f t="array" ref="K116">xlookup(D116,JANUARY!F:F,JANUARY!M:M)</f>
        <v>FORMAL-PRIVATE</v>
      </c>
    </row>
    <row r="117" ht="15.75" customHeight="1">
      <c r="A117" s="540">
        <v>112.0</v>
      </c>
      <c r="B117" s="540">
        <v>11523.0</v>
      </c>
      <c r="C117" s="540">
        <v>1836.0</v>
      </c>
      <c r="D117" s="540" t="s">
        <v>998</v>
      </c>
      <c r="E117" s="540" t="s">
        <v>2141</v>
      </c>
      <c r="F117" s="540" t="s">
        <v>2142</v>
      </c>
      <c r="G117" s="540">
        <v>6.0</v>
      </c>
      <c r="H117" s="547">
        <v>45677.0</v>
      </c>
      <c r="I117" s="540" t="s">
        <v>3562</v>
      </c>
      <c r="J117" s="540" t="s">
        <v>3428</v>
      </c>
      <c r="K117" s="548" t="str">
        <f t="array" ref="K117">xlookup(D117,JANUARY!F:F,JANUARY!M:M)</f>
        <v>FORMAL-PRIVATE</v>
      </c>
    </row>
    <row r="118" ht="15.75" customHeight="1">
      <c r="A118" s="540">
        <v>113.0</v>
      </c>
      <c r="B118" s="540">
        <v>11526.0</v>
      </c>
      <c r="C118" s="540">
        <v>1837.0</v>
      </c>
      <c r="D118" s="540" t="s">
        <v>3563</v>
      </c>
      <c r="E118" s="540" t="s">
        <v>2141</v>
      </c>
      <c r="F118" s="540" t="s">
        <v>2142</v>
      </c>
      <c r="G118" s="540">
        <v>0.0</v>
      </c>
      <c r="H118" s="547">
        <v>45678.0</v>
      </c>
      <c r="I118" s="540" t="s">
        <v>3564</v>
      </c>
      <c r="J118" s="540" t="s">
        <v>2251</v>
      </c>
      <c r="K118" s="548" t="str">
        <f t="array" ref="K118">xlookup(D118,JANUARY!F:F,JANUARY!M:M)</f>
        <v>#N/A</v>
      </c>
    </row>
    <row r="119" ht="15.75" customHeight="1">
      <c r="A119" s="540">
        <v>114.0</v>
      </c>
      <c r="B119" s="540">
        <v>7774.0</v>
      </c>
      <c r="C119" s="540">
        <v>1838.0</v>
      </c>
      <c r="D119" s="540" t="s">
        <v>991</v>
      </c>
      <c r="E119" s="540" t="s">
        <v>2147</v>
      </c>
      <c r="F119" s="540" t="s">
        <v>2142</v>
      </c>
      <c r="G119" s="540">
        <v>24.0</v>
      </c>
      <c r="H119" s="547">
        <v>45678.0</v>
      </c>
      <c r="I119" s="540" t="s">
        <v>3565</v>
      </c>
      <c r="J119" s="540" t="s">
        <v>3566</v>
      </c>
      <c r="K119" s="548" t="str">
        <f t="array" ref="K119">xlookup(D119,JANUARY!F:F,JANUARY!M:M)</f>
        <v>INFORMAL ECONOMY- INFORMAL SECTOR</v>
      </c>
    </row>
    <row r="120" ht="15.75" customHeight="1">
      <c r="A120" s="540">
        <v>115.0</v>
      </c>
      <c r="B120" s="540">
        <v>11046.0</v>
      </c>
      <c r="C120" s="540">
        <v>1839.0</v>
      </c>
      <c r="D120" s="540" t="s">
        <v>3567</v>
      </c>
      <c r="E120" s="540" t="s">
        <v>2147</v>
      </c>
      <c r="F120" s="540" t="s">
        <v>2142</v>
      </c>
      <c r="G120" s="540">
        <v>9.0</v>
      </c>
      <c r="H120" s="547">
        <v>45678.0</v>
      </c>
      <c r="I120" s="540" t="s">
        <v>3568</v>
      </c>
      <c r="J120" s="540" t="s">
        <v>2248</v>
      </c>
      <c r="K120" s="548" t="str">
        <f t="array" ref="K120">xlookup(D120,JANUARY!F:F,JANUARY!M:M)</f>
        <v>#N/A</v>
      </c>
    </row>
    <row r="121" ht="15.75" customHeight="1">
      <c r="A121" s="540">
        <v>116.0</v>
      </c>
      <c r="B121" s="540">
        <v>11557.0</v>
      </c>
      <c r="C121" s="540">
        <v>1840.0</v>
      </c>
      <c r="D121" s="540" t="s">
        <v>1012</v>
      </c>
      <c r="E121" s="540" t="s">
        <v>2147</v>
      </c>
      <c r="F121" s="540" t="s">
        <v>2150</v>
      </c>
      <c r="G121" s="540">
        <v>43.0</v>
      </c>
      <c r="H121" s="547">
        <v>45678.0</v>
      </c>
      <c r="I121" s="540" t="s">
        <v>3569</v>
      </c>
      <c r="J121" s="540" t="s">
        <v>2180</v>
      </c>
      <c r="K121" s="548" t="str">
        <f t="array" ref="K121">xlookup(D121,JANUARY!F:F,JANUARY!M:M)</f>
        <v>FORMAL-GOVERNMENT</v>
      </c>
    </row>
    <row r="122" ht="15.75" customHeight="1">
      <c r="A122" s="540">
        <v>117.0</v>
      </c>
      <c r="B122" s="540">
        <v>9051.0</v>
      </c>
      <c r="C122" s="540">
        <v>1841.0</v>
      </c>
      <c r="D122" s="540" t="s">
        <v>1043</v>
      </c>
      <c r="E122" s="540" t="s">
        <v>2147</v>
      </c>
      <c r="F122" s="540" t="s">
        <v>2142</v>
      </c>
      <c r="G122" s="540">
        <v>37.0</v>
      </c>
      <c r="H122" s="547">
        <v>45678.0</v>
      </c>
      <c r="I122" s="540" t="s">
        <v>3570</v>
      </c>
      <c r="J122" s="540" t="s">
        <v>3571</v>
      </c>
      <c r="K122" s="548" t="str">
        <f t="array" ref="K122">xlookup(D122,JANUARY!F:F,JANUARY!M:M)</f>
        <v>#N/A</v>
      </c>
    </row>
    <row r="123" ht="15.75" customHeight="1">
      <c r="A123" s="540">
        <v>118.0</v>
      </c>
      <c r="B123" s="540">
        <v>11565.0</v>
      </c>
      <c r="C123" s="540">
        <v>1842.0</v>
      </c>
      <c r="D123" s="540" t="s">
        <v>3572</v>
      </c>
      <c r="E123" s="540" t="s">
        <v>2141</v>
      </c>
      <c r="F123" s="540" t="s">
        <v>2150</v>
      </c>
      <c r="G123" s="540">
        <v>12.0</v>
      </c>
      <c r="H123" s="547">
        <v>45678.0</v>
      </c>
      <c r="I123" s="540" t="s">
        <v>3573</v>
      </c>
      <c r="J123" s="540" t="s">
        <v>3489</v>
      </c>
      <c r="K123" s="548" t="str">
        <f t="array" ref="K123">xlookup(D123,JANUARY!F:F,JANUARY!M:M)</f>
        <v>#N/A</v>
      </c>
    </row>
    <row r="124" ht="15.75" customHeight="1">
      <c r="A124" s="540">
        <v>119.0</v>
      </c>
      <c r="B124" s="540">
        <v>11567.0</v>
      </c>
      <c r="C124" s="540">
        <v>1843.0</v>
      </c>
      <c r="D124" s="540" t="s">
        <v>3574</v>
      </c>
      <c r="E124" s="540" t="s">
        <v>2147</v>
      </c>
      <c r="F124" s="540" t="s">
        <v>2150</v>
      </c>
      <c r="G124" s="540">
        <v>1.0</v>
      </c>
      <c r="H124" s="547">
        <v>45679.0</v>
      </c>
      <c r="I124" s="540" t="s">
        <v>3575</v>
      </c>
      <c r="J124" s="540" t="s">
        <v>2190</v>
      </c>
      <c r="K124" s="548" t="str">
        <f t="array" ref="K124">xlookup(D124,JANUARY!F:F,JANUARY!M:M)</f>
        <v>#N/A</v>
      </c>
    </row>
    <row r="125" ht="15.75" customHeight="1">
      <c r="A125" s="540">
        <v>120.0</v>
      </c>
      <c r="B125" s="540">
        <v>11564.0</v>
      </c>
      <c r="C125" s="540">
        <v>1844.0</v>
      </c>
      <c r="D125" s="540" t="s">
        <v>3576</v>
      </c>
      <c r="E125" s="540" t="s">
        <v>2141</v>
      </c>
      <c r="F125" s="540" t="s">
        <v>2142</v>
      </c>
      <c r="G125" s="540">
        <v>20.0</v>
      </c>
      <c r="H125" s="547">
        <v>45679.0</v>
      </c>
      <c r="I125" s="540" t="s">
        <v>3577</v>
      </c>
      <c r="J125" s="540" t="s">
        <v>3511</v>
      </c>
      <c r="K125" s="548" t="str">
        <f t="array" ref="K125">xlookup(D125,JANUARY!F:F,JANUARY!M:M)</f>
        <v>#N/A</v>
      </c>
    </row>
    <row r="126" ht="15.75" customHeight="1">
      <c r="A126" s="540">
        <v>121.0</v>
      </c>
      <c r="B126" s="540">
        <v>11573.0</v>
      </c>
      <c r="C126" s="540">
        <v>1845.0</v>
      </c>
      <c r="D126" s="540" t="s">
        <v>1042</v>
      </c>
      <c r="E126" s="540" t="s">
        <v>2147</v>
      </c>
      <c r="F126" s="540" t="s">
        <v>2142</v>
      </c>
      <c r="G126" s="540">
        <v>0.0</v>
      </c>
      <c r="H126" s="547">
        <v>45679.0</v>
      </c>
      <c r="I126" s="540" t="s">
        <v>3578</v>
      </c>
      <c r="J126" s="540" t="s">
        <v>2177</v>
      </c>
      <c r="K126" s="548" t="str">
        <f t="array" ref="K126">xlookup(D126,JANUARY!F:F,JANUARY!M:M)</f>
        <v>INFORMAL ECONOMY- INFORMAL SECTOR</v>
      </c>
    </row>
    <row r="127" ht="15.75" customHeight="1">
      <c r="A127" s="540">
        <v>122.0</v>
      </c>
      <c r="B127" s="540">
        <v>11577.0</v>
      </c>
      <c r="C127" s="540">
        <v>1846.0</v>
      </c>
      <c r="D127" s="540" t="s">
        <v>1302</v>
      </c>
      <c r="E127" s="540" t="s">
        <v>2147</v>
      </c>
      <c r="F127" s="540" t="s">
        <v>2150</v>
      </c>
      <c r="G127" s="540">
        <v>35.0</v>
      </c>
      <c r="H127" s="547">
        <v>45679.0</v>
      </c>
      <c r="I127" s="540" t="s">
        <v>3579</v>
      </c>
      <c r="J127" s="540" t="s">
        <v>2180</v>
      </c>
      <c r="K127" s="548" t="str">
        <f t="array" ref="K127">xlookup(D127,JANUARY!F:F,JANUARY!M:M)</f>
        <v>#N/A</v>
      </c>
    </row>
    <row r="128" ht="15.75" customHeight="1">
      <c r="A128" s="540">
        <v>123.0</v>
      </c>
      <c r="B128" s="540">
        <v>11586.0</v>
      </c>
      <c r="C128" s="540">
        <v>1847.0</v>
      </c>
      <c r="D128" s="540" t="s">
        <v>1030</v>
      </c>
      <c r="E128" s="540" t="s">
        <v>2141</v>
      </c>
      <c r="F128" s="540" t="s">
        <v>2142</v>
      </c>
      <c r="G128" s="540">
        <v>2.0</v>
      </c>
      <c r="H128" s="547">
        <v>45679.0</v>
      </c>
      <c r="I128" s="540" t="s">
        <v>3580</v>
      </c>
      <c r="J128" s="540" t="s">
        <v>2213</v>
      </c>
      <c r="K128" s="548" t="str">
        <f t="array" ref="K128">xlookup(D128,JANUARY!F:F,JANUARY!M:M)</f>
        <v>FORMAL-PRIVATE</v>
      </c>
    </row>
    <row r="129" ht="15.75" customHeight="1">
      <c r="A129" s="540">
        <v>124.0</v>
      </c>
      <c r="B129" s="540">
        <v>11585.0</v>
      </c>
      <c r="C129" s="540">
        <v>1848.0</v>
      </c>
      <c r="D129" s="540" t="s">
        <v>3581</v>
      </c>
      <c r="E129" s="540" t="s">
        <v>2141</v>
      </c>
      <c r="F129" s="540" t="s">
        <v>2150</v>
      </c>
      <c r="G129" s="540">
        <v>18.0</v>
      </c>
      <c r="H129" s="547">
        <v>45679.0</v>
      </c>
      <c r="I129" s="540" t="s">
        <v>3582</v>
      </c>
      <c r="J129" s="540" t="s">
        <v>2186</v>
      </c>
      <c r="K129" s="548" t="str">
        <f t="array" ref="K129">xlookup(D129,JANUARY!F:F,JANUARY!M:M)</f>
        <v>#N/A</v>
      </c>
    </row>
    <row r="130" ht="15.75" customHeight="1">
      <c r="A130" s="540">
        <v>125.0</v>
      </c>
      <c r="B130" s="540">
        <v>11593.0</v>
      </c>
      <c r="C130" s="540">
        <v>1849.0</v>
      </c>
      <c r="D130" s="540" t="s">
        <v>1064</v>
      </c>
      <c r="E130" s="540" t="s">
        <v>2141</v>
      </c>
      <c r="F130" s="540" t="s">
        <v>2142</v>
      </c>
      <c r="G130" s="540">
        <v>22.0</v>
      </c>
      <c r="H130" s="547">
        <v>45679.0</v>
      </c>
      <c r="I130" s="540" t="s">
        <v>3583</v>
      </c>
      <c r="J130" s="540" t="s">
        <v>3584</v>
      </c>
      <c r="K130" s="548" t="str">
        <f t="array" ref="K130">xlookup(D130,JANUARY!F:F,JANUARY!M:M)</f>
        <v>SELF EARNING INDIVIDUAL</v>
      </c>
    </row>
    <row r="131" ht="15.75" customHeight="1">
      <c r="A131" s="540">
        <v>126.0</v>
      </c>
      <c r="B131" s="540">
        <v>11594.0</v>
      </c>
      <c r="C131" s="540">
        <v>1850.0</v>
      </c>
      <c r="D131" s="540" t="s">
        <v>3585</v>
      </c>
      <c r="E131" s="540" t="s">
        <v>2141</v>
      </c>
      <c r="F131" s="540" t="s">
        <v>2142</v>
      </c>
      <c r="G131" s="540">
        <v>76.0</v>
      </c>
      <c r="H131" s="547">
        <v>45679.0</v>
      </c>
      <c r="I131" s="540" t="s">
        <v>3586</v>
      </c>
      <c r="J131" s="540" t="s">
        <v>2171</v>
      </c>
      <c r="K131" s="548" t="str">
        <f t="array" ref="K131">xlookup(D131,JANUARY!F:F,JANUARY!M:M)</f>
        <v>#N/A</v>
      </c>
    </row>
    <row r="132" ht="15.75" customHeight="1">
      <c r="A132" s="540">
        <v>127.0</v>
      </c>
      <c r="B132" s="540">
        <v>11601.0</v>
      </c>
      <c r="C132" s="540">
        <v>1851.0</v>
      </c>
      <c r="D132" s="540" t="s">
        <v>1111</v>
      </c>
      <c r="E132" s="540" t="s">
        <v>2147</v>
      </c>
      <c r="F132" s="540" t="s">
        <v>2142</v>
      </c>
      <c r="G132" s="540">
        <v>47.0</v>
      </c>
      <c r="H132" s="547">
        <v>45679.0</v>
      </c>
      <c r="I132" s="540" t="s">
        <v>3587</v>
      </c>
      <c r="J132" s="540" t="s">
        <v>2180</v>
      </c>
      <c r="K132" s="548" t="str">
        <f t="array" ref="K132">xlookup(D132,JANUARY!F:F,JANUARY!M:M)</f>
        <v>FORMAL-GOVERNMENT</v>
      </c>
    </row>
    <row r="133" ht="15.75" customHeight="1">
      <c r="A133" s="540">
        <v>128.0</v>
      </c>
      <c r="B133" s="540">
        <v>9934.0</v>
      </c>
      <c r="C133" s="540">
        <v>1852.0</v>
      </c>
      <c r="D133" s="540" t="s">
        <v>1056</v>
      </c>
      <c r="E133" s="540" t="s">
        <v>2141</v>
      </c>
      <c r="F133" s="540" t="s">
        <v>2150</v>
      </c>
      <c r="G133" s="540">
        <v>27.0</v>
      </c>
      <c r="H133" s="547">
        <v>45680.0</v>
      </c>
      <c r="I133" s="540" t="s">
        <v>3588</v>
      </c>
      <c r="J133" s="540" t="s">
        <v>2182</v>
      </c>
      <c r="K133" s="548" t="str">
        <f t="array" ref="K133">xlookup(D133,JANUARY!F:F,JANUARY!M:M)</f>
        <v>FORMAL-PRIVATE</v>
      </c>
    </row>
    <row r="134" ht="15.75" customHeight="1">
      <c r="A134" s="540">
        <v>129.0</v>
      </c>
      <c r="B134" s="540">
        <v>11606.0</v>
      </c>
      <c r="C134" s="540">
        <v>1853.0</v>
      </c>
      <c r="D134" s="540" t="s">
        <v>3589</v>
      </c>
      <c r="E134" s="540" t="s">
        <v>2147</v>
      </c>
      <c r="F134" s="540" t="s">
        <v>2142</v>
      </c>
      <c r="G134" s="540">
        <v>60.0</v>
      </c>
      <c r="H134" s="547">
        <v>45680.0</v>
      </c>
      <c r="I134" s="540" t="s">
        <v>3590</v>
      </c>
      <c r="J134" s="540" t="s">
        <v>2180</v>
      </c>
      <c r="K134" s="548" t="str">
        <f t="array" ref="K134">xlookup(D134,JANUARY!F:F,JANUARY!M:M)</f>
        <v>#N/A</v>
      </c>
    </row>
    <row r="135" ht="15.75" customHeight="1">
      <c r="A135" s="540">
        <v>130.0</v>
      </c>
      <c r="B135" s="540">
        <v>11607.0</v>
      </c>
      <c r="C135" s="540">
        <v>1854.0</v>
      </c>
      <c r="D135" s="540" t="s">
        <v>3591</v>
      </c>
      <c r="E135" s="540" t="s">
        <v>2147</v>
      </c>
      <c r="F135" s="540" t="s">
        <v>2142</v>
      </c>
      <c r="G135" s="540">
        <v>0.0</v>
      </c>
      <c r="H135" s="547">
        <v>45680.0</v>
      </c>
      <c r="I135" s="540" t="s">
        <v>3592</v>
      </c>
      <c r="J135" s="540" t="s">
        <v>2161</v>
      </c>
      <c r="K135" s="548" t="str">
        <f t="array" ref="K135">xlookup(D135,JANUARY!F:F,JANUARY!M:M)</f>
        <v>#N/A</v>
      </c>
    </row>
    <row r="136" ht="15.75" customHeight="1">
      <c r="A136" s="540">
        <v>131.0</v>
      </c>
      <c r="B136" s="540">
        <v>11620.0</v>
      </c>
      <c r="C136" s="540">
        <v>1855.0</v>
      </c>
      <c r="D136" s="540" t="s">
        <v>3593</v>
      </c>
      <c r="E136" s="540" t="s">
        <v>2147</v>
      </c>
      <c r="F136" s="540" t="s">
        <v>2150</v>
      </c>
      <c r="G136" s="540">
        <v>9.0</v>
      </c>
      <c r="H136" s="547">
        <v>45680.0</v>
      </c>
      <c r="I136" s="540" t="s">
        <v>3594</v>
      </c>
      <c r="J136" s="540" t="s">
        <v>2337</v>
      </c>
      <c r="K136" s="548" t="str">
        <f t="array" ref="K136">xlookup(D136,JANUARY!F:F,JANUARY!M:M)</f>
        <v>#N/A</v>
      </c>
    </row>
    <row r="137" ht="15.75" customHeight="1">
      <c r="A137" s="540">
        <v>132.0</v>
      </c>
      <c r="B137" s="540">
        <v>11624.0</v>
      </c>
      <c r="C137" s="540">
        <v>1856.0</v>
      </c>
      <c r="D137" s="540" t="s">
        <v>3595</v>
      </c>
      <c r="E137" s="540" t="s">
        <v>2141</v>
      </c>
      <c r="F137" s="540" t="s">
        <v>2150</v>
      </c>
      <c r="G137" s="540">
        <v>25.0</v>
      </c>
      <c r="H137" s="547">
        <v>45680.0</v>
      </c>
      <c r="I137" s="540" t="s">
        <v>3596</v>
      </c>
      <c r="J137" s="540" t="s">
        <v>2300</v>
      </c>
      <c r="K137" s="548" t="str">
        <f t="array" ref="K137">xlookup(D137,JANUARY!F:F,JANUARY!M:M)</f>
        <v>#N/A</v>
      </c>
    </row>
    <row r="138" ht="15.75" customHeight="1">
      <c r="A138" s="540">
        <v>133.0</v>
      </c>
      <c r="B138" s="540">
        <v>11636.0</v>
      </c>
      <c r="C138" s="540">
        <v>1857.0</v>
      </c>
      <c r="D138" s="540" t="s">
        <v>1096</v>
      </c>
      <c r="E138" s="540" t="s">
        <v>2147</v>
      </c>
      <c r="F138" s="540" t="s">
        <v>2150</v>
      </c>
      <c r="G138" s="540">
        <v>1.0</v>
      </c>
      <c r="H138" s="547">
        <v>45681.0</v>
      </c>
      <c r="I138" s="540" t="s">
        <v>3597</v>
      </c>
      <c r="J138" s="540" t="s">
        <v>2203</v>
      </c>
      <c r="K138" s="548" t="str">
        <f t="array" ref="K138">xlookup(D138,JANUARY!F:F,JANUARY!M:M)</f>
        <v>SPONSORED- POS FINANCIALLY INCAPABLE</v>
      </c>
    </row>
    <row r="139" ht="15.75" customHeight="1">
      <c r="A139" s="540">
        <v>134.0</v>
      </c>
      <c r="B139" s="540">
        <v>11634.0</v>
      </c>
      <c r="C139" s="540">
        <v>1858.0</v>
      </c>
      <c r="D139" s="540" t="s">
        <v>1117</v>
      </c>
      <c r="E139" s="540" t="s">
        <v>2141</v>
      </c>
      <c r="F139" s="540" t="s">
        <v>2142</v>
      </c>
      <c r="G139" s="540">
        <v>72.0</v>
      </c>
      <c r="H139" s="547">
        <v>45681.0</v>
      </c>
      <c r="I139" s="540" t="s">
        <v>3598</v>
      </c>
      <c r="J139" s="540" t="s">
        <v>2215</v>
      </c>
      <c r="K139" s="548" t="str">
        <f t="array" ref="K139">xlookup(D139,JANUARY!F:F,JANUARY!M:M)</f>
        <v>SENIOR CITIZEN</v>
      </c>
    </row>
    <row r="140" ht="15.75" customHeight="1">
      <c r="A140" s="540">
        <v>135.0</v>
      </c>
      <c r="B140" s="540">
        <v>11639.0</v>
      </c>
      <c r="C140" s="540">
        <v>1859.0</v>
      </c>
      <c r="D140" s="540" t="s">
        <v>1140</v>
      </c>
      <c r="E140" s="540" t="s">
        <v>2141</v>
      </c>
      <c r="F140" s="540" t="s">
        <v>2150</v>
      </c>
      <c r="G140" s="540">
        <v>67.0</v>
      </c>
      <c r="H140" s="547">
        <v>45681.0</v>
      </c>
      <c r="I140" s="540" t="s">
        <v>3599</v>
      </c>
      <c r="J140" s="540" t="s">
        <v>3375</v>
      </c>
      <c r="K140" s="548" t="str">
        <f t="array" ref="K140">xlookup(D140,JANUARY!F:F,JANUARY!M:M)</f>
        <v>INDIRECT CONTRIBUTOR</v>
      </c>
    </row>
    <row r="141" ht="15.75" customHeight="1">
      <c r="A141" s="540">
        <v>136.0</v>
      </c>
      <c r="B141" s="540">
        <v>9165.0</v>
      </c>
      <c r="C141" s="540">
        <v>1860.0</v>
      </c>
      <c r="D141" s="540" t="s">
        <v>1090</v>
      </c>
      <c r="E141" s="540" t="s">
        <v>2147</v>
      </c>
      <c r="F141" s="540" t="s">
        <v>2142</v>
      </c>
      <c r="G141" s="540">
        <v>29.0</v>
      </c>
      <c r="H141" s="547">
        <v>45681.0</v>
      </c>
      <c r="I141" s="540" t="s">
        <v>3600</v>
      </c>
      <c r="J141" s="540" t="s">
        <v>3601</v>
      </c>
      <c r="K141" s="548" t="str">
        <f t="array" ref="K141">xlookup(D141,JANUARY!F:F,JANUARY!M:M)</f>
        <v>SELF EARNING INDIVIDUAL</v>
      </c>
    </row>
    <row r="142" ht="15.75" customHeight="1">
      <c r="A142" s="540">
        <v>137.0</v>
      </c>
      <c r="B142" s="540">
        <v>11648.0</v>
      </c>
      <c r="C142" s="540">
        <v>1861.0</v>
      </c>
      <c r="D142" s="540" t="s">
        <v>1197</v>
      </c>
      <c r="E142" s="540" t="s">
        <v>2141</v>
      </c>
      <c r="F142" s="540" t="s">
        <v>2150</v>
      </c>
      <c r="G142" s="540">
        <v>6.0</v>
      </c>
      <c r="H142" s="547">
        <v>45681.0</v>
      </c>
      <c r="I142" s="540" t="s">
        <v>3602</v>
      </c>
      <c r="J142" s="540" t="s">
        <v>2251</v>
      </c>
      <c r="K142" s="548" t="str">
        <f t="array" ref="K142">xlookup(D142,JANUARY!F:F,JANUARY!M:M)</f>
        <v>FORMAL-PRIVATE</v>
      </c>
    </row>
    <row r="143" ht="15.75" customHeight="1">
      <c r="A143" s="540">
        <v>138.0</v>
      </c>
      <c r="B143" s="540">
        <v>11657.0</v>
      </c>
      <c r="C143" s="540">
        <v>1862.0</v>
      </c>
      <c r="D143" s="540" t="s">
        <v>3603</v>
      </c>
      <c r="E143" s="540" t="s">
        <v>2147</v>
      </c>
      <c r="F143" s="540" t="s">
        <v>2150</v>
      </c>
      <c r="G143" s="540">
        <v>8.0</v>
      </c>
      <c r="H143" s="547">
        <v>45682.0</v>
      </c>
      <c r="I143" s="540" t="s">
        <v>3604</v>
      </c>
      <c r="J143" s="540" t="s">
        <v>2203</v>
      </c>
      <c r="K143" s="548" t="str">
        <f t="array" ref="K143">xlookup(D143,JANUARY!F:F,JANUARY!M:M)</f>
        <v>#N/A</v>
      </c>
    </row>
    <row r="144" ht="15.75" customHeight="1">
      <c r="A144" s="540">
        <v>139.0</v>
      </c>
      <c r="B144" s="540">
        <v>11684.0</v>
      </c>
      <c r="C144" s="540">
        <v>1863.0</v>
      </c>
      <c r="D144" s="540" t="s">
        <v>1137</v>
      </c>
      <c r="E144" s="540" t="s">
        <v>2147</v>
      </c>
      <c r="F144" s="540" t="s">
        <v>2142</v>
      </c>
      <c r="G144" s="540">
        <v>71.0</v>
      </c>
      <c r="H144" s="547">
        <v>45682.0</v>
      </c>
      <c r="I144" s="540" t="s">
        <v>3605</v>
      </c>
      <c r="J144" s="540" t="s">
        <v>3475</v>
      </c>
      <c r="K144" s="548" t="str">
        <f t="array" ref="K144">xlookup(D144,JANUARY!F:F,JANUARY!M:M)</f>
        <v>SENIOR CITIZEN</v>
      </c>
    </row>
    <row r="145" ht="15.75" customHeight="1">
      <c r="A145" s="540">
        <v>140.0</v>
      </c>
      <c r="B145" s="540">
        <v>11694.0</v>
      </c>
      <c r="C145" s="540">
        <v>1864.0</v>
      </c>
      <c r="D145" s="540" t="s">
        <v>3606</v>
      </c>
      <c r="E145" s="540" t="s">
        <v>2147</v>
      </c>
      <c r="F145" s="540" t="s">
        <v>2150</v>
      </c>
      <c r="G145" s="540">
        <v>17.0</v>
      </c>
      <c r="H145" s="547">
        <v>45682.0</v>
      </c>
      <c r="I145" s="540" t="s">
        <v>3607</v>
      </c>
      <c r="J145" s="540" t="s">
        <v>2198</v>
      </c>
      <c r="K145" s="548" t="str">
        <f t="array" ref="K145">xlookup(D145,JANUARY!F:F,JANUARY!M:M)</f>
        <v>#N/A</v>
      </c>
    </row>
    <row r="146" ht="15.75" customHeight="1">
      <c r="A146" s="540">
        <v>141.0</v>
      </c>
      <c r="B146" s="540">
        <v>11696.0</v>
      </c>
      <c r="C146" s="540">
        <v>1865.0</v>
      </c>
      <c r="D146" s="540" t="s">
        <v>3608</v>
      </c>
      <c r="E146" s="540" t="s">
        <v>2147</v>
      </c>
      <c r="F146" s="540" t="s">
        <v>2142</v>
      </c>
      <c r="G146" s="540">
        <v>38.0</v>
      </c>
      <c r="H146" s="547">
        <v>45683.0</v>
      </c>
      <c r="I146" s="540" t="s">
        <v>3609</v>
      </c>
      <c r="J146" s="540" t="s">
        <v>3375</v>
      </c>
      <c r="K146" s="548" t="str">
        <f t="array" ref="K146">xlookup(D146,JANUARY!F:F,JANUARY!M:M)</f>
        <v>#N/A</v>
      </c>
    </row>
    <row r="147" ht="15.75" customHeight="1">
      <c r="A147" s="540">
        <v>142.0</v>
      </c>
      <c r="B147" s="540">
        <v>11704.0</v>
      </c>
      <c r="C147" s="540">
        <v>1866.0</v>
      </c>
      <c r="D147" s="540" t="s">
        <v>1184</v>
      </c>
      <c r="E147" s="540" t="s">
        <v>2141</v>
      </c>
      <c r="F147" s="540" t="s">
        <v>2142</v>
      </c>
      <c r="G147" s="540">
        <v>2.0</v>
      </c>
      <c r="H147" s="547">
        <v>45683.0</v>
      </c>
      <c r="I147" s="540" t="s">
        <v>3610</v>
      </c>
      <c r="J147" s="540" t="s">
        <v>2184</v>
      </c>
      <c r="K147" s="548" t="str">
        <f t="array" ref="K147">xlookup(D147,JANUARY!F:F,JANUARY!M:M)</f>
        <v>FORMAL-PRIVATE</v>
      </c>
    </row>
    <row r="148" ht="15.75" customHeight="1">
      <c r="A148" s="540">
        <v>143.0</v>
      </c>
      <c r="B148" s="540">
        <v>11706.0</v>
      </c>
      <c r="C148" s="540">
        <v>1867.0</v>
      </c>
      <c r="D148" s="540" t="s">
        <v>1190</v>
      </c>
      <c r="E148" s="540" t="s">
        <v>2141</v>
      </c>
      <c r="F148" s="540" t="s">
        <v>2142</v>
      </c>
      <c r="G148" s="540">
        <v>1.0</v>
      </c>
      <c r="H148" s="547">
        <v>45683.0</v>
      </c>
      <c r="I148" s="540" t="s">
        <v>3611</v>
      </c>
      <c r="J148" s="540" t="s">
        <v>2293</v>
      </c>
      <c r="K148" s="548" t="str">
        <f t="array" ref="K148">xlookup(D148,JANUARY!F:F,JANUARY!M:M)</f>
        <v>FORMAL-PRIVATE</v>
      </c>
    </row>
    <row r="149" ht="15.75" customHeight="1">
      <c r="A149" s="540">
        <v>144.0</v>
      </c>
      <c r="B149" s="540">
        <v>11710.0</v>
      </c>
      <c r="C149" s="540">
        <v>1868.0</v>
      </c>
      <c r="D149" s="540" t="s">
        <v>1271</v>
      </c>
      <c r="E149" s="540" t="s">
        <v>2141</v>
      </c>
      <c r="F149" s="540" t="s">
        <v>2150</v>
      </c>
      <c r="G149" s="540">
        <v>19.0</v>
      </c>
      <c r="H149" s="547">
        <v>45683.0</v>
      </c>
      <c r="I149" s="540" t="s">
        <v>3612</v>
      </c>
      <c r="J149" s="540" t="s">
        <v>2144</v>
      </c>
      <c r="K149" s="548" t="str">
        <f t="array" ref="K149">xlookup(D149,JANUARY!F:F,JANUARY!M:M)</f>
        <v>4PS/MCCT</v>
      </c>
    </row>
    <row r="150" ht="15.0" customHeight="1">
      <c r="A150" s="540">
        <v>145.0</v>
      </c>
      <c r="B150" s="540">
        <v>11647.0</v>
      </c>
      <c r="C150" s="540">
        <v>1869.0</v>
      </c>
      <c r="D150" s="540" t="s">
        <v>1232</v>
      </c>
      <c r="E150" s="540" t="s">
        <v>2147</v>
      </c>
      <c r="F150" s="540" t="s">
        <v>2150</v>
      </c>
      <c r="G150" s="540">
        <v>68.0</v>
      </c>
      <c r="H150" s="547">
        <v>45684.0</v>
      </c>
      <c r="I150" s="540" t="s">
        <v>3613</v>
      </c>
      <c r="J150" s="540" t="s">
        <v>2163</v>
      </c>
      <c r="K150" s="548" t="str">
        <f t="array" ref="K150">xlookup(D150,JANUARY!F:F,JANUARY!M:M)</f>
        <v>SENIOR CITIZEN</v>
      </c>
    </row>
    <row r="151" ht="15.75" customHeight="1">
      <c r="A151" s="540">
        <v>146.0</v>
      </c>
      <c r="B151" s="540">
        <v>11723.0</v>
      </c>
      <c r="C151" s="540">
        <v>1870.0</v>
      </c>
      <c r="D151" s="540" t="s">
        <v>1289</v>
      </c>
      <c r="E151" s="540" t="s">
        <v>2141</v>
      </c>
      <c r="F151" s="540" t="s">
        <v>2150</v>
      </c>
      <c r="G151" s="540">
        <v>33.0</v>
      </c>
      <c r="H151" s="547">
        <v>45684.0</v>
      </c>
      <c r="I151" s="540" t="s">
        <v>3614</v>
      </c>
      <c r="J151" s="540" t="s">
        <v>3615</v>
      </c>
      <c r="K151" s="548" t="str">
        <f t="array" ref="K151">xlookup(D151,JANUARY!F:F,JANUARY!M:M)</f>
        <v>#N/A</v>
      </c>
    </row>
    <row r="152" ht="15.75" customHeight="1">
      <c r="A152" s="540">
        <v>147.0</v>
      </c>
      <c r="B152" s="540">
        <v>11746.0</v>
      </c>
      <c r="C152" s="540">
        <v>1871.0</v>
      </c>
      <c r="D152" s="540" t="s">
        <v>3616</v>
      </c>
      <c r="E152" s="540" t="s">
        <v>2141</v>
      </c>
      <c r="F152" s="540" t="s">
        <v>2150</v>
      </c>
      <c r="G152" s="540">
        <v>3.0</v>
      </c>
      <c r="H152" s="547">
        <v>45685.0</v>
      </c>
      <c r="I152" s="540" t="s">
        <v>3617</v>
      </c>
      <c r="J152" s="540" t="s">
        <v>2293</v>
      </c>
      <c r="K152" s="548" t="str">
        <f t="array" ref="K152">xlookup(D152,JANUARY!F:F,JANUARY!M:M)</f>
        <v>#N/A</v>
      </c>
    </row>
    <row r="153" ht="15.75" customHeight="1">
      <c r="A153" s="540">
        <v>148.0</v>
      </c>
      <c r="B153" s="540">
        <v>11745.0</v>
      </c>
      <c r="C153" s="540">
        <v>1872.0</v>
      </c>
      <c r="D153" s="540" t="s">
        <v>3618</v>
      </c>
      <c r="E153" s="540" t="s">
        <v>2147</v>
      </c>
      <c r="F153" s="540" t="s">
        <v>2142</v>
      </c>
      <c r="G153" s="540">
        <v>1.0</v>
      </c>
      <c r="H153" s="547">
        <v>45685.0</v>
      </c>
      <c r="I153" s="540" t="s">
        <v>3619</v>
      </c>
      <c r="J153" s="540" t="s">
        <v>2177</v>
      </c>
      <c r="K153" s="548" t="str">
        <f t="array" ref="K153">xlookup(D153,JANUARY!F:F,JANUARY!M:M)</f>
        <v>#N/A</v>
      </c>
    </row>
    <row r="154" ht="15.75" customHeight="1">
      <c r="A154" s="540">
        <v>149.0</v>
      </c>
      <c r="B154" s="540">
        <v>11730.0</v>
      </c>
      <c r="C154" s="540">
        <v>1873.0</v>
      </c>
      <c r="D154" s="540" t="s">
        <v>1258</v>
      </c>
      <c r="E154" s="540" t="s">
        <v>2147</v>
      </c>
      <c r="F154" s="540" t="s">
        <v>2142</v>
      </c>
      <c r="G154" s="540">
        <v>10.0</v>
      </c>
      <c r="H154" s="547">
        <v>45685.0</v>
      </c>
      <c r="I154" s="540" t="s">
        <v>3620</v>
      </c>
      <c r="J154" s="540" t="s">
        <v>2251</v>
      </c>
      <c r="K154" s="548" t="str">
        <f t="array" ref="K154">xlookup(D154,JANUARY!F:F,JANUARY!M:M)</f>
        <v>FORMAL-PRIVATE</v>
      </c>
    </row>
    <row r="155" ht="15.75" customHeight="1">
      <c r="A155" s="540">
        <v>150.0</v>
      </c>
      <c r="B155" s="540">
        <v>9711.0</v>
      </c>
      <c r="C155" s="540">
        <v>1874.0</v>
      </c>
      <c r="D155" s="540" t="s">
        <v>723</v>
      </c>
      <c r="E155" s="540" t="s">
        <v>2147</v>
      </c>
      <c r="F155" s="540" t="s">
        <v>2150</v>
      </c>
      <c r="G155" s="540">
        <v>3.0</v>
      </c>
      <c r="H155" s="547">
        <v>45685.0</v>
      </c>
      <c r="I155" s="540" t="s">
        <v>3477</v>
      </c>
      <c r="J155" s="540" t="s">
        <v>2177</v>
      </c>
      <c r="K155" s="548" t="str">
        <f t="array" ref="K155">xlookup(D155,JANUARY!F:F,JANUARY!M:M)</f>
        <v>FORMAL-PRIVATE</v>
      </c>
    </row>
    <row r="156" ht="15.75" customHeight="1">
      <c r="A156" s="540">
        <v>151.0</v>
      </c>
      <c r="B156" s="540">
        <v>11744.0</v>
      </c>
      <c r="C156" s="540">
        <v>1875.0</v>
      </c>
      <c r="D156" s="540" t="s">
        <v>3621</v>
      </c>
      <c r="E156" s="540" t="s">
        <v>2141</v>
      </c>
      <c r="F156" s="540" t="s">
        <v>2150</v>
      </c>
      <c r="G156" s="540">
        <v>41.0</v>
      </c>
      <c r="H156" s="547">
        <v>45685.0</v>
      </c>
      <c r="I156" s="540" t="s">
        <v>3622</v>
      </c>
      <c r="J156" s="540" t="s">
        <v>2188</v>
      </c>
      <c r="K156" s="548" t="str">
        <f t="array" ref="K156">xlookup(D156,JANUARY!F:F,JANUARY!M:M)</f>
        <v>#N/A</v>
      </c>
    </row>
    <row r="157" ht="15.75" customHeight="1">
      <c r="A157" s="540">
        <v>152.0</v>
      </c>
      <c r="B157" s="540">
        <v>11763.0</v>
      </c>
      <c r="C157" s="540">
        <v>1876.0</v>
      </c>
      <c r="D157" s="540" t="s">
        <v>3623</v>
      </c>
      <c r="E157" s="540" t="s">
        <v>2147</v>
      </c>
      <c r="F157" s="540" t="s">
        <v>2142</v>
      </c>
      <c r="G157" s="540">
        <v>1.0</v>
      </c>
      <c r="H157" s="547">
        <v>45685.0</v>
      </c>
      <c r="I157" s="540" t="s">
        <v>3510</v>
      </c>
      <c r="J157" s="540" t="s">
        <v>2254</v>
      </c>
      <c r="K157" s="548" t="str">
        <f t="array" ref="K157">xlookup(D157,JANUARY!F:F,JANUARY!M:M)</f>
        <v>#N/A</v>
      </c>
    </row>
    <row r="158" ht="15.75" customHeight="1">
      <c r="A158" s="540">
        <v>153.0</v>
      </c>
      <c r="B158" s="540">
        <v>11799.0</v>
      </c>
      <c r="C158" s="540">
        <v>1877.0</v>
      </c>
      <c r="D158" s="540" t="s">
        <v>2445</v>
      </c>
      <c r="E158" s="540" t="s">
        <v>2141</v>
      </c>
      <c r="F158" s="540" t="s">
        <v>2142</v>
      </c>
      <c r="G158" s="540">
        <v>84.0</v>
      </c>
      <c r="H158" s="547">
        <v>45687.0</v>
      </c>
      <c r="I158" s="540" t="s">
        <v>3624</v>
      </c>
      <c r="J158" s="540" t="s">
        <v>2165</v>
      </c>
      <c r="K158" s="548" t="str">
        <f t="array" ref="K158">xlookup(D158,JANUARY!F:F,JANUARY!M:M)</f>
        <v>#N/A</v>
      </c>
    </row>
    <row r="159" ht="15.75" customHeight="1">
      <c r="A159" s="540">
        <v>154.0</v>
      </c>
      <c r="B159" s="540">
        <v>11742.0</v>
      </c>
      <c r="C159" s="540">
        <v>1878.0</v>
      </c>
      <c r="D159" s="540" t="s">
        <v>3625</v>
      </c>
      <c r="E159" s="540" t="s">
        <v>2147</v>
      </c>
      <c r="F159" s="540" t="s">
        <v>2142</v>
      </c>
      <c r="G159" s="540">
        <v>13.0</v>
      </c>
      <c r="H159" s="547">
        <v>45687.0</v>
      </c>
      <c r="I159" s="540" t="s">
        <v>3626</v>
      </c>
      <c r="J159" s="540" t="s">
        <v>2248</v>
      </c>
      <c r="K159" s="548" t="str">
        <f t="array" ref="K159">xlookup(D159,JANUARY!F:F,JANUARY!M:M)</f>
        <v>#N/A</v>
      </c>
    </row>
    <row r="160" ht="15.75" customHeight="1">
      <c r="A160" s="540">
        <v>155.0</v>
      </c>
      <c r="B160" s="540">
        <v>11816.0</v>
      </c>
      <c r="C160" s="540">
        <v>1879.0</v>
      </c>
      <c r="D160" s="540" t="s">
        <v>1313</v>
      </c>
      <c r="E160" s="540" t="s">
        <v>2147</v>
      </c>
      <c r="F160" s="540" t="s">
        <v>2142</v>
      </c>
      <c r="G160" s="540">
        <v>5.0</v>
      </c>
      <c r="H160" s="547">
        <v>45687.0</v>
      </c>
      <c r="I160" s="540" t="s">
        <v>3627</v>
      </c>
      <c r="J160" s="540" t="s">
        <v>2217</v>
      </c>
      <c r="K160" s="548" t="str">
        <f t="array" ref="K160">xlookup(D160,JANUARY!F:F,JANUARY!M:M)</f>
        <v>#N/A</v>
      </c>
    </row>
    <row r="161" ht="15.75" customHeight="1">
      <c r="A161" s="540">
        <v>156.0</v>
      </c>
      <c r="B161" s="540">
        <v>11849.0</v>
      </c>
      <c r="C161" s="540">
        <v>1880.0</v>
      </c>
      <c r="D161" s="540" t="s">
        <v>3628</v>
      </c>
      <c r="E161" s="540" t="s">
        <v>2147</v>
      </c>
      <c r="F161" s="540" t="s">
        <v>2150</v>
      </c>
      <c r="G161" s="540">
        <v>25.0</v>
      </c>
      <c r="H161" s="547">
        <v>45688.0</v>
      </c>
      <c r="I161" s="540" t="s">
        <v>3629</v>
      </c>
      <c r="J161" s="540" t="s">
        <v>3383</v>
      </c>
      <c r="K161" s="548" t="str">
        <f t="array" ref="K161">xlookup(D161,JANUARY!F:F,JANUARY!M:M)</f>
        <v>#N/A</v>
      </c>
    </row>
    <row r="162" ht="15.75" customHeight="1">
      <c r="A162" s="540">
        <v>157.0</v>
      </c>
      <c r="B162" s="540">
        <v>11859.0</v>
      </c>
      <c r="C162" s="540">
        <v>1881.0</v>
      </c>
      <c r="D162" s="540" t="s">
        <v>3630</v>
      </c>
      <c r="E162" s="540" t="s">
        <v>2147</v>
      </c>
      <c r="F162" s="540" t="s">
        <v>2142</v>
      </c>
      <c r="G162" s="540">
        <v>7.0</v>
      </c>
      <c r="H162" s="547">
        <v>45688.0</v>
      </c>
      <c r="I162" s="540" t="s">
        <v>3631</v>
      </c>
      <c r="J162" s="540" t="s">
        <v>2254</v>
      </c>
      <c r="K162" s="548" t="str">
        <f t="array" ref="K162">xlookup(D162,JANUARY!F:F,JANUARY!M:M)</f>
        <v>#N/A</v>
      </c>
    </row>
    <row r="163" ht="15.75" customHeight="1">
      <c r="A163" s="532"/>
      <c r="B163" s="532"/>
      <c r="C163" s="532"/>
      <c r="D163" s="532"/>
      <c r="E163" s="532"/>
      <c r="F163" s="532"/>
      <c r="G163" s="532"/>
      <c r="H163" s="532"/>
      <c r="I163" s="532"/>
      <c r="J163" s="532"/>
    </row>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3:D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3"/>
    <col customWidth="1" min="2" max="4" width="12.63"/>
    <col customWidth="1" min="5" max="5" width="28.88"/>
    <col customWidth="1" min="6" max="6" width="20.75"/>
    <col customWidth="1" min="7" max="7" width="16.0"/>
    <col customWidth="1" min="8" max="8" width="18.0"/>
    <col customWidth="1" min="9" max="10" width="28.75"/>
    <col customWidth="1" min="11" max="11" width="36.75"/>
  </cols>
  <sheetData>
    <row r="1" ht="15.75" customHeight="1">
      <c r="A1" s="756" t="s">
        <v>1278</v>
      </c>
      <c r="B1" s="756" t="s">
        <v>1</v>
      </c>
      <c r="C1" s="757" t="s">
        <v>2</v>
      </c>
      <c r="D1" s="757" t="s">
        <v>3</v>
      </c>
      <c r="E1" s="756" t="s">
        <v>5</v>
      </c>
      <c r="F1" s="756" t="s">
        <v>19</v>
      </c>
      <c r="G1" s="756" t="s">
        <v>31</v>
      </c>
      <c r="H1" s="756" t="s">
        <v>42</v>
      </c>
      <c r="I1" s="758" t="s">
        <v>3632</v>
      </c>
      <c r="J1" s="756" t="s">
        <v>3633</v>
      </c>
      <c r="K1" s="756" t="s">
        <v>40</v>
      </c>
    </row>
    <row r="2" ht="15.75" customHeight="1">
      <c r="A2" s="759"/>
      <c r="B2" s="759"/>
      <c r="C2" s="759"/>
      <c r="D2" s="759"/>
      <c r="E2" s="759"/>
      <c r="F2" s="759"/>
      <c r="G2" s="760"/>
      <c r="H2" s="761"/>
      <c r="I2" s="762"/>
      <c r="J2" s="759"/>
      <c r="K2" s="759"/>
    </row>
    <row r="3" ht="15.75" customHeight="1">
      <c r="A3" s="759"/>
      <c r="B3" s="759"/>
      <c r="C3" s="759"/>
      <c r="D3" s="759"/>
      <c r="E3" s="759"/>
      <c r="F3" s="759"/>
      <c r="G3" s="759"/>
      <c r="H3" s="759"/>
      <c r="I3" s="759"/>
      <c r="J3" s="759"/>
      <c r="K3" s="759"/>
    </row>
    <row r="4" ht="15.75" customHeight="1">
      <c r="A4" s="759"/>
      <c r="B4" s="759"/>
      <c r="C4" s="759"/>
      <c r="D4" s="759"/>
      <c r="E4" s="759"/>
      <c r="F4" s="759"/>
      <c r="G4" s="759"/>
      <c r="H4" s="759"/>
      <c r="I4" s="759"/>
      <c r="J4" s="759"/>
      <c r="K4" s="759"/>
    </row>
    <row r="5" ht="15.75" customHeight="1">
      <c r="A5" s="759"/>
      <c r="B5" s="759"/>
      <c r="C5" s="759"/>
      <c r="D5" s="759"/>
      <c r="E5" s="759"/>
      <c r="F5" s="759"/>
      <c r="G5" s="759"/>
      <c r="H5" s="759"/>
      <c r="I5" s="759"/>
      <c r="J5" s="759"/>
      <c r="K5" s="759"/>
    </row>
    <row r="6" ht="15.75" customHeight="1">
      <c r="A6" s="759"/>
      <c r="B6" s="759"/>
      <c r="C6" s="759"/>
      <c r="D6" s="759"/>
      <c r="E6" s="759"/>
      <c r="F6" s="759"/>
      <c r="G6" s="759"/>
      <c r="H6" s="759"/>
      <c r="I6" s="759"/>
      <c r="J6" s="759"/>
      <c r="K6" s="759"/>
    </row>
    <row r="7" ht="15.75" customHeight="1">
      <c r="A7" s="759"/>
      <c r="B7" s="759"/>
      <c r="C7" s="759"/>
      <c r="D7" s="759"/>
      <c r="E7" s="759"/>
      <c r="F7" s="759"/>
      <c r="G7" s="759"/>
      <c r="H7" s="759"/>
      <c r="I7" s="759"/>
      <c r="J7" s="759"/>
      <c r="K7" s="759"/>
    </row>
    <row r="8" ht="15.75" customHeight="1">
      <c r="A8" s="759"/>
      <c r="B8" s="759"/>
      <c r="C8" s="759"/>
      <c r="D8" s="759"/>
      <c r="E8" s="759"/>
      <c r="F8" s="759"/>
      <c r="G8" s="759"/>
      <c r="H8" s="759"/>
      <c r="I8" s="759"/>
      <c r="J8" s="759"/>
      <c r="K8" s="759"/>
    </row>
    <row r="9" ht="15.75" customHeight="1">
      <c r="A9" s="759"/>
      <c r="B9" s="759"/>
      <c r="C9" s="759"/>
      <c r="D9" s="759"/>
      <c r="E9" s="759"/>
      <c r="F9" s="759"/>
      <c r="G9" s="759"/>
      <c r="H9" s="759"/>
      <c r="I9" s="759"/>
      <c r="J9" s="759"/>
      <c r="K9" s="759"/>
    </row>
    <row r="10" ht="15.75" customHeight="1">
      <c r="A10" s="759"/>
      <c r="B10" s="759"/>
      <c r="C10" s="759"/>
      <c r="D10" s="759"/>
      <c r="E10" s="759"/>
      <c r="F10" s="759"/>
      <c r="G10" s="759"/>
      <c r="H10" s="759"/>
      <c r="I10" s="759"/>
      <c r="J10" s="759"/>
      <c r="K10" s="759"/>
    </row>
    <row r="11" ht="15.75" customHeight="1">
      <c r="A11" s="759"/>
      <c r="B11" s="759"/>
      <c r="C11" s="759"/>
      <c r="D11" s="759"/>
      <c r="E11" s="759"/>
      <c r="F11" s="759"/>
      <c r="G11" s="759"/>
      <c r="H11" s="759"/>
      <c r="I11" s="759"/>
      <c r="J11" s="759"/>
      <c r="K11" s="759"/>
    </row>
    <row r="12" ht="15.75" customHeight="1">
      <c r="A12" s="759"/>
      <c r="B12" s="759"/>
      <c r="C12" s="759"/>
      <c r="D12" s="759"/>
      <c r="E12" s="759"/>
      <c r="F12" s="759"/>
      <c r="G12" s="759"/>
      <c r="H12" s="759"/>
      <c r="I12" s="759"/>
      <c r="J12" s="759"/>
      <c r="K12" s="759"/>
    </row>
    <row r="13" ht="15.75" customHeight="1">
      <c r="A13" s="759"/>
      <c r="B13" s="759"/>
      <c r="C13" s="759"/>
      <c r="D13" s="759"/>
      <c r="E13" s="759"/>
      <c r="F13" s="759"/>
      <c r="G13" s="759"/>
      <c r="H13" s="759"/>
      <c r="I13" s="759"/>
      <c r="J13" s="759"/>
      <c r="K13" s="759"/>
    </row>
    <row r="14" ht="15.75" customHeight="1">
      <c r="A14" s="759"/>
      <c r="B14" s="759"/>
      <c r="C14" s="759"/>
      <c r="D14" s="759"/>
      <c r="E14" s="759"/>
      <c r="F14" s="759"/>
      <c r="G14" s="759"/>
      <c r="H14" s="759"/>
      <c r="I14" s="759"/>
      <c r="J14" s="759"/>
      <c r="K14" s="759"/>
    </row>
    <row r="15" ht="15.75" customHeight="1">
      <c r="A15" s="759"/>
      <c r="B15" s="759"/>
      <c r="C15" s="759"/>
      <c r="D15" s="759"/>
      <c r="E15" s="759"/>
      <c r="F15" s="759"/>
      <c r="G15" s="759"/>
      <c r="H15" s="759"/>
      <c r="I15" s="759"/>
      <c r="J15" s="759"/>
      <c r="K15" s="759"/>
    </row>
    <row r="16" ht="15.75" customHeight="1">
      <c r="A16" s="759"/>
      <c r="B16" s="759"/>
      <c r="C16" s="759"/>
      <c r="D16" s="759"/>
      <c r="E16" s="759"/>
      <c r="F16" s="759"/>
      <c r="G16" s="759"/>
      <c r="H16" s="759"/>
      <c r="I16" s="759"/>
      <c r="J16" s="759"/>
      <c r="K16" s="759"/>
    </row>
    <row r="17" ht="15.75" customHeight="1">
      <c r="A17" s="759"/>
      <c r="B17" s="759"/>
      <c r="C17" s="759"/>
      <c r="D17" s="759"/>
      <c r="E17" s="759"/>
      <c r="F17" s="759"/>
      <c r="G17" s="759"/>
      <c r="H17" s="759"/>
      <c r="I17" s="759"/>
      <c r="J17" s="759"/>
      <c r="K17" s="759"/>
    </row>
    <row r="18" ht="15.75" customHeight="1">
      <c r="A18" s="759"/>
      <c r="B18" s="759"/>
      <c r="C18" s="759"/>
      <c r="D18" s="759"/>
      <c r="E18" s="759"/>
      <c r="F18" s="759"/>
      <c r="G18" s="759"/>
      <c r="H18" s="759"/>
      <c r="I18" s="759"/>
      <c r="J18" s="759"/>
      <c r="K18" s="759"/>
    </row>
    <row r="19" ht="15.75" customHeight="1">
      <c r="A19" s="759"/>
      <c r="B19" s="759"/>
      <c r="C19" s="759"/>
      <c r="D19" s="759"/>
      <c r="E19" s="759"/>
      <c r="F19" s="759"/>
      <c r="G19" s="759"/>
      <c r="H19" s="759"/>
      <c r="I19" s="759"/>
      <c r="J19" s="759"/>
      <c r="K19" s="759"/>
    </row>
    <row r="20" ht="15.75" customHeight="1">
      <c r="A20" s="759"/>
      <c r="B20" s="759"/>
      <c r="C20" s="759"/>
      <c r="D20" s="759"/>
      <c r="E20" s="759"/>
      <c r="F20" s="759"/>
      <c r="G20" s="759"/>
      <c r="H20" s="759"/>
      <c r="I20" s="759"/>
      <c r="J20" s="759"/>
      <c r="K20" s="759"/>
    </row>
    <row r="21" ht="15.75" customHeight="1">
      <c r="A21" s="759"/>
      <c r="B21" s="759"/>
      <c r="C21" s="759"/>
      <c r="D21" s="759"/>
      <c r="E21" s="759"/>
      <c r="F21" s="759"/>
      <c r="G21" s="759"/>
      <c r="H21" s="759"/>
      <c r="I21" s="759"/>
      <c r="J21" s="759"/>
      <c r="K21" s="759"/>
    </row>
    <row r="22" ht="15.75" customHeight="1">
      <c r="A22" s="759"/>
      <c r="B22" s="759"/>
      <c r="C22" s="759"/>
      <c r="D22" s="759"/>
      <c r="E22" s="759"/>
      <c r="F22" s="759"/>
      <c r="G22" s="759"/>
      <c r="H22" s="759"/>
      <c r="I22" s="759"/>
      <c r="J22" s="759"/>
      <c r="K22" s="759"/>
    </row>
    <row r="23" ht="15.75" customHeight="1">
      <c r="A23" s="759"/>
      <c r="B23" s="759"/>
      <c r="C23" s="759"/>
      <c r="D23" s="759"/>
      <c r="E23" s="759"/>
      <c r="F23" s="759"/>
      <c r="G23" s="759"/>
      <c r="H23" s="759"/>
      <c r="I23" s="759"/>
      <c r="J23" s="759"/>
      <c r="K23" s="759"/>
    </row>
    <row r="24" ht="15.75" customHeight="1">
      <c r="A24" s="759"/>
      <c r="B24" s="759"/>
      <c r="C24" s="759"/>
      <c r="D24" s="759"/>
      <c r="E24" s="759"/>
      <c r="F24" s="759"/>
      <c r="G24" s="759"/>
      <c r="H24" s="759"/>
      <c r="I24" s="759"/>
      <c r="J24" s="759"/>
      <c r="K24" s="759"/>
    </row>
    <row r="25" ht="15.75" customHeight="1">
      <c r="A25" s="759"/>
      <c r="B25" s="759"/>
      <c r="C25" s="759"/>
      <c r="D25" s="759"/>
      <c r="E25" s="759"/>
      <c r="F25" s="759"/>
      <c r="G25" s="759"/>
      <c r="H25" s="759"/>
      <c r="I25" s="759"/>
      <c r="J25" s="759"/>
      <c r="K25" s="759"/>
    </row>
    <row r="26" ht="15.75" customHeight="1">
      <c r="A26" s="759"/>
      <c r="B26" s="759"/>
      <c r="C26" s="759"/>
      <c r="D26" s="759"/>
      <c r="E26" s="759"/>
      <c r="F26" s="759"/>
      <c r="G26" s="759"/>
      <c r="H26" s="759"/>
      <c r="I26" s="759"/>
      <c r="J26" s="759"/>
      <c r="K26" s="759"/>
    </row>
    <row r="27" ht="15.75" customHeight="1">
      <c r="A27" s="759"/>
      <c r="B27" s="759"/>
      <c r="C27" s="759"/>
      <c r="D27" s="759"/>
      <c r="E27" s="759"/>
      <c r="F27" s="759"/>
      <c r="G27" s="759"/>
      <c r="H27" s="759"/>
      <c r="I27" s="759"/>
      <c r="J27" s="759"/>
      <c r="K27" s="759"/>
    </row>
    <row r="28" ht="15.75" customHeight="1">
      <c r="A28" s="759"/>
      <c r="B28" s="759"/>
      <c r="C28" s="759"/>
      <c r="D28" s="759"/>
      <c r="E28" s="759"/>
      <c r="F28" s="759"/>
      <c r="G28" s="759"/>
      <c r="H28" s="759"/>
      <c r="I28" s="759"/>
      <c r="J28" s="759"/>
      <c r="K28" s="759"/>
    </row>
    <row r="29" ht="15.75" customHeight="1">
      <c r="A29" s="759"/>
      <c r="B29" s="759"/>
      <c r="C29" s="759"/>
      <c r="D29" s="759"/>
      <c r="E29" s="759"/>
      <c r="F29" s="759"/>
      <c r="G29" s="759"/>
      <c r="H29" s="759"/>
      <c r="I29" s="759"/>
      <c r="J29" s="759"/>
      <c r="K29" s="759"/>
    </row>
    <row r="30" ht="15.75" customHeight="1">
      <c r="A30" s="759"/>
      <c r="B30" s="759"/>
      <c r="C30" s="759"/>
      <c r="D30" s="759"/>
      <c r="E30" s="759"/>
      <c r="F30" s="759"/>
      <c r="G30" s="759"/>
      <c r="H30" s="759"/>
      <c r="I30" s="759"/>
      <c r="J30" s="759"/>
      <c r="K30" s="759"/>
    </row>
    <row r="31" ht="15.75" customHeight="1">
      <c r="A31" s="759"/>
      <c r="B31" s="759"/>
      <c r="C31" s="759"/>
      <c r="D31" s="759"/>
      <c r="E31" s="759"/>
      <c r="F31" s="759"/>
      <c r="G31" s="759"/>
      <c r="H31" s="759"/>
      <c r="I31" s="759"/>
      <c r="J31" s="759"/>
      <c r="K31" s="759"/>
    </row>
    <row r="32" ht="15.75" customHeight="1">
      <c r="A32" s="759"/>
      <c r="B32" s="759"/>
      <c r="C32" s="759"/>
      <c r="D32" s="759"/>
      <c r="E32" s="759"/>
      <c r="F32" s="759"/>
      <c r="G32" s="759"/>
      <c r="H32" s="759"/>
      <c r="I32" s="759"/>
      <c r="J32" s="759"/>
      <c r="K32" s="759"/>
    </row>
    <row r="33" ht="15.75" customHeight="1">
      <c r="A33" s="759"/>
      <c r="B33" s="759"/>
      <c r="C33" s="759"/>
      <c r="D33" s="759"/>
      <c r="E33" s="759"/>
      <c r="F33" s="759"/>
      <c r="G33" s="759"/>
      <c r="H33" s="759"/>
      <c r="I33" s="759"/>
      <c r="J33" s="759"/>
      <c r="K33" s="759"/>
    </row>
    <row r="34" ht="15.75" customHeight="1">
      <c r="A34" s="759"/>
      <c r="B34" s="759"/>
      <c r="C34" s="759"/>
      <c r="D34" s="759"/>
      <c r="E34" s="759"/>
      <c r="F34" s="759"/>
      <c r="G34" s="759"/>
      <c r="H34" s="759"/>
      <c r="I34" s="759"/>
      <c r="J34" s="759"/>
      <c r="K34" s="759"/>
    </row>
    <row r="35" ht="15.75" customHeight="1">
      <c r="A35" s="759"/>
      <c r="B35" s="759"/>
      <c r="C35" s="759"/>
      <c r="D35" s="759"/>
      <c r="E35" s="759"/>
      <c r="F35" s="759"/>
      <c r="G35" s="759"/>
      <c r="H35" s="759"/>
      <c r="I35" s="759"/>
      <c r="J35" s="759"/>
      <c r="K35" s="759"/>
    </row>
    <row r="36" ht="15.75" customHeight="1">
      <c r="A36" s="759"/>
      <c r="B36" s="759"/>
      <c r="C36" s="759"/>
      <c r="D36" s="759"/>
      <c r="E36" s="759"/>
      <c r="F36" s="759"/>
      <c r="G36" s="759"/>
      <c r="H36" s="759"/>
      <c r="I36" s="759"/>
      <c r="J36" s="759"/>
      <c r="K36" s="759"/>
    </row>
    <row r="37" ht="15.75" customHeight="1">
      <c r="A37" s="759"/>
      <c r="B37" s="759"/>
      <c r="C37" s="759"/>
      <c r="D37" s="759"/>
      <c r="E37" s="759"/>
      <c r="F37" s="759"/>
      <c r="G37" s="759"/>
      <c r="H37" s="759"/>
      <c r="I37" s="759"/>
      <c r="J37" s="759"/>
      <c r="K37" s="759"/>
    </row>
    <row r="38" ht="15.75" customHeight="1">
      <c r="A38" s="759"/>
      <c r="B38" s="759"/>
      <c r="C38" s="759"/>
      <c r="D38" s="759"/>
      <c r="E38" s="759"/>
      <c r="F38" s="759"/>
      <c r="G38" s="759"/>
      <c r="H38" s="759"/>
      <c r="I38" s="759"/>
      <c r="J38" s="759"/>
      <c r="K38" s="759"/>
    </row>
    <row r="39" ht="15.75" customHeight="1">
      <c r="A39" s="759"/>
      <c r="B39" s="759"/>
      <c r="C39" s="759"/>
      <c r="D39" s="759"/>
      <c r="E39" s="759"/>
      <c r="F39" s="759"/>
      <c r="G39" s="759"/>
      <c r="H39" s="759"/>
      <c r="I39" s="759"/>
      <c r="J39" s="759"/>
      <c r="K39" s="759"/>
    </row>
    <row r="40" ht="15.75" customHeight="1">
      <c r="A40" s="759"/>
      <c r="B40" s="759"/>
      <c r="C40" s="759"/>
      <c r="D40" s="759"/>
      <c r="E40" s="759"/>
      <c r="F40" s="759"/>
      <c r="G40" s="759"/>
      <c r="H40" s="759"/>
      <c r="I40" s="759"/>
      <c r="J40" s="759"/>
      <c r="K40" s="759"/>
    </row>
    <row r="41" ht="15.75" customHeight="1">
      <c r="A41" s="759"/>
      <c r="B41" s="759"/>
      <c r="C41" s="759"/>
      <c r="D41" s="759"/>
      <c r="E41" s="759"/>
      <c r="F41" s="759"/>
      <c r="G41" s="759"/>
      <c r="H41" s="759"/>
      <c r="I41" s="759"/>
      <c r="J41" s="759"/>
      <c r="K41" s="759"/>
    </row>
    <row r="42" ht="15.75" customHeight="1">
      <c r="A42" s="759"/>
      <c r="B42" s="759"/>
      <c r="C42" s="759"/>
      <c r="D42" s="759"/>
      <c r="E42" s="759"/>
      <c r="F42" s="759"/>
      <c r="G42" s="759"/>
      <c r="H42" s="759"/>
      <c r="I42" s="759"/>
      <c r="J42" s="759"/>
      <c r="K42" s="759"/>
    </row>
    <row r="43" ht="15.75" customHeight="1">
      <c r="A43" s="759"/>
      <c r="B43" s="759"/>
      <c r="C43" s="759"/>
      <c r="D43" s="759"/>
      <c r="E43" s="759"/>
      <c r="F43" s="759"/>
      <c r="G43" s="759"/>
      <c r="H43" s="759"/>
      <c r="I43" s="759"/>
      <c r="J43" s="759"/>
      <c r="K43" s="759"/>
    </row>
    <row r="44" ht="15.75" customHeight="1">
      <c r="A44" s="759"/>
      <c r="B44" s="759"/>
      <c r="C44" s="759"/>
      <c r="D44" s="759"/>
      <c r="E44" s="759"/>
      <c r="F44" s="759"/>
      <c r="G44" s="759"/>
      <c r="H44" s="759"/>
      <c r="I44" s="759"/>
      <c r="J44" s="759"/>
      <c r="K44" s="759"/>
    </row>
    <row r="45" ht="15.75" customHeight="1">
      <c r="A45" s="759"/>
      <c r="B45" s="759"/>
      <c r="C45" s="759"/>
      <c r="D45" s="759"/>
      <c r="E45" s="759"/>
      <c r="F45" s="759"/>
      <c r="G45" s="759"/>
      <c r="H45" s="759"/>
      <c r="I45" s="759"/>
      <c r="J45" s="759"/>
      <c r="K45" s="759"/>
    </row>
    <row r="46" ht="15.75" customHeight="1">
      <c r="A46" s="759"/>
      <c r="B46" s="759"/>
      <c r="C46" s="759"/>
      <c r="D46" s="759"/>
      <c r="E46" s="759"/>
      <c r="F46" s="759"/>
      <c r="G46" s="759"/>
      <c r="H46" s="759"/>
      <c r="I46" s="759"/>
      <c r="J46" s="759"/>
      <c r="K46" s="759"/>
    </row>
    <row r="47" ht="15.75" customHeight="1">
      <c r="A47" s="759"/>
      <c r="B47" s="759"/>
      <c r="C47" s="759"/>
      <c r="D47" s="759"/>
      <c r="E47" s="759"/>
      <c r="F47" s="759"/>
      <c r="G47" s="759"/>
      <c r="H47" s="759"/>
      <c r="I47" s="759"/>
      <c r="J47" s="759"/>
      <c r="K47" s="759"/>
    </row>
    <row r="48" ht="15.75" customHeight="1">
      <c r="A48" s="759"/>
      <c r="B48" s="759"/>
      <c r="C48" s="759"/>
      <c r="D48" s="759"/>
      <c r="E48" s="759"/>
      <c r="F48" s="759"/>
      <c r="G48" s="759"/>
      <c r="H48" s="759"/>
      <c r="I48" s="759"/>
      <c r="J48" s="759"/>
      <c r="K48" s="759"/>
    </row>
    <row r="49" ht="15.75" customHeight="1">
      <c r="A49" s="759"/>
      <c r="B49" s="759"/>
      <c r="C49" s="759"/>
      <c r="D49" s="759"/>
      <c r="E49" s="759"/>
      <c r="F49" s="759"/>
      <c r="G49" s="759"/>
      <c r="H49" s="759"/>
      <c r="I49" s="759"/>
      <c r="J49" s="759"/>
      <c r="K49" s="759"/>
    </row>
    <row r="50" ht="15.75" customHeight="1">
      <c r="A50" s="759"/>
      <c r="B50" s="759"/>
      <c r="C50" s="759"/>
      <c r="D50" s="759"/>
      <c r="E50" s="759"/>
      <c r="F50" s="759"/>
      <c r="G50" s="759"/>
      <c r="H50" s="759"/>
      <c r="I50" s="759"/>
      <c r="J50" s="759"/>
      <c r="K50" s="759"/>
    </row>
    <row r="51" ht="15.75" customHeight="1">
      <c r="A51" s="759"/>
      <c r="B51" s="759"/>
      <c r="C51" s="759"/>
      <c r="D51" s="759"/>
      <c r="E51" s="759"/>
      <c r="F51" s="759"/>
      <c r="G51" s="759"/>
      <c r="H51" s="759"/>
      <c r="I51" s="759"/>
      <c r="J51" s="759"/>
      <c r="K51" s="759"/>
    </row>
    <row r="52" ht="15.75" customHeight="1">
      <c r="A52" s="759"/>
      <c r="B52" s="759"/>
      <c r="C52" s="759"/>
      <c r="D52" s="759"/>
      <c r="E52" s="759"/>
      <c r="F52" s="759"/>
      <c r="G52" s="759"/>
      <c r="H52" s="759"/>
      <c r="I52" s="759"/>
      <c r="J52" s="759"/>
      <c r="K52" s="759"/>
    </row>
    <row r="53" ht="15.75" customHeight="1">
      <c r="A53" s="759"/>
      <c r="B53" s="759"/>
      <c r="C53" s="759"/>
      <c r="D53" s="759"/>
      <c r="E53" s="759"/>
      <c r="F53" s="759"/>
      <c r="G53" s="759"/>
      <c r="H53" s="759"/>
      <c r="I53" s="759"/>
      <c r="J53" s="759"/>
      <c r="K53" s="759"/>
    </row>
    <row r="54" ht="15.75" customHeight="1">
      <c r="A54" s="759"/>
      <c r="B54" s="759"/>
      <c r="C54" s="759"/>
      <c r="D54" s="759"/>
      <c r="E54" s="759"/>
      <c r="F54" s="759"/>
      <c r="G54" s="759"/>
      <c r="H54" s="759"/>
      <c r="I54" s="759"/>
      <c r="J54" s="759"/>
      <c r="K54" s="759"/>
    </row>
    <row r="55" ht="15.75" customHeight="1">
      <c r="A55" s="759"/>
      <c r="B55" s="759"/>
      <c r="C55" s="759"/>
      <c r="D55" s="759"/>
      <c r="E55" s="759"/>
      <c r="F55" s="759"/>
      <c r="G55" s="759"/>
      <c r="H55" s="759"/>
      <c r="I55" s="759"/>
      <c r="J55" s="759"/>
      <c r="K55" s="759"/>
    </row>
    <row r="56" ht="15.75" customHeight="1">
      <c r="A56" s="759"/>
      <c r="B56" s="759"/>
      <c r="C56" s="759"/>
      <c r="D56" s="759"/>
      <c r="E56" s="759"/>
      <c r="F56" s="759"/>
      <c r="G56" s="759"/>
      <c r="H56" s="759"/>
      <c r="I56" s="759"/>
      <c r="J56" s="759"/>
      <c r="K56" s="759"/>
    </row>
    <row r="57" ht="15.75" customHeight="1">
      <c r="A57" s="759"/>
      <c r="B57" s="759"/>
      <c r="C57" s="759"/>
      <c r="D57" s="759"/>
      <c r="E57" s="759"/>
      <c r="F57" s="759"/>
      <c r="G57" s="759"/>
      <c r="H57" s="759"/>
      <c r="I57" s="759"/>
      <c r="J57" s="759"/>
      <c r="K57" s="759"/>
    </row>
    <row r="58" ht="15.75" customHeight="1">
      <c r="A58" s="759"/>
      <c r="B58" s="759"/>
      <c r="C58" s="759"/>
      <c r="D58" s="759"/>
      <c r="E58" s="759"/>
      <c r="F58" s="759"/>
      <c r="G58" s="759"/>
      <c r="H58" s="759"/>
      <c r="I58" s="759"/>
      <c r="J58" s="759"/>
      <c r="K58" s="759"/>
    </row>
    <row r="59" ht="15.75" customHeight="1">
      <c r="A59" s="759"/>
      <c r="B59" s="759"/>
      <c r="C59" s="759"/>
      <c r="D59" s="759"/>
      <c r="E59" s="759"/>
      <c r="F59" s="759"/>
      <c r="G59" s="759"/>
      <c r="H59" s="759"/>
      <c r="I59" s="759"/>
      <c r="J59" s="759"/>
      <c r="K59" s="759"/>
    </row>
    <row r="60" ht="15.75" customHeight="1">
      <c r="A60" s="759"/>
      <c r="B60" s="759"/>
      <c r="C60" s="759"/>
      <c r="D60" s="759"/>
      <c r="E60" s="759"/>
      <c r="F60" s="759"/>
      <c r="G60" s="759"/>
      <c r="H60" s="759"/>
      <c r="I60" s="759"/>
      <c r="J60" s="759"/>
      <c r="K60" s="759"/>
    </row>
    <row r="61" ht="15.75" customHeight="1">
      <c r="A61" s="759"/>
      <c r="B61" s="759"/>
      <c r="C61" s="759"/>
      <c r="D61" s="759"/>
      <c r="E61" s="759"/>
      <c r="F61" s="759"/>
      <c r="G61" s="759"/>
      <c r="H61" s="759"/>
      <c r="I61" s="759"/>
      <c r="J61" s="759"/>
      <c r="K61" s="759"/>
    </row>
    <row r="62" ht="15.75" customHeight="1">
      <c r="A62" s="759"/>
      <c r="B62" s="759"/>
      <c r="C62" s="759"/>
      <c r="D62" s="759"/>
      <c r="E62" s="759"/>
      <c r="F62" s="759"/>
      <c r="G62" s="759"/>
      <c r="H62" s="759"/>
      <c r="I62" s="759"/>
      <c r="J62" s="759"/>
      <c r="K62" s="759"/>
    </row>
    <row r="63" ht="15.75" customHeight="1">
      <c r="A63" s="759"/>
      <c r="B63" s="759"/>
      <c r="C63" s="759"/>
      <c r="D63" s="759"/>
      <c r="E63" s="759"/>
      <c r="F63" s="759"/>
      <c r="G63" s="759"/>
      <c r="H63" s="759"/>
      <c r="I63" s="759"/>
      <c r="J63" s="759"/>
      <c r="K63" s="759"/>
    </row>
    <row r="64" ht="15.75" customHeight="1">
      <c r="A64" s="759"/>
      <c r="B64" s="759"/>
      <c r="C64" s="759"/>
      <c r="D64" s="759"/>
      <c r="E64" s="759"/>
      <c r="F64" s="759"/>
      <c r="G64" s="759"/>
      <c r="H64" s="759"/>
      <c r="I64" s="759"/>
      <c r="J64" s="759"/>
      <c r="K64" s="759"/>
    </row>
    <row r="65" ht="15.75" customHeight="1">
      <c r="A65" s="759"/>
      <c r="B65" s="759"/>
      <c r="C65" s="759"/>
      <c r="D65" s="759"/>
      <c r="E65" s="759"/>
      <c r="F65" s="759"/>
      <c r="G65" s="759"/>
      <c r="H65" s="759"/>
      <c r="I65" s="759"/>
      <c r="J65" s="759"/>
      <c r="K65" s="759"/>
    </row>
    <row r="66" ht="15.75" customHeight="1">
      <c r="A66" s="759"/>
      <c r="B66" s="759"/>
      <c r="C66" s="759"/>
      <c r="D66" s="759"/>
      <c r="E66" s="759"/>
      <c r="F66" s="759"/>
      <c r="G66" s="759"/>
      <c r="H66" s="759"/>
      <c r="I66" s="759"/>
      <c r="J66" s="759"/>
      <c r="K66" s="759"/>
    </row>
    <row r="67" ht="15.75" customHeight="1">
      <c r="A67" s="759"/>
      <c r="B67" s="759"/>
      <c r="C67" s="759"/>
      <c r="D67" s="759"/>
      <c r="E67" s="759"/>
      <c r="F67" s="759"/>
      <c r="G67" s="759"/>
      <c r="H67" s="759"/>
      <c r="I67" s="759"/>
      <c r="J67" s="759"/>
      <c r="K67" s="759"/>
    </row>
    <row r="68" ht="15.75" customHeight="1">
      <c r="A68" s="759"/>
      <c r="B68" s="759"/>
      <c r="C68" s="759"/>
      <c r="D68" s="759"/>
      <c r="E68" s="759"/>
      <c r="F68" s="759"/>
      <c r="G68" s="759"/>
      <c r="H68" s="759"/>
      <c r="I68" s="759"/>
      <c r="J68" s="759"/>
      <c r="K68" s="759"/>
    </row>
    <row r="69" ht="15.75" customHeight="1">
      <c r="A69" s="759"/>
      <c r="B69" s="759"/>
      <c r="C69" s="759"/>
      <c r="D69" s="759"/>
      <c r="E69" s="759"/>
      <c r="F69" s="759"/>
      <c r="G69" s="759"/>
      <c r="H69" s="759"/>
      <c r="I69" s="759"/>
      <c r="J69" s="759"/>
      <c r="K69" s="759"/>
    </row>
    <row r="70" ht="15.75" customHeight="1">
      <c r="A70" s="759"/>
      <c r="B70" s="759"/>
      <c r="C70" s="759"/>
      <c r="D70" s="759"/>
      <c r="E70" s="759"/>
      <c r="F70" s="759"/>
      <c r="G70" s="759"/>
      <c r="H70" s="759"/>
      <c r="I70" s="759"/>
      <c r="J70" s="759"/>
      <c r="K70" s="759"/>
    </row>
    <row r="71" ht="15.75" customHeight="1">
      <c r="A71" s="759"/>
      <c r="B71" s="759"/>
      <c r="C71" s="759"/>
      <c r="D71" s="759"/>
      <c r="E71" s="759"/>
      <c r="F71" s="759"/>
      <c r="G71" s="759"/>
      <c r="H71" s="759"/>
      <c r="I71" s="759"/>
      <c r="J71" s="759"/>
      <c r="K71" s="759"/>
    </row>
    <row r="72" ht="15.75" customHeight="1">
      <c r="A72" s="759"/>
      <c r="B72" s="759"/>
      <c r="C72" s="759"/>
      <c r="D72" s="759"/>
      <c r="E72" s="759"/>
      <c r="F72" s="759"/>
      <c r="G72" s="759"/>
      <c r="H72" s="759"/>
      <c r="I72" s="759"/>
      <c r="J72" s="759"/>
      <c r="K72" s="759"/>
    </row>
    <row r="73" ht="15.75" customHeight="1">
      <c r="A73" s="759"/>
      <c r="B73" s="759"/>
      <c r="C73" s="759"/>
      <c r="D73" s="759"/>
      <c r="E73" s="759"/>
      <c r="F73" s="759"/>
      <c r="G73" s="759"/>
      <c r="H73" s="759"/>
      <c r="I73" s="759"/>
      <c r="J73" s="759"/>
      <c r="K73" s="759"/>
    </row>
    <row r="74" ht="15.75" customHeight="1">
      <c r="A74" s="759"/>
      <c r="B74" s="759"/>
      <c r="C74" s="759"/>
      <c r="D74" s="759"/>
      <c r="E74" s="759"/>
      <c r="F74" s="759"/>
      <c r="G74" s="759"/>
      <c r="H74" s="759"/>
      <c r="I74" s="759"/>
      <c r="J74" s="759"/>
      <c r="K74" s="759"/>
    </row>
    <row r="75" ht="15.75" customHeight="1">
      <c r="A75" s="759"/>
      <c r="B75" s="759"/>
      <c r="C75" s="759"/>
      <c r="D75" s="759"/>
      <c r="E75" s="759"/>
      <c r="F75" s="759"/>
      <c r="G75" s="759"/>
      <c r="H75" s="759"/>
      <c r="I75" s="759"/>
      <c r="J75" s="759"/>
      <c r="K75" s="759"/>
    </row>
    <row r="76" ht="15.75" customHeight="1">
      <c r="A76" s="759"/>
      <c r="B76" s="759"/>
      <c r="C76" s="759"/>
      <c r="D76" s="759"/>
      <c r="E76" s="759"/>
      <c r="F76" s="759"/>
      <c r="G76" s="759"/>
      <c r="H76" s="759"/>
      <c r="I76" s="759"/>
      <c r="J76" s="759"/>
      <c r="K76" s="759"/>
    </row>
    <row r="77" ht="15.75" customHeight="1">
      <c r="A77" s="759"/>
      <c r="B77" s="759"/>
      <c r="C77" s="759"/>
      <c r="D77" s="759"/>
      <c r="E77" s="759"/>
      <c r="F77" s="759"/>
      <c r="G77" s="759"/>
      <c r="H77" s="759"/>
      <c r="I77" s="759"/>
      <c r="J77" s="759"/>
      <c r="K77" s="759"/>
    </row>
    <row r="78" ht="15.75" customHeight="1">
      <c r="A78" s="759"/>
      <c r="B78" s="759"/>
      <c r="C78" s="759"/>
      <c r="D78" s="759"/>
      <c r="E78" s="759"/>
      <c r="F78" s="759"/>
      <c r="G78" s="759"/>
      <c r="H78" s="759"/>
      <c r="I78" s="759"/>
      <c r="J78" s="759"/>
      <c r="K78" s="759"/>
    </row>
    <row r="79" ht="15.75" customHeight="1">
      <c r="A79" s="759"/>
      <c r="B79" s="759"/>
      <c r="C79" s="759"/>
      <c r="D79" s="759"/>
      <c r="E79" s="759"/>
      <c r="F79" s="759"/>
      <c r="G79" s="759"/>
      <c r="H79" s="759"/>
      <c r="I79" s="759"/>
      <c r="J79" s="759"/>
      <c r="K79" s="759"/>
    </row>
    <row r="80" ht="15.75" customHeight="1">
      <c r="A80" s="759"/>
      <c r="B80" s="759"/>
      <c r="C80" s="759"/>
      <c r="D80" s="759"/>
      <c r="E80" s="759"/>
      <c r="F80" s="759"/>
      <c r="G80" s="759"/>
      <c r="H80" s="759"/>
      <c r="I80" s="759"/>
      <c r="J80" s="759"/>
      <c r="K80" s="759"/>
    </row>
    <row r="81" ht="15.75" customHeight="1">
      <c r="A81" s="759"/>
      <c r="B81" s="759"/>
      <c r="C81" s="759"/>
      <c r="D81" s="759"/>
      <c r="E81" s="759"/>
      <c r="F81" s="759"/>
      <c r="G81" s="759"/>
      <c r="H81" s="759"/>
      <c r="I81" s="759"/>
      <c r="J81" s="759"/>
      <c r="K81" s="759"/>
    </row>
    <row r="82" ht="15.75" customHeight="1">
      <c r="A82" s="759"/>
      <c r="B82" s="759"/>
      <c r="C82" s="759"/>
      <c r="D82" s="759"/>
      <c r="E82" s="759"/>
      <c r="F82" s="759"/>
      <c r="G82" s="759"/>
      <c r="H82" s="759"/>
      <c r="I82" s="759"/>
      <c r="J82" s="759"/>
      <c r="K82" s="759"/>
    </row>
    <row r="83" ht="15.75" customHeight="1">
      <c r="A83" s="759"/>
      <c r="B83" s="759"/>
      <c r="C83" s="759"/>
      <c r="D83" s="759"/>
      <c r="E83" s="759"/>
      <c r="F83" s="759"/>
      <c r="G83" s="759"/>
      <c r="H83" s="759"/>
      <c r="I83" s="759"/>
      <c r="J83" s="759"/>
      <c r="K83" s="759"/>
    </row>
    <row r="84" ht="15.75" customHeight="1">
      <c r="A84" s="759"/>
      <c r="B84" s="759"/>
      <c r="C84" s="759"/>
      <c r="D84" s="759"/>
      <c r="E84" s="759"/>
      <c r="F84" s="759"/>
      <c r="G84" s="759"/>
      <c r="H84" s="759"/>
      <c r="I84" s="759"/>
      <c r="J84" s="759"/>
      <c r="K84" s="759"/>
    </row>
    <row r="85" ht="15.75" customHeight="1">
      <c r="A85" s="759"/>
      <c r="B85" s="759"/>
      <c r="C85" s="759"/>
      <c r="D85" s="759"/>
      <c r="E85" s="759"/>
      <c r="F85" s="759"/>
      <c r="G85" s="759"/>
      <c r="H85" s="759"/>
      <c r="I85" s="759"/>
      <c r="J85" s="759"/>
      <c r="K85" s="759"/>
    </row>
    <row r="86" ht="15.75" customHeight="1">
      <c r="A86" s="759"/>
      <c r="B86" s="759"/>
      <c r="C86" s="759"/>
      <c r="D86" s="759"/>
      <c r="E86" s="759"/>
      <c r="F86" s="759"/>
      <c r="G86" s="759"/>
      <c r="H86" s="759"/>
      <c r="I86" s="759"/>
      <c r="J86" s="759"/>
      <c r="K86" s="759"/>
    </row>
    <row r="87" ht="15.75" customHeight="1">
      <c r="A87" s="759"/>
      <c r="B87" s="759"/>
      <c r="C87" s="759"/>
      <c r="D87" s="759"/>
      <c r="E87" s="759"/>
      <c r="F87" s="759"/>
      <c r="G87" s="759"/>
      <c r="H87" s="759"/>
      <c r="I87" s="759"/>
      <c r="J87" s="759"/>
      <c r="K87" s="759"/>
    </row>
    <row r="88" ht="15.75" customHeight="1">
      <c r="A88" s="759"/>
      <c r="B88" s="759"/>
      <c r="C88" s="759"/>
      <c r="D88" s="759"/>
      <c r="E88" s="759"/>
      <c r="F88" s="759"/>
      <c r="G88" s="759"/>
      <c r="H88" s="759"/>
      <c r="I88" s="759"/>
      <c r="J88" s="759"/>
      <c r="K88" s="759"/>
    </row>
    <row r="89" ht="15.75" customHeight="1">
      <c r="A89" s="759"/>
      <c r="B89" s="759"/>
      <c r="C89" s="759"/>
      <c r="D89" s="759"/>
      <c r="E89" s="759"/>
      <c r="F89" s="759"/>
      <c r="G89" s="759"/>
      <c r="H89" s="759"/>
      <c r="I89" s="759"/>
      <c r="J89" s="759"/>
      <c r="K89" s="759"/>
    </row>
    <row r="90" ht="15.75" customHeight="1">
      <c r="A90" s="759"/>
      <c r="B90" s="759"/>
      <c r="C90" s="759"/>
      <c r="D90" s="759"/>
      <c r="E90" s="759"/>
      <c r="F90" s="759"/>
      <c r="G90" s="759"/>
      <c r="H90" s="759"/>
      <c r="I90" s="759"/>
      <c r="J90" s="759"/>
      <c r="K90" s="759"/>
    </row>
    <row r="91" ht="15.75" customHeight="1">
      <c r="A91" s="759"/>
      <c r="B91" s="759"/>
      <c r="C91" s="759"/>
      <c r="D91" s="759"/>
      <c r="E91" s="759"/>
      <c r="F91" s="759"/>
      <c r="G91" s="759"/>
      <c r="H91" s="759"/>
      <c r="I91" s="759"/>
      <c r="J91" s="759"/>
      <c r="K91" s="759"/>
    </row>
    <row r="92" ht="15.75" customHeight="1">
      <c r="A92" s="759"/>
      <c r="B92" s="759"/>
      <c r="C92" s="759"/>
      <c r="D92" s="759"/>
      <c r="E92" s="759"/>
      <c r="F92" s="759"/>
      <c r="G92" s="759"/>
      <c r="H92" s="759"/>
      <c r="I92" s="759"/>
      <c r="J92" s="759"/>
      <c r="K92" s="759"/>
    </row>
    <row r="93" ht="15.75" customHeight="1">
      <c r="A93" s="759"/>
      <c r="B93" s="759"/>
      <c r="C93" s="759"/>
      <c r="D93" s="759"/>
      <c r="E93" s="759"/>
      <c r="F93" s="759"/>
      <c r="G93" s="759"/>
      <c r="H93" s="759"/>
      <c r="I93" s="759"/>
      <c r="J93" s="759"/>
      <c r="K93" s="759"/>
    </row>
    <row r="94" ht="15.75" customHeight="1">
      <c r="A94" s="759"/>
      <c r="B94" s="759"/>
      <c r="C94" s="759"/>
      <c r="D94" s="759"/>
      <c r="E94" s="759"/>
      <c r="F94" s="759"/>
      <c r="G94" s="759"/>
      <c r="H94" s="759"/>
      <c r="I94" s="759"/>
      <c r="J94" s="759"/>
      <c r="K94" s="759"/>
    </row>
    <row r="95" ht="15.75" customHeight="1">
      <c r="A95" s="759"/>
      <c r="B95" s="759"/>
      <c r="C95" s="759"/>
      <c r="D95" s="759"/>
      <c r="E95" s="759"/>
      <c r="F95" s="759"/>
      <c r="G95" s="759"/>
      <c r="H95" s="759"/>
      <c r="I95" s="759"/>
      <c r="J95" s="759"/>
      <c r="K95" s="759"/>
    </row>
    <row r="96" ht="15.75" customHeight="1">
      <c r="A96" s="759"/>
      <c r="B96" s="759"/>
      <c r="C96" s="759"/>
      <c r="D96" s="759"/>
      <c r="E96" s="759"/>
      <c r="F96" s="759"/>
      <c r="G96" s="759"/>
      <c r="H96" s="759"/>
      <c r="I96" s="759"/>
      <c r="J96" s="759"/>
      <c r="K96" s="759"/>
    </row>
    <row r="97" ht="15.75" customHeight="1">
      <c r="A97" s="759"/>
      <c r="B97" s="759"/>
      <c r="C97" s="759"/>
      <c r="D97" s="759"/>
      <c r="E97" s="759"/>
      <c r="F97" s="759"/>
      <c r="G97" s="759"/>
      <c r="H97" s="759"/>
      <c r="I97" s="759"/>
      <c r="J97" s="759"/>
      <c r="K97" s="759"/>
    </row>
    <row r="98" ht="15.75" customHeight="1">
      <c r="A98" s="759"/>
      <c r="B98" s="759"/>
      <c r="C98" s="759"/>
      <c r="D98" s="759"/>
      <c r="E98" s="759"/>
      <c r="F98" s="759"/>
      <c r="G98" s="759"/>
      <c r="H98" s="759"/>
      <c r="I98" s="759"/>
      <c r="J98" s="759"/>
      <c r="K98" s="759"/>
    </row>
    <row r="99" ht="15.75" customHeight="1">
      <c r="A99" s="759"/>
      <c r="B99" s="759"/>
      <c r="C99" s="759"/>
      <c r="D99" s="759"/>
      <c r="E99" s="759"/>
      <c r="F99" s="759"/>
      <c r="G99" s="759"/>
      <c r="H99" s="759"/>
      <c r="I99" s="759"/>
      <c r="J99" s="759"/>
      <c r="K99" s="759"/>
    </row>
    <row r="100" ht="15.75" customHeight="1">
      <c r="A100" s="759"/>
      <c r="B100" s="759"/>
      <c r="C100" s="759"/>
      <c r="D100" s="759"/>
      <c r="E100" s="759"/>
      <c r="F100" s="759"/>
      <c r="G100" s="759"/>
      <c r="H100" s="759"/>
      <c r="I100" s="759"/>
      <c r="J100" s="759"/>
      <c r="K100" s="759"/>
    </row>
    <row r="101" ht="15.75" customHeight="1">
      <c r="A101" s="759"/>
      <c r="B101" s="759"/>
      <c r="C101" s="759"/>
      <c r="D101" s="759"/>
      <c r="E101" s="759"/>
      <c r="F101" s="759"/>
      <c r="G101" s="759"/>
      <c r="H101" s="759"/>
      <c r="I101" s="759"/>
      <c r="J101" s="759"/>
      <c r="K101" s="759"/>
    </row>
    <row r="102" ht="15.75" customHeight="1">
      <c r="A102" s="759"/>
      <c r="B102" s="759"/>
      <c r="C102" s="759"/>
      <c r="D102" s="759"/>
      <c r="E102" s="759"/>
      <c r="F102" s="759"/>
      <c r="G102" s="759"/>
      <c r="H102" s="759"/>
      <c r="I102" s="759"/>
      <c r="J102" s="759"/>
      <c r="K102" s="759"/>
    </row>
    <row r="103" ht="15.75" customHeight="1">
      <c r="A103" s="759"/>
      <c r="B103" s="759"/>
      <c r="C103" s="759"/>
      <c r="D103" s="759"/>
      <c r="E103" s="759"/>
      <c r="F103" s="759"/>
      <c r="G103" s="759"/>
      <c r="H103" s="759"/>
      <c r="I103" s="759"/>
      <c r="J103" s="759"/>
      <c r="K103" s="759"/>
    </row>
    <row r="104" ht="15.75" customHeight="1">
      <c r="A104" s="759"/>
      <c r="B104" s="759"/>
      <c r="C104" s="759"/>
      <c r="D104" s="759"/>
      <c r="E104" s="759"/>
      <c r="F104" s="759"/>
      <c r="G104" s="759"/>
      <c r="H104" s="759"/>
      <c r="I104" s="759"/>
      <c r="J104" s="759"/>
      <c r="K104" s="759"/>
    </row>
    <row r="105" ht="15.75" customHeight="1">
      <c r="A105" s="759"/>
      <c r="B105" s="759"/>
      <c r="C105" s="759"/>
      <c r="D105" s="759"/>
      <c r="E105" s="759"/>
      <c r="F105" s="759"/>
      <c r="G105" s="759"/>
      <c r="H105" s="759"/>
      <c r="I105" s="759"/>
      <c r="J105" s="759"/>
      <c r="K105" s="759"/>
    </row>
    <row r="106" ht="15.75" customHeight="1">
      <c r="A106" s="759"/>
      <c r="B106" s="759"/>
      <c r="C106" s="759"/>
      <c r="D106" s="759"/>
      <c r="E106" s="759"/>
      <c r="F106" s="759"/>
      <c r="G106" s="759"/>
      <c r="H106" s="759"/>
      <c r="I106" s="759"/>
      <c r="J106" s="759"/>
      <c r="K106" s="759"/>
    </row>
    <row r="107" ht="15.75" customHeight="1">
      <c r="A107" s="759"/>
      <c r="B107" s="759"/>
      <c r="C107" s="759"/>
      <c r="D107" s="759"/>
      <c r="E107" s="759"/>
      <c r="F107" s="759"/>
      <c r="G107" s="759"/>
      <c r="H107" s="759"/>
      <c r="I107" s="759"/>
      <c r="J107" s="759"/>
      <c r="K107" s="759"/>
    </row>
    <row r="108" ht="15.75" customHeight="1">
      <c r="A108" s="759"/>
      <c r="B108" s="759"/>
      <c r="C108" s="759"/>
      <c r="D108" s="759"/>
      <c r="E108" s="759"/>
      <c r="F108" s="759"/>
      <c r="G108" s="759"/>
      <c r="H108" s="759"/>
      <c r="I108" s="759"/>
      <c r="J108" s="759"/>
      <c r="K108" s="759"/>
    </row>
    <row r="109" ht="15.75" customHeight="1">
      <c r="A109" s="759"/>
      <c r="B109" s="759"/>
      <c r="C109" s="759"/>
      <c r="D109" s="759"/>
      <c r="E109" s="759"/>
      <c r="F109" s="759"/>
      <c r="G109" s="759"/>
      <c r="H109" s="759"/>
      <c r="I109" s="759"/>
      <c r="J109" s="759"/>
      <c r="K109" s="759"/>
    </row>
    <row r="110" ht="15.75" customHeight="1">
      <c r="A110" s="759"/>
      <c r="B110" s="759"/>
      <c r="C110" s="759"/>
      <c r="D110" s="759"/>
      <c r="E110" s="759"/>
      <c r="F110" s="759"/>
      <c r="G110" s="759"/>
      <c r="H110" s="759"/>
      <c r="I110" s="759"/>
      <c r="J110" s="759"/>
      <c r="K110" s="759"/>
    </row>
    <row r="111" ht="15.75" customHeight="1">
      <c r="A111" s="759"/>
      <c r="B111" s="759"/>
      <c r="C111" s="759"/>
      <c r="D111" s="759"/>
      <c r="E111" s="759"/>
      <c r="F111" s="759"/>
      <c r="G111" s="759"/>
      <c r="H111" s="759"/>
      <c r="I111" s="759"/>
      <c r="J111" s="759"/>
      <c r="K111" s="759"/>
    </row>
    <row r="112" ht="15.75" customHeight="1">
      <c r="A112" s="759"/>
      <c r="B112" s="759"/>
      <c r="C112" s="759"/>
      <c r="D112" s="759"/>
      <c r="E112" s="759"/>
      <c r="F112" s="759"/>
      <c r="G112" s="759"/>
      <c r="H112" s="759"/>
      <c r="I112" s="759"/>
      <c r="J112" s="759"/>
      <c r="K112" s="759"/>
    </row>
    <row r="113" ht="15.75" customHeight="1">
      <c r="A113" s="759"/>
      <c r="B113" s="759"/>
      <c r="C113" s="759"/>
      <c r="D113" s="759"/>
      <c r="E113" s="759"/>
      <c r="F113" s="759"/>
      <c r="G113" s="759"/>
      <c r="H113" s="759"/>
      <c r="I113" s="759"/>
      <c r="J113" s="759"/>
      <c r="K113" s="759"/>
    </row>
    <row r="114" ht="15.75" customHeight="1">
      <c r="A114" s="759"/>
      <c r="B114" s="759"/>
      <c r="C114" s="759"/>
      <c r="D114" s="759"/>
      <c r="E114" s="759"/>
      <c r="F114" s="759"/>
      <c r="G114" s="759"/>
      <c r="H114" s="759"/>
      <c r="I114" s="759"/>
      <c r="J114" s="759"/>
      <c r="K114" s="759"/>
    </row>
    <row r="115" ht="15.75" customHeight="1">
      <c r="A115" s="759"/>
      <c r="B115" s="759"/>
      <c r="C115" s="759"/>
      <c r="D115" s="759"/>
      <c r="E115" s="759"/>
      <c r="F115" s="759"/>
      <c r="G115" s="759"/>
      <c r="H115" s="759"/>
      <c r="I115" s="759"/>
      <c r="J115" s="759"/>
      <c r="K115" s="759"/>
    </row>
    <row r="116" ht="15.75" customHeight="1">
      <c r="A116" s="759"/>
      <c r="B116" s="759"/>
      <c r="C116" s="759"/>
      <c r="D116" s="759"/>
      <c r="E116" s="759"/>
      <c r="F116" s="759"/>
      <c r="G116" s="759"/>
      <c r="H116" s="759"/>
      <c r="I116" s="759"/>
      <c r="J116" s="759"/>
      <c r="K116" s="759"/>
    </row>
    <row r="117" ht="15.75" customHeight="1">
      <c r="A117" s="759"/>
      <c r="B117" s="759"/>
      <c r="C117" s="759"/>
      <c r="D117" s="759"/>
      <c r="E117" s="759"/>
      <c r="F117" s="759"/>
      <c r="G117" s="759"/>
      <c r="H117" s="759"/>
      <c r="I117" s="759"/>
      <c r="J117" s="759"/>
      <c r="K117" s="759"/>
    </row>
    <row r="118" ht="15.75" customHeight="1">
      <c r="A118" s="759"/>
      <c r="B118" s="759"/>
      <c r="C118" s="759"/>
      <c r="D118" s="759"/>
      <c r="E118" s="759"/>
      <c r="F118" s="759"/>
      <c r="G118" s="759"/>
      <c r="H118" s="759"/>
      <c r="I118" s="759"/>
      <c r="J118" s="759"/>
      <c r="K118" s="759"/>
    </row>
    <row r="119" ht="15.75" customHeight="1">
      <c r="A119" s="759"/>
      <c r="B119" s="759"/>
      <c r="C119" s="759"/>
      <c r="D119" s="759"/>
      <c r="E119" s="759"/>
      <c r="F119" s="759"/>
      <c r="G119" s="759"/>
      <c r="H119" s="759"/>
      <c r="I119" s="759"/>
      <c r="J119" s="759"/>
      <c r="K119" s="759"/>
    </row>
    <row r="120" ht="15.75" customHeight="1">
      <c r="A120" s="759"/>
      <c r="B120" s="759"/>
      <c r="C120" s="759"/>
      <c r="D120" s="759"/>
      <c r="E120" s="759"/>
      <c r="F120" s="759"/>
      <c r="G120" s="759"/>
      <c r="H120" s="759"/>
      <c r="I120" s="759"/>
      <c r="J120" s="759"/>
      <c r="K120" s="759"/>
    </row>
    <row r="121" ht="15.75" customHeight="1">
      <c r="A121" s="759"/>
      <c r="B121" s="759"/>
      <c r="C121" s="759"/>
      <c r="D121" s="759"/>
      <c r="E121" s="759"/>
      <c r="F121" s="759"/>
      <c r="G121" s="759"/>
      <c r="H121" s="759"/>
      <c r="I121" s="759"/>
      <c r="J121" s="759"/>
      <c r="K121" s="759"/>
    </row>
    <row r="122" ht="15.75" customHeight="1">
      <c r="A122" s="759"/>
      <c r="B122" s="759"/>
      <c r="C122" s="759"/>
      <c r="D122" s="759"/>
      <c r="E122" s="759"/>
      <c r="F122" s="759"/>
      <c r="G122" s="759"/>
      <c r="H122" s="759"/>
      <c r="I122" s="759"/>
      <c r="J122" s="759"/>
      <c r="K122" s="759"/>
    </row>
    <row r="123" ht="15.75" customHeight="1">
      <c r="A123" s="759"/>
      <c r="B123" s="759"/>
      <c r="C123" s="759"/>
      <c r="D123" s="759"/>
      <c r="E123" s="759"/>
      <c r="F123" s="759"/>
      <c r="G123" s="759"/>
      <c r="H123" s="759"/>
      <c r="I123" s="759"/>
      <c r="J123" s="759"/>
      <c r="K123" s="759"/>
    </row>
    <row r="124" ht="15.75" customHeight="1">
      <c r="A124" s="759"/>
      <c r="B124" s="759"/>
      <c r="C124" s="759"/>
      <c r="D124" s="759"/>
      <c r="E124" s="759"/>
      <c r="F124" s="759"/>
      <c r="G124" s="759"/>
      <c r="H124" s="759"/>
      <c r="I124" s="759"/>
      <c r="J124" s="759"/>
      <c r="K124" s="759"/>
    </row>
    <row r="125" ht="15.75" customHeight="1">
      <c r="A125" s="759"/>
      <c r="B125" s="759"/>
      <c r="C125" s="759"/>
      <c r="D125" s="759"/>
      <c r="E125" s="759"/>
      <c r="F125" s="759"/>
      <c r="G125" s="759"/>
      <c r="H125" s="759"/>
      <c r="I125" s="759"/>
      <c r="J125" s="759"/>
      <c r="K125" s="759"/>
    </row>
    <row r="126" ht="15.75" customHeight="1">
      <c r="A126" s="759"/>
      <c r="B126" s="759"/>
      <c r="C126" s="759"/>
      <c r="D126" s="759"/>
      <c r="E126" s="759"/>
      <c r="F126" s="759"/>
      <c r="G126" s="759"/>
      <c r="H126" s="759"/>
      <c r="I126" s="759"/>
      <c r="J126" s="759"/>
      <c r="K126" s="759"/>
    </row>
    <row r="127" ht="15.75" customHeight="1">
      <c r="A127" s="759"/>
      <c r="B127" s="759"/>
      <c r="C127" s="759"/>
      <c r="D127" s="759"/>
      <c r="E127" s="759"/>
      <c r="F127" s="759"/>
      <c r="G127" s="759"/>
      <c r="H127" s="759"/>
      <c r="I127" s="759"/>
      <c r="J127" s="759"/>
      <c r="K127" s="759"/>
    </row>
    <row r="128" ht="15.75" customHeight="1">
      <c r="A128" s="759"/>
      <c r="B128" s="759"/>
      <c r="C128" s="759"/>
      <c r="D128" s="759"/>
      <c r="E128" s="759"/>
      <c r="F128" s="759"/>
      <c r="G128" s="759"/>
      <c r="H128" s="759"/>
      <c r="I128" s="759"/>
      <c r="J128" s="759"/>
      <c r="K128" s="759"/>
    </row>
    <row r="129" ht="15.75" customHeight="1">
      <c r="A129" s="759"/>
      <c r="B129" s="759"/>
      <c r="C129" s="759"/>
      <c r="D129" s="759"/>
      <c r="E129" s="759"/>
      <c r="F129" s="759"/>
      <c r="G129" s="759"/>
      <c r="H129" s="759"/>
      <c r="I129" s="759"/>
      <c r="J129" s="759"/>
      <c r="K129" s="759"/>
    </row>
    <row r="130" ht="15.75" customHeight="1">
      <c r="A130" s="759"/>
      <c r="B130" s="759"/>
      <c r="C130" s="759"/>
      <c r="D130" s="759"/>
      <c r="E130" s="759"/>
      <c r="F130" s="759"/>
      <c r="G130" s="759"/>
      <c r="H130" s="759"/>
      <c r="I130" s="759"/>
      <c r="J130" s="759"/>
      <c r="K130" s="759"/>
    </row>
    <row r="131" ht="15.75" customHeight="1">
      <c r="A131" s="759"/>
      <c r="B131" s="759"/>
      <c r="C131" s="759"/>
      <c r="D131" s="759"/>
      <c r="E131" s="759"/>
      <c r="F131" s="759"/>
      <c r="G131" s="759"/>
      <c r="H131" s="759"/>
      <c r="I131" s="759"/>
      <c r="J131" s="759"/>
      <c r="K131" s="759"/>
    </row>
    <row r="132" ht="15.75" customHeight="1">
      <c r="A132" s="759"/>
      <c r="B132" s="759"/>
      <c r="C132" s="759"/>
      <c r="D132" s="759"/>
      <c r="E132" s="759"/>
      <c r="F132" s="759"/>
      <c r="G132" s="759"/>
      <c r="H132" s="759"/>
      <c r="I132" s="759"/>
      <c r="J132" s="759"/>
      <c r="K132" s="759"/>
    </row>
    <row r="133" ht="15.75" customHeight="1">
      <c r="A133" s="759"/>
      <c r="B133" s="759"/>
      <c r="C133" s="759"/>
      <c r="D133" s="759"/>
      <c r="E133" s="759"/>
      <c r="F133" s="759"/>
      <c r="G133" s="759"/>
      <c r="H133" s="759"/>
      <c r="I133" s="759"/>
      <c r="J133" s="759"/>
      <c r="K133" s="759"/>
    </row>
    <row r="134" ht="15.75" customHeight="1">
      <c r="A134" s="759"/>
      <c r="B134" s="759"/>
      <c r="C134" s="759"/>
      <c r="D134" s="759"/>
      <c r="E134" s="759"/>
      <c r="F134" s="759"/>
      <c r="G134" s="759"/>
      <c r="H134" s="759"/>
      <c r="I134" s="759"/>
      <c r="J134" s="759"/>
      <c r="K134" s="759"/>
    </row>
    <row r="135" ht="15.75" customHeight="1">
      <c r="A135" s="759"/>
      <c r="B135" s="759"/>
      <c r="C135" s="759"/>
      <c r="D135" s="759"/>
      <c r="E135" s="759"/>
      <c r="F135" s="759"/>
      <c r="G135" s="759"/>
      <c r="H135" s="759"/>
      <c r="I135" s="759"/>
      <c r="J135" s="759"/>
      <c r="K135" s="759"/>
    </row>
    <row r="136" ht="15.75" customHeight="1">
      <c r="A136" s="759"/>
      <c r="B136" s="759"/>
      <c r="C136" s="759"/>
      <c r="D136" s="759"/>
      <c r="E136" s="759"/>
      <c r="F136" s="759"/>
      <c r="G136" s="759"/>
      <c r="H136" s="759"/>
      <c r="I136" s="759"/>
      <c r="J136" s="759"/>
      <c r="K136" s="759"/>
    </row>
    <row r="137" ht="15.75" customHeight="1">
      <c r="A137" s="759"/>
      <c r="B137" s="759"/>
      <c r="C137" s="759"/>
      <c r="D137" s="759"/>
      <c r="E137" s="759"/>
      <c r="F137" s="759"/>
      <c r="G137" s="759"/>
      <c r="H137" s="759"/>
      <c r="I137" s="759"/>
      <c r="J137" s="759"/>
      <c r="K137" s="759"/>
    </row>
    <row r="138" ht="15.75" customHeight="1">
      <c r="A138" s="759"/>
      <c r="B138" s="759"/>
      <c r="C138" s="759"/>
      <c r="D138" s="759"/>
      <c r="E138" s="759"/>
      <c r="F138" s="759"/>
      <c r="G138" s="759"/>
      <c r="H138" s="759"/>
      <c r="I138" s="759"/>
      <c r="J138" s="759"/>
      <c r="K138" s="759"/>
    </row>
    <row r="139" ht="15.75" customHeight="1">
      <c r="A139" s="759"/>
      <c r="B139" s="759"/>
      <c r="C139" s="759"/>
      <c r="D139" s="759"/>
      <c r="E139" s="759"/>
      <c r="F139" s="759"/>
      <c r="G139" s="759"/>
      <c r="H139" s="759"/>
      <c r="I139" s="759"/>
      <c r="J139" s="759"/>
      <c r="K139" s="759"/>
    </row>
    <row r="140" ht="15.75" customHeight="1">
      <c r="A140" s="759"/>
      <c r="B140" s="759"/>
      <c r="C140" s="759"/>
      <c r="D140" s="759"/>
      <c r="E140" s="759"/>
      <c r="F140" s="759"/>
      <c r="G140" s="759"/>
      <c r="H140" s="759"/>
      <c r="I140" s="759"/>
      <c r="J140" s="759"/>
      <c r="K140" s="759"/>
    </row>
    <row r="141" ht="15.75" customHeight="1">
      <c r="A141" s="759"/>
      <c r="B141" s="759"/>
      <c r="C141" s="759"/>
      <c r="D141" s="759"/>
      <c r="E141" s="759"/>
      <c r="F141" s="759"/>
      <c r="G141" s="759"/>
      <c r="H141" s="759"/>
      <c r="I141" s="759"/>
      <c r="J141" s="759"/>
      <c r="K141" s="759"/>
    </row>
    <row r="142" ht="15.75" customHeight="1">
      <c r="A142" s="759"/>
      <c r="B142" s="759"/>
      <c r="C142" s="759"/>
      <c r="D142" s="759"/>
      <c r="E142" s="759"/>
      <c r="F142" s="759"/>
      <c r="G142" s="759"/>
      <c r="H142" s="759"/>
      <c r="I142" s="759"/>
      <c r="J142" s="759"/>
      <c r="K142" s="759"/>
    </row>
    <row r="143" ht="15.75" customHeight="1">
      <c r="A143" s="759"/>
      <c r="B143" s="759"/>
      <c r="C143" s="759"/>
      <c r="D143" s="759"/>
      <c r="E143" s="759"/>
      <c r="F143" s="759"/>
      <c r="G143" s="759"/>
      <c r="H143" s="759"/>
      <c r="I143" s="759"/>
      <c r="J143" s="759"/>
      <c r="K143" s="759"/>
    </row>
    <row r="144" ht="15.75" customHeight="1">
      <c r="A144" s="759"/>
      <c r="B144" s="759"/>
      <c r="C144" s="759"/>
      <c r="D144" s="759"/>
      <c r="E144" s="759"/>
      <c r="F144" s="759"/>
      <c r="G144" s="759"/>
      <c r="H144" s="759"/>
      <c r="I144" s="759"/>
      <c r="J144" s="759"/>
      <c r="K144" s="759"/>
    </row>
    <row r="145" ht="15.75" customHeight="1">
      <c r="A145" s="759"/>
      <c r="B145" s="759"/>
      <c r="C145" s="759"/>
      <c r="D145" s="759"/>
      <c r="E145" s="759"/>
      <c r="F145" s="759"/>
      <c r="G145" s="759"/>
      <c r="H145" s="759"/>
      <c r="I145" s="759"/>
      <c r="J145" s="759"/>
      <c r="K145" s="759"/>
    </row>
    <row r="146" ht="15.75" customHeight="1">
      <c r="A146" s="759"/>
      <c r="B146" s="759"/>
      <c r="C146" s="759"/>
      <c r="D146" s="759"/>
      <c r="E146" s="759"/>
      <c r="F146" s="759"/>
      <c r="G146" s="759"/>
      <c r="H146" s="759"/>
      <c r="I146" s="759"/>
      <c r="J146" s="759"/>
      <c r="K146" s="759"/>
    </row>
    <row r="147" ht="15.75" customHeight="1">
      <c r="A147" s="759"/>
      <c r="B147" s="759"/>
      <c r="C147" s="759"/>
      <c r="D147" s="759"/>
      <c r="E147" s="759"/>
      <c r="F147" s="759"/>
      <c r="G147" s="759"/>
      <c r="H147" s="759"/>
      <c r="I147" s="759"/>
      <c r="J147" s="759"/>
      <c r="K147" s="759"/>
    </row>
    <row r="148" ht="15.75" customHeight="1">
      <c r="A148" s="759"/>
      <c r="B148" s="759"/>
      <c r="C148" s="759"/>
      <c r="D148" s="759"/>
      <c r="E148" s="759"/>
      <c r="F148" s="759"/>
      <c r="G148" s="759"/>
      <c r="H148" s="759"/>
      <c r="I148" s="759"/>
      <c r="J148" s="759"/>
      <c r="K148" s="759"/>
    </row>
    <row r="149" ht="15.75" customHeight="1">
      <c r="A149" s="759"/>
      <c r="B149" s="759"/>
      <c r="C149" s="759"/>
      <c r="D149" s="759"/>
      <c r="E149" s="759"/>
      <c r="F149" s="759"/>
      <c r="G149" s="759"/>
      <c r="H149" s="759"/>
      <c r="I149" s="759"/>
      <c r="J149" s="759"/>
      <c r="K149" s="759"/>
    </row>
    <row r="150" ht="15.75" customHeight="1">
      <c r="A150" s="759"/>
      <c r="B150" s="759"/>
      <c r="C150" s="759"/>
      <c r="D150" s="759"/>
      <c r="E150" s="759"/>
      <c r="F150" s="759"/>
      <c r="G150" s="759"/>
      <c r="H150" s="759"/>
      <c r="I150" s="759"/>
      <c r="J150" s="759"/>
      <c r="K150" s="759"/>
    </row>
    <row r="151" ht="15.75" customHeight="1">
      <c r="A151" s="759"/>
      <c r="B151" s="759"/>
      <c r="C151" s="759"/>
      <c r="D151" s="759"/>
      <c r="E151" s="759"/>
      <c r="F151" s="759"/>
      <c r="G151" s="759"/>
      <c r="H151" s="759"/>
      <c r="I151" s="759"/>
      <c r="J151" s="759"/>
      <c r="K151" s="759"/>
    </row>
    <row r="152" ht="15.75" customHeight="1">
      <c r="A152" s="759"/>
      <c r="B152" s="759"/>
      <c r="C152" s="759"/>
      <c r="D152" s="759"/>
      <c r="E152" s="759"/>
      <c r="F152" s="759"/>
      <c r="G152" s="759"/>
      <c r="H152" s="759"/>
      <c r="I152" s="759"/>
      <c r="J152" s="759"/>
      <c r="K152" s="759"/>
    </row>
    <row r="153" ht="15.75" customHeight="1">
      <c r="A153" s="759"/>
      <c r="B153" s="759"/>
      <c r="C153" s="759"/>
      <c r="D153" s="759"/>
      <c r="E153" s="759"/>
      <c r="F153" s="759"/>
      <c r="G153" s="759"/>
      <c r="H153" s="759"/>
      <c r="I153" s="759"/>
      <c r="J153" s="759"/>
      <c r="K153" s="759"/>
    </row>
    <row r="154" ht="15.75" customHeight="1">
      <c r="A154" s="759"/>
      <c r="B154" s="759"/>
      <c r="C154" s="759"/>
      <c r="D154" s="759"/>
      <c r="E154" s="759"/>
      <c r="F154" s="759"/>
      <c r="G154" s="759"/>
      <c r="H154" s="759"/>
      <c r="I154" s="759"/>
      <c r="J154" s="759"/>
      <c r="K154" s="759"/>
    </row>
    <row r="155" ht="15.75" customHeight="1">
      <c r="A155" s="759"/>
      <c r="B155" s="759"/>
      <c r="C155" s="759"/>
      <c r="D155" s="759"/>
      <c r="E155" s="759"/>
      <c r="F155" s="759"/>
      <c r="G155" s="759"/>
      <c r="H155" s="759"/>
      <c r="I155" s="759"/>
      <c r="J155" s="759"/>
      <c r="K155" s="759"/>
    </row>
    <row r="156" ht="15.75" customHeight="1">
      <c r="A156" s="759"/>
      <c r="B156" s="759"/>
      <c r="C156" s="759"/>
      <c r="D156" s="759"/>
      <c r="E156" s="759"/>
      <c r="F156" s="759"/>
      <c r="G156" s="759"/>
      <c r="H156" s="759"/>
      <c r="I156" s="759"/>
      <c r="J156" s="759"/>
      <c r="K156" s="759"/>
    </row>
    <row r="157" ht="15.75" customHeight="1">
      <c r="A157" s="759"/>
      <c r="B157" s="759"/>
      <c r="C157" s="759"/>
      <c r="D157" s="759"/>
      <c r="E157" s="759"/>
      <c r="F157" s="759"/>
      <c r="G157" s="759"/>
      <c r="H157" s="759"/>
      <c r="I157" s="759"/>
      <c r="J157" s="759"/>
      <c r="K157" s="759"/>
    </row>
    <row r="158" ht="15.75" customHeight="1">
      <c r="A158" s="759"/>
      <c r="B158" s="759"/>
      <c r="C158" s="759"/>
      <c r="D158" s="759"/>
      <c r="E158" s="759"/>
      <c r="F158" s="759"/>
      <c r="G158" s="759"/>
      <c r="H158" s="759"/>
      <c r="I158" s="759"/>
      <c r="J158" s="759"/>
      <c r="K158" s="759"/>
    </row>
    <row r="159" ht="15.75" customHeight="1">
      <c r="A159" s="759"/>
      <c r="B159" s="759"/>
      <c r="C159" s="759"/>
      <c r="D159" s="759"/>
      <c r="E159" s="759"/>
      <c r="F159" s="759"/>
      <c r="G159" s="759"/>
      <c r="H159" s="759"/>
      <c r="I159" s="759"/>
      <c r="J159" s="759"/>
      <c r="K159" s="759"/>
    </row>
    <row r="160" ht="15.75" customHeight="1">
      <c r="A160" s="759"/>
      <c r="B160" s="759"/>
      <c r="C160" s="759"/>
      <c r="D160" s="759"/>
      <c r="E160" s="759"/>
      <c r="F160" s="759"/>
      <c r="G160" s="759"/>
      <c r="H160" s="759"/>
      <c r="I160" s="759"/>
      <c r="J160" s="759"/>
      <c r="K160" s="759"/>
    </row>
    <row r="161" ht="15.75" customHeight="1">
      <c r="A161" s="759"/>
      <c r="B161" s="759"/>
      <c r="C161" s="759"/>
      <c r="D161" s="759"/>
      <c r="E161" s="759"/>
      <c r="F161" s="759"/>
      <c r="G161" s="759"/>
      <c r="H161" s="759"/>
      <c r="I161" s="759"/>
      <c r="J161" s="759"/>
      <c r="K161" s="759"/>
    </row>
    <row r="162" ht="15.75" customHeight="1">
      <c r="A162" s="759"/>
      <c r="B162" s="759"/>
      <c r="C162" s="759"/>
      <c r="D162" s="759"/>
      <c r="E162" s="759"/>
      <c r="F162" s="759"/>
      <c r="G162" s="759"/>
      <c r="H162" s="759"/>
      <c r="I162" s="759"/>
      <c r="J162" s="759"/>
      <c r="K162" s="759"/>
    </row>
    <row r="163" ht="15.75" customHeight="1">
      <c r="A163" s="759"/>
      <c r="B163" s="759"/>
      <c r="C163" s="759"/>
      <c r="D163" s="759"/>
      <c r="E163" s="759"/>
      <c r="F163" s="759"/>
      <c r="G163" s="759"/>
      <c r="H163" s="759"/>
      <c r="I163" s="759"/>
      <c r="J163" s="759"/>
      <c r="K163" s="759"/>
    </row>
    <row r="164" ht="15.75" customHeight="1">
      <c r="A164" s="759"/>
      <c r="B164" s="759"/>
      <c r="C164" s="759"/>
      <c r="D164" s="759"/>
      <c r="E164" s="759"/>
      <c r="F164" s="759"/>
      <c r="G164" s="759"/>
      <c r="H164" s="759"/>
      <c r="I164" s="759"/>
      <c r="J164" s="759"/>
      <c r="K164" s="759"/>
    </row>
    <row r="165" ht="15.75" customHeight="1">
      <c r="A165" s="759"/>
      <c r="B165" s="759"/>
      <c r="C165" s="759"/>
      <c r="D165" s="759"/>
      <c r="E165" s="759"/>
      <c r="F165" s="759"/>
      <c r="G165" s="759"/>
      <c r="H165" s="759"/>
      <c r="I165" s="759"/>
      <c r="J165" s="759"/>
      <c r="K165" s="759"/>
    </row>
    <row r="166" ht="15.75" customHeight="1">
      <c r="A166" s="759"/>
      <c r="B166" s="759"/>
      <c r="C166" s="759"/>
      <c r="D166" s="759"/>
      <c r="E166" s="759"/>
      <c r="F166" s="759"/>
      <c r="G166" s="759"/>
      <c r="H166" s="759"/>
      <c r="I166" s="759"/>
      <c r="J166" s="759"/>
      <c r="K166" s="759"/>
    </row>
    <row r="167" ht="15.75" customHeight="1">
      <c r="A167" s="759"/>
      <c r="B167" s="759"/>
      <c r="C167" s="759"/>
      <c r="D167" s="759"/>
      <c r="E167" s="759"/>
      <c r="F167" s="759"/>
      <c r="G167" s="759"/>
      <c r="H167" s="759"/>
      <c r="I167" s="759"/>
      <c r="J167" s="759"/>
      <c r="K167" s="759"/>
    </row>
    <row r="168" ht="15.75" customHeight="1">
      <c r="A168" s="759"/>
      <c r="B168" s="759"/>
      <c r="C168" s="759"/>
      <c r="D168" s="759"/>
      <c r="E168" s="759"/>
      <c r="F168" s="759"/>
      <c r="G168" s="759"/>
      <c r="H168" s="759"/>
      <c r="I168" s="759"/>
      <c r="J168" s="759"/>
      <c r="K168" s="759"/>
    </row>
    <row r="169" ht="15.75" customHeight="1">
      <c r="A169" s="759"/>
      <c r="B169" s="759"/>
      <c r="C169" s="759"/>
      <c r="D169" s="759"/>
      <c r="E169" s="759"/>
      <c r="F169" s="759"/>
      <c r="G169" s="759"/>
      <c r="H169" s="759"/>
      <c r="I169" s="759"/>
      <c r="J169" s="759"/>
      <c r="K169" s="759"/>
    </row>
    <row r="170" ht="15.75" customHeight="1">
      <c r="A170" s="759"/>
      <c r="B170" s="759"/>
      <c r="C170" s="759"/>
      <c r="D170" s="759"/>
      <c r="E170" s="759"/>
      <c r="F170" s="759"/>
      <c r="G170" s="759"/>
      <c r="H170" s="759"/>
      <c r="I170" s="759"/>
      <c r="J170" s="759"/>
      <c r="K170" s="759"/>
    </row>
    <row r="171" ht="15.75" customHeight="1">
      <c r="A171" s="759"/>
      <c r="B171" s="759"/>
      <c r="C171" s="759"/>
      <c r="D171" s="759"/>
      <c r="E171" s="759"/>
      <c r="F171" s="759"/>
      <c r="G171" s="759"/>
      <c r="H171" s="759"/>
      <c r="I171" s="759"/>
      <c r="J171" s="759"/>
      <c r="K171" s="759"/>
    </row>
    <row r="172" ht="15.75" customHeight="1">
      <c r="A172" s="759"/>
      <c r="B172" s="759"/>
      <c r="C172" s="759"/>
      <c r="D172" s="759"/>
      <c r="E172" s="759"/>
      <c r="F172" s="759"/>
      <c r="G172" s="759"/>
      <c r="H172" s="759"/>
      <c r="I172" s="759"/>
      <c r="J172" s="759"/>
      <c r="K172" s="759"/>
    </row>
    <row r="173" ht="15.75" customHeight="1">
      <c r="A173" s="759"/>
      <c r="B173" s="759"/>
      <c r="C173" s="759"/>
      <c r="D173" s="759"/>
      <c r="E173" s="759"/>
      <c r="F173" s="759"/>
      <c r="G173" s="759"/>
      <c r="H173" s="759"/>
      <c r="I173" s="759"/>
      <c r="J173" s="759"/>
      <c r="K173" s="759"/>
    </row>
    <row r="174" ht="15.75" customHeight="1">
      <c r="A174" s="759"/>
      <c r="B174" s="759"/>
      <c r="C174" s="759"/>
      <c r="D174" s="759"/>
      <c r="E174" s="759"/>
      <c r="F174" s="759"/>
      <c r="G174" s="759"/>
      <c r="H174" s="759"/>
      <c r="I174" s="759"/>
      <c r="J174" s="759"/>
      <c r="K174" s="759"/>
    </row>
    <row r="175" ht="15.75" customHeight="1">
      <c r="A175" s="759"/>
      <c r="B175" s="759"/>
      <c r="C175" s="759"/>
      <c r="D175" s="759"/>
      <c r="E175" s="759"/>
      <c r="F175" s="759"/>
      <c r="G175" s="759"/>
      <c r="H175" s="759"/>
      <c r="I175" s="759"/>
      <c r="J175" s="759"/>
      <c r="K175" s="759"/>
    </row>
    <row r="176" ht="15.75" customHeight="1">
      <c r="A176" s="759"/>
      <c r="B176" s="759"/>
      <c r="C176" s="759"/>
      <c r="D176" s="759"/>
      <c r="E176" s="759"/>
      <c r="F176" s="759"/>
      <c r="G176" s="759"/>
      <c r="H176" s="759"/>
      <c r="I176" s="759"/>
      <c r="J176" s="759"/>
      <c r="K176" s="759"/>
    </row>
    <row r="177" ht="15.75" customHeight="1">
      <c r="A177" s="759"/>
      <c r="B177" s="759"/>
      <c r="C177" s="759"/>
      <c r="D177" s="759"/>
      <c r="E177" s="759"/>
      <c r="F177" s="759"/>
      <c r="G177" s="759"/>
      <c r="H177" s="759"/>
      <c r="I177" s="759"/>
      <c r="J177" s="759"/>
      <c r="K177" s="759"/>
    </row>
    <row r="178" ht="15.75" customHeight="1">
      <c r="A178" s="759"/>
      <c r="B178" s="759"/>
      <c r="C178" s="759"/>
      <c r="D178" s="759"/>
      <c r="E178" s="759"/>
      <c r="F178" s="759"/>
      <c r="G178" s="759"/>
      <c r="H178" s="759"/>
      <c r="I178" s="759"/>
      <c r="J178" s="759"/>
      <c r="K178" s="759"/>
    </row>
    <row r="179" ht="15.75" customHeight="1">
      <c r="A179" s="759"/>
      <c r="B179" s="759"/>
      <c r="C179" s="759"/>
      <c r="D179" s="759"/>
      <c r="E179" s="759"/>
      <c r="F179" s="759"/>
      <c r="G179" s="759"/>
      <c r="H179" s="759"/>
      <c r="I179" s="759"/>
      <c r="J179" s="759"/>
      <c r="K179" s="759"/>
    </row>
    <row r="180" ht="15.75" customHeight="1">
      <c r="A180" s="759"/>
      <c r="B180" s="759"/>
      <c r="C180" s="759"/>
      <c r="D180" s="759"/>
      <c r="E180" s="759"/>
      <c r="F180" s="759"/>
      <c r="G180" s="759"/>
      <c r="H180" s="759"/>
      <c r="I180" s="759"/>
      <c r="J180" s="759"/>
      <c r="K180" s="759"/>
    </row>
    <row r="181" ht="15.75" customHeight="1">
      <c r="A181" s="759"/>
      <c r="B181" s="759"/>
      <c r="C181" s="759"/>
      <c r="D181" s="759"/>
      <c r="E181" s="759"/>
      <c r="F181" s="759"/>
      <c r="G181" s="759"/>
      <c r="H181" s="759"/>
      <c r="I181" s="759"/>
      <c r="J181" s="759"/>
      <c r="K181" s="759"/>
    </row>
    <row r="182" ht="15.75" customHeight="1">
      <c r="A182" s="759"/>
      <c r="B182" s="759"/>
      <c r="C182" s="759"/>
      <c r="D182" s="759"/>
      <c r="E182" s="759"/>
      <c r="F182" s="759"/>
      <c r="G182" s="759"/>
      <c r="H182" s="759"/>
      <c r="I182" s="759"/>
      <c r="J182" s="759"/>
      <c r="K182" s="759"/>
    </row>
    <row r="183" ht="15.75" customHeight="1">
      <c r="A183" s="759"/>
      <c r="B183" s="759"/>
      <c r="C183" s="759"/>
      <c r="D183" s="759"/>
      <c r="E183" s="759"/>
      <c r="F183" s="759"/>
      <c r="G183" s="759"/>
      <c r="H183" s="759"/>
      <c r="I183" s="759"/>
      <c r="J183" s="759"/>
      <c r="K183" s="759"/>
    </row>
    <row r="184" ht="15.75" customHeight="1">
      <c r="A184" s="759"/>
      <c r="B184" s="759"/>
      <c r="C184" s="759"/>
      <c r="D184" s="759"/>
      <c r="E184" s="759"/>
      <c r="F184" s="759"/>
      <c r="G184" s="759"/>
      <c r="H184" s="759"/>
      <c r="I184" s="759"/>
      <c r="J184" s="759"/>
      <c r="K184" s="759"/>
    </row>
    <row r="185" ht="15.75" customHeight="1">
      <c r="A185" s="759"/>
      <c r="B185" s="759"/>
      <c r="C185" s="759"/>
      <c r="D185" s="759"/>
      <c r="E185" s="759"/>
      <c r="F185" s="759"/>
      <c r="G185" s="759"/>
      <c r="H185" s="759"/>
      <c r="I185" s="759"/>
      <c r="J185" s="759"/>
      <c r="K185" s="759"/>
    </row>
    <row r="186" ht="15.75" customHeight="1">
      <c r="A186" s="759"/>
      <c r="B186" s="759"/>
      <c r="C186" s="759"/>
      <c r="D186" s="759"/>
      <c r="E186" s="759"/>
      <c r="F186" s="759"/>
      <c r="G186" s="759"/>
      <c r="H186" s="759"/>
      <c r="I186" s="759"/>
      <c r="J186" s="759"/>
      <c r="K186" s="759"/>
    </row>
    <row r="187" ht="15.75" customHeight="1">
      <c r="A187" s="759"/>
      <c r="B187" s="759"/>
      <c r="C187" s="759"/>
      <c r="D187" s="759"/>
      <c r="E187" s="759"/>
      <c r="F187" s="759"/>
      <c r="G187" s="759"/>
      <c r="H187" s="759"/>
      <c r="I187" s="759"/>
      <c r="J187" s="759"/>
      <c r="K187" s="759"/>
    </row>
    <row r="188" ht="15.75" customHeight="1">
      <c r="A188" s="759"/>
      <c r="B188" s="759"/>
      <c r="C188" s="759"/>
      <c r="D188" s="759"/>
      <c r="E188" s="759"/>
      <c r="F188" s="759"/>
      <c r="G188" s="759"/>
      <c r="H188" s="759"/>
      <c r="I188" s="759"/>
      <c r="J188" s="759"/>
      <c r="K188" s="759"/>
    </row>
    <row r="189" ht="15.75" customHeight="1">
      <c r="A189" s="759"/>
      <c r="B189" s="759"/>
      <c r="C189" s="759"/>
      <c r="D189" s="759"/>
      <c r="E189" s="759"/>
      <c r="F189" s="759"/>
      <c r="G189" s="759"/>
      <c r="H189" s="759"/>
      <c r="I189" s="759"/>
      <c r="J189" s="759"/>
      <c r="K189" s="759"/>
    </row>
    <row r="190" ht="15.75" customHeight="1">
      <c r="A190" s="759"/>
      <c r="B190" s="759"/>
      <c r="C190" s="759"/>
      <c r="D190" s="759"/>
      <c r="E190" s="759"/>
      <c r="F190" s="759"/>
      <c r="G190" s="759"/>
      <c r="H190" s="759"/>
      <c r="I190" s="759"/>
      <c r="J190" s="759"/>
      <c r="K190" s="759"/>
    </row>
    <row r="191" ht="15.75" customHeight="1">
      <c r="A191" s="759"/>
      <c r="B191" s="759"/>
      <c r="C191" s="759"/>
      <c r="D191" s="759"/>
      <c r="E191" s="759"/>
      <c r="F191" s="759"/>
      <c r="G191" s="759"/>
      <c r="H191" s="759"/>
      <c r="I191" s="759"/>
      <c r="J191" s="759"/>
      <c r="K191" s="759"/>
    </row>
    <row r="192" ht="15.75" customHeight="1">
      <c r="A192" s="759"/>
      <c r="B192" s="759"/>
      <c r="C192" s="759"/>
      <c r="D192" s="759"/>
      <c r="E192" s="759"/>
      <c r="F192" s="759"/>
      <c r="G192" s="759"/>
      <c r="H192" s="759"/>
      <c r="I192" s="759"/>
      <c r="J192" s="759"/>
      <c r="K192" s="759"/>
    </row>
    <row r="193" ht="15.75" customHeight="1">
      <c r="A193" s="759"/>
      <c r="B193" s="759"/>
      <c r="C193" s="759"/>
      <c r="D193" s="759"/>
      <c r="E193" s="759"/>
      <c r="F193" s="759"/>
      <c r="G193" s="759"/>
      <c r="H193" s="759"/>
      <c r="I193" s="759"/>
      <c r="J193" s="759"/>
      <c r="K193" s="759"/>
    </row>
    <row r="194" ht="15.75" customHeight="1">
      <c r="A194" s="759"/>
      <c r="B194" s="759"/>
      <c r="C194" s="759"/>
      <c r="D194" s="759"/>
      <c r="E194" s="759"/>
      <c r="F194" s="759"/>
      <c r="G194" s="759"/>
      <c r="H194" s="759"/>
      <c r="I194" s="759"/>
      <c r="J194" s="759"/>
      <c r="K194" s="759"/>
    </row>
    <row r="195" ht="15.75" customHeight="1">
      <c r="A195" s="759"/>
      <c r="B195" s="759"/>
      <c r="C195" s="759"/>
      <c r="D195" s="759"/>
      <c r="E195" s="759"/>
      <c r="F195" s="759"/>
      <c r="G195" s="759"/>
      <c r="H195" s="759"/>
      <c r="I195" s="759"/>
      <c r="J195" s="759"/>
      <c r="K195" s="759"/>
    </row>
    <row r="196" ht="15.75" customHeight="1">
      <c r="A196" s="759"/>
      <c r="B196" s="759"/>
      <c r="C196" s="759"/>
      <c r="D196" s="759"/>
      <c r="E196" s="759"/>
      <c r="F196" s="759"/>
      <c r="G196" s="759"/>
      <c r="H196" s="759"/>
      <c r="I196" s="759"/>
      <c r="J196" s="759"/>
      <c r="K196" s="759"/>
    </row>
    <row r="197" ht="15.75" customHeight="1">
      <c r="A197" s="759"/>
      <c r="B197" s="759"/>
      <c r="C197" s="759"/>
      <c r="D197" s="759"/>
      <c r="E197" s="759"/>
      <c r="F197" s="759"/>
      <c r="G197" s="759"/>
      <c r="H197" s="759"/>
      <c r="I197" s="759"/>
      <c r="J197" s="759"/>
      <c r="K197" s="759"/>
    </row>
    <row r="198" ht="15.75" customHeight="1">
      <c r="A198" s="759"/>
      <c r="B198" s="759"/>
      <c r="C198" s="759"/>
      <c r="D198" s="759"/>
      <c r="E198" s="759"/>
      <c r="F198" s="759"/>
      <c r="G198" s="759"/>
      <c r="H198" s="759"/>
      <c r="I198" s="759"/>
      <c r="J198" s="759"/>
      <c r="K198" s="759"/>
    </row>
    <row r="199" ht="15.75" customHeight="1">
      <c r="A199" s="759"/>
      <c r="B199" s="759"/>
      <c r="C199" s="759"/>
      <c r="D199" s="759"/>
      <c r="E199" s="759"/>
      <c r="F199" s="759"/>
      <c r="G199" s="759"/>
      <c r="H199" s="759"/>
      <c r="I199" s="759"/>
      <c r="J199" s="759"/>
      <c r="K199" s="759"/>
    </row>
    <row r="200" ht="15.75" customHeight="1">
      <c r="A200" s="759"/>
      <c r="B200" s="759"/>
      <c r="C200" s="759"/>
      <c r="D200" s="759"/>
      <c r="E200" s="759"/>
      <c r="F200" s="759"/>
      <c r="G200" s="759"/>
      <c r="H200" s="759"/>
      <c r="I200" s="759"/>
      <c r="J200" s="759"/>
      <c r="K200" s="759"/>
    </row>
    <row r="201" ht="15.75" customHeight="1">
      <c r="A201" s="759"/>
      <c r="B201" s="759"/>
      <c r="C201" s="759"/>
      <c r="D201" s="759"/>
      <c r="E201" s="759"/>
      <c r="F201" s="759"/>
      <c r="G201" s="759"/>
      <c r="H201" s="759"/>
      <c r="I201" s="759"/>
      <c r="J201" s="759"/>
      <c r="K201" s="759"/>
    </row>
    <row r="202" ht="15.75" customHeight="1">
      <c r="A202" s="759"/>
      <c r="B202" s="759"/>
      <c r="C202" s="759"/>
      <c r="D202" s="759"/>
      <c r="E202" s="759"/>
      <c r="F202" s="759"/>
      <c r="G202" s="759"/>
      <c r="H202" s="759"/>
      <c r="I202" s="759"/>
      <c r="J202" s="759"/>
      <c r="K202" s="759"/>
    </row>
    <row r="203" ht="15.75" customHeight="1">
      <c r="A203" s="759"/>
      <c r="B203" s="759"/>
      <c r="C203" s="759"/>
      <c r="D203" s="759"/>
      <c r="E203" s="759"/>
      <c r="F203" s="759"/>
      <c r="G203" s="759"/>
      <c r="H203" s="759"/>
      <c r="I203" s="759"/>
      <c r="J203" s="759"/>
      <c r="K203" s="759"/>
    </row>
    <row r="204" ht="15.75" customHeight="1">
      <c r="A204" s="759"/>
      <c r="B204" s="759"/>
      <c r="C204" s="759"/>
      <c r="D204" s="759"/>
      <c r="E204" s="759"/>
      <c r="F204" s="759"/>
      <c r="G204" s="759"/>
      <c r="H204" s="759"/>
      <c r="I204" s="759"/>
      <c r="J204" s="759"/>
      <c r="K204" s="759"/>
    </row>
    <row r="205" ht="15.75" customHeight="1">
      <c r="A205" s="759"/>
      <c r="B205" s="759"/>
      <c r="C205" s="759"/>
      <c r="D205" s="759"/>
      <c r="E205" s="759"/>
      <c r="F205" s="759"/>
      <c r="G205" s="759"/>
      <c r="H205" s="759"/>
      <c r="I205" s="759"/>
      <c r="J205" s="759"/>
      <c r="K205" s="759"/>
    </row>
    <row r="206" ht="15.75" customHeight="1">
      <c r="A206" s="759"/>
      <c r="B206" s="759"/>
      <c r="C206" s="759"/>
      <c r="D206" s="759"/>
      <c r="E206" s="759"/>
      <c r="F206" s="759"/>
      <c r="G206" s="759"/>
      <c r="H206" s="759"/>
      <c r="I206" s="759"/>
      <c r="J206" s="759"/>
      <c r="K206" s="759"/>
    </row>
    <row r="207" ht="15.75" customHeight="1">
      <c r="A207" s="759"/>
      <c r="B207" s="759"/>
      <c r="C207" s="759"/>
      <c r="D207" s="759"/>
      <c r="E207" s="759"/>
      <c r="F207" s="759"/>
      <c r="G207" s="759"/>
      <c r="H207" s="759"/>
      <c r="I207" s="759"/>
      <c r="J207" s="759"/>
      <c r="K207" s="759"/>
    </row>
    <row r="208" ht="15.75" customHeight="1">
      <c r="A208" s="759"/>
      <c r="B208" s="759"/>
      <c r="C208" s="759"/>
      <c r="D208" s="759"/>
      <c r="E208" s="759"/>
      <c r="F208" s="759"/>
      <c r="G208" s="759"/>
      <c r="H208" s="759"/>
      <c r="I208" s="759"/>
      <c r="J208" s="759"/>
      <c r="K208" s="759"/>
    </row>
    <row r="209" ht="15.75" customHeight="1">
      <c r="A209" s="759"/>
      <c r="B209" s="759"/>
      <c r="C209" s="759"/>
      <c r="D209" s="759"/>
      <c r="E209" s="759"/>
      <c r="F209" s="759"/>
      <c r="G209" s="759"/>
      <c r="H209" s="759"/>
      <c r="I209" s="759"/>
      <c r="J209" s="759"/>
      <c r="K209" s="759"/>
    </row>
    <row r="210" ht="15.75" customHeight="1">
      <c r="A210" s="759"/>
      <c r="B210" s="759"/>
      <c r="C210" s="759"/>
      <c r="D210" s="759"/>
      <c r="E210" s="759"/>
      <c r="F210" s="759"/>
      <c r="G210" s="759"/>
      <c r="H210" s="759"/>
      <c r="I210" s="759"/>
      <c r="J210" s="759"/>
      <c r="K210" s="759"/>
    </row>
    <row r="211" ht="15.75" customHeight="1">
      <c r="A211" s="759"/>
      <c r="B211" s="759"/>
      <c r="C211" s="759"/>
      <c r="D211" s="759"/>
      <c r="E211" s="759"/>
      <c r="F211" s="759"/>
      <c r="G211" s="759"/>
      <c r="H211" s="759"/>
      <c r="I211" s="759"/>
      <c r="J211" s="759"/>
      <c r="K211" s="759"/>
    </row>
    <row r="212" ht="15.75" customHeight="1">
      <c r="A212" s="759"/>
      <c r="B212" s="759"/>
      <c r="C212" s="759"/>
      <c r="D212" s="759"/>
      <c r="E212" s="759"/>
      <c r="F212" s="759"/>
      <c r="G212" s="759"/>
      <c r="H212" s="759"/>
      <c r="I212" s="759"/>
      <c r="J212" s="759"/>
      <c r="K212" s="759"/>
    </row>
    <row r="213" ht="15.75" customHeight="1">
      <c r="A213" s="759"/>
      <c r="B213" s="759"/>
      <c r="C213" s="759"/>
      <c r="D213" s="759"/>
      <c r="E213" s="759"/>
      <c r="F213" s="759"/>
      <c r="G213" s="759"/>
      <c r="H213" s="759"/>
      <c r="I213" s="759"/>
      <c r="J213" s="759"/>
      <c r="K213" s="759"/>
    </row>
    <row r="214" ht="15.75" customHeight="1">
      <c r="A214" s="759"/>
      <c r="B214" s="759"/>
      <c r="C214" s="759"/>
      <c r="D214" s="759"/>
      <c r="E214" s="759"/>
      <c r="F214" s="759"/>
      <c r="G214" s="759"/>
      <c r="H214" s="759"/>
      <c r="I214" s="759"/>
      <c r="J214" s="759"/>
      <c r="K214" s="759"/>
    </row>
    <row r="215" ht="15.75" customHeight="1">
      <c r="A215" s="759"/>
      <c r="B215" s="759"/>
      <c r="C215" s="759"/>
      <c r="D215" s="759"/>
      <c r="E215" s="759"/>
      <c r="F215" s="759"/>
      <c r="G215" s="759"/>
      <c r="H215" s="759"/>
      <c r="I215" s="759"/>
      <c r="J215" s="759"/>
      <c r="K215" s="759"/>
    </row>
    <row r="216" ht="15.75" customHeight="1">
      <c r="A216" s="759"/>
      <c r="B216" s="759"/>
      <c r="C216" s="759"/>
      <c r="D216" s="759"/>
      <c r="E216" s="759"/>
      <c r="F216" s="759"/>
      <c r="G216" s="759"/>
      <c r="H216" s="759"/>
      <c r="I216" s="759"/>
      <c r="J216" s="759"/>
      <c r="K216" s="759"/>
    </row>
    <row r="217" ht="15.75" customHeight="1">
      <c r="A217" s="759"/>
      <c r="B217" s="759"/>
      <c r="C217" s="759"/>
      <c r="D217" s="759"/>
      <c r="E217" s="759"/>
      <c r="F217" s="759"/>
      <c r="G217" s="759"/>
      <c r="H217" s="759"/>
      <c r="I217" s="759"/>
      <c r="J217" s="759"/>
      <c r="K217" s="759"/>
    </row>
    <row r="218" ht="15.75" customHeight="1">
      <c r="A218" s="759"/>
      <c r="B218" s="759"/>
      <c r="C218" s="759"/>
      <c r="D218" s="759"/>
      <c r="E218" s="759"/>
      <c r="F218" s="759"/>
      <c r="G218" s="759"/>
      <c r="H218" s="759"/>
      <c r="I218" s="759"/>
      <c r="J218" s="759"/>
      <c r="K218" s="759"/>
    </row>
    <row r="219" ht="15.75" customHeight="1">
      <c r="A219" s="759"/>
      <c r="B219" s="759"/>
      <c r="C219" s="759"/>
      <c r="D219" s="759"/>
      <c r="E219" s="759"/>
      <c r="F219" s="759"/>
      <c r="G219" s="759"/>
      <c r="H219" s="759"/>
      <c r="I219" s="759"/>
      <c r="J219" s="759"/>
      <c r="K219" s="759"/>
    </row>
    <row r="220" ht="15.75" customHeight="1">
      <c r="A220" s="759"/>
      <c r="B220" s="759"/>
      <c r="C220" s="759"/>
      <c r="D220" s="759"/>
      <c r="E220" s="759"/>
      <c r="F220" s="759"/>
      <c r="G220" s="759"/>
      <c r="H220" s="759"/>
      <c r="I220" s="759"/>
      <c r="J220" s="759"/>
      <c r="K220" s="75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H2">
      <formula1>"IMPROVED,RECOVERED,DAMA w/ waiver,EXPIRED,THOC"</formula1>
    </dataValidation>
    <dataValidation type="list" allowBlank="1" showErrorMessage="1" sqref="I2">
      <formula1>"NON-COMPENSABLE,PATIENT'S CHOICE NOT TO USE"</formula1>
    </dataValidation>
    <dataValidation type="list" allowBlank="1" showErrorMessage="1" sqref="G2">
      <formula1>"OUTPATIENT,INPATIENT"</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75"/>
    <col customWidth="1" min="2" max="2" width="12.63"/>
    <col customWidth="1" hidden="1" min="3" max="5" width="12.63"/>
    <col customWidth="1" min="6" max="6" width="12.63"/>
    <col customWidth="1" hidden="1" min="7" max="10" width="12.63"/>
    <col customWidth="1" min="12" max="12" width="18.13"/>
    <col customWidth="1" min="13" max="13" width="18.38"/>
    <col customWidth="1" min="14" max="14" width="16.5"/>
    <col customWidth="1" min="15" max="15" width="42.75"/>
    <col customWidth="1" hidden="1" min="16" max="18" width="12.63"/>
    <col customWidth="1" min="19" max="19" width="27.38"/>
    <col customWidth="1" min="20" max="20" width="43.88"/>
  </cols>
  <sheetData>
    <row r="1" ht="15.75" customHeight="1">
      <c r="A1" s="548" t="s">
        <v>65</v>
      </c>
    </row>
    <row r="2" ht="15.75" customHeight="1">
      <c r="A2" s="763" t="s">
        <v>65</v>
      </c>
      <c r="B2" s="764"/>
      <c r="C2" s="764"/>
      <c r="D2" s="764"/>
      <c r="E2" s="764"/>
      <c r="F2" s="764"/>
      <c r="G2" s="764"/>
      <c r="H2" s="764"/>
      <c r="I2" s="764"/>
      <c r="J2" s="764"/>
      <c r="K2" s="764"/>
      <c r="L2" s="764"/>
      <c r="M2" s="764"/>
      <c r="N2" s="764"/>
      <c r="O2" s="764"/>
      <c r="P2" s="764"/>
      <c r="Q2" s="764"/>
      <c r="R2" s="764"/>
      <c r="S2" s="764"/>
    </row>
    <row r="3" ht="15.75" customHeight="1">
      <c r="A3" s="765" t="s">
        <v>2385</v>
      </c>
      <c r="B3" s="766" t="s">
        <v>2386</v>
      </c>
      <c r="C3" s="766" t="s">
        <v>2387</v>
      </c>
      <c r="D3" s="766" t="s">
        <v>2388</v>
      </c>
      <c r="E3" s="766" t="s">
        <v>2389</v>
      </c>
      <c r="F3" s="766" t="s">
        <v>2390</v>
      </c>
      <c r="G3" s="766" t="s">
        <v>24</v>
      </c>
      <c r="H3" s="766" t="s">
        <v>2391</v>
      </c>
      <c r="I3" s="766" t="s">
        <v>2392</v>
      </c>
      <c r="J3" s="766" t="s">
        <v>2393</v>
      </c>
      <c r="K3" s="766" t="s">
        <v>2</v>
      </c>
      <c r="L3" s="766" t="s">
        <v>2394</v>
      </c>
      <c r="M3" s="766" t="s">
        <v>2395</v>
      </c>
      <c r="N3" s="766" t="s">
        <v>2396</v>
      </c>
      <c r="O3" s="767" t="s">
        <v>2397</v>
      </c>
      <c r="P3" s="765" t="s">
        <v>2398</v>
      </c>
      <c r="Q3" s="766" t="s">
        <v>2399</v>
      </c>
      <c r="R3" s="766" t="s">
        <v>1283</v>
      </c>
      <c r="S3" s="767" t="s">
        <v>2400</v>
      </c>
    </row>
    <row r="4" ht="15.75" customHeight="1">
      <c r="A4" s="768" t="s">
        <v>53</v>
      </c>
      <c r="B4" s="769">
        <v>402.0</v>
      </c>
      <c r="C4" s="769">
        <v>1723.0</v>
      </c>
      <c r="D4" s="770">
        <v>28230.36</v>
      </c>
      <c r="E4" s="771"/>
      <c r="F4" s="770">
        <v>13000.0</v>
      </c>
      <c r="G4" s="771"/>
      <c r="H4" s="771"/>
      <c r="I4" s="770">
        <v>20000.0</v>
      </c>
      <c r="J4" s="770">
        <v>-4769.64</v>
      </c>
      <c r="K4" s="772">
        <v>45657.0</v>
      </c>
      <c r="L4" s="773">
        <v>0.5048611111111111</v>
      </c>
      <c r="M4" s="772">
        <v>45659.0</v>
      </c>
      <c r="N4" s="773">
        <v>0.5784722222222223</v>
      </c>
      <c r="O4" s="769" t="s">
        <v>3634</v>
      </c>
      <c r="P4" s="769">
        <v>4500.0</v>
      </c>
      <c r="Q4" s="769">
        <v>200.0</v>
      </c>
      <c r="R4" s="771"/>
      <c r="S4" s="769" t="s">
        <v>2500</v>
      </c>
      <c r="T4" s="548" t="s">
        <v>3635</v>
      </c>
    </row>
    <row r="5" ht="15.75" customHeight="1">
      <c r="A5" s="768" t="s">
        <v>73</v>
      </c>
      <c r="B5" s="769">
        <v>407.0</v>
      </c>
      <c r="C5" s="769">
        <v>1725.0</v>
      </c>
      <c r="D5" s="770">
        <v>32041.54</v>
      </c>
      <c r="E5" s="771"/>
      <c r="F5" s="770">
        <v>13650.0</v>
      </c>
      <c r="G5" s="771"/>
      <c r="H5" s="771"/>
      <c r="I5" s="770">
        <v>20000.0</v>
      </c>
      <c r="J5" s="770">
        <v>-1608.46</v>
      </c>
      <c r="K5" s="772">
        <v>45658.0</v>
      </c>
      <c r="L5" s="773">
        <v>0.56875</v>
      </c>
      <c r="M5" s="772">
        <v>45659.0</v>
      </c>
      <c r="N5" s="773">
        <v>0.65</v>
      </c>
      <c r="O5" s="769" t="s">
        <v>3636</v>
      </c>
      <c r="P5" s="769">
        <v>4400.0</v>
      </c>
      <c r="Q5" s="769">
        <v>200.0</v>
      </c>
      <c r="R5" s="771"/>
      <c r="S5" s="769" t="s">
        <v>2500</v>
      </c>
      <c r="T5" s="548" t="s">
        <v>3637</v>
      </c>
    </row>
    <row r="6" ht="15.75" customHeight="1">
      <c r="A6" s="768" t="s">
        <v>86</v>
      </c>
      <c r="B6" s="769">
        <v>404.0</v>
      </c>
      <c r="C6" s="769">
        <v>1704.0</v>
      </c>
      <c r="D6" s="770">
        <v>165272.11</v>
      </c>
      <c r="E6" s="770">
        <v>33054.42</v>
      </c>
      <c r="F6" s="770">
        <v>19500.0</v>
      </c>
      <c r="G6" s="771"/>
      <c r="H6" s="771"/>
      <c r="I6" s="770">
        <v>65263.48</v>
      </c>
      <c r="J6" s="770">
        <v>47454.21</v>
      </c>
      <c r="K6" s="772">
        <v>45652.0</v>
      </c>
      <c r="L6" s="773">
        <v>0.8590277777777777</v>
      </c>
      <c r="M6" s="772">
        <v>45660.0</v>
      </c>
      <c r="N6" s="773">
        <v>0.575</v>
      </c>
      <c r="O6" s="769" t="s">
        <v>3638</v>
      </c>
      <c r="P6" s="769">
        <v>100.0</v>
      </c>
      <c r="Q6" s="769">
        <v>200.0</v>
      </c>
      <c r="R6" s="771"/>
      <c r="S6" s="769" t="s">
        <v>2407</v>
      </c>
      <c r="T6" s="548" t="s">
        <v>2513</v>
      </c>
    </row>
    <row r="7" ht="15.75" customHeight="1">
      <c r="A7" s="768" t="s">
        <v>119</v>
      </c>
      <c r="B7" s="769">
        <v>410.0</v>
      </c>
      <c r="C7" s="769">
        <v>1727.0</v>
      </c>
      <c r="D7" s="770">
        <v>159684.87</v>
      </c>
      <c r="E7" s="770">
        <v>31936.91</v>
      </c>
      <c r="F7" s="770">
        <v>29250.0</v>
      </c>
      <c r="G7" s="771"/>
      <c r="H7" s="771"/>
      <c r="I7" s="770">
        <v>67782.8</v>
      </c>
      <c r="J7" s="770">
        <v>30715.16</v>
      </c>
      <c r="K7" s="772">
        <v>45659.0</v>
      </c>
      <c r="L7" s="773">
        <v>0.05416666666666667</v>
      </c>
      <c r="M7" s="772">
        <v>45661.0</v>
      </c>
      <c r="N7" s="773">
        <v>0.5777777777777777</v>
      </c>
      <c r="O7" s="769" t="s">
        <v>3639</v>
      </c>
      <c r="P7" s="769" t="s">
        <v>3640</v>
      </c>
      <c r="Q7" s="769" t="s">
        <v>2461</v>
      </c>
      <c r="R7" s="771"/>
      <c r="S7" s="769" t="s">
        <v>2407</v>
      </c>
      <c r="T7" s="548" t="s">
        <v>3641</v>
      </c>
    </row>
    <row r="8" ht="15.75" customHeight="1">
      <c r="A8" s="768" t="s">
        <v>128</v>
      </c>
      <c r="B8" s="769">
        <v>407.0</v>
      </c>
      <c r="C8" s="769">
        <v>1729.0</v>
      </c>
      <c r="D8" s="770">
        <v>29073.15</v>
      </c>
      <c r="E8" s="771"/>
      <c r="F8" s="770">
        <v>13650.0</v>
      </c>
      <c r="G8" s="770">
        <v>11909.98</v>
      </c>
      <c r="H8" s="771"/>
      <c r="I8" s="770">
        <v>3513.17</v>
      </c>
      <c r="J8" s="769" t="s">
        <v>62</v>
      </c>
      <c r="K8" s="772">
        <v>45659.0</v>
      </c>
      <c r="L8" s="773">
        <v>0.9326388888888889</v>
      </c>
      <c r="M8" s="772">
        <v>45661.0</v>
      </c>
      <c r="N8" s="773">
        <v>0.6284722222222222</v>
      </c>
      <c r="O8" s="769" t="s">
        <v>3642</v>
      </c>
      <c r="P8" s="769">
        <v>3000.0</v>
      </c>
      <c r="Q8" s="771"/>
      <c r="R8" s="774" t="s">
        <v>3643</v>
      </c>
      <c r="S8" s="769" t="s">
        <v>2407</v>
      </c>
      <c r="T8" s="548" t="s">
        <v>3635</v>
      </c>
    </row>
    <row r="9" ht="15.75" customHeight="1">
      <c r="A9" s="768" t="s">
        <v>96</v>
      </c>
      <c r="B9" s="769">
        <v>408.0</v>
      </c>
      <c r="C9" s="769">
        <v>1579.0</v>
      </c>
      <c r="D9" s="770">
        <v>756668.92</v>
      </c>
      <c r="E9" s="770">
        <v>151333.71</v>
      </c>
      <c r="F9" s="770">
        <v>76000.0</v>
      </c>
      <c r="G9" s="771"/>
      <c r="H9" s="771"/>
      <c r="I9" s="770">
        <v>131529.79</v>
      </c>
      <c r="J9" s="770">
        <v>397805.42</v>
      </c>
      <c r="K9" s="772">
        <v>45628.0</v>
      </c>
      <c r="L9" s="773">
        <v>0.9041666666666667</v>
      </c>
      <c r="M9" s="772">
        <v>45660.0</v>
      </c>
      <c r="N9" s="773">
        <v>0.8125</v>
      </c>
      <c r="O9" s="769" t="s">
        <v>3644</v>
      </c>
      <c r="P9" s="769" t="s">
        <v>3645</v>
      </c>
      <c r="Q9" s="769" t="s">
        <v>3646</v>
      </c>
      <c r="R9" s="771"/>
      <c r="S9" s="769" t="s">
        <v>2500</v>
      </c>
      <c r="T9" s="548" t="s">
        <v>2513</v>
      </c>
    </row>
    <row r="10" ht="15.75" customHeight="1">
      <c r="A10" s="768" t="s">
        <v>106</v>
      </c>
      <c r="B10" s="769">
        <v>411.0</v>
      </c>
      <c r="C10" s="769">
        <v>1728.0</v>
      </c>
      <c r="D10" s="770">
        <v>164676.36</v>
      </c>
      <c r="E10" s="770">
        <v>32935.31</v>
      </c>
      <c r="F10" s="770">
        <v>18135.0</v>
      </c>
      <c r="G10" s="770">
        <v>23634.0</v>
      </c>
      <c r="H10" s="770">
        <v>45184.2</v>
      </c>
      <c r="I10" s="770">
        <v>44787.85</v>
      </c>
      <c r="J10" s="769" t="s">
        <v>62</v>
      </c>
      <c r="K10" s="772">
        <v>45659.0</v>
      </c>
      <c r="L10" s="773">
        <v>0.7277777777777777</v>
      </c>
      <c r="M10" s="772">
        <v>45661.0</v>
      </c>
      <c r="N10" s="773">
        <v>0.6513888888888889</v>
      </c>
      <c r="O10" s="771" t="s">
        <v>3647</v>
      </c>
      <c r="P10" s="768" t="s">
        <v>3648</v>
      </c>
      <c r="Q10" s="775"/>
      <c r="R10" s="776" t="s">
        <v>2483</v>
      </c>
      <c r="S10" s="769" t="s">
        <v>2500</v>
      </c>
      <c r="T10" s="548" t="s">
        <v>3635</v>
      </c>
    </row>
    <row r="11" ht="15.75" customHeight="1">
      <c r="A11" s="768" t="s">
        <v>3649</v>
      </c>
      <c r="B11" s="769">
        <v>405.0</v>
      </c>
      <c r="C11" s="769">
        <v>1726.0</v>
      </c>
      <c r="D11" s="770">
        <v>90960.07</v>
      </c>
      <c r="E11" s="771"/>
      <c r="F11" s="770">
        <v>76000.0</v>
      </c>
      <c r="G11" s="771"/>
      <c r="H11" s="771"/>
      <c r="I11" s="770">
        <v>38000.0</v>
      </c>
      <c r="J11" s="770">
        <v>-23039.93</v>
      </c>
      <c r="K11" s="772">
        <v>45658.0</v>
      </c>
      <c r="L11" s="773">
        <v>0.8805555555555555</v>
      </c>
      <c r="M11" s="772">
        <v>45662.0</v>
      </c>
      <c r="N11" s="773">
        <v>0.4354166666666667</v>
      </c>
      <c r="O11" s="771" t="s">
        <v>3650</v>
      </c>
      <c r="P11" s="777">
        <v>8800.0</v>
      </c>
      <c r="Q11" s="768">
        <v>200.0</v>
      </c>
      <c r="R11" s="778"/>
      <c r="S11" s="779" t="s">
        <v>2500</v>
      </c>
      <c r="T11" s="548" t="s">
        <v>3651</v>
      </c>
    </row>
    <row r="12" ht="15.75" customHeight="1">
      <c r="A12" s="768" t="s">
        <v>3652</v>
      </c>
      <c r="B12" s="769">
        <v>401.0</v>
      </c>
      <c r="C12" s="769">
        <v>1732.0</v>
      </c>
      <c r="D12" s="770">
        <v>59048.91</v>
      </c>
      <c r="E12" s="771"/>
      <c r="F12" s="770">
        <v>21450.0</v>
      </c>
      <c r="G12" s="770">
        <v>37536.68</v>
      </c>
      <c r="H12" s="771"/>
      <c r="I12" s="769">
        <v>62.23</v>
      </c>
      <c r="J12" s="769">
        <v>0.0</v>
      </c>
      <c r="K12" s="772">
        <v>45661.0</v>
      </c>
      <c r="L12" s="773">
        <v>0.23402777777777778</v>
      </c>
      <c r="M12" s="772">
        <v>45662.0</v>
      </c>
      <c r="N12" s="773">
        <v>0.60625</v>
      </c>
      <c r="O12" s="771" t="s">
        <v>3653</v>
      </c>
      <c r="P12" s="768" t="s">
        <v>3654</v>
      </c>
      <c r="Q12" s="775"/>
      <c r="R12" s="776" t="s">
        <v>2422</v>
      </c>
      <c r="S12" s="779" t="s">
        <v>2407</v>
      </c>
      <c r="T12" s="548" t="s">
        <v>3651</v>
      </c>
    </row>
    <row r="13" ht="15.75" customHeight="1">
      <c r="A13" s="768" t="s">
        <v>153</v>
      </c>
      <c r="B13" s="769">
        <v>406.0</v>
      </c>
      <c r="C13" s="769">
        <v>1736.0</v>
      </c>
      <c r="D13" s="770">
        <v>64552.68</v>
      </c>
      <c r="E13" s="770">
        <v>12910.46</v>
      </c>
      <c r="F13" s="770">
        <v>17550.0</v>
      </c>
      <c r="G13" s="771"/>
      <c r="H13" s="771"/>
      <c r="I13" s="770">
        <v>20000.0</v>
      </c>
      <c r="J13" s="770">
        <v>14092.22</v>
      </c>
      <c r="K13" s="772">
        <v>45661.0</v>
      </c>
      <c r="L13" s="773">
        <v>0.6756944444444445</v>
      </c>
      <c r="M13" s="772">
        <v>45663.0</v>
      </c>
      <c r="N13" s="773">
        <v>0.63125</v>
      </c>
      <c r="O13" s="771" t="s">
        <v>3655</v>
      </c>
      <c r="P13" s="768">
        <v>6600.0</v>
      </c>
      <c r="Q13" s="768">
        <v>200.0</v>
      </c>
      <c r="R13" s="778"/>
      <c r="S13" s="779" t="s">
        <v>2500</v>
      </c>
      <c r="T13" s="548" t="s">
        <v>98</v>
      </c>
    </row>
    <row r="14" ht="15.75" customHeight="1">
      <c r="A14" s="780" t="s">
        <v>171</v>
      </c>
      <c r="B14" s="781">
        <v>402.0</v>
      </c>
      <c r="C14" s="781">
        <v>1722.0</v>
      </c>
      <c r="D14" s="782">
        <v>369294.04</v>
      </c>
      <c r="E14" s="783"/>
      <c r="F14" s="782">
        <v>71266.0</v>
      </c>
      <c r="G14" s="783"/>
      <c r="H14" s="783"/>
      <c r="I14" s="782">
        <v>30546.62</v>
      </c>
      <c r="J14" s="782">
        <v>267481.42</v>
      </c>
      <c r="K14" s="784">
        <v>45657.0</v>
      </c>
      <c r="L14" s="785">
        <v>0.4354166666666667</v>
      </c>
      <c r="M14" s="784">
        <v>45297.0</v>
      </c>
      <c r="N14" s="783"/>
      <c r="O14" s="771" t="s">
        <v>3656</v>
      </c>
      <c r="P14" s="768" t="s">
        <v>3657</v>
      </c>
      <c r="Q14" s="768" t="s">
        <v>3658</v>
      </c>
      <c r="R14" s="786"/>
      <c r="S14" s="787" t="s">
        <v>2500</v>
      </c>
      <c r="T14" s="548" t="s">
        <v>174</v>
      </c>
    </row>
    <row r="15" ht="15.75" customHeight="1">
      <c r="A15" s="780" t="s">
        <v>160</v>
      </c>
      <c r="B15" s="781">
        <v>402.0</v>
      </c>
      <c r="C15" s="781">
        <v>1735.0</v>
      </c>
      <c r="D15" s="782">
        <v>53939.68</v>
      </c>
      <c r="E15" s="783"/>
      <c r="F15" s="782">
        <v>26910.0</v>
      </c>
      <c r="G15" s="783"/>
      <c r="H15" s="783"/>
      <c r="I15" s="782">
        <v>20000.0</v>
      </c>
      <c r="J15" s="782">
        <v>7029.68</v>
      </c>
      <c r="K15" s="784">
        <v>45661.0</v>
      </c>
      <c r="L15" s="785">
        <v>0.6729166666666667</v>
      </c>
      <c r="M15" s="784">
        <v>45297.0</v>
      </c>
      <c r="N15" s="785">
        <v>0.8319444444444445</v>
      </c>
      <c r="O15" s="771" t="s">
        <v>3659</v>
      </c>
      <c r="P15" s="768" t="s">
        <v>3660</v>
      </c>
      <c r="Q15" s="768" t="s">
        <v>2444</v>
      </c>
      <c r="R15" s="786"/>
      <c r="S15" s="787" t="s">
        <v>2407</v>
      </c>
      <c r="T15" s="548" t="s">
        <v>164</v>
      </c>
    </row>
    <row r="16" ht="15.75" customHeight="1">
      <c r="A16" s="780" t="s">
        <v>191</v>
      </c>
      <c r="B16" s="781">
        <v>404.0</v>
      </c>
      <c r="C16" s="781">
        <v>1730.0</v>
      </c>
      <c r="D16" s="782">
        <v>62803.6</v>
      </c>
      <c r="E16" s="788"/>
      <c r="F16" s="782">
        <v>29250.0</v>
      </c>
      <c r="G16" s="782">
        <v>33409.85</v>
      </c>
      <c r="H16" s="783"/>
      <c r="I16" s="782">
        <v>1814.96</v>
      </c>
      <c r="J16" s="782">
        <v>-1671.21</v>
      </c>
      <c r="K16" s="784">
        <v>45660.0</v>
      </c>
      <c r="L16" s="785">
        <v>0.7083333333333334</v>
      </c>
      <c r="M16" s="784">
        <v>45664.0</v>
      </c>
      <c r="N16" s="785">
        <v>0.6902777777777778</v>
      </c>
      <c r="O16" s="771" t="s">
        <v>3661</v>
      </c>
      <c r="P16" s="768">
        <v>5250.0</v>
      </c>
      <c r="Q16" s="775"/>
      <c r="R16" s="789" t="s">
        <v>2624</v>
      </c>
      <c r="S16" s="787" t="s">
        <v>2407</v>
      </c>
      <c r="T16" s="548" t="s">
        <v>57</v>
      </c>
    </row>
    <row r="17" ht="15.75" customHeight="1">
      <c r="A17" s="780" t="s">
        <v>198</v>
      </c>
      <c r="B17" s="781">
        <v>402.0</v>
      </c>
      <c r="C17" s="781">
        <v>1737.0</v>
      </c>
      <c r="D17" s="782">
        <v>36045.53</v>
      </c>
      <c r="E17" s="788"/>
      <c r="F17" s="782">
        <v>19500.0</v>
      </c>
      <c r="G17" s="783"/>
      <c r="H17" s="783"/>
      <c r="I17" s="782">
        <v>20000.0</v>
      </c>
      <c r="J17" s="782">
        <v>-3454.47</v>
      </c>
      <c r="K17" s="784">
        <v>45661.0</v>
      </c>
      <c r="L17" s="785">
        <v>0.6847222222222222</v>
      </c>
      <c r="M17" s="784">
        <v>45664.0</v>
      </c>
      <c r="N17" s="785">
        <v>0.6513888888888889</v>
      </c>
      <c r="O17" s="771" t="s">
        <v>3662</v>
      </c>
      <c r="P17" s="768">
        <v>6000.0</v>
      </c>
      <c r="Q17" s="768">
        <v>200.0</v>
      </c>
      <c r="R17" s="786"/>
      <c r="S17" s="787" t="s">
        <v>2500</v>
      </c>
      <c r="T17" s="548" t="s">
        <v>57</v>
      </c>
    </row>
    <row r="18" ht="15.75" customHeight="1">
      <c r="A18" s="780" t="s">
        <v>182</v>
      </c>
      <c r="B18" s="781">
        <v>410.0</v>
      </c>
      <c r="C18" s="781">
        <v>1738.0</v>
      </c>
      <c r="D18" s="782">
        <v>60402.83</v>
      </c>
      <c r="E18" s="783"/>
      <c r="F18" s="782">
        <v>29250.0</v>
      </c>
      <c r="G18" s="783"/>
      <c r="H18" s="783"/>
      <c r="I18" s="782">
        <v>20000.0</v>
      </c>
      <c r="J18" s="782">
        <v>11152.83</v>
      </c>
      <c r="K18" s="784">
        <v>45661.0</v>
      </c>
      <c r="L18" s="785">
        <v>0.7645833333333333</v>
      </c>
      <c r="M18" s="784">
        <v>45664.0</v>
      </c>
      <c r="N18" s="785">
        <v>0.5902777777777778</v>
      </c>
      <c r="O18" s="771" t="s">
        <v>3663</v>
      </c>
      <c r="P18" s="777">
        <v>9000.0</v>
      </c>
      <c r="Q18" s="768">
        <v>200.0</v>
      </c>
      <c r="R18" s="786"/>
      <c r="S18" s="787" t="s">
        <v>2407</v>
      </c>
      <c r="T18" s="548" t="s">
        <v>57</v>
      </c>
    </row>
    <row r="19" ht="15.75" customHeight="1">
      <c r="A19" s="780" t="s">
        <v>217</v>
      </c>
      <c r="B19" s="781">
        <v>401.0</v>
      </c>
      <c r="C19" s="781">
        <v>1724.0</v>
      </c>
      <c r="D19" s="782">
        <v>433349.29</v>
      </c>
      <c r="E19" s="782">
        <v>86669.93</v>
      </c>
      <c r="F19" s="782">
        <v>40300.0</v>
      </c>
      <c r="G19" s="783"/>
      <c r="H19" s="782">
        <v>153145.43</v>
      </c>
      <c r="I19" s="783"/>
      <c r="J19" s="770">
        <v>153233.93</v>
      </c>
      <c r="K19" s="784">
        <v>45657.0</v>
      </c>
      <c r="L19" s="785">
        <v>0.8076388888888889</v>
      </c>
      <c r="M19" s="784">
        <v>45664.0</v>
      </c>
      <c r="N19" s="785">
        <v>0.8055555555555556</v>
      </c>
      <c r="O19" s="771" t="s">
        <v>3664</v>
      </c>
      <c r="P19" s="768" t="s">
        <v>3665</v>
      </c>
      <c r="Q19" s="768" t="s">
        <v>3666</v>
      </c>
      <c r="R19" s="786"/>
      <c r="S19" s="787" t="s">
        <v>2407</v>
      </c>
      <c r="T19" s="548" t="s">
        <v>88</v>
      </c>
    </row>
    <row r="20" ht="15.75" customHeight="1">
      <c r="A20" s="780" t="s">
        <v>224</v>
      </c>
      <c r="B20" s="781">
        <v>408.0</v>
      </c>
      <c r="C20" s="781">
        <v>1733.0</v>
      </c>
      <c r="D20" s="782">
        <v>170704.78</v>
      </c>
      <c r="E20" s="783"/>
      <c r="F20" s="782">
        <v>44850.0</v>
      </c>
      <c r="G20" s="783"/>
      <c r="H20" s="783"/>
      <c r="I20" s="782">
        <v>50000.0</v>
      </c>
      <c r="J20" s="770">
        <v>75854.78</v>
      </c>
      <c r="K20" s="784">
        <v>45661.0</v>
      </c>
      <c r="L20" s="785">
        <v>0.3729166666666667</v>
      </c>
      <c r="M20" s="784">
        <v>45664.0</v>
      </c>
      <c r="N20" s="785">
        <v>0.8034722222222223</v>
      </c>
      <c r="O20" s="771" t="s">
        <v>3667</v>
      </c>
      <c r="P20" s="768" t="s">
        <v>3668</v>
      </c>
      <c r="Q20" s="768" t="s">
        <v>2453</v>
      </c>
      <c r="R20" s="786"/>
      <c r="S20" s="787" t="s">
        <v>2407</v>
      </c>
      <c r="T20" s="548" t="s">
        <v>228</v>
      </c>
    </row>
    <row r="21" ht="15.75" customHeight="1">
      <c r="A21" s="768" t="s">
        <v>240</v>
      </c>
      <c r="B21" s="769">
        <v>402.0</v>
      </c>
      <c r="C21" s="769">
        <v>1708.0</v>
      </c>
      <c r="D21" s="770">
        <v>415130.23</v>
      </c>
      <c r="E21" s="770">
        <v>83026.15</v>
      </c>
      <c r="F21" s="770">
        <v>12610.0</v>
      </c>
      <c r="G21" s="771"/>
      <c r="H21" s="770">
        <v>60000.0</v>
      </c>
      <c r="I21" s="770">
        <v>169494.08</v>
      </c>
      <c r="J21" s="770">
        <v>90000.0</v>
      </c>
      <c r="K21" s="772">
        <v>45653.0</v>
      </c>
      <c r="L21" s="773">
        <v>0.875</v>
      </c>
      <c r="M21" s="772">
        <v>45664.0</v>
      </c>
      <c r="N21" s="773">
        <v>0.7291666666666666</v>
      </c>
      <c r="O21" s="771" t="s">
        <v>3669</v>
      </c>
      <c r="P21" s="768" t="s">
        <v>3670</v>
      </c>
      <c r="Q21" s="768" t="s">
        <v>3671</v>
      </c>
      <c r="R21" s="778"/>
      <c r="S21" s="787" t="s">
        <v>2500</v>
      </c>
      <c r="T21" s="548" t="s">
        <v>88</v>
      </c>
    </row>
    <row r="22" ht="15.75" customHeight="1">
      <c r="A22" s="768" t="s">
        <v>205</v>
      </c>
      <c r="B22" s="769">
        <v>409.0</v>
      </c>
      <c r="C22" s="769">
        <v>1721.0</v>
      </c>
      <c r="D22" s="770">
        <v>296126.52</v>
      </c>
      <c r="E22" s="770">
        <v>59225.37</v>
      </c>
      <c r="F22" s="770">
        <v>33410.0</v>
      </c>
      <c r="G22" s="771"/>
      <c r="H22" s="771"/>
      <c r="I22" s="770">
        <v>136902.72</v>
      </c>
      <c r="J22" s="770">
        <v>66588.43</v>
      </c>
      <c r="K22" s="772">
        <v>45656.0</v>
      </c>
      <c r="L22" s="773">
        <v>0.9986111111111111</v>
      </c>
      <c r="M22" s="772">
        <v>45664.0</v>
      </c>
      <c r="N22" s="773">
        <v>0.7715277777777778</v>
      </c>
      <c r="O22" s="771" t="s">
        <v>3672</v>
      </c>
      <c r="P22" s="768" t="s">
        <v>3673</v>
      </c>
      <c r="Q22" s="768" t="s">
        <v>2653</v>
      </c>
      <c r="R22" s="778"/>
      <c r="S22" s="779" t="s">
        <v>2407</v>
      </c>
      <c r="T22" s="548" t="s">
        <v>88</v>
      </c>
    </row>
    <row r="23" ht="15.75" customHeight="1">
      <c r="A23" s="768" t="s">
        <v>253</v>
      </c>
      <c r="B23" s="769" t="s">
        <v>2524</v>
      </c>
      <c r="C23" s="769">
        <v>1734.0</v>
      </c>
      <c r="D23" s="770">
        <v>48106.54</v>
      </c>
      <c r="E23" s="771"/>
      <c r="F23" s="770">
        <v>38707.5</v>
      </c>
      <c r="G23" s="771"/>
      <c r="H23" s="771"/>
      <c r="I23" s="771"/>
      <c r="J23" s="770">
        <v>9399.04</v>
      </c>
      <c r="K23" s="772">
        <v>45661.0</v>
      </c>
      <c r="L23" s="773">
        <v>0.5902777777777778</v>
      </c>
      <c r="M23" s="772">
        <v>45664.0</v>
      </c>
      <c r="N23" s="773">
        <v>0.7277777777777777</v>
      </c>
      <c r="O23" s="771" t="s">
        <v>3674</v>
      </c>
      <c r="P23" s="790">
        <v>14000.0</v>
      </c>
      <c r="Q23" s="791">
        <v>200.0</v>
      </c>
      <c r="R23" s="778"/>
      <c r="S23" s="787" t="s">
        <v>2407</v>
      </c>
      <c r="T23" s="548" t="s">
        <v>228</v>
      </c>
    </row>
    <row r="24" ht="15.75" customHeight="1">
      <c r="A24" s="768" t="s">
        <v>262</v>
      </c>
      <c r="B24" s="769">
        <v>411.0</v>
      </c>
      <c r="C24" s="769">
        <v>1741.0</v>
      </c>
      <c r="D24" s="770">
        <v>56751.57</v>
      </c>
      <c r="E24" s="770">
        <v>11350.33</v>
      </c>
      <c r="F24" s="770">
        <v>14235.0</v>
      </c>
      <c r="G24" s="770">
        <v>30869.74</v>
      </c>
      <c r="H24" s="771"/>
      <c r="I24" s="769">
        <v>296.5</v>
      </c>
      <c r="J24" s="769">
        <v>0.0</v>
      </c>
      <c r="K24" s="772">
        <v>45662.0</v>
      </c>
      <c r="L24" s="773">
        <v>0.8159722222222222</v>
      </c>
      <c r="M24" s="772">
        <v>45665.0</v>
      </c>
      <c r="N24" s="773">
        <v>0.7763888888888889</v>
      </c>
      <c r="O24" s="771" t="s">
        <v>1763</v>
      </c>
      <c r="P24" s="768">
        <v>4800.0</v>
      </c>
      <c r="Q24" s="775"/>
      <c r="R24" s="776" t="s">
        <v>2422</v>
      </c>
      <c r="S24" s="787" t="s">
        <v>2407</v>
      </c>
      <c r="T24" s="548" t="s">
        <v>57</v>
      </c>
    </row>
    <row r="25" ht="15.75" customHeight="1">
      <c r="A25" s="768" t="s">
        <v>272</v>
      </c>
      <c r="B25" s="769">
        <v>401.0</v>
      </c>
      <c r="C25" s="769">
        <v>1749.0</v>
      </c>
      <c r="D25" s="770">
        <v>50910.4</v>
      </c>
      <c r="E25" s="771"/>
      <c r="F25" s="770">
        <v>7800.0</v>
      </c>
      <c r="G25" s="770">
        <v>42724.32</v>
      </c>
      <c r="H25" s="771"/>
      <c r="I25" s="769">
        <v>386.08</v>
      </c>
      <c r="J25" s="769">
        <v>0.0</v>
      </c>
      <c r="K25" s="772">
        <v>45663.0</v>
      </c>
      <c r="L25" s="773">
        <v>0.8756944444444444</v>
      </c>
      <c r="M25" s="772">
        <v>45665.0</v>
      </c>
      <c r="N25" s="773">
        <v>0.8333333333333334</v>
      </c>
      <c r="O25" s="771" t="s">
        <v>3675</v>
      </c>
      <c r="P25" s="768">
        <v>2700.0</v>
      </c>
      <c r="Q25" s="775"/>
      <c r="R25" s="776" t="s">
        <v>2422</v>
      </c>
      <c r="S25" s="787" t="s">
        <v>2500</v>
      </c>
      <c r="T25" s="548" t="s">
        <v>57</v>
      </c>
    </row>
    <row r="26" ht="15.75" customHeight="1">
      <c r="A26" s="768" t="s">
        <v>287</v>
      </c>
      <c r="B26" s="769">
        <v>412.0</v>
      </c>
      <c r="C26" s="769">
        <v>1731.0</v>
      </c>
      <c r="D26" s="770">
        <v>73025.91</v>
      </c>
      <c r="E26" s="771"/>
      <c r="F26" s="770">
        <v>29250.0</v>
      </c>
      <c r="G26" s="770">
        <v>37820.4</v>
      </c>
      <c r="H26" s="771"/>
      <c r="I26" s="770">
        <v>5955.51</v>
      </c>
      <c r="J26" s="769" t="s">
        <v>62</v>
      </c>
      <c r="K26" s="772">
        <v>45661.0</v>
      </c>
      <c r="L26" s="773">
        <v>0.7208333333333333</v>
      </c>
      <c r="M26" s="772">
        <v>45665.0</v>
      </c>
      <c r="N26" s="773">
        <v>0.7770833333333333</v>
      </c>
      <c r="O26" s="771" t="s">
        <v>2508</v>
      </c>
      <c r="P26" s="768">
        <v>3250.0</v>
      </c>
      <c r="Q26" s="775"/>
      <c r="R26" s="776" t="s">
        <v>3676</v>
      </c>
      <c r="S26" s="787" t="s">
        <v>2500</v>
      </c>
      <c r="T26" s="548" t="s">
        <v>57</v>
      </c>
    </row>
    <row r="27" ht="15.75" customHeight="1">
      <c r="A27" s="768" t="s">
        <v>279</v>
      </c>
      <c r="B27" s="769">
        <v>401.0</v>
      </c>
      <c r="C27" s="769">
        <v>1746.0</v>
      </c>
      <c r="D27" s="770">
        <v>220695.9</v>
      </c>
      <c r="E27" s="771"/>
      <c r="F27" s="770">
        <v>60450.0</v>
      </c>
      <c r="G27" s="771"/>
      <c r="H27" s="771"/>
      <c r="I27" s="770">
        <v>50000.0</v>
      </c>
      <c r="J27" s="770">
        <v>110245.9</v>
      </c>
      <c r="K27" s="772">
        <v>45663.0</v>
      </c>
      <c r="L27" s="773">
        <v>0.49027777777777776</v>
      </c>
      <c r="M27" s="772">
        <v>45665.0</v>
      </c>
      <c r="N27" s="773">
        <v>0.7361111111111112</v>
      </c>
      <c r="O27" s="771" t="s">
        <v>3677</v>
      </c>
      <c r="P27" s="768" t="s">
        <v>3678</v>
      </c>
      <c r="Q27" s="768" t="s">
        <v>3679</v>
      </c>
      <c r="R27" s="776" t="s">
        <v>3680</v>
      </c>
      <c r="S27" s="787" t="s">
        <v>2407</v>
      </c>
      <c r="T27" s="548" t="s">
        <v>228</v>
      </c>
    </row>
    <row r="28" ht="15.75" customHeight="1">
      <c r="A28" s="768" t="s">
        <v>314</v>
      </c>
      <c r="B28" s="769">
        <v>408.0</v>
      </c>
      <c r="C28" s="769">
        <v>1760.0</v>
      </c>
      <c r="D28" s="770">
        <v>28829.24</v>
      </c>
      <c r="E28" s="771"/>
      <c r="F28" s="770">
        <v>9750.0</v>
      </c>
      <c r="G28" s="771"/>
      <c r="H28" s="771"/>
      <c r="I28" s="771"/>
      <c r="J28" s="770">
        <v>19079.24</v>
      </c>
      <c r="K28" s="772">
        <v>45664.0</v>
      </c>
      <c r="L28" s="773">
        <v>0.9715277777777778</v>
      </c>
      <c r="M28" s="772">
        <v>45666.0</v>
      </c>
      <c r="N28" s="773">
        <v>0.5111111111111111</v>
      </c>
      <c r="O28" s="771" t="s">
        <v>3681</v>
      </c>
      <c r="P28" s="768">
        <v>6600.0</v>
      </c>
      <c r="Q28" s="768">
        <v>200.0</v>
      </c>
      <c r="R28" s="778"/>
      <c r="S28" s="787" t="s">
        <v>2500</v>
      </c>
      <c r="T28" s="548" t="s">
        <v>57</v>
      </c>
    </row>
    <row r="29" ht="15.75" customHeight="1">
      <c r="A29" s="768" t="s">
        <v>295</v>
      </c>
      <c r="B29" s="769">
        <v>405.0</v>
      </c>
      <c r="C29" s="769">
        <v>1740.0</v>
      </c>
      <c r="D29" s="770">
        <v>119819.0</v>
      </c>
      <c r="E29" s="771"/>
      <c r="F29" s="770">
        <v>19500.0</v>
      </c>
      <c r="G29" s="771"/>
      <c r="H29" s="771"/>
      <c r="I29" s="770">
        <v>69821.8</v>
      </c>
      <c r="J29" s="770">
        <v>30497.2</v>
      </c>
      <c r="K29" s="772">
        <v>45662.0</v>
      </c>
      <c r="L29" s="773">
        <v>0.6076388888888888</v>
      </c>
      <c r="M29" s="772">
        <v>45666.0</v>
      </c>
      <c r="N29" s="773">
        <v>0.5041666666666667</v>
      </c>
      <c r="O29" s="771" t="s">
        <v>3682</v>
      </c>
      <c r="P29" s="768">
        <v>11000.0</v>
      </c>
      <c r="Q29" s="768">
        <v>200.0</v>
      </c>
      <c r="R29" s="778"/>
      <c r="S29" s="787" t="s">
        <v>2500</v>
      </c>
      <c r="T29" s="548" t="s">
        <v>75</v>
      </c>
    </row>
    <row r="30" ht="15.75" customHeight="1">
      <c r="A30" s="768" t="s">
        <v>338</v>
      </c>
      <c r="B30" s="769">
        <v>401.0</v>
      </c>
      <c r="C30" s="769">
        <v>1753.0</v>
      </c>
      <c r="D30" s="770">
        <v>226093.51</v>
      </c>
      <c r="E30" s="771"/>
      <c r="F30" s="770">
        <v>60450.0</v>
      </c>
      <c r="G30" s="771"/>
      <c r="H30" s="771"/>
      <c r="I30" s="770">
        <v>51778.68</v>
      </c>
      <c r="J30" s="770">
        <v>113864.83</v>
      </c>
      <c r="K30" s="772">
        <v>45968.0</v>
      </c>
      <c r="L30" s="773">
        <v>0.7527777777777778</v>
      </c>
      <c r="M30" s="772">
        <v>45666.0</v>
      </c>
      <c r="N30" s="773">
        <v>0.6729166666666667</v>
      </c>
      <c r="O30" s="771" t="s">
        <v>3683</v>
      </c>
      <c r="P30" s="768" t="s">
        <v>3684</v>
      </c>
      <c r="Q30" s="768" t="s">
        <v>3685</v>
      </c>
      <c r="R30" s="792"/>
      <c r="S30" s="779" t="s">
        <v>2407</v>
      </c>
      <c r="T30" s="548" t="s">
        <v>228</v>
      </c>
    </row>
    <row r="31" ht="15.75" customHeight="1">
      <c r="A31" s="768" t="s">
        <v>348</v>
      </c>
      <c r="B31" s="769">
        <v>413.0</v>
      </c>
      <c r="C31" s="769">
        <v>1742.0</v>
      </c>
      <c r="D31" s="770">
        <v>52625.79</v>
      </c>
      <c r="E31" s="771"/>
      <c r="F31" s="770">
        <v>19500.0</v>
      </c>
      <c r="G31" s="771"/>
      <c r="H31" s="771"/>
      <c r="I31" s="770">
        <v>20000.0</v>
      </c>
      <c r="J31" s="770">
        <v>13125.79</v>
      </c>
      <c r="K31" s="772">
        <v>45663.0</v>
      </c>
      <c r="L31" s="773">
        <v>0.02361111111111111</v>
      </c>
      <c r="M31" s="772">
        <v>45666.0</v>
      </c>
      <c r="N31" s="773">
        <v>0.775</v>
      </c>
      <c r="O31" s="771" t="s">
        <v>3686</v>
      </c>
      <c r="P31" s="777">
        <v>8800.0</v>
      </c>
      <c r="Q31" s="768">
        <v>200.0</v>
      </c>
      <c r="R31" s="778"/>
      <c r="S31" s="787" t="s">
        <v>2500</v>
      </c>
      <c r="T31" s="548" t="s">
        <v>228</v>
      </c>
    </row>
    <row r="32" ht="15.75" customHeight="1">
      <c r="A32" s="768" t="s">
        <v>299</v>
      </c>
      <c r="B32" s="769">
        <v>402.0</v>
      </c>
      <c r="C32" s="769">
        <v>1748.0</v>
      </c>
      <c r="D32" s="770">
        <v>59543.08</v>
      </c>
      <c r="E32" s="770">
        <v>11908.64</v>
      </c>
      <c r="F32" s="770">
        <v>47000.0</v>
      </c>
      <c r="G32" s="771"/>
      <c r="H32" s="771"/>
      <c r="I32" s="770">
        <v>20000.0</v>
      </c>
      <c r="J32" s="770">
        <v>-19365.56</v>
      </c>
      <c r="K32" s="772">
        <v>45663.0</v>
      </c>
      <c r="L32" s="773">
        <v>0.8319444444444445</v>
      </c>
      <c r="M32" s="772">
        <v>45666.0</v>
      </c>
      <c r="N32" s="773">
        <v>0.7645833333333333</v>
      </c>
      <c r="O32" s="771" t="s">
        <v>2508</v>
      </c>
      <c r="P32" s="768">
        <v>10000.0</v>
      </c>
      <c r="Q32" s="768">
        <v>200.0</v>
      </c>
      <c r="R32" s="778"/>
      <c r="S32" s="787" t="s">
        <v>2407</v>
      </c>
      <c r="T32" s="548" t="s">
        <v>164</v>
      </c>
    </row>
    <row r="33" ht="15.75" customHeight="1">
      <c r="A33" s="768" t="s">
        <v>321</v>
      </c>
      <c r="B33" s="769">
        <v>406.0</v>
      </c>
      <c r="C33" s="769">
        <v>1756.0</v>
      </c>
      <c r="D33" s="770">
        <v>143129.21</v>
      </c>
      <c r="E33" s="771"/>
      <c r="F33" s="770">
        <v>37050.0</v>
      </c>
      <c r="G33" s="771"/>
      <c r="H33" s="771"/>
      <c r="I33" s="770">
        <v>50000.0</v>
      </c>
      <c r="J33" s="770">
        <v>56079.21</v>
      </c>
      <c r="K33" s="772">
        <v>45664.0</v>
      </c>
      <c r="L33" s="773">
        <v>0.6805555555555556</v>
      </c>
      <c r="M33" s="772">
        <v>45666.0</v>
      </c>
      <c r="N33" s="773">
        <v>0.7576388888888889</v>
      </c>
      <c r="O33" s="771" t="s">
        <v>3687</v>
      </c>
      <c r="P33" s="768" t="s">
        <v>3688</v>
      </c>
      <c r="Q33" s="768" t="s">
        <v>2603</v>
      </c>
      <c r="R33" s="778"/>
      <c r="S33" s="779" t="s">
        <v>2407</v>
      </c>
      <c r="T33" s="548" t="s">
        <v>57</v>
      </c>
    </row>
    <row r="34" ht="15.75" customHeight="1">
      <c r="A34" s="768" t="s">
        <v>330</v>
      </c>
      <c r="B34" s="769">
        <v>432.0</v>
      </c>
      <c r="C34" s="769">
        <v>1751.0</v>
      </c>
      <c r="D34" s="770">
        <v>37014.04</v>
      </c>
      <c r="E34" s="771"/>
      <c r="F34" s="770">
        <v>19500.0</v>
      </c>
      <c r="G34" s="771"/>
      <c r="H34" s="771"/>
      <c r="I34" s="770">
        <v>20000.0</v>
      </c>
      <c r="J34" s="770">
        <v>-2485.96</v>
      </c>
      <c r="K34" s="772">
        <v>45663.0</v>
      </c>
      <c r="L34" s="773">
        <v>0.9638888888888889</v>
      </c>
      <c r="M34" s="772">
        <v>45666.0</v>
      </c>
      <c r="N34" s="773">
        <v>0.7798611111111111</v>
      </c>
      <c r="O34" s="771" t="s">
        <v>2702</v>
      </c>
      <c r="P34" s="768">
        <v>8800.0</v>
      </c>
      <c r="Q34" s="768">
        <v>200.0</v>
      </c>
      <c r="R34" s="778"/>
      <c r="S34" s="779" t="s">
        <v>2500</v>
      </c>
      <c r="T34" s="548" t="s">
        <v>228</v>
      </c>
    </row>
    <row r="35" ht="15.75" customHeight="1">
      <c r="A35" s="768" t="s">
        <v>372</v>
      </c>
      <c r="B35" s="769">
        <v>434.0</v>
      </c>
      <c r="C35" s="769">
        <v>1754.0</v>
      </c>
      <c r="D35" s="770">
        <v>49361.09</v>
      </c>
      <c r="E35" s="771"/>
      <c r="F35" s="770">
        <v>14625.0</v>
      </c>
      <c r="G35" s="771"/>
      <c r="H35" s="771"/>
      <c r="I35" s="770">
        <v>20234.09</v>
      </c>
      <c r="J35" s="770">
        <v>14502.0</v>
      </c>
      <c r="K35" s="772">
        <v>45664.0</v>
      </c>
      <c r="L35" s="773">
        <v>0.3145833333333333</v>
      </c>
      <c r="M35" s="772">
        <v>45667.0</v>
      </c>
      <c r="N35" s="773">
        <v>0.7083333333333334</v>
      </c>
      <c r="O35" s="771" t="s">
        <v>2522</v>
      </c>
      <c r="P35" s="768">
        <v>100.0</v>
      </c>
      <c r="Q35" s="768">
        <v>200.0</v>
      </c>
      <c r="R35" s="778"/>
      <c r="S35" s="779" t="s">
        <v>2407</v>
      </c>
      <c r="T35" s="548" t="s">
        <v>57</v>
      </c>
    </row>
    <row r="36" ht="15.75" customHeight="1">
      <c r="A36" s="768" t="s">
        <v>357</v>
      </c>
      <c r="B36" s="769">
        <v>431.0</v>
      </c>
      <c r="C36" s="769">
        <v>1750.0</v>
      </c>
      <c r="D36" s="770">
        <v>59100.38</v>
      </c>
      <c r="E36" s="771"/>
      <c r="F36" s="770">
        <v>19500.0</v>
      </c>
      <c r="G36" s="771"/>
      <c r="H36" s="771"/>
      <c r="I36" s="770">
        <v>20000.0</v>
      </c>
      <c r="J36" s="770">
        <v>19600.38</v>
      </c>
      <c r="K36" s="772">
        <v>45663.0</v>
      </c>
      <c r="L36" s="773">
        <v>0.9319444444444445</v>
      </c>
      <c r="M36" s="772">
        <v>45667.0</v>
      </c>
      <c r="N36" s="773">
        <v>0.6340277777777777</v>
      </c>
      <c r="O36" s="771" t="s">
        <v>3689</v>
      </c>
      <c r="P36" s="768">
        <v>11000.0</v>
      </c>
      <c r="Q36" s="768">
        <v>200.0</v>
      </c>
      <c r="R36" s="778"/>
      <c r="S36" s="779" t="s">
        <v>2500</v>
      </c>
      <c r="T36" s="548" t="s">
        <v>228</v>
      </c>
    </row>
    <row r="37" ht="15.75" customHeight="1">
      <c r="A37" s="768" t="s">
        <v>240</v>
      </c>
      <c r="B37" s="769" t="s">
        <v>2729</v>
      </c>
      <c r="C37" s="769">
        <v>1770.0</v>
      </c>
      <c r="D37" s="770">
        <v>194867.3</v>
      </c>
      <c r="E37" s="770">
        <v>38973.43</v>
      </c>
      <c r="F37" s="771">
        <v>0.0</v>
      </c>
      <c r="G37" s="771"/>
      <c r="H37" s="771"/>
      <c r="I37" s="770">
        <v>71582.58</v>
      </c>
      <c r="J37" s="770">
        <v>84311.29</v>
      </c>
      <c r="K37" s="772">
        <v>45666.0</v>
      </c>
      <c r="L37" s="773">
        <v>0.6513888888888889</v>
      </c>
      <c r="M37" s="772">
        <v>45667.0</v>
      </c>
      <c r="N37" s="773">
        <v>0.94375</v>
      </c>
      <c r="O37" s="771" t="s">
        <v>3690</v>
      </c>
      <c r="P37" s="768" t="s">
        <v>3691</v>
      </c>
      <c r="Q37" s="768" t="s">
        <v>2414</v>
      </c>
      <c r="R37" s="778"/>
      <c r="S37" s="779" t="s">
        <v>2500</v>
      </c>
      <c r="T37" s="548" t="s">
        <v>88</v>
      </c>
    </row>
    <row r="38" ht="15.75" customHeight="1">
      <c r="A38" s="768" t="s">
        <v>364</v>
      </c>
      <c r="B38" s="769">
        <v>435.0</v>
      </c>
      <c r="C38" s="769">
        <v>1761.0</v>
      </c>
      <c r="D38" s="770">
        <v>63045.82</v>
      </c>
      <c r="E38" s="771"/>
      <c r="F38" s="770">
        <v>14625.0</v>
      </c>
      <c r="G38" s="770">
        <v>40978.58</v>
      </c>
      <c r="H38" s="771"/>
      <c r="I38" s="771"/>
      <c r="J38" s="770">
        <v>7442.24</v>
      </c>
      <c r="K38" s="772">
        <v>45665.0</v>
      </c>
      <c r="L38" s="773">
        <v>0.4652777777777778</v>
      </c>
      <c r="M38" s="772">
        <v>45667.0</v>
      </c>
      <c r="N38" s="773">
        <v>0.7368055555555556</v>
      </c>
      <c r="O38" s="771" t="s">
        <v>3692</v>
      </c>
      <c r="P38" s="768" t="s">
        <v>3693</v>
      </c>
      <c r="Q38" s="768">
        <v>200.0</v>
      </c>
      <c r="R38" s="776" t="s">
        <v>3676</v>
      </c>
      <c r="S38" s="779" t="s">
        <v>2403</v>
      </c>
      <c r="T38" s="548" t="s">
        <v>57</v>
      </c>
    </row>
    <row r="39" ht="15.75" customHeight="1">
      <c r="A39" s="768" t="s">
        <v>389</v>
      </c>
      <c r="B39" s="769">
        <v>433.0</v>
      </c>
      <c r="C39" s="769">
        <v>1752.0</v>
      </c>
      <c r="D39" s="770">
        <v>85458.02</v>
      </c>
      <c r="E39" s="770">
        <v>17091.57</v>
      </c>
      <c r="F39" s="770">
        <v>29250.0</v>
      </c>
      <c r="G39" s="771"/>
      <c r="H39" s="771"/>
      <c r="I39" s="770">
        <v>20000.0</v>
      </c>
      <c r="J39" s="770">
        <v>19116.45</v>
      </c>
      <c r="K39" s="772">
        <v>45664.0</v>
      </c>
      <c r="L39" s="773">
        <v>0.10347222222222222</v>
      </c>
      <c r="M39" s="772">
        <v>45667.0</v>
      </c>
      <c r="N39" s="773">
        <v>0.7305555555555555</v>
      </c>
      <c r="O39" s="771" t="s">
        <v>3694</v>
      </c>
      <c r="P39" s="777">
        <v>12000.0</v>
      </c>
      <c r="Q39" s="768">
        <v>200.0</v>
      </c>
      <c r="R39" s="778"/>
      <c r="S39" s="779" t="s">
        <v>2403</v>
      </c>
      <c r="T39" s="548" t="s">
        <v>228</v>
      </c>
    </row>
    <row r="40" ht="15.75" customHeight="1">
      <c r="A40" s="768" t="s">
        <v>381</v>
      </c>
      <c r="B40" s="769">
        <v>429.0</v>
      </c>
      <c r="C40" s="769">
        <v>1744.0</v>
      </c>
      <c r="D40" s="770">
        <v>63053.28</v>
      </c>
      <c r="E40" s="771"/>
      <c r="F40" s="770">
        <v>19500.0</v>
      </c>
      <c r="G40" s="770">
        <v>42383.47</v>
      </c>
      <c r="H40" s="771"/>
      <c r="I40" s="771"/>
      <c r="J40" s="770">
        <v>1169.81</v>
      </c>
      <c r="K40" s="772">
        <v>45663.0</v>
      </c>
      <c r="L40" s="773">
        <v>0.34444444444444444</v>
      </c>
      <c r="M40" s="772">
        <v>45668.0</v>
      </c>
      <c r="N40" s="773">
        <v>0.3013888888888889</v>
      </c>
      <c r="O40" s="771" t="s">
        <v>676</v>
      </c>
      <c r="P40" s="777">
        <v>6000.0</v>
      </c>
      <c r="Q40" s="768">
        <v>200.0</v>
      </c>
      <c r="R40" s="776" t="s">
        <v>2509</v>
      </c>
      <c r="S40" s="779" t="s">
        <v>2403</v>
      </c>
      <c r="T40" s="548" t="s">
        <v>57</v>
      </c>
    </row>
    <row r="41" ht="15.75" customHeight="1">
      <c r="A41" s="768" t="s">
        <v>3471</v>
      </c>
      <c r="B41" s="769">
        <v>401.0</v>
      </c>
      <c r="C41" s="769">
        <v>1772.0</v>
      </c>
      <c r="D41" s="770">
        <v>16602.39</v>
      </c>
      <c r="E41" s="771"/>
      <c r="F41" s="771">
        <v>0.0</v>
      </c>
      <c r="G41" s="770">
        <v>15652.68</v>
      </c>
      <c r="H41" s="771"/>
      <c r="I41" s="771"/>
      <c r="J41" s="769">
        <v>949.71</v>
      </c>
      <c r="K41" s="772">
        <v>45666.0</v>
      </c>
      <c r="L41" s="773">
        <v>0.8638888888888889</v>
      </c>
      <c r="M41" s="772">
        <v>45667.0</v>
      </c>
      <c r="N41" s="773">
        <v>0.7868055555555555</v>
      </c>
      <c r="O41" s="771" t="s">
        <v>3695</v>
      </c>
      <c r="P41" s="777">
        <v>2200.0</v>
      </c>
      <c r="Q41" s="775"/>
      <c r="R41" s="776" t="s">
        <v>2509</v>
      </c>
      <c r="S41" s="779" t="s">
        <v>2403</v>
      </c>
      <c r="T41" s="669" t="s">
        <v>3696</v>
      </c>
    </row>
    <row r="42" ht="15.75" customHeight="1">
      <c r="A42" s="768" t="s">
        <v>397</v>
      </c>
      <c r="B42" s="769">
        <v>416.0</v>
      </c>
      <c r="C42" s="769">
        <v>1747.0</v>
      </c>
      <c r="D42" s="770">
        <v>147302.02</v>
      </c>
      <c r="E42" s="770">
        <v>29460.41</v>
      </c>
      <c r="F42" s="770">
        <v>19500.0</v>
      </c>
      <c r="G42" s="771"/>
      <c r="H42" s="771"/>
      <c r="I42" s="770">
        <v>60130.25</v>
      </c>
      <c r="J42" s="770">
        <v>38211.36</v>
      </c>
      <c r="K42" s="772">
        <v>45663.0</v>
      </c>
      <c r="L42" s="773">
        <v>0.5493055555555556</v>
      </c>
      <c r="M42" s="772">
        <v>45668.0</v>
      </c>
      <c r="N42" s="773">
        <v>0.28888888888888886</v>
      </c>
      <c r="O42" s="771" t="s">
        <v>3697</v>
      </c>
      <c r="P42" s="768" t="s">
        <v>3698</v>
      </c>
      <c r="Q42" s="768" t="s">
        <v>2653</v>
      </c>
      <c r="R42" s="778"/>
      <c r="S42" s="779" t="s">
        <v>2407</v>
      </c>
      <c r="T42" s="548" t="s">
        <v>88</v>
      </c>
    </row>
    <row r="43" ht="15.75" customHeight="1">
      <c r="A43" s="768" t="s">
        <v>415</v>
      </c>
      <c r="B43" s="769">
        <v>437.0</v>
      </c>
      <c r="C43" s="769">
        <v>1764.0</v>
      </c>
      <c r="D43" s="770">
        <v>67362.27</v>
      </c>
      <c r="E43" s="771"/>
      <c r="F43" s="770">
        <v>23010.0</v>
      </c>
      <c r="G43" s="770">
        <v>37650.44</v>
      </c>
      <c r="H43" s="771"/>
      <c r="I43" s="770">
        <v>6701.83</v>
      </c>
      <c r="J43" s="769" t="s">
        <v>62</v>
      </c>
      <c r="K43" s="772">
        <v>45665.0</v>
      </c>
      <c r="L43" s="773">
        <v>0.7284722222222222</v>
      </c>
      <c r="M43" s="772">
        <v>45668.0</v>
      </c>
      <c r="N43" s="773">
        <v>0.5298611111111111</v>
      </c>
      <c r="O43" s="771" t="s">
        <v>3699</v>
      </c>
      <c r="P43" s="768" t="s">
        <v>3700</v>
      </c>
      <c r="Q43" s="775"/>
      <c r="R43" s="776" t="s">
        <v>2483</v>
      </c>
      <c r="S43" s="779" t="s">
        <v>2403</v>
      </c>
      <c r="T43" s="548" t="s">
        <v>3701</v>
      </c>
    </row>
    <row r="44" ht="15.75" customHeight="1">
      <c r="A44" s="768" t="s">
        <v>407</v>
      </c>
      <c r="B44" s="769">
        <v>412.0</v>
      </c>
      <c r="C44" s="769">
        <v>1768.0</v>
      </c>
      <c r="D44" s="770">
        <v>45925.57</v>
      </c>
      <c r="E44" s="771"/>
      <c r="F44" s="770">
        <v>16185.0</v>
      </c>
      <c r="G44" s="770">
        <v>27311.18</v>
      </c>
      <c r="H44" s="771"/>
      <c r="I44" s="770">
        <v>2429.39</v>
      </c>
      <c r="J44" s="769" t="s">
        <v>62</v>
      </c>
      <c r="K44" s="772">
        <v>45666.0</v>
      </c>
      <c r="L44" s="773">
        <v>0.15486111111111112</v>
      </c>
      <c r="M44" s="772">
        <v>45668.0</v>
      </c>
      <c r="N44" s="773">
        <v>0.5194444444444445</v>
      </c>
      <c r="O44" s="771" t="s">
        <v>3702</v>
      </c>
      <c r="P44" s="768">
        <v>1950.0</v>
      </c>
      <c r="Q44" s="775"/>
      <c r="R44" s="776" t="s">
        <v>2483</v>
      </c>
      <c r="S44" s="779" t="s">
        <v>2403</v>
      </c>
      <c r="T44" s="548" t="s">
        <v>57</v>
      </c>
    </row>
    <row r="45" ht="15.75" customHeight="1">
      <c r="A45" s="768" t="s">
        <v>423</v>
      </c>
      <c r="B45" s="769">
        <v>407.0</v>
      </c>
      <c r="C45" s="769">
        <v>1739.0</v>
      </c>
      <c r="D45" s="770">
        <v>114873.6</v>
      </c>
      <c r="E45" s="771"/>
      <c r="F45" s="770">
        <v>47000.0</v>
      </c>
      <c r="G45" s="771"/>
      <c r="H45" s="771"/>
      <c r="I45" s="770">
        <v>20410.9</v>
      </c>
      <c r="J45" s="770">
        <v>47462.7</v>
      </c>
      <c r="K45" s="772">
        <v>45662.0</v>
      </c>
      <c r="L45" s="773">
        <v>0.4131944444444444</v>
      </c>
      <c r="M45" s="772">
        <v>45668.0</v>
      </c>
      <c r="N45" s="773">
        <v>0.6840277777777778</v>
      </c>
      <c r="O45" s="771" t="s">
        <v>3703</v>
      </c>
      <c r="P45" s="768" t="s">
        <v>3704</v>
      </c>
      <c r="Q45" s="768" t="s">
        <v>2444</v>
      </c>
      <c r="R45" s="778"/>
      <c r="S45" s="779" t="s">
        <v>2407</v>
      </c>
      <c r="T45" s="548" t="s">
        <v>174</v>
      </c>
    </row>
    <row r="46" ht="15.75" customHeight="1">
      <c r="A46" s="768" t="s">
        <v>431</v>
      </c>
      <c r="B46" s="769">
        <v>405.0</v>
      </c>
      <c r="C46" s="769">
        <v>1745.0</v>
      </c>
      <c r="D46" s="770">
        <v>363124.41</v>
      </c>
      <c r="E46" s="771"/>
      <c r="F46" s="770">
        <v>22488.0</v>
      </c>
      <c r="G46" s="771"/>
      <c r="H46" s="771"/>
      <c r="I46" s="770">
        <v>235755.32</v>
      </c>
      <c r="J46" s="770">
        <v>104881.09</v>
      </c>
      <c r="K46" s="772">
        <v>45663.0</v>
      </c>
      <c r="L46" s="773">
        <v>0.44583333333333336</v>
      </c>
      <c r="M46" s="772">
        <v>45668.0</v>
      </c>
      <c r="N46" s="773">
        <v>0.7131944444444445</v>
      </c>
      <c r="O46" s="771" t="s">
        <v>3705</v>
      </c>
      <c r="P46" s="768" t="s">
        <v>3706</v>
      </c>
      <c r="Q46" s="768" t="s">
        <v>2414</v>
      </c>
      <c r="R46" s="778"/>
      <c r="S46" s="779" t="s">
        <v>2403</v>
      </c>
      <c r="T46" s="548" t="s">
        <v>164</v>
      </c>
    </row>
    <row r="47" ht="15.75" customHeight="1">
      <c r="A47" s="768" t="s">
        <v>560</v>
      </c>
      <c r="B47" s="769">
        <v>430.0</v>
      </c>
      <c r="C47" s="769">
        <v>1765.0</v>
      </c>
      <c r="D47" s="770">
        <v>148698.02</v>
      </c>
      <c r="E47" s="770">
        <v>29739.53</v>
      </c>
      <c r="F47" s="770">
        <v>22488.0</v>
      </c>
      <c r="G47" s="771"/>
      <c r="H47" s="771"/>
      <c r="I47" s="770">
        <v>66964.03</v>
      </c>
      <c r="J47" s="770">
        <v>29506.46</v>
      </c>
      <c r="K47" s="772">
        <v>45665.0</v>
      </c>
      <c r="L47" s="773">
        <v>0.8444444444444444</v>
      </c>
      <c r="M47" s="772">
        <v>45670.0</v>
      </c>
      <c r="N47" s="773">
        <v>0.7416666666666667</v>
      </c>
      <c r="O47" s="771" t="s">
        <v>3707</v>
      </c>
      <c r="P47" s="777">
        <v>13200.0</v>
      </c>
      <c r="Q47" s="768">
        <v>200.0</v>
      </c>
      <c r="R47" s="778"/>
      <c r="S47" s="779" t="s">
        <v>2500</v>
      </c>
      <c r="T47" s="548" t="s">
        <v>88</v>
      </c>
    </row>
    <row r="48" ht="15.75" customHeight="1">
      <c r="A48" s="768" t="s">
        <v>531</v>
      </c>
      <c r="B48" s="769">
        <v>434.0</v>
      </c>
      <c r="C48" s="769">
        <v>1780.0</v>
      </c>
      <c r="D48" s="770">
        <v>61070.48</v>
      </c>
      <c r="E48" s="771"/>
      <c r="F48" s="770">
        <v>29250.0</v>
      </c>
      <c r="G48" s="771"/>
      <c r="H48" s="771"/>
      <c r="I48" s="770">
        <v>20000.0</v>
      </c>
      <c r="J48" s="770">
        <v>11820.48</v>
      </c>
      <c r="K48" s="772">
        <v>45667.0</v>
      </c>
      <c r="L48" s="773">
        <v>0.7208333333333333</v>
      </c>
      <c r="M48" s="772">
        <v>45670.0</v>
      </c>
      <c r="N48" s="773">
        <v>0.6319444444444444</v>
      </c>
      <c r="O48" s="771" t="s">
        <v>2671</v>
      </c>
      <c r="P48" s="768">
        <v>8800.0</v>
      </c>
      <c r="Q48" s="768">
        <v>200.0</v>
      </c>
      <c r="R48" s="778"/>
      <c r="S48" s="779" t="s">
        <v>2500</v>
      </c>
      <c r="T48" s="548" t="s">
        <v>228</v>
      </c>
    </row>
    <row r="49" ht="15.75" customHeight="1">
      <c r="A49" s="768" t="s">
        <v>553</v>
      </c>
      <c r="B49" s="769">
        <v>407.0</v>
      </c>
      <c r="C49" s="769">
        <v>1784.0</v>
      </c>
      <c r="D49" s="770">
        <v>89197.64</v>
      </c>
      <c r="E49" s="771"/>
      <c r="F49" s="770">
        <v>17550.0</v>
      </c>
      <c r="G49" s="771"/>
      <c r="H49" s="771"/>
      <c r="I49" s="771"/>
      <c r="J49" s="770">
        <v>71647.64</v>
      </c>
      <c r="K49" s="772">
        <v>45668.0</v>
      </c>
      <c r="L49" s="773">
        <v>0.5333333333333333</v>
      </c>
      <c r="M49" s="772">
        <v>45670.0</v>
      </c>
      <c r="N49" s="773">
        <v>0.6131944444444445</v>
      </c>
      <c r="O49" s="771" t="s">
        <v>3708</v>
      </c>
      <c r="P49" s="768" t="s">
        <v>3709</v>
      </c>
      <c r="Q49" s="768" t="s">
        <v>2444</v>
      </c>
      <c r="R49" s="778"/>
      <c r="S49" s="779" t="s">
        <v>2407</v>
      </c>
      <c r="T49" s="548" t="s">
        <v>98</v>
      </c>
    </row>
    <row r="50" ht="15.75" customHeight="1">
      <c r="A50" s="768" t="s">
        <v>540</v>
      </c>
      <c r="B50" s="769">
        <v>440.0</v>
      </c>
      <c r="C50" s="769">
        <v>1785.0</v>
      </c>
      <c r="D50" s="770">
        <v>57904.76</v>
      </c>
      <c r="E50" s="771"/>
      <c r="F50" s="770">
        <v>16964.5</v>
      </c>
      <c r="G50" s="770">
        <v>37075.06</v>
      </c>
      <c r="H50" s="771"/>
      <c r="I50" s="771"/>
      <c r="J50" s="770">
        <v>3865.2</v>
      </c>
      <c r="K50" s="772">
        <v>45668.0</v>
      </c>
      <c r="L50" s="773">
        <v>0.5909722222222222</v>
      </c>
      <c r="M50" s="772">
        <v>45670.0</v>
      </c>
      <c r="N50" s="773">
        <v>0.5708333333333333</v>
      </c>
      <c r="O50" s="771" t="s">
        <v>3710</v>
      </c>
      <c r="P50" s="768">
        <v>1950.0</v>
      </c>
      <c r="Q50" s="775"/>
      <c r="R50" s="776" t="s">
        <v>2691</v>
      </c>
      <c r="S50" s="779" t="s">
        <v>2500</v>
      </c>
      <c r="T50" s="548" t="s">
        <v>57</v>
      </c>
    </row>
    <row r="51" ht="15.75" customHeight="1">
      <c r="A51" s="768" t="s">
        <v>548</v>
      </c>
      <c r="B51" s="769">
        <v>412.0</v>
      </c>
      <c r="C51" s="769">
        <v>1789.0</v>
      </c>
      <c r="D51" s="770">
        <v>45590.91</v>
      </c>
      <c r="E51" s="771"/>
      <c r="F51" s="770">
        <v>19500.0</v>
      </c>
      <c r="G51" s="771"/>
      <c r="H51" s="771"/>
      <c r="I51" s="770">
        <v>20000.0</v>
      </c>
      <c r="J51" s="770">
        <v>6090.91</v>
      </c>
      <c r="K51" s="772">
        <v>45668.0</v>
      </c>
      <c r="L51" s="773">
        <v>0.8416666666666667</v>
      </c>
      <c r="M51" s="772">
        <v>45670.0</v>
      </c>
      <c r="N51" s="773">
        <v>0.5256944444444445</v>
      </c>
      <c r="O51" s="771" t="s">
        <v>3711</v>
      </c>
      <c r="P51" s="768">
        <v>6600.0</v>
      </c>
      <c r="Q51" s="768">
        <v>200.0</v>
      </c>
      <c r="R51" s="778"/>
      <c r="S51" s="779" t="s">
        <v>2500</v>
      </c>
      <c r="T51" s="548" t="s">
        <v>75</v>
      </c>
    </row>
    <row r="52" ht="15.75" customHeight="1">
      <c r="A52" s="780" t="s">
        <v>575</v>
      </c>
      <c r="B52" s="781">
        <v>433.0</v>
      </c>
      <c r="C52" s="781">
        <v>1783.0</v>
      </c>
      <c r="D52" s="782">
        <v>46257.55</v>
      </c>
      <c r="E52" s="783"/>
      <c r="F52" s="782">
        <v>19500.0</v>
      </c>
      <c r="G52" s="783"/>
      <c r="H52" s="783"/>
      <c r="I52" s="782">
        <v>20000.0</v>
      </c>
      <c r="J52" s="782">
        <v>6757.55</v>
      </c>
      <c r="K52" s="784">
        <v>45667.0</v>
      </c>
      <c r="L52" s="785">
        <v>0.9263888888888889</v>
      </c>
      <c r="M52" s="772">
        <v>45671.0</v>
      </c>
      <c r="N52" s="785">
        <v>0.5590277777777778</v>
      </c>
      <c r="O52" s="771" t="s">
        <v>3712</v>
      </c>
      <c r="P52" s="768">
        <v>11000.0</v>
      </c>
      <c r="Q52" s="768">
        <v>200.0</v>
      </c>
      <c r="R52" s="786"/>
      <c r="S52" s="779" t="s">
        <v>2500</v>
      </c>
      <c r="T52" s="548" t="s">
        <v>57</v>
      </c>
    </row>
    <row r="53" ht="15.75" customHeight="1">
      <c r="A53" s="780" t="s">
        <v>568</v>
      </c>
      <c r="B53" s="781">
        <v>404.0</v>
      </c>
      <c r="C53" s="781">
        <v>1793.0</v>
      </c>
      <c r="D53" s="782">
        <v>69785.78</v>
      </c>
      <c r="E53" s="782">
        <v>13957.15</v>
      </c>
      <c r="F53" s="782">
        <v>29250.0</v>
      </c>
      <c r="G53" s="783"/>
      <c r="H53" s="783"/>
      <c r="I53" s="782">
        <v>20000.0</v>
      </c>
      <c r="J53" s="782">
        <v>6578.63</v>
      </c>
      <c r="K53" s="784">
        <v>45669.0</v>
      </c>
      <c r="L53" s="785">
        <v>0.9604166666666667</v>
      </c>
      <c r="M53" s="772">
        <v>45671.0</v>
      </c>
      <c r="N53" s="785">
        <v>0.5784722222222223</v>
      </c>
      <c r="O53" s="771" t="s">
        <v>3713</v>
      </c>
      <c r="P53" s="768">
        <v>6600.0</v>
      </c>
      <c r="Q53" s="768">
        <v>200.0</v>
      </c>
      <c r="R53" s="786"/>
      <c r="S53" s="779" t="s">
        <v>2500</v>
      </c>
      <c r="T53" s="548" t="s">
        <v>570</v>
      </c>
    </row>
    <row r="54" ht="15.75" customHeight="1">
      <c r="A54" s="780" t="s">
        <v>583</v>
      </c>
      <c r="B54" s="781">
        <v>408.0</v>
      </c>
      <c r="C54" s="781">
        <v>1779.0</v>
      </c>
      <c r="D54" s="782">
        <v>87385.07</v>
      </c>
      <c r="E54" s="783"/>
      <c r="F54" s="782">
        <v>30615.0</v>
      </c>
      <c r="G54" s="783"/>
      <c r="H54" s="783"/>
      <c r="I54" s="782">
        <v>40000.0</v>
      </c>
      <c r="J54" s="782">
        <v>16770.07</v>
      </c>
      <c r="K54" s="784">
        <v>45667.0</v>
      </c>
      <c r="L54" s="785">
        <v>0.5715277777777777</v>
      </c>
      <c r="M54" s="772">
        <v>45671.0</v>
      </c>
      <c r="N54" s="785">
        <v>0.6340277777777777</v>
      </c>
      <c r="O54" s="771" t="s">
        <v>1763</v>
      </c>
      <c r="P54" s="768">
        <v>15000.0</v>
      </c>
      <c r="Q54" s="793">
        <v>200.0</v>
      </c>
      <c r="R54" s="786"/>
      <c r="S54" s="779" t="s">
        <v>2407</v>
      </c>
      <c r="T54" s="548" t="s">
        <v>164</v>
      </c>
    </row>
    <row r="55" ht="15.75" customHeight="1">
      <c r="A55" s="780" t="s">
        <v>609</v>
      </c>
      <c r="B55" s="781">
        <v>429.0</v>
      </c>
      <c r="C55" s="781">
        <v>1791.0</v>
      </c>
      <c r="D55" s="782">
        <v>29129.07</v>
      </c>
      <c r="E55" s="783"/>
      <c r="F55" s="782">
        <v>12870.0</v>
      </c>
      <c r="G55" s="782">
        <v>14703.17</v>
      </c>
      <c r="H55" s="794"/>
      <c r="I55" s="794"/>
      <c r="J55" s="782">
        <v>1555.9</v>
      </c>
      <c r="K55" s="784">
        <v>45669.0</v>
      </c>
      <c r="L55" s="785">
        <v>0.6881944444444444</v>
      </c>
      <c r="M55" s="772">
        <v>45671.0</v>
      </c>
      <c r="N55" s="785">
        <v>0.6076388888888888</v>
      </c>
      <c r="O55" s="771" t="s">
        <v>3714</v>
      </c>
      <c r="P55" s="768">
        <v>2400.0</v>
      </c>
      <c r="Q55" s="775"/>
      <c r="R55" s="789" t="s">
        <v>2483</v>
      </c>
      <c r="S55" s="787" t="s">
        <v>2500</v>
      </c>
      <c r="T55" s="548" t="s">
        <v>57</v>
      </c>
    </row>
    <row r="56" ht="15.75" customHeight="1">
      <c r="A56" s="795" t="s">
        <v>646</v>
      </c>
      <c r="B56" s="781">
        <v>402.0</v>
      </c>
      <c r="C56" s="781">
        <v>1796.0</v>
      </c>
      <c r="D56" s="782">
        <v>82464.94</v>
      </c>
      <c r="E56" s="782">
        <v>16492.99</v>
      </c>
      <c r="F56" s="782">
        <v>26715.0</v>
      </c>
      <c r="G56" s="783"/>
      <c r="H56" s="783"/>
      <c r="I56" s="782">
        <v>42207.53</v>
      </c>
      <c r="J56" s="782">
        <v>-2950.58</v>
      </c>
      <c r="K56" s="784">
        <v>45670.0</v>
      </c>
      <c r="L56" s="785">
        <v>0.49583333333333335</v>
      </c>
      <c r="M56" s="772">
        <v>45671.0</v>
      </c>
      <c r="N56" s="781" t="s">
        <v>3715</v>
      </c>
      <c r="O56" s="771" t="s">
        <v>3716</v>
      </c>
      <c r="P56" s="777">
        <v>18000.0</v>
      </c>
      <c r="Q56" s="768">
        <v>200.0</v>
      </c>
      <c r="R56" s="786"/>
      <c r="S56" s="787" t="s">
        <v>2500</v>
      </c>
      <c r="T56" s="548" t="s">
        <v>228</v>
      </c>
    </row>
    <row r="57" ht="15.75" customHeight="1">
      <c r="A57" s="780" t="s">
        <v>655</v>
      </c>
      <c r="B57" s="781">
        <v>401.0</v>
      </c>
      <c r="C57" s="781">
        <v>1758.0</v>
      </c>
      <c r="D57" s="782">
        <v>48150.76</v>
      </c>
      <c r="E57" s="783"/>
      <c r="F57" s="782">
        <v>19500.0</v>
      </c>
      <c r="G57" s="782">
        <v>27563.5</v>
      </c>
      <c r="H57" s="783"/>
      <c r="I57" s="783"/>
      <c r="J57" s="782">
        <v>1087.26</v>
      </c>
      <c r="K57" s="784">
        <v>45664.0</v>
      </c>
      <c r="L57" s="785">
        <v>0.9347222222222222</v>
      </c>
      <c r="M57" s="772">
        <v>45671.0</v>
      </c>
      <c r="N57" s="781" t="s">
        <v>3717</v>
      </c>
      <c r="O57" s="771" t="s">
        <v>3718</v>
      </c>
      <c r="P57" s="777">
        <v>8800.0</v>
      </c>
      <c r="Q57" s="775"/>
      <c r="R57" s="789" t="s">
        <v>2509</v>
      </c>
      <c r="S57" s="787" t="s">
        <v>2500</v>
      </c>
      <c r="T57" s="548" t="s">
        <v>57</v>
      </c>
    </row>
    <row r="58" ht="15.75" customHeight="1">
      <c r="A58" s="780" t="s">
        <v>632</v>
      </c>
      <c r="B58" s="781">
        <v>410.0</v>
      </c>
      <c r="C58" s="781">
        <v>1757.0</v>
      </c>
      <c r="D58" s="782">
        <v>139952.5</v>
      </c>
      <c r="E58" s="783"/>
      <c r="F58" s="782">
        <v>15561.0</v>
      </c>
      <c r="G58" s="782">
        <v>108109.74</v>
      </c>
      <c r="H58" s="783"/>
      <c r="I58" s="781">
        <v>281.88</v>
      </c>
      <c r="J58" s="782">
        <v>15999.88</v>
      </c>
      <c r="K58" s="784">
        <v>45664.0</v>
      </c>
      <c r="L58" s="781" t="s">
        <v>3719</v>
      </c>
      <c r="M58" s="772">
        <v>45671.0</v>
      </c>
      <c r="N58" s="785">
        <v>0.7465277777777778</v>
      </c>
      <c r="O58" s="771" t="s">
        <v>3720</v>
      </c>
      <c r="P58" s="768" t="s">
        <v>3721</v>
      </c>
      <c r="Q58" s="775"/>
      <c r="R58" s="786"/>
      <c r="S58" s="787" t="s">
        <v>2500</v>
      </c>
      <c r="T58" s="548" t="s">
        <v>57</v>
      </c>
    </row>
    <row r="59" ht="15.75" customHeight="1">
      <c r="A59" s="780" t="s">
        <v>624</v>
      </c>
      <c r="B59" s="781">
        <v>432.0</v>
      </c>
      <c r="C59" s="781">
        <v>1797.0</v>
      </c>
      <c r="D59" s="782">
        <v>25377.04</v>
      </c>
      <c r="E59" s="783"/>
      <c r="F59" s="782">
        <v>11700.0</v>
      </c>
      <c r="G59" s="782">
        <v>12809.0</v>
      </c>
      <c r="H59" s="783"/>
      <c r="I59" s="783"/>
      <c r="J59" s="781">
        <v>868.04</v>
      </c>
      <c r="K59" s="784">
        <v>45670.0</v>
      </c>
      <c r="L59" s="785">
        <v>0.5131944444444444</v>
      </c>
      <c r="M59" s="772">
        <v>45671.0</v>
      </c>
      <c r="N59" s="785">
        <v>0.7840277777777778</v>
      </c>
      <c r="O59" s="771" t="s">
        <v>2490</v>
      </c>
      <c r="P59" s="777">
        <v>2200.0</v>
      </c>
      <c r="Q59" s="775"/>
      <c r="R59" s="789" t="s">
        <v>2422</v>
      </c>
      <c r="S59" s="787" t="s">
        <v>2500</v>
      </c>
      <c r="T59" s="548" t="s">
        <v>57</v>
      </c>
    </row>
    <row r="60" ht="15.75" customHeight="1">
      <c r="A60" s="780" t="s">
        <v>639</v>
      </c>
      <c r="B60" s="781">
        <v>405.0</v>
      </c>
      <c r="C60" s="781">
        <v>1786.0</v>
      </c>
      <c r="D60" s="782">
        <v>50227.07</v>
      </c>
      <c r="E60" s="783"/>
      <c r="F60" s="782">
        <v>29250.0</v>
      </c>
      <c r="G60" s="782">
        <v>20553.49</v>
      </c>
      <c r="H60" s="783"/>
      <c r="I60" s="783"/>
      <c r="J60" s="781">
        <v>423.58</v>
      </c>
      <c r="K60" s="784">
        <v>45668.0</v>
      </c>
      <c r="L60" s="785">
        <v>0.6152777777777778</v>
      </c>
      <c r="M60" s="772">
        <v>45671.0</v>
      </c>
      <c r="N60" s="785">
        <v>0.75625</v>
      </c>
      <c r="O60" s="771" t="s">
        <v>2490</v>
      </c>
      <c r="P60" s="777">
        <v>4800.0</v>
      </c>
      <c r="Q60" s="775"/>
      <c r="R60" s="789" t="s">
        <v>2422</v>
      </c>
      <c r="S60" s="787" t="s">
        <v>2407</v>
      </c>
      <c r="T60" s="548" t="s">
        <v>57</v>
      </c>
    </row>
    <row r="61" ht="15.75" customHeight="1">
      <c r="A61" s="780" t="s">
        <v>3722</v>
      </c>
      <c r="B61" s="781">
        <v>60.0</v>
      </c>
      <c r="C61" s="781">
        <v>1800.0</v>
      </c>
      <c r="D61" s="782">
        <v>44015.3</v>
      </c>
      <c r="E61" s="782">
        <v>8803.0</v>
      </c>
      <c r="F61" s="783"/>
      <c r="G61" s="783"/>
      <c r="H61" s="783"/>
      <c r="I61" s="782">
        <v>20000.0</v>
      </c>
      <c r="J61" s="782">
        <v>15212.3</v>
      </c>
      <c r="K61" s="784">
        <v>45670.0</v>
      </c>
      <c r="L61" s="785">
        <v>0.7451388888888889</v>
      </c>
      <c r="M61" s="772">
        <v>45671.0</v>
      </c>
      <c r="N61" s="781" t="s">
        <v>3723</v>
      </c>
      <c r="O61" s="771" t="s">
        <v>3724</v>
      </c>
      <c r="P61" s="768" t="s">
        <v>3725</v>
      </c>
      <c r="Q61" s="768" t="s">
        <v>2444</v>
      </c>
      <c r="R61" s="786"/>
      <c r="S61" s="787" t="s">
        <v>2407</v>
      </c>
      <c r="T61" s="669" t="s">
        <v>3696</v>
      </c>
    </row>
    <row r="62" ht="15.75" customHeight="1">
      <c r="A62" s="780" t="s">
        <v>723</v>
      </c>
      <c r="B62" s="781">
        <v>3.0</v>
      </c>
      <c r="C62" s="781">
        <v>1776.0</v>
      </c>
      <c r="D62" s="782">
        <v>71241.48</v>
      </c>
      <c r="E62" s="783"/>
      <c r="F62" s="782">
        <v>13650.0</v>
      </c>
      <c r="G62" s="782">
        <v>54645.99</v>
      </c>
      <c r="H62" s="783"/>
      <c r="I62" s="782">
        <v>2945.49</v>
      </c>
      <c r="J62" s="781" t="s">
        <v>62</v>
      </c>
      <c r="K62" s="784">
        <v>45667.0</v>
      </c>
      <c r="L62" s="785">
        <v>0.11736111111111111</v>
      </c>
      <c r="M62" s="784">
        <v>45672.0</v>
      </c>
      <c r="N62" s="785">
        <v>0.6194444444444445</v>
      </c>
      <c r="O62" s="771" t="s">
        <v>2406</v>
      </c>
      <c r="P62" s="768">
        <v>7200.0</v>
      </c>
      <c r="Q62" s="775"/>
      <c r="R62" s="789" t="s">
        <v>2483</v>
      </c>
      <c r="S62" s="787" t="s">
        <v>2407</v>
      </c>
      <c r="T62" s="548" t="s">
        <v>57</v>
      </c>
    </row>
    <row r="63" ht="15.75" customHeight="1">
      <c r="A63" s="780" t="s">
        <v>663</v>
      </c>
      <c r="B63" s="781">
        <v>60.0</v>
      </c>
      <c r="C63" s="781">
        <v>1801.0</v>
      </c>
      <c r="D63" s="782">
        <v>108438.01</v>
      </c>
      <c r="E63" s="782">
        <v>21687.64</v>
      </c>
      <c r="F63" s="782">
        <v>20553.0</v>
      </c>
      <c r="G63" s="783"/>
      <c r="H63" s="783"/>
      <c r="I63" s="781">
        <v>50000.0</v>
      </c>
      <c r="J63" s="782">
        <v>16197.37</v>
      </c>
      <c r="K63" s="784">
        <v>45670.0</v>
      </c>
      <c r="L63" s="785">
        <v>0.8402777777777778</v>
      </c>
      <c r="M63" s="784">
        <v>45672.0</v>
      </c>
      <c r="N63" s="785">
        <v>0.7861111111111111</v>
      </c>
      <c r="O63" s="771" t="s">
        <v>3726</v>
      </c>
      <c r="P63" s="768" t="s">
        <v>3727</v>
      </c>
      <c r="Q63" s="768" t="s">
        <v>2414</v>
      </c>
      <c r="R63" s="786"/>
      <c r="S63" s="787" t="s">
        <v>2407</v>
      </c>
      <c r="T63" s="548" t="s">
        <v>164</v>
      </c>
    </row>
    <row r="64" ht="15.75" customHeight="1">
      <c r="A64" s="780" t="s">
        <v>672</v>
      </c>
      <c r="B64" s="781">
        <v>56.0</v>
      </c>
      <c r="C64" s="781">
        <v>1762.0</v>
      </c>
      <c r="D64" s="782">
        <v>234108.62</v>
      </c>
      <c r="E64" s="782">
        <v>46821.72</v>
      </c>
      <c r="F64" s="782">
        <v>29250.0</v>
      </c>
      <c r="G64" s="783"/>
      <c r="H64" s="783"/>
      <c r="I64" s="782">
        <v>142494.8</v>
      </c>
      <c r="J64" s="782">
        <v>15542.1</v>
      </c>
      <c r="K64" s="784">
        <v>45665.0</v>
      </c>
      <c r="L64" s="785">
        <v>0.48680555555555555</v>
      </c>
      <c r="M64" s="784">
        <v>45672.0</v>
      </c>
      <c r="N64" s="785">
        <v>0.6569444444444444</v>
      </c>
      <c r="O64" s="771" t="s">
        <v>3728</v>
      </c>
      <c r="P64" s="768" t="s">
        <v>3729</v>
      </c>
      <c r="Q64" s="768" t="s">
        <v>2414</v>
      </c>
      <c r="R64" s="786"/>
      <c r="S64" s="787" t="s">
        <v>2407</v>
      </c>
      <c r="T64" s="548" t="s">
        <v>75</v>
      </c>
    </row>
    <row r="65" ht="15.75" customHeight="1">
      <c r="A65" s="780" t="s">
        <v>688</v>
      </c>
      <c r="B65" s="781">
        <v>36.0</v>
      </c>
      <c r="C65" s="781">
        <v>1802.0</v>
      </c>
      <c r="D65" s="782">
        <v>74248.74</v>
      </c>
      <c r="E65" s="783"/>
      <c r="F65" s="782">
        <v>7800.0</v>
      </c>
      <c r="G65" s="782">
        <v>63788.26</v>
      </c>
      <c r="H65" s="783"/>
      <c r="I65" s="783"/>
      <c r="J65" s="782">
        <v>2660.48</v>
      </c>
      <c r="K65" s="784">
        <v>45671.0</v>
      </c>
      <c r="L65" s="785">
        <v>0.049305555555555554</v>
      </c>
      <c r="M65" s="784">
        <v>45672.0</v>
      </c>
      <c r="N65" s="785">
        <v>0.6673611111111111</v>
      </c>
      <c r="O65" s="771" t="s">
        <v>3730</v>
      </c>
      <c r="P65" s="768" t="s">
        <v>3731</v>
      </c>
      <c r="Q65" s="775"/>
      <c r="R65" s="789" t="s">
        <v>2483</v>
      </c>
      <c r="S65" s="787" t="s">
        <v>2407</v>
      </c>
      <c r="T65" s="548" t="s">
        <v>57</v>
      </c>
    </row>
    <row r="66" ht="15.75" customHeight="1">
      <c r="A66" s="780" t="s">
        <v>679</v>
      </c>
      <c r="B66" s="781">
        <v>32.0</v>
      </c>
      <c r="C66" s="781">
        <v>1803.0</v>
      </c>
      <c r="D66" s="782">
        <v>224345.96</v>
      </c>
      <c r="E66" s="783"/>
      <c r="F66" s="782">
        <v>46800.0</v>
      </c>
      <c r="G66" s="783"/>
      <c r="H66" s="783"/>
      <c r="I66" s="782">
        <v>60629.2</v>
      </c>
      <c r="J66" s="782">
        <v>116916.76</v>
      </c>
      <c r="K66" s="784">
        <v>45671.0</v>
      </c>
      <c r="L66" s="785">
        <v>0.2791666666666667</v>
      </c>
      <c r="M66" s="784">
        <v>45672.0</v>
      </c>
      <c r="N66" s="785">
        <v>0.8131944444444444</v>
      </c>
      <c r="O66" s="771" t="s">
        <v>3732</v>
      </c>
      <c r="P66" s="768" t="s">
        <v>3733</v>
      </c>
      <c r="Q66" s="768" t="s">
        <v>3734</v>
      </c>
      <c r="R66" s="786"/>
      <c r="S66" s="787" t="s">
        <v>2403</v>
      </c>
      <c r="T66" s="548" t="s">
        <v>164</v>
      </c>
    </row>
    <row r="67" ht="15.75" customHeight="1">
      <c r="A67" s="780" t="s">
        <v>591</v>
      </c>
      <c r="B67" s="781">
        <v>23.0</v>
      </c>
      <c r="C67" s="781">
        <v>1788.0</v>
      </c>
      <c r="D67" s="782">
        <v>122238.65</v>
      </c>
      <c r="E67" s="783"/>
      <c r="F67" s="782">
        <v>37050.0</v>
      </c>
      <c r="G67" s="782">
        <v>70000.0</v>
      </c>
      <c r="H67" s="783"/>
      <c r="I67" s="782">
        <v>15188.65</v>
      </c>
      <c r="J67" s="781" t="s">
        <v>62</v>
      </c>
      <c r="K67" s="784">
        <v>45668.0</v>
      </c>
      <c r="L67" s="785">
        <v>0.74375</v>
      </c>
      <c r="M67" s="784">
        <v>45672.0</v>
      </c>
      <c r="N67" s="785">
        <v>0.9895833333333334</v>
      </c>
      <c r="O67" s="771" t="s">
        <v>3735</v>
      </c>
      <c r="P67" s="768" t="s">
        <v>3736</v>
      </c>
      <c r="Q67" s="775"/>
      <c r="R67" s="789" t="s">
        <v>2422</v>
      </c>
      <c r="S67" s="787" t="s">
        <v>2407</v>
      </c>
      <c r="T67" s="548" t="s">
        <v>57</v>
      </c>
    </row>
    <row r="68" ht="15.75" customHeight="1">
      <c r="A68" s="780" t="s">
        <v>601</v>
      </c>
      <c r="B68" s="781">
        <v>0.0</v>
      </c>
      <c r="C68" s="781">
        <v>1790.0</v>
      </c>
      <c r="D68" s="782">
        <v>39085.96</v>
      </c>
      <c r="E68" s="783"/>
      <c r="F68" s="782">
        <v>5752.5</v>
      </c>
      <c r="G68" s="783"/>
      <c r="H68" s="783"/>
      <c r="I68" s="783"/>
      <c r="J68" s="782">
        <v>33333.46</v>
      </c>
      <c r="K68" s="784">
        <v>45668.0</v>
      </c>
      <c r="L68" s="785">
        <v>0.8409722222222222</v>
      </c>
      <c r="M68" s="784">
        <v>45672.0</v>
      </c>
      <c r="N68" s="785">
        <v>0.9895833333333334</v>
      </c>
      <c r="O68" s="771" t="s">
        <v>3737</v>
      </c>
      <c r="P68" s="768">
        <v>14000.0</v>
      </c>
      <c r="Q68" s="768">
        <v>200.0</v>
      </c>
      <c r="R68" s="786"/>
      <c r="S68" s="787" t="s">
        <v>2407</v>
      </c>
      <c r="T68" s="548" t="s">
        <v>57</v>
      </c>
    </row>
    <row r="69" ht="15.75" customHeight="1">
      <c r="A69" s="780" t="s">
        <v>704</v>
      </c>
      <c r="B69" s="781">
        <v>72.0</v>
      </c>
      <c r="C69" s="781">
        <v>1775.0</v>
      </c>
      <c r="D69" s="782">
        <v>180885.9</v>
      </c>
      <c r="E69" s="782">
        <v>36177.08</v>
      </c>
      <c r="F69" s="782">
        <v>29250.0</v>
      </c>
      <c r="G69" s="783"/>
      <c r="H69" s="783"/>
      <c r="I69" s="782">
        <v>134732.53</v>
      </c>
      <c r="J69" s="782">
        <v>-19273.71</v>
      </c>
      <c r="K69" s="784">
        <v>45667.0</v>
      </c>
      <c r="L69" s="785">
        <v>0.6097222222222223</v>
      </c>
      <c r="M69" s="784">
        <v>45672.0</v>
      </c>
      <c r="N69" s="785">
        <v>0.8138888888888889</v>
      </c>
      <c r="O69" s="771" t="s">
        <v>3738</v>
      </c>
      <c r="P69" s="768" t="s">
        <v>3739</v>
      </c>
      <c r="Q69" s="768" t="s">
        <v>2444</v>
      </c>
      <c r="R69" s="786"/>
      <c r="S69" s="787" t="s">
        <v>2403</v>
      </c>
      <c r="T69" s="548" t="s">
        <v>98</v>
      </c>
    </row>
    <row r="70" ht="15.75" customHeight="1">
      <c r="A70" s="780" t="s">
        <v>695</v>
      </c>
      <c r="B70" s="781">
        <v>52.0</v>
      </c>
      <c r="C70" s="781">
        <v>1769.0</v>
      </c>
      <c r="D70" s="782">
        <v>216801.4</v>
      </c>
      <c r="E70" s="783"/>
      <c r="F70" s="782">
        <v>26130.0</v>
      </c>
      <c r="G70" s="783"/>
      <c r="H70" s="783"/>
      <c r="I70" s="782">
        <v>78159.58</v>
      </c>
      <c r="J70" s="782">
        <v>112511.82</v>
      </c>
      <c r="K70" s="784">
        <v>45666.0</v>
      </c>
      <c r="L70" s="785">
        <v>0.5770833333333333</v>
      </c>
      <c r="M70" s="784">
        <v>45672.0</v>
      </c>
      <c r="N70" s="785">
        <v>0.9041666666666667</v>
      </c>
      <c r="O70" s="771" t="s">
        <v>3740</v>
      </c>
      <c r="P70" s="768" t="s">
        <v>3741</v>
      </c>
      <c r="Q70" s="768" t="s">
        <v>2444</v>
      </c>
      <c r="R70" s="786"/>
      <c r="S70" s="787" t="s">
        <v>2407</v>
      </c>
      <c r="T70" s="548" t="s">
        <v>57</v>
      </c>
    </row>
    <row r="71" ht="15.75" customHeight="1">
      <c r="A71" s="780" t="s">
        <v>750</v>
      </c>
      <c r="B71" s="781">
        <v>8.0</v>
      </c>
      <c r="C71" s="781">
        <v>1794.0</v>
      </c>
      <c r="D71" s="782">
        <v>44616.35</v>
      </c>
      <c r="E71" s="783"/>
      <c r="F71" s="782">
        <v>19500.0</v>
      </c>
      <c r="G71" s="783"/>
      <c r="H71" s="783"/>
      <c r="I71" s="782">
        <v>20000.0</v>
      </c>
      <c r="J71" s="782">
        <v>5116.35</v>
      </c>
      <c r="K71" s="784">
        <v>45669.0</v>
      </c>
      <c r="L71" s="785">
        <v>0.9840277777777777</v>
      </c>
      <c r="M71" s="784">
        <v>45673.0</v>
      </c>
      <c r="N71" s="785">
        <v>0.6354166666666666</v>
      </c>
      <c r="O71" s="771" t="s">
        <v>2490</v>
      </c>
      <c r="P71" s="768">
        <v>11000.0</v>
      </c>
      <c r="Q71" s="768">
        <v>200.0</v>
      </c>
      <c r="R71" s="786"/>
      <c r="S71" s="787" t="s">
        <v>2403</v>
      </c>
      <c r="T71" s="548" t="s">
        <v>57</v>
      </c>
    </row>
    <row r="72" ht="15.75" customHeight="1">
      <c r="A72" s="612" t="s">
        <v>744</v>
      </c>
      <c r="B72" s="781">
        <v>401.0</v>
      </c>
      <c r="C72" s="781">
        <v>1806.0</v>
      </c>
      <c r="D72" s="782">
        <v>62526.4</v>
      </c>
      <c r="E72" s="783"/>
      <c r="F72" s="782">
        <v>21450.0</v>
      </c>
      <c r="G72" s="783"/>
      <c r="H72" s="783"/>
      <c r="I72" s="783"/>
      <c r="J72" s="782">
        <v>41076.4</v>
      </c>
      <c r="K72" s="784">
        <v>45672.0</v>
      </c>
      <c r="L72" s="785">
        <v>0.6388888888888888</v>
      </c>
      <c r="M72" s="784">
        <v>45672.0</v>
      </c>
      <c r="N72" s="785">
        <v>0.7479166666666667</v>
      </c>
      <c r="O72" s="771" t="s">
        <v>3742</v>
      </c>
      <c r="P72" s="768" t="s">
        <v>3743</v>
      </c>
      <c r="Q72" s="768" t="s">
        <v>2453</v>
      </c>
      <c r="R72" s="786"/>
      <c r="S72" s="787" t="s">
        <v>2407</v>
      </c>
      <c r="T72" s="548" t="s">
        <v>57</v>
      </c>
    </row>
    <row r="73" ht="15.75" customHeight="1">
      <c r="A73" s="780" t="s">
        <v>732</v>
      </c>
      <c r="B73" s="781">
        <v>402.0</v>
      </c>
      <c r="C73" s="781">
        <v>1771.0</v>
      </c>
      <c r="D73" s="782">
        <v>54969.95</v>
      </c>
      <c r="E73" s="783"/>
      <c r="F73" s="782">
        <v>19500.0</v>
      </c>
      <c r="G73" s="783"/>
      <c r="H73" s="783"/>
      <c r="I73" s="782">
        <v>20000.0</v>
      </c>
      <c r="J73" s="782">
        <v>15469.95</v>
      </c>
      <c r="K73" s="784">
        <v>45666.0</v>
      </c>
      <c r="L73" s="785">
        <v>0.8590277777777777</v>
      </c>
      <c r="M73" s="784">
        <v>45673.0</v>
      </c>
      <c r="N73" s="785">
        <v>0.5076388888888889</v>
      </c>
      <c r="O73" s="771" t="s">
        <v>3744</v>
      </c>
      <c r="P73" s="768">
        <v>11000.0</v>
      </c>
      <c r="Q73" s="768">
        <v>200.0</v>
      </c>
      <c r="R73" s="786"/>
      <c r="S73" s="787" t="s">
        <v>2407</v>
      </c>
      <c r="T73" s="548" t="s">
        <v>57</v>
      </c>
    </row>
    <row r="74" ht="15.75" customHeight="1">
      <c r="A74" s="780" t="s">
        <v>755</v>
      </c>
      <c r="B74" s="781">
        <v>401.0</v>
      </c>
      <c r="C74" s="781">
        <v>1787.0</v>
      </c>
      <c r="D74" s="782">
        <v>82241.0</v>
      </c>
      <c r="E74" s="782">
        <v>16448.21</v>
      </c>
      <c r="F74" s="782">
        <v>11895.0</v>
      </c>
      <c r="G74" s="783"/>
      <c r="H74" s="783"/>
      <c r="I74" s="782">
        <v>20000.0</v>
      </c>
      <c r="J74" s="782">
        <v>33897.79</v>
      </c>
      <c r="K74" s="784">
        <v>45668.0</v>
      </c>
      <c r="L74" s="785">
        <v>0.6590277777777778</v>
      </c>
      <c r="M74" s="784">
        <v>45674.0</v>
      </c>
      <c r="N74" s="785">
        <v>0.7020833333333333</v>
      </c>
      <c r="O74" s="771" t="s">
        <v>3745</v>
      </c>
      <c r="P74" s="768" t="s">
        <v>3746</v>
      </c>
      <c r="Q74" s="768" t="s">
        <v>2414</v>
      </c>
      <c r="R74" s="783"/>
      <c r="S74" s="787" t="s">
        <v>2407</v>
      </c>
      <c r="T74" s="548" t="s">
        <v>75</v>
      </c>
    </row>
    <row r="75" ht="15.75" customHeight="1">
      <c r="A75" s="780" t="s">
        <v>782</v>
      </c>
      <c r="B75" s="781">
        <v>408.0</v>
      </c>
      <c r="C75" s="781">
        <v>1804.0</v>
      </c>
      <c r="D75" s="782">
        <v>37600.89</v>
      </c>
      <c r="E75" s="783"/>
      <c r="F75" s="782">
        <v>7800.0</v>
      </c>
      <c r="G75" s="782">
        <v>28560.43</v>
      </c>
      <c r="H75" s="783"/>
      <c r="I75" s="782">
        <v>1240.46</v>
      </c>
      <c r="J75" s="781" t="s">
        <v>62</v>
      </c>
      <c r="K75" s="784">
        <v>45672.0</v>
      </c>
      <c r="L75" s="785">
        <v>0.009027777777777777</v>
      </c>
      <c r="M75" s="784">
        <v>45674.0</v>
      </c>
      <c r="N75" s="785">
        <v>0.6097222222222223</v>
      </c>
      <c r="O75" s="771" t="s">
        <v>3747</v>
      </c>
      <c r="P75" s="796">
        <v>3600.0</v>
      </c>
      <c r="Q75" s="797"/>
      <c r="R75" s="781" t="s">
        <v>2422</v>
      </c>
      <c r="S75" s="787" t="s">
        <v>2407</v>
      </c>
      <c r="T75" s="548" t="s">
        <v>57</v>
      </c>
    </row>
    <row r="76" ht="15.75" customHeight="1">
      <c r="A76" s="780" t="s">
        <v>776</v>
      </c>
      <c r="B76" s="781">
        <v>440.0</v>
      </c>
      <c r="C76" s="781">
        <v>1795.0</v>
      </c>
      <c r="D76" s="782">
        <v>150204.06</v>
      </c>
      <c r="E76" s="783"/>
      <c r="F76" s="782">
        <v>80000.0</v>
      </c>
      <c r="G76" s="782">
        <v>53616.3</v>
      </c>
      <c r="H76" s="783"/>
      <c r="I76" s="782">
        <v>17041.03</v>
      </c>
      <c r="J76" s="781">
        <v>-453.27</v>
      </c>
      <c r="K76" s="784">
        <v>45670.0</v>
      </c>
      <c r="L76" s="785">
        <v>0.058333333333333334</v>
      </c>
      <c r="M76" s="784">
        <v>45674.0</v>
      </c>
      <c r="N76" s="785">
        <v>0.5979166666666667</v>
      </c>
      <c r="O76" s="771" t="s">
        <v>3748</v>
      </c>
      <c r="P76" s="768">
        <v>13500.0</v>
      </c>
      <c r="Q76" s="768">
        <v>200.0</v>
      </c>
      <c r="R76" s="786"/>
      <c r="S76" s="787" t="s">
        <v>2403</v>
      </c>
      <c r="T76" s="548" t="s">
        <v>57</v>
      </c>
    </row>
    <row r="77" ht="15.75" customHeight="1">
      <c r="A77" s="780" t="s">
        <v>771</v>
      </c>
      <c r="B77" s="781">
        <v>428.0</v>
      </c>
      <c r="C77" s="781">
        <v>1774.0</v>
      </c>
      <c r="D77" s="782">
        <v>83943.82</v>
      </c>
      <c r="E77" s="783"/>
      <c r="F77" s="782">
        <v>19500.0</v>
      </c>
      <c r="G77" s="782">
        <v>62728.74</v>
      </c>
      <c r="H77" s="783"/>
      <c r="I77" s="782">
        <v>1715.08</v>
      </c>
      <c r="J77" s="781">
        <v>0.0</v>
      </c>
      <c r="K77" s="784">
        <v>45667.0</v>
      </c>
      <c r="L77" s="785">
        <v>0.03611111111111111</v>
      </c>
      <c r="M77" s="784">
        <v>45674.0</v>
      </c>
      <c r="N77" s="785">
        <v>0.6222222222222222</v>
      </c>
      <c r="O77" s="771" t="s">
        <v>3749</v>
      </c>
      <c r="P77" s="768">
        <v>9600.0</v>
      </c>
      <c r="Q77" s="775"/>
      <c r="R77" s="789" t="s">
        <v>2422</v>
      </c>
      <c r="S77" s="787" t="s">
        <v>2407</v>
      </c>
      <c r="T77" s="548" t="s">
        <v>57</v>
      </c>
    </row>
    <row r="78" ht="15.75" customHeight="1">
      <c r="A78" s="612" t="s">
        <v>762</v>
      </c>
      <c r="B78" s="798">
        <v>409.0</v>
      </c>
      <c r="C78" s="798">
        <v>1799.0</v>
      </c>
      <c r="D78" s="799">
        <v>48189.29</v>
      </c>
      <c r="E78" s="800"/>
      <c r="F78" s="799">
        <v>18720.0</v>
      </c>
      <c r="G78" s="799">
        <v>26760.79</v>
      </c>
      <c r="H78" s="800"/>
      <c r="I78" s="799">
        <v>2708.5</v>
      </c>
      <c r="J78" s="781" t="s">
        <v>62</v>
      </c>
      <c r="K78" s="784">
        <v>45670.0</v>
      </c>
      <c r="L78" s="785">
        <v>0.7131944444444445</v>
      </c>
      <c r="M78" s="784">
        <v>45674.0</v>
      </c>
      <c r="N78" s="785">
        <v>0.7090277777777778</v>
      </c>
      <c r="O78" s="771" t="s">
        <v>2406</v>
      </c>
      <c r="P78" s="768">
        <v>6000.0</v>
      </c>
      <c r="Q78" s="775"/>
      <c r="R78" s="789" t="s">
        <v>2483</v>
      </c>
      <c r="S78" s="787" t="s">
        <v>2403</v>
      </c>
      <c r="T78" s="548" t="s">
        <v>57</v>
      </c>
    </row>
    <row r="79" ht="15.75" customHeight="1">
      <c r="A79" s="612" t="s">
        <v>789</v>
      </c>
      <c r="B79" s="798">
        <v>401.0</v>
      </c>
      <c r="C79" s="798">
        <v>1798.0</v>
      </c>
      <c r="D79" s="782">
        <v>75026.32</v>
      </c>
      <c r="E79" s="782">
        <v>15005.26</v>
      </c>
      <c r="F79" s="782">
        <v>18720.0</v>
      </c>
      <c r="G79" s="783"/>
      <c r="H79" s="783"/>
      <c r="I79" s="782">
        <v>30000.0</v>
      </c>
      <c r="J79" s="782">
        <v>11301.06</v>
      </c>
      <c r="K79" s="784">
        <v>45660.0</v>
      </c>
      <c r="L79" s="785">
        <v>0.6388888888888888</v>
      </c>
      <c r="M79" s="784">
        <v>45674.0</v>
      </c>
      <c r="N79" s="785">
        <v>0.8097222222222222</v>
      </c>
      <c r="O79" s="771" t="s">
        <v>3750</v>
      </c>
      <c r="P79" s="768">
        <v>7500.0</v>
      </c>
      <c r="Q79" s="768">
        <v>200.0</v>
      </c>
      <c r="R79" s="786"/>
      <c r="S79" s="787" t="s">
        <v>2403</v>
      </c>
      <c r="T79" s="548" t="s">
        <v>98</v>
      </c>
    </row>
    <row r="80" ht="15.75" customHeight="1">
      <c r="A80" s="780" t="s">
        <v>807</v>
      </c>
      <c r="B80" s="781">
        <v>440.0</v>
      </c>
      <c r="C80" s="781">
        <v>1807.0</v>
      </c>
      <c r="D80" s="782">
        <v>47281.87</v>
      </c>
      <c r="E80" s="783"/>
      <c r="F80" s="782">
        <v>11115.0</v>
      </c>
      <c r="G80" s="782">
        <v>35757.16</v>
      </c>
      <c r="H80" s="783"/>
      <c r="I80" s="783"/>
      <c r="J80" s="781">
        <v>409.71</v>
      </c>
      <c r="K80" s="784">
        <v>45672.0</v>
      </c>
      <c r="L80" s="785">
        <v>0.81875</v>
      </c>
      <c r="M80" s="784">
        <v>45675.0</v>
      </c>
      <c r="N80" s="785">
        <v>0.6111111111111112</v>
      </c>
      <c r="O80" s="771" t="s">
        <v>3751</v>
      </c>
      <c r="P80" s="768" t="s">
        <v>3752</v>
      </c>
      <c r="Q80" s="775"/>
      <c r="R80" s="789" t="s">
        <v>2509</v>
      </c>
      <c r="S80" s="787" t="s">
        <v>2403</v>
      </c>
      <c r="T80" s="548" t="s">
        <v>57</v>
      </c>
    </row>
    <row r="81" ht="15.75" customHeight="1">
      <c r="A81" s="780" t="s">
        <v>814</v>
      </c>
      <c r="B81" s="781">
        <v>410.0</v>
      </c>
      <c r="C81" s="781">
        <v>1805.0</v>
      </c>
      <c r="D81" s="782">
        <v>62346.83</v>
      </c>
      <c r="E81" s="782">
        <v>12469.39</v>
      </c>
      <c r="F81" s="782">
        <v>10725.0</v>
      </c>
      <c r="G81" s="782">
        <v>32599.44</v>
      </c>
      <c r="H81" s="783"/>
      <c r="I81" s="783"/>
      <c r="J81" s="782">
        <v>6553.0</v>
      </c>
      <c r="K81" s="784">
        <v>45672.0</v>
      </c>
      <c r="L81" s="785">
        <v>0.4979166666666667</v>
      </c>
      <c r="M81" s="784">
        <v>45675.0</v>
      </c>
      <c r="N81" s="785">
        <v>0.7388888888888889</v>
      </c>
      <c r="O81" s="771" t="s">
        <v>3753</v>
      </c>
      <c r="P81" s="768" t="s">
        <v>3754</v>
      </c>
      <c r="Q81" s="768">
        <v>200.0</v>
      </c>
      <c r="R81" s="789" t="s">
        <v>2422</v>
      </c>
      <c r="S81" s="787" t="s">
        <v>2407</v>
      </c>
      <c r="T81" s="548" t="s">
        <v>98</v>
      </c>
    </row>
    <row r="82" ht="15.75" customHeight="1">
      <c r="A82" s="780" t="s">
        <v>834</v>
      </c>
      <c r="B82" s="781">
        <v>435.0</v>
      </c>
      <c r="C82" s="781">
        <v>1809.0</v>
      </c>
      <c r="D82" s="782">
        <v>71593.53</v>
      </c>
      <c r="E82" s="783"/>
      <c r="F82" s="782">
        <v>16575.0</v>
      </c>
      <c r="G82" s="783"/>
      <c r="H82" s="783"/>
      <c r="I82" s="782">
        <v>20000.0</v>
      </c>
      <c r="J82" s="782">
        <v>35018.53</v>
      </c>
      <c r="K82" s="784">
        <v>45673.0</v>
      </c>
      <c r="L82" s="785">
        <v>0.8277777777777777</v>
      </c>
      <c r="M82" s="784">
        <v>45677.0</v>
      </c>
      <c r="N82" s="785">
        <v>0.76875</v>
      </c>
      <c r="O82" s="771" t="s">
        <v>2646</v>
      </c>
      <c r="P82" s="777">
        <v>15000.0</v>
      </c>
      <c r="Q82" s="768">
        <v>200.0</v>
      </c>
      <c r="R82" s="786"/>
      <c r="S82" s="787" t="s">
        <v>2407</v>
      </c>
      <c r="T82" s="548" t="s">
        <v>57</v>
      </c>
    </row>
    <row r="83" ht="15.75" customHeight="1">
      <c r="A83" s="780" t="s">
        <v>856</v>
      </c>
      <c r="B83" s="781">
        <v>401.0</v>
      </c>
      <c r="C83" s="781">
        <v>1819.0</v>
      </c>
      <c r="D83" s="782">
        <v>60207.33</v>
      </c>
      <c r="E83" s="783"/>
      <c r="F83" s="782">
        <v>18915.0</v>
      </c>
      <c r="G83" s="783"/>
      <c r="H83" s="783"/>
      <c r="I83" s="782">
        <v>30000.0</v>
      </c>
      <c r="J83" s="782">
        <v>11292.33</v>
      </c>
      <c r="K83" s="784">
        <v>45675.0</v>
      </c>
      <c r="L83" s="781" t="s">
        <v>3755</v>
      </c>
      <c r="M83" s="784">
        <v>45677.0</v>
      </c>
      <c r="N83" s="785">
        <v>0.5965277777777778</v>
      </c>
      <c r="O83" s="771" t="s">
        <v>3756</v>
      </c>
      <c r="P83" s="768">
        <v>23000.0</v>
      </c>
      <c r="Q83" s="768">
        <v>200.0</v>
      </c>
      <c r="R83" s="786"/>
      <c r="S83" s="787" t="s">
        <v>2407</v>
      </c>
      <c r="T83" s="548" t="s">
        <v>57</v>
      </c>
    </row>
    <row r="84" ht="15.75" customHeight="1">
      <c r="A84" s="780" t="s">
        <v>865</v>
      </c>
      <c r="B84" s="781">
        <v>401.0</v>
      </c>
      <c r="C84" s="781">
        <v>1821.0</v>
      </c>
      <c r="D84" s="782">
        <v>34024.55</v>
      </c>
      <c r="E84" s="783"/>
      <c r="F84" s="782">
        <v>5752.5</v>
      </c>
      <c r="G84" s="783"/>
      <c r="H84" s="783"/>
      <c r="I84" s="783"/>
      <c r="J84" s="782">
        <v>28272.05</v>
      </c>
      <c r="K84" s="784">
        <v>45676.0</v>
      </c>
      <c r="L84" s="785">
        <v>0.06319444444444444</v>
      </c>
      <c r="M84" s="784">
        <v>45677.0</v>
      </c>
      <c r="N84" s="785">
        <v>0.5965277777777778</v>
      </c>
      <c r="O84" s="771" t="s">
        <v>3757</v>
      </c>
      <c r="P84" s="768" t="s">
        <v>2731</v>
      </c>
      <c r="Q84" s="768" t="s">
        <v>2444</v>
      </c>
      <c r="R84" s="786"/>
      <c r="S84" s="787" t="s">
        <v>2407</v>
      </c>
      <c r="T84" s="548" t="s">
        <v>57</v>
      </c>
    </row>
    <row r="85" ht="15.75" customHeight="1">
      <c r="A85" s="780" t="s">
        <v>3758</v>
      </c>
      <c r="B85" s="781">
        <v>409.0</v>
      </c>
      <c r="C85" s="781">
        <v>1814.0</v>
      </c>
      <c r="D85" s="782">
        <v>45897.54</v>
      </c>
      <c r="E85" s="783"/>
      <c r="F85" s="783"/>
      <c r="G85" s="783"/>
      <c r="H85" s="783"/>
      <c r="I85" s="782">
        <v>20000.0</v>
      </c>
      <c r="J85" s="782">
        <v>25897.54</v>
      </c>
      <c r="K85" s="784">
        <v>45675.0</v>
      </c>
      <c r="L85" s="785">
        <v>0.21666666666666667</v>
      </c>
      <c r="M85" s="784">
        <v>45677.0</v>
      </c>
      <c r="N85" s="785">
        <v>0.21666666666666667</v>
      </c>
      <c r="O85" s="771" t="s">
        <v>3759</v>
      </c>
      <c r="P85" s="768">
        <v>6500.0</v>
      </c>
      <c r="Q85" s="768">
        <v>200.0</v>
      </c>
      <c r="R85" s="786"/>
      <c r="S85" s="787" t="s">
        <v>2407</v>
      </c>
      <c r="T85" s="669" t="s">
        <v>3696</v>
      </c>
    </row>
    <row r="86" ht="15.75" customHeight="1">
      <c r="A86" s="780" t="s">
        <v>907</v>
      </c>
      <c r="B86" s="781">
        <v>417.0</v>
      </c>
      <c r="C86" s="781">
        <v>1830.0</v>
      </c>
      <c r="D86" s="782">
        <v>50784.22</v>
      </c>
      <c r="E86" s="783"/>
      <c r="F86" s="782">
        <v>16575.0</v>
      </c>
      <c r="G86" s="783"/>
      <c r="H86" s="783"/>
      <c r="I86" s="782">
        <v>20000.0</v>
      </c>
      <c r="J86" s="782">
        <v>14209.22</v>
      </c>
      <c r="K86" s="784">
        <v>45676.0</v>
      </c>
      <c r="L86" s="785">
        <v>0.7659722222222223</v>
      </c>
      <c r="M86" s="784">
        <v>45678.0</v>
      </c>
      <c r="N86" s="785">
        <v>0.6555555555555556</v>
      </c>
      <c r="O86" s="771" t="s">
        <v>1763</v>
      </c>
      <c r="P86" s="768">
        <v>6600.0</v>
      </c>
      <c r="Q86" s="768">
        <v>200.0</v>
      </c>
      <c r="R86" s="786"/>
      <c r="S86" s="787" t="s">
        <v>2403</v>
      </c>
      <c r="T86" s="548" t="s">
        <v>57</v>
      </c>
    </row>
    <row r="87" ht="15.75" customHeight="1">
      <c r="A87" s="780" t="s">
        <v>896</v>
      </c>
      <c r="B87" s="781">
        <v>413.0</v>
      </c>
      <c r="C87" s="781">
        <v>1825.0</v>
      </c>
      <c r="D87" s="782">
        <v>46568.06</v>
      </c>
      <c r="E87" s="783"/>
      <c r="F87" s="782">
        <v>29250.0</v>
      </c>
      <c r="G87" s="783"/>
      <c r="H87" s="783"/>
      <c r="I87" s="782">
        <v>20000.0</v>
      </c>
      <c r="J87" s="782">
        <v>-2681.94</v>
      </c>
      <c r="K87" s="784">
        <v>45676.0</v>
      </c>
      <c r="L87" s="785">
        <v>0.49444444444444446</v>
      </c>
      <c r="M87" s="784">
        <v>45678.0</v>
      </c>
      <c r="N87" s="785">
        <v>0.6298611111111111</v>
      </c>
      <c r="O87" s="771" t="s">
        <v>3760</v>
      </c>
      <c r="P87" s="777">
        <v>6600.0</v>
      </c>
      <c r="Q87" s="768">
        <v>200.0</v>
      </c>
      <c r="R87" s="786"/>
      <c r="S87" s="787" t="s">
        <v>2407</v>
      </c>
      <c r="T87" s="548" t="s">
        <v>57</v>
      </c>
    </row>
    <row r="88" ht="15.75" customHeight="1">
      <c r="A88" s="780" t="s">
        <v>889</v>
      </c>
      <c r="B88" s="781">
        <v>407.0</v>
      </c>
      <c r="C88" s="781">
        <v>1810.0</v>
      </c>
      <c r="D88" s="782">
        <v>194757.14</v>
      </c>
      <c r="E88" s="782">
        <v>38951.41</v>
      </c>
      <c r="F88" s="782">
        <v>19500.0</v>
      </c>
      <c r="G88" s="783"/>
      <c r="H88" s="783"/>
      <c r="I88" s="782">
        <v>109582.57</v>
      </c>
      <c r="J88" s="782">
        <v>26723.16</v>
      </c>
      <c r="K88" s="784">
        <v>45674.0</v>
      </c>
      <c r="L88" s="785">
        <v>0.10625</v>
      </c>
      <c r="M88" s="784">
        <v>45678.0</v>
      </c>
      <c r="N88" s="785">
        <v>0.6305555555555555</v>
      </c>
      <c r="O88" s="771" t="s">
        <v>3761</v>
      </c>
      <c r="P88" s="768" t="s">
        <v>3762</v>
      </c>
      <c r="Q88" s="768" t="s">
        <v>2414</v>
      </c>
      <c r="R88" s="786"/>
      <c r="S88" s="787" t="s">
        <v>2407</v>
      </c>
      <c r="T88" s="548" t="s">
        <v>98</v>
      </c>
    </row>
    <row r="89" ht="15.75" customHeight="1">
      <c r="A89" s="780" t="s">
        <v>3763</v>
      </c>
      <c r="B89" s="781">
        <v>402.0</v>
      </c>
      <c r="C89" s="781">
        <v>1833.0</v>
      </c>
      <c r="D89" s="782">
        <v>30216.73</v>
      </c>
      <c r="E89" s="783"/>
      <c r="F89" s="783"/>
      <c r="G89" s="783"/>
      <c r="H89" s="783"/>
      <c r="I89" s="782">
        <v>20000.0</v>
      </c>
      <c r="J89" s="782">
        <v>10216.73</v>
      </c>
      <c r="K89" s="784">
        <v>45677.0</v>
      </c>
      <c r="L89" s="785">
        <v>0.7833333333333333</v>
      </c>
      <c r="M89" s="784">
        <v>45678.0</v>
      </c>
      <c r="N89" s="785">
        <v>0.6305555555555555</v>
      </c>
      <c r="O89" s="771" t="s">
        <v>496</v>
      </c>
      <c r="P89" s="790">
        <v>5000.0</v>
      </c>
      <c r="Q89" s="768">
        <v>200.0</v>
      </c>
      <c r="R89" s="786"/>
      <c r="S89" s="787" t="s">
        <v>2407</v>
      </c>
      <c r="T89" s="669" t="s">
        <v>3696</v>
      </c>
    </row>
    <row r="90" ht="15.75" customHeight="1">
      <c r="A90" s="780" t="s">
        <v>870</v>
      </c>
      <c r="B90" s="781">
        <v>416.0</v>
      </c>
      <c r="C90" s="781">
        <v>1829.0</v>
      </c>
      <c r="D90" s="782">
        <v>44244.05</v>
      </c>
      <c r="E90" s="783"/>
      <c r="F90" s="782">
        <v>19500.0</v>
      </c>
      <c r="G90" s="783"/>
      <c r="H90" s="783"/>
      <c r="I90" s="782">
        <v>20000.0</v>
      </c>
      <c r="J90" s="782">
        <v>4744.05</v>
      </c>
      <c r="K90" s="784">
        <v>45676.0</v>
      </c>
      <c r="L90" s="785">
        <v>0.7604166666666666</v>
      </c>
      <c r="M90" s="784">
        <v>45678.0</v>
      </c>
      <c r="N90" s="785">
        <v>0.6555555555555556</v>
      </c>
      <c r="O90" s="771" t="s">
        <v>3764</v>
      </c>
      <c r="P90" s="768" t="s">
        <v>3765</v>
      </c>
      <c r="Q90" s="768" t="s">
        <v>2444</v>
      </c>
      <c r="R90" s="786"/>
      <c r="S90" s="787" t="s">
        <v>2407</v>
      </c>
      <c r="T90" s="548" t="s">
        <v>228</v>
      </c>
    </row>
    <row r="91" ht="15.75" customHeight="1">
      <c r="A91" s="780" t="s">
        <v>3766</v>
      </c>
      <c r="B91" s="781">
        <v>422.0</v>
      </c>
      <c r="C91" s="781">
        <v>1837.0</v>
      </c>
      <c r="D91" s="782">
        <v>24382.18</v>
      </c>
      <c r="E91" s="783"/>
      <c r="F91" s="783"/>
      <c r="G91" s="782">
        <v>22875.89</v>
      </c>
      <c r="H91" s="783"/>
      <c r="I91" s="783"/>
      <c r="J91" s="782">
        <v>1506.29</v>
      </c>
      <c r="K91" s="784">
        <v>45678.0</v>
      </c>
      <c r="L91" s="785">
        <v>0.19027777777777777</v>
      </c>
      <c r="M91" s="784">
        <v>45678.0</v>
      </c>
      <c r="N91" s="785">
        <v>0.6930555555555555</v>
      </c>
      <c r="O91" s="771" t="s">
        <v>3661</v>
      </c>
      <c r="P91" s="768">
        <v>300.0</v>
      </c>
      <c r="Q91" s="768">
        <v>200.0</v>
      </c>
      <c r="R91" s="786"/>
      <c r="S91" s="787" t="s">
        <v>2403</v>
      </c>
      <c r="T91" s="669" t="s">
        <v>3696</v>
      </c>
    </row>
    <row r="92" ht="15.75" customHeight="1">
      <c r="A92" s="780" t="s">
        <v>3767</v>
      </c>
      <c r="B92" s="781">
        <v>405.0</v>
      </c>
      <c r="C92" s="781">
        <v>1808.0</v>
      </c>
      <c r="D92" s="782">
        <v>159154.79</v>
      </c>
      <c r="E92" s="783"/>
      <c r="F92" s="783"/>
      <c r="G92" s="782">
        <v>144125.82</v>
      </c>
      <c r="H92" s="783"/>
      <c r="I92" s="782">
        <v>19830.52</v>
      </c>
      <c r="J92" s="782">
        <v>-4801.55</v>
      </c>
      <c r="K92" s="784">
        <v>45673.0</v>
      </c>
      <c r="L92" s="785">
        <v>0.20347222222222222</v>
      </c>
      <c r="M92" s="784">
        <v>45678.0</v>
      </c>
      <c r="N92" s="785">
        <v>0.24861111111111112</v>
      </c>
      <c r="O92" s="771" t="s">
        <v>3768</v>
      </c>
      <c r="P92" s="768" t="s">
        <v>3769</v>
      </c>
      <c r="Q92" s="768">
        <v>300.0</v>
      </c>
      <c r="R92" s="786"/>
      <c r="S92" s="787" t="s">
        <v>2403</v>
      </c>
      <c r="T92" s="669" t="s">
        <v>3696</v>
      </c>
    </row>
    <row r="93" ht="15.75" customHeight="1">
      <c r="A93" s="780" t="s">
        <v>912</v>
      </c>
      <c r="B93" s="781">
        <v>411.0</v>
      </c>
      <c r="C93" s="781">
        <v>1823.0</v>
      </c>
      <c r="D93" s="782">
        <v>131598.95</v>
      </c>
      <c r="E93" s="783"/>
      <c r="F93" s="782">
        <v>19500.0</v>
      </c>
      <c r="G93" s="783"/>
      <c r="H93" s="783"/>
      <c r="I93" s="782">
        <v>60111.35</v>
      </c>
      <c r="J93" s="782">
        <v>51987.6</v>
      </c>
      <c r="K93" s="784">
        <v>45676.0</v>
      </c>
      <c r="L93" s="785">
        <v>0.8208333333333333</v>
      </c>
      <c r="M93" s="784">
        <v>45678.0</v>
      </c>
      <c r="N93" s="785">
        <v>0.8208333333333333</v>
      </c>
      <c r="O93" s="771" t="s">
        <v>3770</v>
      </c>
      <c r="P93" s="768" t="s">
        <v>3771</v>
      </c>
      <c r="Q93" s="768" t="s">
        <v>2468</v>
      </c>
      <c r="R93" s="786"/>
      <c r="S93" s="787" t="s">
        <v>2403</v>
      </c>
      <c r="T93" s="548" t="s">
        <v>75</v>
      </c>
    </row>
    <row r="94" ht="15.75" customHeight="1">
      <c r="A94" s="780" t="s">
        <v>928</v>
      </c>
      <c r="B94" s="781">
        <v>401.0</v>
      </c>
      <c r="C94" s="781">
        <v>1815.0</v>
      </c>
      <c r="D94" s="782">
        <v>153500.79</v>
      </c>
      <c r="E94" s="783"/>
      <c r="F94" s="782">
        <v>37050.0</v>
      </c>
      <c r="G94" s="783"/>
      <c r="H94" s="782">
        <v>10511.38</v>
      </c>
      <c r="I94" s="782">
        <v>72032.64</v>
      </c>
      <c r="J94" s="782">
        <v>33906.77</v>
      </c>
      <c r="K94" s="784">
        <v>45675.0</v>
      </c>
      <c r="L94" s="785">
        <v>0.3784722222222222</v>
      </c>
      <c r="M94" s="784">
        <v>45678.0</v>
      </c>
      <c r="N94" s="785">
        <v>0.69375</v>
      </c>
      <c r="O94" s="771" t="s">
        <v>3772</v>
      </c>
      <c r="P94" s="768" t="s">
        <v>3773</v>
      </c>
      <c r="Q94" s="768" t="s">
        <v>2603</v>
      </c>
      <c r="R94" s="786"/>
      <c r="S94" s="787" t="s">
        <v>2407</v>
      </c>
      <c r="T94" s="548" t="s">
        <v>164</v>
      </c>
    </row>
    <row r="95" ht="15.75" customHeight="1">
      <c r="A95" s="780" t="s">
        <v>927</v>
      </c>
      <c r="B95" s="781" t="s">
        <v>2524</v>
      </c>
      <c r="C95" s="781">
        <v>1831.0</v>
      </c>
      <c r="D95" s="782">
        <v>33312.18</v>
      </c>
      <c r="E95" s="783"/>
      <c r="F95" s="782">
        <v>5752.5</v>
      </c>
      <c r="G95" s="783"/>
      <c r="H95" s="782">
        <v>3110.58</v>
      </c>
      <c r="I95" s="783"/>
      <c r="J95" s="782">
        <v>24449.1</v>
      </c>
      <c r="K95" s="784">
        <v>45676.0</v>
      </c>
      <c r="L95" s="785">
        <v>0.8354166666666667</v>
      </c>
      <c r="M95" s="784">
        <v>45678.0</v>
      </c>
      <c r="N95" s="785">
        <v>0.69375</v>
      </c>
      <c r="O95" s="771" t="s">
        <v>2522</v>
      </c>
      <c r="P95" s="768">
        <v>8123.3</v>
      </c>
      <c r="Q95" s="768">
        <v>200.0</v>
      </c>
      <c r="R95" s="786"/>
      <c r="S95" s="787" t="s">
        <v>2524</v>
      </c>
      <c r="T95" s="548" t="s">
        <v>164</v>
      </c>
    </row>
    <row r="96" ht="15.75" customHeight="1">
      <c r="A96" s="780" t="s">
        <v>946</v>
      </c>
      <c r="B96" s="781" t="s">
        <v>2524</v>
      </c>
      <c r="C96" s="781">
        <v>1828.0</v>
      </c>
      <c r="D96" s="782">
        <v>35981.72</v>
      </c>
      <c r="E96" s="783"/>
      <c r="F96" s="782">
        <v>5752.5</v>
      </c>
      <c r="G96" s="783"/>
      <c r="H96" s="783"/>
      <c r="I96" s="783"/>
      <c r="J96" s="782">
        <v>30229.22</v>
      </c>
      <c r="K96" s="784">
        <v>45676.0</v>
      </c>
      <c r="L96" s="785">
        <v>0.5715277777777777</v>
      </c>
      <c r="M96" s="784">
        <v>45679.0</v>
      </c>
      <c r="N96" s="785">
        <v>0.5680555555555555</v>
      </c>
      <c r="O96" s="771" t="s">
        <v>3774</v>
      </c>
      <c r="P96" s="768">
        <v>9500.0</v>
      </c>
      <c r="Q96" s="793">
        <v>200.0</v>
      </c>
      <c r="R96" s="786"/>
      <c r="S96" s="787" t="s">
        <v>2524</v>
      </c>
      <c r="T96" s="548" t="s">
        <v>57</v>
      </c>
    </row>
    <row r="97" ht="15.75" customHeight="1">
      <c r="A97" s="780" t="s">
        <v>940</v>
      </c>
      <c r="B97" s="781">
        <v>401.0</v>
      </c>
      <c r="C97" s="781">
        <v>1818.0</v>
      </c>
      <c r="D97" s="782">
        <v>140726.8</v>
      </c>
      <c r="E97" s="783"/>
      <c r="F97" s="782">
        <v>37050.0</v>
      </c>
      <c r="G97" s="783"/>
      <c r="H97" s="782">
        <v>35000.0</v>
      </c>
      <c r="I97" s="783"/>
      <c r="J97" s="782">
        <v>68676.8</v>
      </c>
      <c r="K97" s="784">
        <v>45675.0</v>
      </c>
      <c r="L97" s="785">
        <v>0.7527777777777778</v>
      </c>
      <c r="M97" s="784">
        <v>45679.0</v>
      </c>
      <c r="N97" s="785">
        <v>0.5680555555555555</v>
      </c>
      <c r="O97" s="771" t="s">
        <v>3687</v>
      </c>
      <c r="P97" s="768" t="s">
        <v>3775</v>
      </c>
      <c r="Q97" s="768" t="s">
        <v>2603</v>
      </c>
      <c r="R97" s="786"/>
      <c r="S97" s="787" t="s">
        <v>2407</v>
      </c>
      <c r="T97" s="548" t="s">
        <v>57</v>
      </c>
    </row>
    <row r="98" ht="15.75" customHeight="1">
      <c r="A98" s="780" t="s">
        <v>955</v>
      </c>
      <c r="B98" s="781">
        <v>414.0</v>
      </c>
      <c r="C98" s="781">
        <v>1826.0</v>
      </c>
      <c r="D98" s="782">
        <v>47282.1</v>
      </c>
      <c r="E98" s="783"/>
      <c r="F98" s="782">
        <v>14625.0</v>
      </c>
      <c r="G98" s="783"/>
      <c r="H98" s="783"/>
      <c r="I98" s="782">
        <v>20000.0</v>
      </c>
      <c r="J98" s="782">
        <v>12657.1</v>
      </c>
      <c r="K98" s="784">
        <v>45676.0</v>
      </c>
      <c r="L98" s="785">
        <v>0.5340277777777778</v>
      </c>
      <c r="M98" s="784">
        <v>45679.0</v>
      </c>
      <c r="N98" s="785">
        <v>0.6604166666666667</v>
      </c>
      <c r="O98" s="771" t="s">
        <v>3776</v>
      </c>
      <c r="P98" s="768">
        <v>8800.0</v>
      </c>
      <c r="Q98" s="768">
        <v>200.0</v>
      </c>
      <c r="R98" s="786"/>
      <c r="S98" s="787" t="s">
        <v>2407</v>
      </c>
      <c r="T98" s="548" t="s">
        <v>57</v>
      </c>
    </row>
    <row r="99" ht="15.75" customHeight="1">
      <c r="A99" s="780" t="s">
        <v>3777</v>
      </c>
      <c r="B99" s="781">
        <v>401.0</v>
      </c>
      <c r="C99" s="781">
        <v>1844.0</v>
      </c>
      <c r="D99" s="782">
        <v>35721.53</v>
      </c>
      <c r="E99" s="783"/>
      <c r="F99" s="783"/>
      <c r="G99" s="782">
        <v>23549.28</v>
      </c>
      <c r="H99" s="783"/>
      <c r="I99" s="783"/>
      <c r="J99" s="782">
        <v>12172.25</v>
      </c>
      <c r="K99" s="784">
        <v>45679.0</v>
      </c>
      <c r="L99" s="785">
        <v>0.14444444444444443</v>
      </c>
      <c r="M99" s="784">
        <v>45679.0</v>
      </c>
      <c r="N99" s="785">
        <v>0.6534722222222222</v>
      </c>
      <c r="O99" s="771" t="s">
        <v>3716</v>
      </c>
      <c r="P99" s="768">
        <v>1050.0</v>
      </c>
      <c r="Q99" s="775"/>
      <c r="R99" s="789" t="s">
        <v>2483</v>
      </c>
      <c r="S99" s="787" t="s">
        <v>2403</v>
      </c>
      <c r="T99" s="669" t="s">
        <v>3696</v>
      </c>
    </row>
    <row r="100" ht="15.75" customHeight="1">
      <c r="A100" s="612" t="s">
        <v>951</v>
      </c>
      <c r="B100" s="781">
        <v>408.0</v>
      </c>
      <c r="C100" s="781">
        <v>1816.0</v>
      </c>
      <c r="D100" s="782">
        <v>70701.85</v>
      </c>
      <c r="E100" s="783"/>
      <c r="F100" s="782">
        <v>14625.0</v>
      </c>
      <c r="G100" s="782">
        <v>55086.84</v>
      </c>
      <c r="H100" s="783"/>
      <c r="I100" s="781">
        <v>990.01</v>
      </c>
      <c r="J100" s="781">
        <v>0.0</v>
      </c>
      <c r="K100" s="784">
        <v>45675.0</v>
      </c>
      <c r="L100" s="785">
        <v>0.5548611111111111</v>
      </c>
      <c r="M100" s="784">
        <v>45679.0</v>
      </c>
      <c r="N100" s="785">
        <v>0.71875</v>
      </c>
      <c r="O100" s="771" t="s">
        <v>2539</v>
      </c>
      <c r="P100" s="768">
        <v>6000.0</v>
      </c>
      <c r="Q100" s="775"/>
      <c r="R100" s="789" t="s">
        <v>2509</v>
      </c>
      <c r="S100" s="787" t="s">
        <v>2407</v>
      </c>
      <c r="T100" s="548" t="s">
        <v>3701</v>
      </c>
    </row>
    <row r="101" ht="15.75" customHeight="1">
      <c r="A101" s="780" t="s">
        <v>960</v>
      </c>
      <c r="B101" s="781">
        <v>409.0</v>
      </c>
      <c r="C101" s="781">
        <v>1835.0</v>
      </c>
      <c r="D101" s="782">
        <v>44324.73</v>
      </c>
      <c r="E101" s="783"/>
      <c r="F101" s="782">
        <v>17550.0</v>
      </c>
      <c r="G101" s="782">
        <v>26351.15</v>
      </c>
      <c r="H101" s="783"/>
      <c r="I101" s="781">
        <v>423.58</v>
      </c>
      <c r="J101" s="781">
        <v>0.0</v>
      </c>
      <c r="K101" s="784">
        <v>45677.0</v>
      </c>
      <c r="L101" s="785">
        <v>0.9090277777777778</v>
      </c>
      <c r="M101" s="784">
        <v>45679.0</v>
      </c>
      <c r="N101" s="785">
        <v>0.7513888888888889</v>
      </c>
      <c r="O101" s="771" t="s">
        <v>2539</v>
      </c>
      <c r="P101" s="768">
        <v>3600.0</v>
      </c>
      <c r="Q101" s="775"/>
      <c r="R101" s="789" t="s">
        <v>2422</v>
      </c>
      <c r="S101" s="787" t="s">
        <v>2407</v>
      </c>
      <c r="T101" s="548" t="s">
        <v>57</v>
      </c>
    </row>
    <row r="102" ht="15.75" customHeight="1">
      <c r="A102" s="780" t="s">
        <v>3778</v>
      </c>
      <c r="B102" s="781">
        <v>415.0</v>
      </c>
      <c r="C102" s="781">
        <v>1827.0</v>
      </c>
      <c r="D102" s="782">
        <v>74123.99</v>
      </c>
      <c r="E102" s="782">
        <v>14824.85</v>
      </c>
      <c r="F102" s="782">
        <v>14625.0</v>
      </c>
      <c r="G102" s="782">
        <v>44340.18</v>
      </c>
      <c r="H102" s="783"/>
      <c r="I102" s="783"/>
      <c r="J102" s="781">
        <v>333.96</v>
      </c>
      <c r="K102" s="784">
        <v>45676.0</v>
      </c>
      <c r="L102" s="785">
        <v>0.5659722222222222</v>
      </c>
      <c r="M102" s="784">
        <v>45681.0</v>
      </c>
      <c r="N102" s="785">
        <v>0.6972222222222222</v>
      </c>
      <c r="O102" s="771" t="s">
        <v>2406</v>
      </c>
      <c r="P102" s="768">
        <v>7200.0</v>
      </c>
      <c r="Q102" s="775"/>
      <c r="R102" s="789" t="s">
        <v>2422</v>
      </c>
      <c r="S102" s="787" t="s">
        <v>2403</v>
      </c>
      <c r="T102" s="548" t="s">
        <v>3701</v>
      </c>
    </row>
    <row r="103" ht="15.75" customHeight="1">
      <c r="A103" s="780" t="s">
        <v>1030</v>
      </c>
      <c r="B103" s="781">
        <v>417.0</v>
      </c>
      <c r="C103" s="781">
        <v>1847.0</v>
      </c>
      <c r="D103" s="782">
        <v>42361.96</v>
      </c>
      <c r="E103" s="783"/>
      <c r="F103" s="782">
        <v>29250.0</v>
      </c>
      <c r="G103" s="782">
        <v>11043.75</v>
      </c>
      <c r="H103" s="783"/>
      <c r="I103" s="783"/>
      <c r="J103" s="782">
        <v>2068.21</v>
      </c>
      <c r="K103" s="784">
        <v>45679.0</v>
      </c>
      <c r="L103" s="785">
        <v>0.6638888888888889</v>
      </c>
      <c r="M103" s="784">
        <v>45681.0</v>
      </c>
      <c r="N103" s="785">
        <v>0.6638888888888889</v>
      </c>
      <c r="O103" s="771" t="s">
        <v>2522</v>
      </c>
      <c r="P103" s="768">
        <v>3600.0</v>
      </c>
      <c r="Q103" s="775"/>
      <c r="R103" s="789" t="s">
        <v>2483</v>
      </c>
      <c r="S103" s="787" t="s">
        <v>2403</v>
      </c>
      <c r="T103" s="548" t="s">
        <v>57</v>
      </c>
    </row>
    <row r="104" ht="15.75" customHeight="1">
      <c r="A104" s="780" t="s">
        <v>3589</v>
      </c>
      <c r="B104" s="781" t="s">
        <v>2729</v>
      </c>
      <c r="C104" s="781">
        <v>1853.0</v>
      </c>
      <c r="D104" s="782">
        <v>135394.07</v>
      </c>
      <c r="E104" s="782">
        <v>27078.81</v>
      </c>
      <c r="F104" s="783"/>
      <c r="G104" s="783"/>
      <c r="H104" s="783"/>
      <c r="I104" s="782">
        <v>20000.0</v>
      </c>
      <c r="J104" s="782">
        <v>88315.26</v>
      </c>
      <c r="K104" s="784">
        <v>45680.0</v>
      </c>
      <c r="L104" s="785">
        <v>0.31527777777777777</v>
      </c>
      <c r="M104" s="784">
        <v>45681.0</v>
      </c>
      <c r="N104" s="785">
        <v>0.6666666666666666</v>
      </c>
      <c r="O104" s="771" t="s">
        <v>1763</v>
      </c>
      <c r="P104" s="777">
        <v>9000.0</v>
      </c>
      <c r="Q104" s="768">
        <v>200.0</v>
      </c>
      <c r="R104" s="786"/>
      <c r="S104" s="787" t="s">
        <v>2407</v>
      </c>
      <c r="T104" s="669" t="s">
        <v>3696</v>
      </c>
    </row>
    <row r="105" ht="15.75" customHeight="1">
      <c r="A105" s="780" t="s">
        <v>1005</v>
      </c>
      <c r="B105" s="781">
        <v>411.0</v>
      </c>
      <c r="C105" s="781">
        <v>1842.0</v>
      </c>
      <c r="D105" s="782">
        <v>49471.84</v>
      </c>
      <c r="E105" s="783"/>
      <c r="F105" s="782">
        <v>11700.0</v>
      </c>
      <c r="G105" s="782">
        <v>36570.88</v>
      </c>
      <c r="H105" s="783"/>
      <c r="I105" s="783"/>
      <c r="J105" s="782">
        <v>1200.96</v>
      </c>
      <c r="K105" s="784">
        <v>45678.0</v>
      </c>
      <c r="L105" s="785">
        <v>0.9722222222222222</v>
      </c>
      <c r="M105" s="784">
        <v>45681.0</v>
      </c>
      <c r="N105" s="785">
        <v>0.5340277777777778</v>
      </c>
      <c r="O105" s="771" t="s">
        <v>3712</v>
      </c>
      <c r="P105" s="768">
        <v>3600.0</v>
      </c>
      <c r="Q105" s="775"/>
      <c r="R105" s="789" t="s">
        <v>2483</v>
      </c>
      <c r="S105" s="787" t="s">
        <v>2403</v>
      </c>
      <c r="T105" s="548" t="s">
        <v>57</v>
      </c>
    </row>
    <row r="106" ht="15.75" customHeight="1">
      <c r="A106" s="780" t="s">
        <v>998</v>
      </c>
      <c r="B106" s="781">
        <v>421.0</v>
      </c>
      <c r="C106" s="781">
        <v>1836.0</v>
      </c>
      <c r="D106" s="782">
        <v>37245.05</v>
      </c>
      <c r="E106" s="783"/>
      <c r="F106" s="782">
        <v>7800.0</v>
      </c>
      <c r="G106" s="782">
        <v>28358.97</v>
      </c>
      <c r="H106" s="783"/>
      <c r="I106" s="783"/>
      <c r="J106" s="782">
        <v>1086.08</v>
      </c>
      <c r="K106" s="784">
        <v>45677.0</v>
      </c>
      <c r="L106" s="785">
        <v>0.9569444444444445</v>
      </c>
      <c r="M106" s="784">
        <v>45681.0</v>
      </c>
      <c r="N106" s="785">
        <v>0.4951388888888889</v>
      </c>
      <c r="O106" s="771" t="s">
        <v>3686</v>
      </c>
      <c r="P106" s="768">
        <v>5100.0</v>
      </c>
      <c r="Q106" s="775"/>
      <c r="R106" s="789" t="s">
        <v>2422</v>
      </c>
      <c r="S106" s="787" t="s">
        <v>2403</v>
      </c>
      <c r="T106" s="548" t="s">
        <v>57</v>
      </c>
    </row>
    <row r="107" ht="15.75" customHeight="1">
      <c r="A107" s="780" t="s">
        <v>1012</v>
      </c>
      <c r="B107" s="781">
        <v>405.0</v>
      </c>
      <c r="C107" s="781">
        <v>1840.0</v>
      </c>
      <c r="D107" s="782">
        <v>70163.15</v>
      </c>
      <c r="E107" s="783"/>
      <c r="F107" s="782">
        <v>30615.0</v>
      </c>
      <c r="G107" s="783"/>
      <c r="H107" s="783"/>
      <c r="I107" s="782">
        <v>20000.0</v>
      </c>
      <c r="J107" s="782">
        <v>19548.15</v>
      </c>
      <c r="K107" s="784">
        <v>45678.0</v>
      </c>
      <c r="L107" s="785">
        <v>0.7527777777777778</v>
      </c>
      <c r="M107" s="784">
        <v>45681.0</v>
      </c>
      <c r="N107" s="785">
        <v>0.5840277777777778</v>
      </c>
      <c r="O107" s="771" t="s">
        <v>1763</v>
      </c>
      <c r="P107" s="768">
        <v>8800.0</v>
      </c>
      <c r="Q107" s="768">
        <v>200.0</v>
      </c>
      <c r="R107" s="786"/>
      <c r="S107" s="787" t="s">
        <v>2407</v>
      </c>
      <c r="T107" s="548" t="s">
        <v>164</v>
      </c>
    </row>
    <row r="108" ht="15.75" customHeight="1">
      <c r="A108" s="780" t="s">
        <v>1017</v>
      </c>
      <c r="B108" s="781">
        <v>408.0</v>
      </c>
      <c r="C108" s="781">
        <v>1850.0</v>
      </c>
      <c r="D108" s="782">
        <v>88907.12</v>
      </c>
      <c r="E108" s="782">
        <v>17781.39</v>
      </c>
      <c r="F108" s="782">
        <v>16575.0</v>
      </c>
      <c r="G108" s="783"/>
      <c r="H108" s="783"/>
      <c r="I108" s="782">
        <v>50000.0</v>
      </c>
      <c r="J108" s="782">
        <v>4550.73</v>
      </c>
      <c r="K108" s="784">
        <v>45679.0</v>
      </c>
      <c r="L108" s="785">
        <v>0.8868055555555555</v>
      </c>
      <c r="M108" s="784">
        <v>45681.0</v>
      </c>
      <c r="N108" s="785">
        <v>0.7388888888888889</v>
      </c>
      <c r="O108" s="771" t="s">
        <v>3779</v>
      </c>
      <c r="P108" s="768" t="s">
        <v>3780</v>
      </c>
      <c r="Q108" s="768" t="s">
        <v>2444</v>
      </c>
      <c r="R108" s="786"/>
      <c r="S108" s="787" t="s">
        <v>2403</v>
      </c>
      <c r="T108" s="548" t="s">
        <v>88</v>
      </c>
    </row>
    <row r="109" ht="15.75" customHeight="1">
      <c r="A109" s="780" t="s">
        <v>1036</v>
      </c>
      <c r="B109" s="781">
        <v>419.0</v>
      </c>
      <c r="C109" s="781">
        <v>1834.0</v>
      </c>
      <c r="D109" s="782">
        <v>105774.39</v>
      </c>
      <c r="E109" s="782">
        <v>21154.82</v>
      </c>
      <c r="F109" s="782">
        <v>16575.0</v>
      </c>
      <c r="G109" s="783"/>
      <c r="H109" s="783"/>
      <c r="I109" s="782">
        <v>45000.0</v>
      </c>
      <c r="J109" s="782">
        <v>23044.57</v>
      </c>
      <c r="K109" s="784">
        <v>45677.0</v>
      </c>
      <c r="L109" s="785">
        <v>0.9034722222222222</v>
      </c>
      <c r="M109" s="784">
        <v>45681.0</v>
      </c>
      <c r="N109" s="785">
        <v>0.61875</v>
      </c>
      <c r="O109" s="771" t="s">
        <v>2540</v>
      </c>
      <c r="P109" s="768" t="s">
        <v>3781</v>
      </c>
      <c r="Q109" s="768" t="s">
        <v>2444</v>
      </c>
      <c r="R109" s="786"/>
      <c r="S109" s="787" t="s">
        <v>2407</v>
      </c>
      <c r="T109" s="548" t="s">
        <v>98</v>
      </c>
    </row>
    <row r="110" ht="15.75" customHeight="1">
      <c r="A110" s="780" t="s">
        <v>1056</v>
      </c>
      <c r="B110" s="781">
        <v>409.0</v>
      </c>
      <c r="C110" s="781">
        <v>1852.0</v>
      </c>
      <c r="D110" s="782">
        <v>48678.15</v>
      </c>
      <c r="E110" s="783"/>
      <c r="F110" s="782">
        <v>7800.0</v>
      </c>
      <c r="G110" s="782">
        <v>39519.89</v>
      </c>
      <c r="H110" s="783"/>
      <c r="I110" s="783"/>
      <c r="J110" s="782">
        <v>1358.26</v>
      </c>
      <c r="K110" s="784">
        <v>45680.0</v>
      </c>
      <c r="L110" s="785">
        <v>0.11319444444444444</v>
      </c>
      <c r="M110" s="784">
        <v>45682.0</v>
      </c>
      <c r="N110" s="785">
        <v>0.6131944444444445</v>
      </c>
      <c r="O110" s="771" t="s">
        <v>3782</v>
      </c>
      <c r="P110" s="768" t="s">
        <v>3783</v>
      </c>
      <c r="Q110" s="775"/>
      <c r="R110" s="789" t="s">
        <v>2509</v>
      </c>
      <c r="S110" s="787" t="s">
        <v>2403</v>
      </c>
      <c r="T110" s="548" t="s">
        <v>57</v>
      </c>
    </row>
    <row r="111" ht="15.75" customHeight="1">
      <c r="A111" s="780" t="s">
        <v>1050</v>
      </c>
      <c r="B111" s="781">
        <v>416.0</v>
      </c>
      <c r="C111" s="781">
        <v>1841.0</v>
      </c>
      <c r="D111" s="782">
        <v>203670.55</v>
      </c>
      <c r="E111" s="783"/>
      <c r="F111" s="782">
        <v>37050.0</v>
      </c>
      <c r="G111" s="783"/>
      <c r="H111" s="783"/>
      <c r="I111" s="782">
        <v>115000.0</v>
      </c>
      <c r="J111" s="782">
        <v>51620.55</v>
      </c>
      <c r="K111" s="784">
        <v>45678.0</v>
      </c>
      <c r="L111" s="785">
        <v>0.7951388888888888</v>
      </c>
      <c r="M111" s="784">
        <v>45316.0</v>
      </c>
      <c r="N111" s="785">
        <v>0.6395833333333333</v>
      </c>
      <c r="O111" s="771" t="s">
        <v>3784</v>
      </c>
      <c r="P111" s="768" t="s">
        <v>3785</v>
      </c>
      <c r="Q111" s="768" t="s">
        <v>2603</v>
      </c>
      <c r="R111" s="786"/>
      <c r="S111" s="787" t="s">
        <v>2407</v>
      </c>
      <c r="T111" s="548" t="s">
        <v>75</v>
      </c>
    </row>
    <row r="112" ht="15.75" customHeight="1">
      <c r="A112" s="780" t="s">
        <v>1042</v>
      </c>
      <c r="B112" s="781">
        <v>416.0</v>
      </c>
      <c r="C112" s="781">
        <v>1845.0</v>
      </c>
      <c r="D112" s="782">
        <v>38892.72</v>
      </c>
      <c r="E112" s="783"/>
      <c r="F112" s="782">
        <v>19402.0</v>
      </c>
      <c r="G112" s="783"/>
      <c r="H112" s="783"/>
      <c r="I112" s="782">
        <v>35000.0</v>
      </c>
      <c r="J112" s="782">
        <v>-15509.28</v>
      </c>
      <c r="K112" s="784">
        <v>45679.0</v>
      </c>
      <c r="L112" s="785">
        <v>0.3590277777777778</v>
      </c>
      <c r="M112" s="784">
        <v>45682.0</v>
      </c>
      <c r="N112" s="785">
        <v>0.6388888888888888</v>
      </c>
      <c r="O112" s="771" t="s">
        <v>2406</v>
      </c>
      <c r="P112" s="768">
        <v>10000.0</v>
      </c>
      <c r="Q112" s="768">
        <v>200.0</v>
      </c>
      <c r="R112" s="786"/>
      <c r="S112" s="787" t="s">
        <v>2407</v>
      </c>
      <c r="T112" s="548" t="s">
        <v>75</v>
      </c>
    </row>
    <row r="113" ht="15.75" customHeight="1">
      <c r="A113" s="780" t="s">
        <v>3786</v>
      </c>
      <c r="B113" s="781">
        <v>422.0</v>
      </c>
      <c r="C113" s="781">
        <v>1848.0</v>
      </c>
      <c r="D113" s="782">
        <v>46790.34</v>
      </c>
      <c r="E113" s="783"/>
      <c r="F113" s="783"/>
      <c r="G113" s="783"/>
      <c r="H113" s="783"/>
      <c r="I113" s="782">
        <v>20000.0</v>
      </c>
      <c r="J113" s="782">
        <v>26790.34</v>
      </c>
      <c r="K113" s="784">
        <v>45679.0</v>
      </c>
      <c r="L113" s="785">
        <v>0.6479166666666667</v>
      </c>
      <c r="M113" s="784">
        <v>45682.0</v>
      </c>
      <c r="N113" s="785">
        <v>0.6243055555555556</v>
      </c>
      <c r="O113" s="771" t="s">
        <v>3759</v>
      </c>
      <c r="P113" s="768">
        <v>8000.0</v>
      </c>
      <c r="Q113" s="768">
        <v>200.0</v>
      </c>
      <c r="R113" s="786"/>
      <c r="S113" s="787" t="s">
        <v>2403</v>
      </c>
      <c r="T113" s="669" t="s">
        <v>3696</v>
      </c>
    </row>
    <row r="114" ht="15.75" customHeight="1">
      <c r="A114" s="780" t="s">
        <v>1064</v>
      </c>
      <c r="B114" s="781">
        <v>414.0</v>
      </c>
      <c r="C114" s="781">
        <v>1849.0</v>
      </c>
      <c r="D114" s="782">
        <v>160380.69</v>
      </c>
      <c r="E114" s="783"/>
      <c r="F114" s="782">
        <v>37050.0</v>
      </c>
      <c r="G114" s="783"/>
      <c r="H114" s="783"/>
      <c r="I114" s="782">
        <v>50000.0</v>
      </c>
      <c r="J114" s="782">
        <v>73330.69</v>
      </c>
      <c r="K114" s="784">
        <v>45679.0</v>
      </c>
      <c r="L114" s="785">
        <v>0.8493055555555555</v>
      </c>
      <c r="M114" s="784">
        <v>45682.0</v>
      </c>
      <c r="N114" s="783"/>
      <c r="O114" s="771" t="s">
        <v>3787</v>
      </c>
      <c r="P114" s="768" t="s">
        <v>2453</v>
      </c>
      <c r="Q114" s="768" t="s">
        <v>3788</v>
      </c>
      <c r="R114" s="786"/>
      <c r="S114" s="787" t="s">
        <v>2403</v>
      </c>
      <c r="T114" s="548" t="s">
        <v>228</v>
      </c>
    </row>
    <row r="115" ht="15.75" customHeight="1">
      <c r="A115" s="780" t="s">
        <v>1090</v>
      </c>
      <c r="B115" s="781">
        <v>408.0</v>
      </c>
      <c r="C115" s="781">
        <v>1860.0</v>
      </c>
      <c r="D115" s="782">
        <v>64941.42</v>
      </c>
      <c r="E115" s="783"/>
      <c r="F115" s="782">
        <v>14625.0</v>
      </c>
      <c r="G115" s="782">
        <v>27000.0</v>
      </c>
      <c r="H115" s="783"/>
      <c r="I115" s="782">
        <v>20000.0</v>
      </c>
      <c r="J115" s="782">
        <v>3316.42</v>
      </c>
      <c r="K115" s="784">
        <v>45682.0</v>
      </c>
      <c r="L115" s="785">
        <v>0.8041666666666667</v>
      </c>
      <c r="M115" s="784">
        <v>45683.0</v>
      </c>
      <c r="N115" s="785">
        <v>0.8</v>
      </c>
      <c r="O115" s="771" t="s">
        <v>3789</v>
      </c>
      <c r="P115" s="768" t="s">
        <v>3790</v>
      </c>
      <c r="Q115" s="768" t="s">
        <v>2444</v>
      </c>
      <c r="R115" s="786"/>
      <c r="S115" s="787" t="s">
        <v>2407</v>
      </c>
      <c r="T115" s="548" t="s">
        <v>228</v>
      </c>
    </row>
    <row r="116" ht="15.75" customHeight="1">
      <c r="A116" s="780" t="s">
        <v>1111</v>
      </c>
      <c r="B116" s="781">
        <v>401.0</v>
      </c>
      <c r="C116" s="781">
        <v>1851.0</v>
      </c>
      <c r="D116" s="782">
        <v>55882.1</v>
      </c>
      <c r="E116" s="783"/>
      <c r="F116" s="782">
        <v>14625.0</v>
      </c>
      <c r="G116" s="782">
        <v>40485.1</v>
      </c>
      <c r="H116" s="783"/>
      <c r="I116" s="783"/>
      <c r="J116" s="781">
        <v>772.0</v>
      </c>
      <c r="K116" s="784">
        <v>45679.0</v>
      </c>
      <c r="L116" s="785">
        <v>0.9361111111111111</v>
      </c>
      <c r="M116" s="784">
        <v>45683.0</v>
      </c>
      <c r="N116" s="785">
        <v>0.9361111111111111</v>
      </c>
      <c r="O116" s="771" t="s">
        <v>3638</v>
      </c>
      <c r="P116" s="768">
        <v>4500.0</v>
      </c>
      <c r="Q116" s="775"/>
      <c r="R116" s="789" t="s">
        <v>2422</v>
      </c>
      <c r="S116" s="787" t="s">
        <v>2407</v>
      </c>
      <c r="T116" s="548" t="s">
        <v>164</v>
      </c>
    </row>
    <row r="117" ht="15.75" customHeight="1">
      <c r="A117" s="780" t="s">
        <v>1104</v>
      </c>
      <c r="B117" s="781">
        <v>415.0</v>
      </c>
      <c r="C117" s="781">
        <v>1862.0</v>
      </c>
      <c r="D117" s="782">
        <v>40038.82</v>
      </c>
      <c r="E117" s="783"/>
      <c r="F117" s="782">
        <v>7800.0</v>
      </c>
      <c r="G117" s="783"/>
      <c r="H117" s="783"/>
      <c r="I117" s="782">
        <v>20000.0</v>
      </c>
      <c r="J117" s="782">
        <v>12238.82</v>
      </c>
      <c r="K117" s="784">
        <v>45682.0</v>
      </c>
      <c r="L117" s="785">
        <v>0.034722222222222224</v>
      </c>
      <c r="M117" s="784">
        <v>45683.0</v>
      </c>
      <c r="N117" s="781" t="s">
        <v>3791</v>
      </c>
      <c r="O117" s="771" t="s">
        <v>2671</v>
      </c>
      <c r="P117" s="768">
        <v>5000.0</v>
      </c>
      <c r="Q117" s="768">
        <v>200.0</v>
      </c>
      <c r="R117" s="786"/>
      <c r="S117" s="787" t="s">
        <v>2407</v>
      </c>
      <c r="T117" s="548" t="s">
        <v>57</v>
      </c>
    </row>
    <row r="118" ht="15.75" customHeight="1">
      <c r="A118" s="780" t="s">
        <v>1077</v>
      </c>
      <c r="B118" s="781">
        <v>410.0</v>
      </c>
      <c r="C118" s="781">
        <v>1856.0</v>
      </c>
      <c r="D118" s="782">
        <v>84858.31</v>
      </c>
      <c r="E118" s="783"/>
      <c r="F118" s="782">
        <v>24960.0</v>
      </c>
      <c r="G118" s="782">
        <v>59474.73</v>
      </c>
      <c r="H118" s="783"/>
      <c r="I118" s="783"/>
      <c r="J118" s="781">
        <v>423.58</v>
      </c>
      <c r="K118" s="784">
        <v>45680.0</v>
      </c>
      <c r="L118" s="785">
        <v>0.69375</v>
      </c>
      <c r="M118" s="784">
        <v>45683.0</v>
      </c>
      <c r="N118" s="785">
        <v>0.6701388888888888</v>
      </c>
      <c r="O118" s="771" t="s">
        <v>3792</v>
      </c>
      <c r="P118" s="768" t="s">
        <v>3793</v>
      </c>
      <c r="Q118" s="775"/>
      <c r="R118" s="789" t="s">
        <v>2422</v>
      </c>
      <c r="S118" s="787" t="s">
        <v>2403</v>
      </c>
      <c r="T118" s="548" t="s">
        <v>57</v>
      </c>
    </row>
    <row r="119" ht="15.75" customHeight="1">
      <c r="A119" s="780" t="s">
        <v>1083</v>
      </c>
      <c r="B119" s="781">
        <v>403.0</v>
      </c>
      <c r="C119" s="781">
        <v>1822.0</v>
      </c>
      <c r="D119" s="782">
        <v>240663.83</v>
      </c>
      <c r="E119" s="783"/>
      <c r="F119" s="782">
        <v>29835.0</v>
      </c>
      <c r="G119" s="783"/>
      <c r="H119" s="783"/>
      <c r="I119" s="782">
        <v>63293.64</v>
      </c>
      <c r="J119" s="782">
        <v>147535.19</v>
      </c>
      <c r="K119" s="784">
        <v>45676.0</v>
      </c>
      <c r="L119" s="785">
        <v>0.12569444444444444</v>
      </c>
      <c r="M119" s="784">
        <v>45683.0</v>
      </c>
      <c r="N119" s="785">
        <v>0.16041666666666668</v>
      </c>
      <c r="O119" s="771" t="s">
        <v>3794</v>
      </c>
      <c r="P119" s="768" t="s">
        <v>3795</v>
      </c>
      <c r="Q119" s="768" t="s">
        <v>3796</v>
      </c>
      <c r="R119" s="786"/>
      <c r="S119" s="787" t="s">
        <v>2403</v>
      </c>
      <c r="T119" s="548" t="s">
        <v>75</v>
      </c>
    </row>
    <row r="120" ht="15.75" customHeight="1">
      <c r="A120" s="780" t="s">
        <v>1096</v>
      </c>
      <c r="B120" s="781">
        <v>405.0</v>
      </c>
      <c r="C120" s="781">
        <v>1857.0</v>
      </c>
      <c r="D120" s="782">
        <v>60539.94</v>
      </c>
      <c r="E120" s="783"/>
      <c r="F120" s="782">
        <v>19695.0</v>
      </c>
      <c r="G120" s="783"/>
      <c r="H120" s="783"/>
      <c r="I120" s="782">
        <v>20000.0</v>
      </c>
      <c r="J120" s="782">
        <v>20844.94</v>
      </c>
      <c r="K120" s="784">
        <v>45681.0</v>
      </c>
      <c r="L120" s="785">
        <v>0.5381944444444444</v>
      </c>
      <c r="M120" s="784">
        <v>45683.0</v>
      </c>
      <c r="N120" s="785">
        <v>0.6701388888888888</v>
      </c>
      <c r="O120" s="771" t="s">
        <v>3797</v>
      </c>
      <c r="P120" s="768" t="s">
        <v>3798</v>
      </c>
      <c r="Q120" s="768" t="s">
        <v>2461</v>
      </c>
      <c r="R120" s="786"/>
      <c r="S120" s="787" t="s">
        <v>2407</v>
      </c>
      <c r="T120" s="548" t="s">
        <v>843</v>
      </c>
    </row>
    <row r="121" ht="15.75" customHeight="1">
      <c r="A121" s="780" t="s">
        <v>1140</v>
      </c>
      <c r="B121" s="781">
        <v>411.0</v>
      </c>
      <c r="C121" s="781">
        <v>1859.0</v>
      </c>
      <c r="D121" s="782">
        <v>96607.73</v>
      </c>
      <c r="E121" s="782">
        <v>19321.52</v>
      </c>
      <c r="F121" s="782">
        <v>37635.0</v>
      </c>
      <c r="G121" s="783"/>
      <c r="H121" s="783"/>
      <c r="I121" s="782">
        <v>20000.0</v>
      </c>
      <c r="J121" s="782">
        <v>19651.21</v>
      </c>
      <c r="K121" s="784">
        <v>45681.0</v>
      </c>
      <c r="L121" s="785">
        <v>0.6833333333333333</v>
      </c>
      <c r="M121" s="784">
        <v>45685.0</v>
      </c>
      <c r="N121" s="785">
        <v>0.44722222222222224</v>
      </c>
      <c r="O121" s="771" t="s">
        <v>3799</v>
      </c>
      <c r="P121" s="768" t="s">
        <v>3800</v>
      </c>
      <c r="Q121" s="768" t="s">
        <v>2444</v>
      </c>
      <c r="R121" s="786"/>
      <c r="S121" s="787" t="s">
        <v>2403</v>
      </c>
      <c r="T121" s="548" t="s">
        <v>1142</v>
      </c>
    </row>
    <row r="122" ht="15.75" customHeight="1">
      <c r="A122" s="780" t="s">
        <v>1155</v>
      </c>
      <c r="B122" s="781" t="s">
        <v>2524</v>
      </c>
      <c r="C122" s="781">
        <v>1854.0</v>
      </c>
      <c r="D122" s="782">
        <v>97708.39</v>
      </c>
      <c r="E122" s="783"/>
      <c r="F122" s="782">
        <v>38707.5</v>
      </c>
      <c r="G122" s="783"/>
      <c r="H122" s="783"/>
      <c r="I122" s="782">
        <v>1556.42</v>
      </c>
      <c r="J122" s="782">
        <v>57444.47</v>
      </c>
      <c r="K122" s="784">
        <v>45680.0</v>
      </c>
      <c r="L122" s="785">
        <v>0.30416666666666664</v>
      </c>
      <c r="M122" s="784">
        <v>45686.0</v>
      </c>
      <c r="N122" s="785">
        <v>0.35</v>
      </c>
      <c r="O122" s="771" t="s">
        <v>3663</v>
      </c>
      <c r="P122" s="790">
        <v>20000.0</v>
      </c>
      <c r="Q122" s="768">
        <v>200.0</v>
      </c>
      <c r="R122" s="786"/>
      <c r="S122" s="787" t="s">
        <v>2407</v>
      </c>
      <c r="T122" s="548" t="s">
        <v>228</v>
      </c>
    </row>
    <row r="123" ht="15.75" customHeight="1">
      <c r="A123" s="780" t="s">
        <v>1184</v>
      </c>
      <c r="B123" s="781">
        <v>416.0</v>
      </c>
      <c r="C123" s="781">
        <v>1866.0</v>
      </c>
      <c r="D123" s="782">
        <v>46472.75</v>
      </c>
      <c r="E123" s="783"/>
      <c r="F123" s="782">
        <v>14625.0</v>
      </c>
      <c r="G123" s="782">
        <v>30803.17</v>
      </c>
      <c r="H123" s="783"/>
      <c r="I123" s="783"/>
      <c r="J123" s="782">
        <v>1044.58</v>
      </c>
      <c r="K123" s="784">
        <v>45683.0</v>
      </c>
      <c r="L123" s="785">
        <v>0.73125</v>
      </c>
      <c r="M123" s="784">
        <v>45686.0</v>
      </c>
      <c r="N123" s="785">
        <v>0.53125</v>
      </c>
      <c r="O123" s="771" t="s">
        <v>2490</v>
      </c>
      <c r="P123" s="768">
        <v>4800.0</v>
      </c>
      <c r="Q123" s="775"/>
      <c r="R123" s="789" t="s">
        <v>2483</v>
      </c>
      <c r="S123" s="787" t="s">
        <v>2403</v>
      </c>
      <c r="T123" s="548" t="s">
        <v>57</v>
      </c>
    </row>
    <row r="124" ht="15.75" customHeight="1">
      <c r="A124" s="780" t="s">
        <v>1177</v>
      </c>
      <c r="B124" s="781">
        <v>407.0</v>
      </c>
      <c r="C124" s="781">
        <v>1855.0</v>
      </c>
      <c r="D124" s="782">
        <v>123051.86</v>
      </c>
      <c r="E124" s="783"/>
      <c r="F124" s="782">
        <v>47000.0</v>
      </c>
      <c r="G124" s="783"/>
      <c r="H124" s="783"/>
      <c r="I124" s="782">
        <v>70627.03</v>
      </c>
      <c r="J124" s="782">
        <v>5424.83</v>
      </c>
      <c r="K124" s="784">
        <v>45680.0</v>
      </c>
      <c r="L124" s="785">
        <v>0.5861111111111111</v>
      </c>
      <c r="M124" s="784">
        <v>45686.0</v>
      </c>
      <c r="N124" s="785">
        <v>0.6895833333333333</v>
      </c>
      <c r="O124" s="771" t="s">
        <v>3776</v>
      </c>
      <c r="P124" s="790">
        <v>14300.0</v>
      </c>
      <c r="Q124" s="768">
        <v>200.0</v>
      </c>
      <c r="R124" s="786"/>
      <c r="S124" s="787" t="s">
        <v>2407</v>
      </c>
      <c r="T124" s="548" t="s">
        <v>228</v>
      </c>
    </row>
    <row r="125" ht="15.75" customHeight="1">
      <c r="A125" s="780" t="s">
        <v>1190</v>
      </c>
      <c r="B125" s="781">
        <v>405.0</v>
      </c>
      <c r="C125" s="781">
        <v>1867.0</v>
      </c>
      <c r="D125" s="782">
        <v>37209.87</v>
      </c>
      <c r="E125" s="783"/>
      <c r="F125" s="782">
        <v>11700.0</v>
      </c>
      <c r="G125" s="782">
        <v>22266.6</v>
      </c>
      <c r="H125" s="783"/>
      <c r="I125" s="783"/>
      <c r="J125" s="782">
        <v>3243.27</v>
      </c>
      <c r="K125" s="784">
        <v>45683.0</v>
      </c>
      <c r="L125" s="785">
        <v>0.8625</v>
      </c>
      <c r="M125" s="784">
        <v>45686.0</v>
      </c>
      <c r="N125" s="785">
        <v>0.7027777777777777</v>
      </c>
      <c r="O125" s="771" t="s">
        <v>3718</v>
      </c>
      <c r="P125" s="790">
        <v>4800.0</v>
      </c>
      <c r="Q125" s="775"/>
      <c r="R125" s="789" t="s">
        <v>2483</v>
      </c>
      <c r="S125" s="787" t="s">
        <v>2403</v>
      </c>
      <c r="T125" s="548" t="s">
        <v>57</v>
      </c>
    </row>
    <row r="126" ht="15.75" customHeight="1">
      <c r="A126" s="780" t="s">
        <v>1203</v>
      </c>
      <c r="B126" s="781">
        <v>401.0</v>
      </c>
      <c r="C126" s="781">
        <v>1865.0</v>
      </c>
      <c r="D126" s="782">
        <v>72282.6</v>
      </c>
      <c r="E126" s="783"/>
      <c r="F126" s="782">
        <v>17550.0</v>
      </c>
      <c r="G126" s="783"/>
      <c r="H126" s="783"/>
      <c r="I126" s="782">
        <v>22425.25</v>
      </c>
      <c r="J126" s="782">
        <v>32307.35</v>
      </c>
      <c r="K126" s="784">
        <v>45683.0</v>
      </c>
      <c r="L126" s="785">
        <v>0.13541666666666666</v>
      </c>
      <c r="M126" s="784">
        <v>45686.0</v>
      </c>
      <c r="N126" s="785">
        <v>0.7826388888888889</v>
      </c>
      <c r="O126" s="771" t="s">
        <v>3801</v>
      </c>
      <c r="P126" s="768" t="s">
        <v>3802</v>
      </c>
      <c r="Q126" s="768" t="s">
        <v>2444</v>
      </c>
      <c r="R126" s="786"/>
      <c r="S126" s="787" t="s">
        <v>2407</v>
      </c>
      <c r="T126" s="548" t="s">
        <v>478</v>
      </c>
    </row>
    <row r="127" ht="15.75" customHeight="1">
      <c r="A127" s="780" t="s">
        <v>1197</v>
      </c>
      <c r="B127" s="781">
        <v>402.0</v>
      </c>
      <c r="C127" s="781">
        <v>1861.0</v>
      </c>
      <c r="D127" s="782">
        <v>77851.51</v>
      </c>
      <c r="E127" s="783"/>
      <c r="F127" s="782">
        <v>19500.0</v>
      </c>
      <c r="G127" s="782">
        <v>49162.04</v>
      </c>
      <c r="H127" s="783"/>
      <c r="I127" s="783"/>
      <c r="J127" s="782">
        <v>9189.47</v>
      </c>
      <c r="K127" s="784">
        <v>45681.0</v>
      </c>
      <c r="L127" s="785">
        <v>0.9034722222222222</v>
      </c>
      <c r="M127" s="784">
        <v>45686.0</v>
      </c>
      <c r="N127" s="785">
        <v>0.8125</v>
      </c>
      <c r="O127" s="771" t="s">
        <v>3803</v>
      </c>
      <c r="P127" s="768" t="s">
        <v>3804</v>
      </c>
      <c r="Q127" s="768">
        <v>300.0</v>
      </c>
      <c r="R127" s="789" t="s">
        <v>3805</v>
      </c>
      <c r="S127" s="787" t="s">
        <v>2403</v>
      </c>
      <c r="T127" s="548" t="s">
        <v>57</v>
      </c>
    </row>
    <row r="128" ht="15.75" customHeight="1">
      <c r="A128" s="780" t="s">
        <v>3806</v>
      </c>
      <c r="B128" s="781">
        <v>409.0</v>
      </c>
      <c r="C128" s="781">
        <v>1875.0</v>
      </c>
      <c r="D128" s="782">
        <v>127809.36</v>
      </c>
      <c r="E128" s="783"/>
      <c r="F128" s="783"/>
      <c r="G128" s="783"/>
      <c r="H128" s="783"/>
      <c r="I128" s="782">
        <v>22752.56</v>
      </c>
      <c r="J128" s="782">
        <v>105056.8</v>
      </c>
      <c r="K128" s="784">
        <v>45685.0</v>
      </c>
      <c r="L128" s="785">
        <v>0.6166666666666667</v>
      </c>
      <c r="M128" s="784">
        <v>45686.0</v>
      </c>
      <c r="N128" s="785">
        <v>0.9722222222222222</v>
      </c>
      <c r="O128" s="771" t="s">
        <v>3807</v>
      </c>
      <c r="P128" s="768">
        <v>10367.0</v>
      </c>
      <c r="Q128" s="768">
        <v>300.0</v>
      </c>
      <c r="R128" s="786"/>
      <c r="S128" s="787" t="s">
        <v>2403</v>
      </c>
      <c r="T128" s="669" t="s">
        <v>3696</v>
      </c>
    </row>
    <row r="129" ht="15.75" customHeight="1">
      <c r="A129" s="780" t="s">
        <v>3808</v>
      </c>
      <c r="B129" s="781">
        <v>404.0</v>
      </c>
      <c r="C129" s="781">
        <v>1767.0</v>
      </c>
      <c r="D129" s="782">
        <v>1346270.67</v>
      </c>
      <c r="E129" s="783"/>
      <c r="F129" s="783"/>
      <c r="G129" s="783"/>
      <c r="H129" s="783"/>
      <c r="I129" s="782">
        <v>971513.0</v>
      </c>
      <c r="J129" s="782">
        <v>374757.67</v>
      </c>
      <c r="K129" s="784">
        <v>45666.0</v>
      </c>
      <c r="L129" s="785">
        <v>0.14652777777777778</v>
      </c>
      <c r="M129" s="784">
        <v>45686.0</v>
      </c>
      <c r="N129" s="785">
        <v>0.1909722222222222</v>
      </c>
      <c r="O129" s="771" t="s">
        <v>3809</v>
      </c>
      <c r="P129" s="768" t="s">
        <v>3810</v>
      </c>
      <c r="Q129" s="768" t="s">
        <v>3811</v>
      </c>
      <c r="R129" s="786"/>
      <c r="S129" s="787" t="s">
        <v>2407</v>
      </c>
      <c r="T129" s="669" t="s">
        <v>3696</v>
      </c>
    </row>
    <row r="130" ht="15.75" customHeight="1">
      <c r="A130" s="780" t="s">
        <v>1232</v>
      </c>
      <c r="B130" s="781">
        <v>415.0</v>
      </c>
      <c r="C130" s="781">
        <v>1869.0</v>
      </c>
      <c r="D130" s="782">
        <v>122878.44</v>
      </c>
      <c r="E130" s="782">
        <v>24575.73</v>
      </c>
      <c r="F130" s="782">
        <v>20553.0</v>
      </c>
      <c r="G130" s="783"/>
      <c r="H130" s="783"/>
      <c r="I130" s="782">
        <v>34155.0</v>
      </c>
      <c r="J130" s="782">
        <v>43594.71</v>
      </c>
      <c r="K130" s="784">
        <v>45684.0</v>
      </c>
      <c r="L130" s="785">
        <v>0.4826388888888889</v>
      </c>
      <c r="M130" s="784">
        <v>45687.0</v>
      </c>
      <c r="N130" s="785">
        <v>0.6090277777777777</v>
      </c>
      <c r="O130" s="771" t="s">
        <v>3812</v>
      </c>
      <c r="P130" s="768" t="s">
        <v>3813</v>
      </c>
      <c r="Q130" s="768" t="s">
        <v>3814</v>
      </c>
      <c r="R130" s="786"/>
      <c r="S130" s="787" t="s">
        <v>2407</v>
      </c>
      <c r="T130" s="548" t="s">
        <v>98</v>
      </c>
    </row>
    <row r="131" ht="15.75" customHeight="1">
      <c r="A131" s="780" t="s">
        <v>1271</v>
      </c>
      <c r="B131" s="781">
        <v>402.0</v>
      </c>
      <c r="C131" s="781">
        <v>1868.0</v>
      </c>
      <c r="D131" s="782">
        <v>39709.7</v>
      </c>
      <c r="E131" s="788"/>
      <c r="F131" s="782">
        <v>19500.0</v>
      </c>
      <c r="G131" s="783"/>
      <c r="H131" s="783"/>
      <c r="I131" s="782">
        <v>20000.0</v>
      </c>
      <c r="J131" s="781">
        <v>209.7</v>
      </c>
      <c r="K131" s="784">
        <v>45683.0</v>
      </c>
      <c r="L131" s="785">
        <v>0.9527777777777777</v>
      </c>
      <c r="M131" s="784">
        <v>45688.0</v>
      </c>
      <c r="N131" s="785">
        <v>0.5618055555555556</v>
      </c>
      <c r="O131" s="771" t="s">
        <v>3815</v>
      </c>
      <c r="P131" s="768">
        <v>6000.0</v>
      </c>
      <c r="Q131" s="768">
        <v>200.0</v>
      </c>
      <c r="R131" s="786"/>
      <c r="S131" s="787" t="s">
        <v>2403</v>
      </c>
      <c r="T131" s="548" t="s">
        <v>1170</v>
      </c>
    </row>
    <row r="132" ht="15.75" customHeight="1">
      <c r="A132" s="780" t="s">
        <v>3816</v>
      </c>
      <c r="B132" s="781">
        <v>402.0</v>
      </c>
      <c r="C132" s="781">
        <v>1871.0</v>
      </c>
      <c r="D132" s="782">
        <v>38139.08</v>
      </c>
      <c r="E132" s="783"/>
      <c r="F132" s="783"/>
      <c r="G132" s="783"/>
      <c r="H132" s="783"/>
      <c r="I132" s="782">
        <v>20000.0</v>
      </c>
      <c r="J132" s="782">
        <v>18139.08</v>
      </c>
      <c r="K132" s="784">
        <v>45685.0</v>
      </c>
      <c r="L132" s="785">
        <v>0.48819444444444443</v>
      </c>
      <c r="M132" s="784">
        <v>45688.0</v>
      </c>
      <c r="N132" s="785">
        <v>0.5625</v>
      </c>
      <c r="O132" s="771" t="s">
        <v>3718</v>
      </c>
      <c r="P132" s="768">
        <v>8000.0</v>
      </c>
      <c r="Q132" s="768">
        <v>200.0</v>
      </c>
      <c r="R132" s="786"/>
      <c r="S132" s="787" t="s">
        <v>2403</v>
      </c>
      <c r="T132" s="669" t="s">
        <v>3696</v>
      </c>
    </row>
    <row r="133" ht="15.75" customHeight="1">
      <c r="A133" s="780" t="s">
        <v>1258</v>
      </c>
      <c r="B133" s="781">
        <v>401.0</v>
      </c>
      <c r="C133" s="781">
        <v>1873.0</v>
      </c>
      <c r="D133" s="782">
        <v>34360.47</v>
      </c>
      <c r="E133" s="783"/>
      <c r="F133" s="782">
        <v>19500.0</v>
      </c>
      <c r="G133" s="782">
        <v>13960.69</v>
      </c>
      <c r="H133" s="783"/>
      <c r="I133" s="783"/>
      <c r="J133" s="781">
        <v>899.78</v>
      </c>
      <c r="K133" s="784">
        <v>45685.0</v>
      </c>
      <c r="L133" s="785">
        <v>0.5715277777777777</v>
      </c>
      <c r="M133" s="784">
        <v>45688.0</v>
      </c>
      <c r="N133" s="785">
        <v>0.6680555555555555</v>
      </c>
      <c r="O133" s="771" t="s">
        <v>2421</v>
      </c>
      <c r="P133" s="768">
        <v>3200.0</v>
      </c>
      <c r="Q133" s="775"/>
      <c r="R133" s="789" t="s">
        <v>3643</v>
      </c>
      <c r="S133" s="787" t="s">
        <v>2407</v>
      </c>
      <c r="T133" s="548" t="s">
        <v>57</v>
      </c>
    </row>
    <row r="134" ht="15.75" customHeight="1">
      <c r="A134" s="780" t="s">
        <v>723</v>
      </c>
      <c r="B134" s="781">
        <v>410.0</v>
      </c>
      <c r="C134" s="781">
        <v>1874.0</v>
      </c>
      <c r="D134" s="782">
        <v>34269.51</v>
      </c>
      <c r="E134" s="783"/>
      <c r="F134" s="782">
        <v>7800.0</v>
      </c>
      <c r="G134" s="782">
        <v>24024.93</v>
      </c>
      <c r="H134" s="783"/>
      <c r="I134" s="783"/>
      <c r="J134" s="782">
        <v>2444.58</v>
      </c>
      <c r="K134" s="784">
        <v>45685.0</v>
      </c>
      <c r="L134" s="785">
        <v>0.6069444444444444</v>
      </c>
      <c r="M134" s="784">
        <v>45688.0</v>
      </c>
      <c r="N134" s="785">
        <v>0.6263888888888889</v>
      </c>
      <c r="O134" s="771" t="s">
        <v>2406</v>
      </c>
      <c r="P134" s="768">
        <v>4800.0</v>
      </c>
      <c r="Q134" s="775"/>
      <c r="R134" s="789" t="s">
        <v>2483</v>
      </c>
      <c r="S134" s="787" t="s">
        <v>2407</v>
      </c>
      <c r="T134" s="548" t="s">
        <v>57</v>
      </c>
    </row>
    <row r="135" ht="15.75" customHeight="1">
      <c r="A135" s="780" t="s">
        <v>1262</v>
      </c>
      <c r="B135" s="781">
        <v>403.0</v>
      </c>
      <c r="C135" s="781">
        <v>1876.0</v>
      </c>
      <c r="D135" s="782">
        <v>73358.42</v>
      </c>
      <c r="E135" s="783"/>
      <c r="F135" s="782">
        <v>29250.0</v>
      </c>
      <c r="G135" s="783"/>
      <c r="H135" s="783"/>
      <c r="I135" s="782">
        <v>30000.0</v>
      </c>
      <c r="J135" s="782">
        <v>14108.42</v>
      </c>
      <c r="K135" s="784">
        <v>45685.0</v>
      </c>
      <c r="L135" s="785">
        <v>0.9951388888888889</v>
      </c>
      <c r="M135" s="784">
        <v>45688.0</v>
      </c>
      <c r="N135" s="785">
        <v>0.6361111111111111</v>
      </c>
      <c r="O135" s="771" t="s">
        <v>3817</v>
      </c>
      <c r="P135" s="768">
        <v>12000.0</v>
      </c>
      <c r="Q135" s="768">
        <v>200.0</v>
      </c>
      <c r="R135" s="786"/>
      <c r="S135" s="787" t="s">
        <v>2407</v>
      </c>
      <c r="T135" s="548" t="s">
        <v>164</v>
      </c>
    </row>
    <row r="136" ht="15.75" customHeight="1">
      <c r="A136" s="788"/>
      <c r="B136" s="783"/>
      <c r="C136" s="783"/>
      <c r="D136" s="783"/>
      <c r="E136" s="783"/>
      <c r="F136" s="783"/>
      <c r="G136" s="783"/>
      <c r="H136" s="783"/>
      <c r="I136" s="783"/>
      <c r="J136" s="781" t="s">
        <v>62</v>
      </c>
      <c r="K136" s="783"/>
      <c r="L136" s="783"/>
      <c r="M136" s="783"/>
      <c r="N136" s="783"/>
      <c r="O136" s="771"/>
      <c r="P136" s="775"/>
      <c r="Q136" s="775"/>
      <c r="R136" s="786"/>
      <c r="S136" s="801"/>
    </row>
    <row r="137" ht="15.75" customHeight="1">
      <c r="A137" s="788"/>
      <c r="B137" s="783"/>
      <c r="C137" s="783"/>
      <c r="D137" s="783"/>
      <c r="E137" s="783"/>
      <c r="F137" s="783"/>
      <c r="G137" s="783"/>
      <c r="H137" s="783"/>
      <c r="I137" s="783"/>
      <c r="J137" s="781" t="s">
        <v>62</v>
      </c>
      <c r="K137" s="783"/>
      <c r="L137" s="783"/>
      <c r="M137" s="783"/>
      <c r="N137" s="783"/>
      <c r="O137" s="771"/>
      <c r="P137" s="775"/>
      <c r="Q137" s="775"/>
      <c r="R137" s="786"/>
      <c r="S137" s="801"/>
    </row>
    <row r="138" ht="15.75" customHeight="1">
      <c r="A138" s="788"/>
      <c r="B138" s="783"/>
      <c r="C138" s="783"/>
      <c r="D138" s="783"/>
      <c r="E138" s="783"/>
      <c r="F138" s="783"/>
      <c r="G138" s="783"/>
      <c r="H138" s="783"/>
      <c r="I138" s="783"/>
      <c r="J138" s="781" t="s">
        <v>62</v>
      </c>
      <c r="K138" s="783"/>
      <c r="L138" s="783"/>
      <c r="M138" s="783"/>
      <c r="N138" s="783"/>
      <c r="O138" s="771"/>
      <c r="P138" s="775"/>
      <c r="Q138" s="775"/>
      <c r="R138" s="786"/>
      <c r="S138" s="801"/>
    </row>
    <row r="139" ht="15.75" customHeight="1">
      <c r="A139" s="788"/>
      <c r="B139" s="783"/>
      <c r="C139" s="783"/>
      <c r="D139" s="783"/>
      <c r="E139" s="783"/>
      <c r="F139" s="783"/>
      <c r="G139" s="783"/>
      <c r="H139" s="783"/>
      <c r="I139" s="783"/>
      <c r="J139" s="781" t="s">
        <v>62</v>
      </c>
      <c r="K139" s="783"/>
      <c r="L139" s="783"/>
      <c r="M139" s="783"/>
      <c r="N139" s="783"/>
      <c r="O139" s="771"/>
      <c r="P139" s="775"/>
      <c r="Q139" s="775"/>
      <c r="R139" s="786"/>
      <c r="S139" s="801"/>
    </row>
    <row r="140" ht="15.75" customHeight="1">
      <c r="A140" s="788"/>
      <c r="B140" s="783"/>
      <c r="C140" s="783"/>
      <c r="D140" s="783"/>
      <c r="E140" s="783"/>
      <c r="F140" s="783"/>
      <c r="G140" s="783"/>
      <c r="H140" s="783"/>
      <c r="I140" s="783"/>
      <c r="J140" s="781" t="s">
        <v>62</v>
      </c>
      <c r="K140" s="783"/>
      <c r="L140" s="783"/>
      <c r="M140" s="783"/>
      <c r="N140" s="783"/>
      <c r="O140" s="771"/>
      <c r="P140" s="775"/>
      <c r="Q140" s="775"/>
      <c r="R140" s="786"/>
      <c r="S140" s="801"/>
    </row>
    <row r="141" ht="15.75" customHeight="1">
      <c r="A141" s="788"/>
      <c r="B141" s="783"/>
      <c r="C141" s="783"/>
      <c r="D141" s="783"/>
      <c r="E141" s="783"/>
      <c r="F141" s="783"/>
      <c r="G141" s="783"/>
      <c r="H141" s="783"/>
      <c r="I141" s="783"/>
      <c r="J141" s="781" t="s">
        <v>62</v>
      </c>
      <c r="K141" s="783"/>
      <c r="L141" s="783"/>
      <c r="M141" s="783"/>
      <c r="N141" s="783"/>
      <c r="O141" s="771"/>
      <c r="P141" s="775"/>
      <c r="Q141" s="775"/>
      <c r="R141" s="786"/>
      <c r="S141" s="801"/>
    </row>
    <row r="142" ht="15.75" customHeight="1">
      <c r="A142" s="788"/>
      <c r="B142" s="783"/>
      <c r="C142" s="783"/>
      <c r="D142" s="783"/>
      <c r="E142" s="783"/>
      <c r="F142" s="783"/>
      <c r="G142" s="783"/>
      <c r="H142" s="783"/>
      <c r="I142" s="783"/>
      <c r="J142" s="781" t="s">
        <v>62</v>
      </c>
      <c r="K142" s="783"/>
      <c r="L142" s="783"/>
      <c r="M142" s="783"/>
      <c r="N142" s="783"/>
      <c r="O142" s="771"/>
      <c r="P142" s="775"/>
      <c r="Q142" s="775"/>
      <c r="R142" s="786"/>
      <c r="S142" s="801"/>
    </row>
    <row r="143" ht="15.75" customHeight="1">
      <c r="A143" s="788"/>
      <c r="B143" s="783"/>
      <c r="C143" s="783"/>
      <c r="D143" s="783"/>
      <c r="E143" s="783"/>
      <c r="F143" s="783"/>
      <c r="G143" s="783"/>
      <c r="H143" s="783"/>
      <c r="I143" s="783"/>
      <c r="J143" s="781" t="s">
        <v>62</v>
      </c>
      <c r="K143" s="783"/>
      <c r="L143" s="783"/>
      <c r="M143" s="783"/>
      <c r="N143" s="783"/>
      <c r="O143" s="771"/>
      <c r="P143" s="775"/>
      <c r="Q143" s="775"/>
      <c r="R143" s="786"/>
      <c r="S143" s="801"/>
    </row>
    <row r="144" ht="15.75" customHeight="1">
      <c r="A144" s="788"/>
      <c r="B144" s="783"/>
      <c r="C144" s="783"/>
      <c r="D144" s="783"/>
      <c r="E144" s="783"/>
      <c r="F144" s="783"/>
      <c r="G144" s="783"/>
      <c r="H144" s="783"/>
      <c r="I144" s="783"/>
      <c r="J144" s="781" t="s">
        <v>62</v>
      </c>
      <c r="K144" s="783"/>
      <c r="L144" s="783"/>
      <c r="M144" s="783"/>
      <c r="N144" s="783"/>
      <c r="O144" s="771"/>
      <c r="P144" s="775"/>
      <c r="Q144" s="775"/>
      <c r="R144" s="786"/>
      <c r="S144" s="801"/>
    </row>
    <row r="145" ht="15.75" customHeight="1">
      <c r="A145" s="788"/>
      <c r="B145" s="783"/>
      <c r="C145" s="783"/>
      <c r="D145" s="783"/>
      <c r="E145" s="783"/>
      <c r="F145" s="783"/>
      <c r="G145" s="783"/>
      <c r="H145" s="783"/>
      <c r="I145" s="783"/>
      <c r="J145" s="781" t="s">
        <v>62</v>
      </c>
      <c r="K145" s="783"/>
      <c r="L145" s="783"/>
      <c r="M145" s="783"/>
      <c r="N145" s="783"/>
      <c r="O145" s="771"/>
      <c r="P145" s="775"/>
      <c r="Q145" s="775"/>
      <c r="R145" s="786"/>
      <c r="S145" s="801"/>
    </row>
    <row r="146" ht="15.75" customHeight="1">
      <c r="A146" s="788"/>
      <c r="B146" s="783"/>
      <c r="C146" s="783"/>
      <c r="D146" s="783"/>
      <c r="E146" s="783"/>
      <c r="F146" s="783"/>
      <c r="G146" s="783"/>
      <c r="H146" s="783"/>
      <c r="I146" s="783"/>
      <c r="J146" s="781" t="s">
        <v>62</v>
      </c>
      <c r="K146" s="783"/>
      <c r="L146" s="783"/>
      <c r="M146" s="783"/>
      <c r="N146" s="783"/>
      <c r="O146" s="771"/>
      <c r="P146" s="775"/>
      <c r="Q146" s="775"/>
      <c r="R146" s="786"/>
      <c r="S146" s="801"/>
    </row>
    <row r="147" ht="15.75" customHeight="1">
      <c r="A147" s="788"/>
      <c r="B147" s="783"/>
      <c r="C147" s="783"/>
      <c r="D147" s="783"/>
      <c r="E147" s="783"/>
      <c r="F147" s="783"/>
      <c r="G147" s="783"/>
      <c r="H147" s="783"/>
      <c r="I147" s="783"/>
      <c r="J147" s="781" t="s">
        <v>62</v>
      </c>
      <c r="K147" s="783"/>
      <c r="L147" s="783"/>
      <c r="M147" s="783"/>
      <c r="N147" s="783"/>
      <c r="O147" s="771"/>
      <c r="P147" s="775"/>
      <c r="Q147" s="775"/>
      <c r="R147" s="786"/>
      <c r="S147" s="801"/>
    </row>
    <row r="148" ht="15.75" customHeight="1">
      <c r="A148" s="788"/>
      <c r="B148" s="783"/>
      <c r="C148" s="783"/>
      <c r="D148" s="783"/>
      <c r="E148" s="783"/>
      <c r="F148" s="783"/>
      <c r="G148" s="783"/>
      <c r="H148" s="783"/>
      <c r="I148" s="783"/>
      <c r="J148" s="781" t="s">
        <v>62</v>
      </c>
      <c r="K148" s="783"/>
      <c r="L148" s="783"/>
      <c r="M148" s="783"/>
      <c r="N148" s="783"/>
      <c r="O148" s="771"/>
      <c r="P148" s="775"/>
      <c r="Q148" s="775"/>
      <c r="R148" s="786"/>
      <c r="S148" s="801"/>
    </row>
    <row r="149" ht="15.75" customHeight="1">
      <c r="A149" s="788"/>
      <c r="B149" s="783"/>
      <c r="C149" s="783"/>
      <c r="D149" s="783"/>
      <c r="E149" s="783"/>
      <c r="F149" s="783"/>
      <c r="G149" s="783"/>
      <c r="H149" s="783"/>
      <c r="I149" s="783"/>
      <c r="J149" s="781" t="s">
        <v>62</v>
      </c>
      <c r="K149" s="783"/>
      <c r="L149" s="783"/>
      <c r="M149" s="783"/>
      <c r="N149" s="783"/>
      <c r="O149" s="771"/>
      <c r="P149" s="775"/>
      <c r="Q149" s="775"/>
      <c r="R149" s="786"/>
      <c r="S149" s="801"/>
    </row>
    <row r="150" ht="15.75" customHeight="1">
      <c r="A150" s="788"/>
      <c r="B150" s="783"/>
      <c r="C150" s="783"/>
      <c r="D150" s="783"/>
      <c r="E150" s="783"/>
      <c r="F150" s="783"/>
      <c r="G150" s="783"/>
      <c r="H150" s="783"/>
      <c r="I150" s="783"/>
      <c r="J150" s="781" t="s">
        <v>62</v>
      </c>
      <c r="K150" s="783"/>
      <c r="L150" s="783"/>
      <c r="M150" s="783"/>
      <c r="N150" s="783"/>
      <c r="O150" s="771"/>
      <c r="P150" s="775"/>
      <c r="Q150" s="775"/>
      <c r="R150" s="786"/>
      <c r="S150" s="801"/>
    </row>
    <row r="151" ht="15.75" customHeight="1">
      <c r="A151" s="788"/>
      <c r="B151" s="783"/>
      <c r="C151" s="783"/>
      <c r="D151" s="783"/>
      <c r="E151" s="783"/>
      <c r="F151" s="783"/>
      <c r="G151" s="783"/>
      <c r="H151" s="783"/>
      <c r="I151" s="783"/>
      <c r="J151" s="781" t="s">
        <v>62</v>
      </c>
      <c r="K151" s="783"/>
      <c r="L151" s="783"/>
      <c r="M151" s="783"/>
      <c r="N151" s="783"/>
      <c r="O151" s="771"/>
      <c r="P151" s="775"/>
      <c r="Q151" s="775"/>
      <c r="R151" s="786"/>
      <c r="S151" s="801"/>
    </row>
    <row r="152" ht="15.75" customHeight="1">
      <c r="A152" s="788"/>
      <c r="B152" s="783"/>
      <c r="C152" s="783"/>
      <c r="D152" s="783"/>
      <c r="E152" s="783"/>
      <c r="F152" s="783"/>
      <c r="G152" s="783"/>
      <c r="H152" s="783"/>
      <c r="I152" s="783"/>
      <c r="J152" s="781" t="s">
        <v>62</v>
      </c>
      <c r="K152" s="783"/>
      <c r="L152" s="783"/>
      <c r="M152" s="783"/>
      <c r="N152" s="783"/>
      <c r="O152" s="771"/>
      <c r="P152" s="775"/>
      <c r="Q152" s="775"/>
      <c r="R152" s="786"/>
      <c r="S152" s="801"/>
    </row>
    <row r="153" ht="15.75" customHeight="1">
      <c r="A153" s="788"/>
      <c r="B153" s="783"/>
      <c r="C153" s="783"/>
      <c r="D153" s="783"/>
      <c r="E153" s="783"/>
      <c r="F153" s="783"/>
      <c r="G153" s="783"/>
      <c r="H153" s="783"/>
      <c r="I153" s="783"/>
      <c r="J153" s="781" t="s">
        <v>62</v>
      </c>
      <c r="K153" s="783"/>
      <c r="L153" s="783"/>
      <c r="M153" s="783"/>
      <c r="N153" s="783"/>
      <c r="O153" s="771"/>
      <c r="P153" s="775"/>
      <c r="Q153" s="775"/>
      <c r="R153" s="786"/>
      <c r="S153" s="801"/>
    </row>
    <row r="154" ht="15.75" customHeight="1">
      <c r="A154" s="788"/>
      <c r="B154" s="783"/>
      <c r="C154" s="783"/>
      <c r="D154" s="783"/>
      <c r="E154" s="783"/>
      <c r="F154" s="783"/>
      <c r="G154" s="783"/>
      <c r="H154" s="783"/>
      <c r="I154" s="783"/>
      <c r="J154" s="781" t="s">
        <v>62</v>
      </c>
      <c r="K154" s="783"/>
      <c r="L154" s="783"/>
      <c r="M154" s="783"/>
      <c r="N154" s="783"/>
      <c r="O154" s="771"/>
      <c r="P154" s="775"/>
      <c r="Q154" s="775"/>
      <c r="R154" s="786"/>
      <c r="S154" s="801"/>
    </row>
    <row r="155" ht="15.75" customHeight="1">
      <c r="A155" s="788"/>
      <c r="B155" s="783"/>
      <c r="C155" s="783"/>
      <c r="D155" s="783"/>
      <c r="E155" s="783"/>
      <c r="F155" s="783"/>
      <c r="G155" s="783"/>
      <c r="H155" s="783"/>
      <c r="I155" s="783"/>
      <c r="J155" s="781" t="s">
        <v>62</v>
      </c>
      <c r="K155" s="783"/>
      <c r="L155" s="783"/>
      <c r="M155" s="783"/>
      <c r="N155" s="783"/>
      <c r="O155" s="771"/>
      <c r="P155" s="775"/>
      <c r="Q155" s="775"/>
      <c r="R155" s="786"/>
      <c r="S155" s="801"/>
    </row>
    <row r="156" ht="15.75" customHeight="1">
      <c r="A156" s="788"/>
      <c r="B156" s="783"/>
      <c r="C156" s="783"/>
      <c r="D156" s="783"/>
      <c r="E156" s="783"/>
      <c r="F156" s="783"/>
      <c r="G156" s="783"/>
      <c r="H156" s="783"/>
      <c r="I156" s="783"/>
      <c r="J156" s="781" t="s">
        <v>62</v>
      </c>
      <c r="K156" s="783"/>
      <c r="L156" s="783"/>
      <c r="M156" s="783"/>
      <c r="N156" s="783"/>
      <c r="O156" s="771"/>
      <c r="P156" s="775"/>
      <c r="Q156" s="775"/>
      <c r="R156" s="786"/>
      <c r="S156" s="801"/>
    </row>
    <row r="157" ht="15.75" customHeight="1">
      <c r="A157" s="788"/>
      <c r="B157" s="783"/>
      <c r="C157" s="783"/>
      <c r="D157" s="783"/>
      <c r="E157" s="783"/>
      <c r="F157" s="783"/>
      <c r="G157" s="783"/>
      <c r="H157" s="783"/>
      <c r="I157" s="783"/>
      <c r="J157" s="781" t="s">
        <v>62</v>
      </c>
      <c r="K157" s="783"/>
      <c r="L157" s="783"/>
      <c r="M157" s="783"/>
      <c r="N157" s="783"/>
      <c r="O157" s="771"/>
      <c r="P157" s="775"/>
      <c r="Q157" s="775"/>
      <c r="R157" s="786"/>
      <c r="S157" s="801"/>
    </row>
    <row r="158" ht="15.75" customHeight="1">
      <c r="A158" s="788"/>
      <c r="B158" s="783"/>
      <c r="C158" s="783"/>
      <c r="D158" s="783"/>
      <c r="E158" s="783"/>
      <c r="F158" s="783"/>
      <c r="G158" s="783"/>
      <c r="H158" s="783"/>
      <c r="I158" s="783"/>
      <c r="J158" s="781" t="s">
        <v>62</v>
      </c>
      <c r="K158" s="783"/>
      <c r="L158" s="783"/>
      <c r="M158" s="783"/>
      <c r="N158" s="783"/>
      <c r="O158" s="771"/>
      <c r="P158" s="775"/>
      <c r="Q158" s="775"/>
      <c r="R158" s="786"/>
      <c r="S158" s="801"/>
    </row>
    <row r="159" ht="15.75" customHeight="1">
      <c r="A159" s="788"/>
      <c r="B159" s="783"/>
      <c r="C159" s="783"/>
      <c r="D159" s="783"/>
      <c r="E159" s="783"/>
      <c r="F159" s="783"/>
      <c r="G159" s="783"/>
      <c r="H159" s="783"/>
      <c r="I159" s="783"/>
      <c r="J159" s="781" t="s">
        <v>62</v>
      </c>
      <c r="K159" s="783"/>
      <c r="L159" s="783"/>
      <c r="M159" s="783"/>
      <c r="N159" s="783"/>
      <c r="O159" s="771"/>
      <c r="P159" s="775"/>
      <c r="Q159" s="775"/>
      <c r="R159" s="786"/>
      <c r="S159" s="801"/>
    </row>
    <row r="160" ht="15.75" customHeight="1">
      <c r="A160" s="788"/>
      <c r="B160" s="783"/>
      <c r="C160" s="783"/>
      <c r="D160" s="783"/>
      <c r="E160" s="783"/>
      <c r="F160" s="783"/>
      <c r="G160" s="783"/>
      <c r="H160" s="783"/>
      <c r="I160" s="783"/>
      <c r="J160" s="781" t="s">
        <v>62</v>
      </c>
      <c r="K160" s="783"/>
      <c r="L160" s="783"/>
      <c r="M160" s="783"/>
      <c r="N160" s="783"/>
      <c r="O160" s="771"/>
      <c r="P160" s="775"/>
      <c r="Q160" s="775"/>
      <c r="R160" s="786"/>
      <c r="S160" s="801"/>
    </row>
    <row r="161" ht="15.75" customHeight="1">
      <c r="A161" s="788"/>
      <c r="B161" s="783"/>
      <c r="C161" s="783"/>
      <c r="D161" s="783"/>
      <c r="E161" s="783"/>
      <c r="F161" s="783"/>
      <c r="G161" s="783"/>
      <c r="H161" s="783"/>
      <c r="I161" s="783"/>
      <c r="J161" s="781" t="s">
        <v>62</v>
      </c>
      <c r="K161" s="783"/>
      <c r="L161" s="783"/>
      <c r="M161" s="783"/>
      <c r="N161" s="783"/>
      <c r="O161" s="771"/>
      <c r="P161" s="775"/>
      <c r="Q161" s="775"/>
      <c r="R161" s="786"/>
      <c r="S161" s="801"/>
    </row>
    <row r="162" ht="15.75" customHeight="1">
      <c r="A162" s="788"/>
      <c r="B162" s="783"/>
      <c r="C162" s="783"/>
      <c r="D162" s="783"/>
      <c r="E162" s="783"/>
      <c r="F162" s="783"/>
      <c r="G162" s="783"/>
      <c r="H162" s="783"/>
      <c r="I162" s="783"/>
      <c r="J162" s="781" t="s">
        <v>62</v>
      </c>
      <c r="K162" s="783"/>
      <c r="L162" s="783"/>
      <c r="M162" s="783"/>
      <c r="N162" s="783"/>
      <c r="O162" s="771"/>
      <c r="P162" s="775"/>
      <c r="Q162" s="775"/>
      <c r="R162" s="786"/>
      <c r="S162" s="801"/>
    </row>
    <row r="163" ht="15.75" customHeight="1">
      <c r="A163" s="788"/>
      <c r="B163" s="783"/>
      <c r="C163" s="783"/>
      <c r="D163" s="783"/>
      <c r="E163" s="783"/>
      <c r="F163" s="783"/>
      <c r="G163" s="783"/>
      <c r="H163" s="783"/>
      <c r="I163" s="783"/>
      <c r="J163" s="781" t="s">
        <v>62</v>
      </c>
      <c r="K163" s="783"/>
      <c r="L163" s="783"/>
      <c r="M163" s="783"/>
      <c r="N163" s="783"/>
      <c r="O163" s="771"/>
      <c r="P163" s="775"/>
      <c r="Q163" s="775"/>
      <c r="R163" s="786"/>
      <c r="S163" s="801"/>
    </row>
    <row r="164" ht="15.75" customHeight="1">
      <c r="A164" s="788"/>
      <c r="B164" s="783"/>
      <c r="C164" s="783"/>
      <c r="D164" s="783"/>
      <c r="E164" s="783"/>
      <c r="F164" s="783"/>
      <c r="G164" s="783"/>
      <c r="H164" s="783"/>
      <c r="I164" s="783"/>
      <c r="J164" s="781" t="s">
        <v>62</v>
      </c>
      <c r="K164" s="783"/>
      <c r="L164" s="783"/>
      <c r="M164" s="783"/>
      <c r="N164" s="783"/>
      <c r="O164" s="771"/>
      <c r="P164" s="775"/>
      <c r="Q164" s="775"/>
      <c r="R164" s="786"/>
      <c r="S164" s="801"/>
    </row>
    <row r="165" ht="15.75" customHeight="1">
      <c r="A165" s="788"/>
      <c r="B165" s="783"/>
      <c r="C165" s="783"/>
      <c r="D165" s="783"/>
      <c r="E165" s="783"/>
      <c r="F165" s="783"/>
      <c r="G165" s="783"/>
      <c r="H165" s="783"/>
      <c r="I165" s="783"/>
      <c r="J165" s="781" t="s">
        <v>62</v>
      </c>
      <c r="K165" s="783"/>
      <c r="L165" s="783"/>
      <c r="M165" s="783"/>
      <c r="N165" s="783"/>
      <c r="O165" s="771"/>
      <c r="P165" s="775"/>
      <c r="Q165" s="775"/>
      <c r="R165" s="786"/>
      <c r="S165" s="801"/>
    </row>
    <row r="166" ht="15.75" customHeight="1">
      <c r="A166" s="788"/>
      <c r="B166" s="783"/>
      <c r="C166" s="783"/>
      <c r="D166" s="783"/>
      <c r="E166" s="783"/>
      <c r="F166" s="783"/>
      <c r="G166" s="783"/>
      <c r="H166" s="783"/>
      <c r="I166" s="783"/>
      <c r="J166" s="781" t="s">
        <v>62</v>
      </c>
      <c r="K166" s="783"/>
      <c r="L166" s="783"/>
      <c r="M166" s="783"/>
      <c r="N166" s="783"/>
      <c r="O166" s="771"/>
      <c r="P166" s="775"/>
      <c r="Q166" s="775"/>
      <c r="R166" s="786"/>
      <c r="S166" s="801"/>
    </row>
    <row r="167" ht="15.75" customHeight="1">
      <c r="A167" s="788"/>
      <c r="B167" s="783"/>
      <c r="C167" s="783"/>
      <c r="D167" s="783"/>
      <c r="E167" s="783"/>
      <c r="F167" s="783"/>
      <c r="G167" s="783"/>
      <c r="H167" s="783"/>
      <c r="I167" s="783"/>
      <c r="J167" s="781" t="s">
        <v>62</v>
      </c>
      <c r="K167" s="783"/>
      <c r="L167" s="783"/>
      <c r="M167" s="783"/>
      <c r="N167" s="783"/>
      <c r="O167" s="771"/>
      <c r="P167" s="775"/>
      <c r="Q167" s="775"/>
      <c r="R167" s="786"/>
      <c r="S167" s="801"/>
    </row>
    <row r="168" ht="15.75" customHeight="1">
      <c r="A168" s="788"/>
      <c r="B168" s="783"/>
      <c r="C168" s="783"/>
      <c r="D168" s="783"/>
      <c r="E168" s="783"/>
      <c r="F168" s="783"/>
      <c r="G168" s="783"/>
      <c r="H168" s="783"/>
      <c r="I168" s="783"/>
      <c r="J168" s="781" t="s">
        <v>62</v>
      </c>
      <c r="K168" s="783"/>
      <c r="L168" s="783"/>
      <c r="M168" s="783"/>
      <c r="N168" s="783"/>
      <c r="O168" s="771"/>
      <c r="P168" s="775"/>
      <c r="Q168" s="775"/>
      <c r="R168" s="786"/>
      <c r="S168" s="801"/>
    </row>
    <row r="169" ht="15.75" customHeight="1">
      <c r="A169" s="788"/>
      <c r="B169" s="783"/>
      <c r="C169" s="783"/>
      <c r="D169" s="783"/>
      <c r="E169" s="783"/>
      <c r="F169" s="783"/>
      <c r="G169" s="783"/>
      <c r="H169" s="783"/>
      <c r="I169" s="783"/>
      <c r="J169" s="781" t="s">
        <v>62</v>
      </c>
      <c r="K169" s="783"/>
      <c r="L169" s="783"/>
      <c r="M169" s="783"/>
      <c r="N169" s="783"/>
      <c r="O169" s="771"/>
      <c r="P169" s="775"/>
      <c r="Q169" s="775"/>
      <c r="R169" s="786"/>
      <c r="S169" s="801"/>
    </row>
    <row r="170" ht="15.75" customHeight="1">
      <c r="A170" s="788"/>
      <c r="B170" s="783"/>
      <c r="C170" s="783"/>
      <c r="D170" s="783"/>
      <c r="E170" s="783"/>
      <c r="F170" s="783"/>
      <c r="G170" s="783"/>
      <c r="H170" s="783"/>
      <c r="I170" s="783"/>
      <c r="J170" s="781" t="s">
        <v>62</v>
      </c>
      <c r="K170" s="783"/>
      <c r="L170" s="783"/>
      <c r="M170" s="783"/>
      <c r="N170" s="783"/>
      <c r="O170" s="771"/>
      <c r="P170" s="775"/>
      <c r="Q170" s="775"/>
      <c r="R170" s="786"/>
      <c r="S170" s="801"/>
    </row>
    <row r="171" ht="15.75" customHeight="1">
      <c r="A171" s="788"/>
      <c r="B171" s="783"/>
      <c r="C171" s="783"/>
      <c r="D171" s="783"/>
      <c r="E171" s="783"/>
      <c r="F171" s="783"/>
      <c r="G171" s="783"/>
      <c r="H171" s="783"/>
      <c r="I171" s="783"/>
      <c r="J171" s="781" t="s">
        <v>62</v>
      </c>
      <c r="K171" s="783"/>
      <c r="L171" s="783"/>
      <c r="M171" s="783"/>
      <c r="N171" s="783"/>
      <c r="O171" s="771"/>
      <c r="P171" s="775"/>
      <c r="Q171" s="775"/>
      <c r="R171" s="786"/>
      <c r="S171" s="801"/>
    </row>
    <row r="172" ht="15.75" customHeight="1">
      <c r="A172" s="788"/>
      <c r="B172" s="783"/>
      <c r="C172" s="783"/>
      <c r="D172" s="783"/>
      <c r="E172" s="783"/>
      <c r="F172" s="783"/>
      <c r="G172" s="783"/>
      <c r="H172" s="783"/>
      <c r="I172" s="783"/>
      <c r="J172" s="781" t="s">
        <v>62</v>
      </c>
      <c r="K172" s="783"/>
      <c r="L172" s="783"/>
      <c r="M172" s="783"/>
      <c r="N172" s="783"/>
      <c r="O172" s="771"/>
      <c r="P172" s="775"/>
      <c r="Q172" s="775"/>
      <c r="R172" s="786"/>
      <c r="S172" s="801"/>
    </row>
    <row r="173" ht="15.75" customHeight="1">
      <c r="A173" s="788"/>
      <c r="B173" s="783"/>
      <c r="C173" s="783"/>
      <c r="D173" s="783"/>
      <c r="E173" s="783"/>
      <c r="F173" s="783"/>
      <c r="G173" s="783"/>
      <c r="H173" s="783"/>
      <c r="I173" s="783"/>
      <c r="J173" s="781" t="s">
        <v>62</v>
      </c>
      <c r="K173" s="783"/>
      <c r="L173" s="783"/>
      <c r="M173" s="783"/>
      <c r="N173" s="783"/>
      <c r="O173" s="771"/>
      <c r="P173" s="775"/>
      <c r="Q173" s="775"/>
      <c r="R173" s="786"/>
      <c r="S173" s="801"/>
    </row>
    <row r="174" ht="15.75" customHeight="1">
      <c r="A174" s="788"/>
      <c r="B174" s="783"/>
      <c r="C174" s="783"/>
      <c r="D174" s="783"/>
      <c r="E174" s="783"/>
      <c r="F174" s="783"/>
      <c r="G174" s="783"/>
      <c r="H174" s="783"/>
      <c r="I174" s="783"/>
      <c r="J174" s="781" t="s">
        <v>62</v>
      </c>
      <c r="K174" s="783"/>
      <c r="L174" s="783"/>
      <c r="M174" s="783"/>
      <c r="N174" s="783"/>
      <c r="O174" s="771"/>
      <c r="P174" s="775"/>
      <c r="Q174" s="775"/>
      <c r="R174" s="786"/>
      <c r="S174" s="801"/>
    </row>
    <row r="175" ht="15.75" customHeight="1">
      <c r="A175" s="788"/>
      <c r="B175" s="783"/>
      <c r="C175" s="783"/>
      <c r="D175" s="783"/>
      <c r="E175" s="783"/>
      <c r="F175" s="783"/>
      <c r="G175" s="783"/>
      <c r="H175" s="783"/>
      <c r="I175" s="783"/>
      <c r="J175" s="781" t="s">
        <v>62</v>
      </c>
      <c r="K175" s="783"/>
      <c r="L175" s="783"/>
      <c r="M175" s="783"/>
      <c r="N175" s="783"/>
      <c r="O175" s="771"/>
      <c r="P175" s="775"/>
      <c r="Q175" s="775"/>
      <c r="R175" s="786"/>
      <c r="S175" s="801"/>
    </row>
    <row r="176" ht="15.75" customHeight="1">
      <c r="A176" s="788"/>
      <c r="B176" s="783"/>
      <c r="C176" s="783"/>
      <c r="D176" s="783"/>
      <c r="E176" s="783"/>
      <c r="F176" s="783"/>
      <c r="G176" s="783"/>
      <c r="H176" s="783"/>
      <c r="I176" s="783"/>
      <c r="J176" s="781" t="s">
        <v>62</v>
      </c>
      <c r="K176" s="783"/>
      <c r="L176" s="783"/>
      <c r="M176" s="783"/>
      <c r="N176" s="783"/>
      <c r="O176" s="771"/>
      <c r="P176" s="775"/>
      <c r="Q176" s="775"/>
      <c r="R176" s="786"/>
      <c r="S176" s="801"/>
    </row>
    <row r="177" ht="15.75" customHeight="1">
      <c r="A177" s="788"/>
      <c r="B177" s="783"/>
      <c r="C177" s="783"/>
      <c r="D177" s="783"/>
      <c r="E177" s="783"/>
      <c r="F177" s="783"/>
      <c r="G177" s="783"/>
      <c r="H177" s="783"/>
      <c r="I177" s="783"/>
      <c r="J177" s="781" t="s">
        <v>62</v>
      </c>
      <c r="K177" s="783"/>
      <c r="L177" s="783"/>
      <c r="M177" s="783"/>
      <c r="N177" s="783"/>
      <c r="O177" s="771"/>
      <c r="P177" s="775"/>
      <c r="Q177" s="775"/>
      <c r="R177" s="786"/>
      <c r="S177" s="802"/>
    </row>
    <row r="178" ht="15.75" customHeight="1">
      <c r="A178" s="788"/>
      <c r="B178" s="783"/>
      <c r="C178" s="783"/>
      <c r="D178" s="783"/>
      <c r="E178" s="783"/>
      <c r="F178" s="783"/>
      <c r="G178" s="783"/>
      <c r="H178" s="783"/>
      <c r="I178" s="783"/>
      <c r="J178" s="781" t="s">
        <v>62</v>
      </c>
      <c r="K178" s="783"/>
      <c r="L178" s="783"/>
      <c r="M178" s="783"/>
      <c r="N178" s="783"/>
      <c r="O178" s="771"/>
      <c r="P178" s="775"/>
      <c r="Q178" s="775"/>
      <c r="R178" s="786"/>
      <c r="S178" s="802"/>
    </row>
    <row r="179" ht="15.75" customHeight="1">
      <c r="A179" s="788"/>
      <c r="B179" s="783"/>
      <c r="C179" s="783"/>
      <c r="D179" s="783"/>
      <c r="E179" s="783"/>
      <c r="F179" s="783"/>
      <c r="G179" s="783"/>
      <c r="H179" s="783"/>
      <c r="I179" s="783"/>
      <c r="J179" s="781" t="s">
        <v>62</v>
      </c>
      <c r="K179" s="783"/>
      <c r="L179" s="783"/>
      <c r="M179" s="783"/>
      <c r="N179" s="783"/>
      <c r="O179" s="771"/>
      <c r="P179" s="775"/>
      <c r="Q179" s="775"/>
      <c r="R179" s="786"/>
      <c r="S179" s="802"/>
    </row>
    <row r="180" ht="15.75" customHeight="1">
      <c r="A180" s="788"/>
      <c r="B180" s="783"/>
      <c r="C180" s="783"/>
      <c r="D180" s="783"/>
      <c r="E180" s="783"/>
      <c r="F180" s="783"/>
      <c r="G180" s="783"/>
      <c r="H180" s="783"/>
      <c r="I180" s="783"/>
      <c r="J180" s="781" t="s">
        <v>62</v>
      </c>
      <c r="K180" s="783"/>
      <c r="L180" s="783"/>
      <c r="M180" s="783"/>
      <c r="N180" s="783"/>
      <c r="O180" s="771"/>
      <c r="P180" s="775"/>
      <c r="Q180" s="775"/>
      <c r="R180" s="786"/>
      <c r="S180" s="802"/>
    </row>
    <row r="181" ht="15.75" customHeight="1">
      <c r="A181" s="775"/>
      <c r="B181" s="771"/>
      <c r="C181" s="771"/>
      <c r="D181" s="771"/>
      <c r="E181" s="771"/>
      <c r="F181" s="771"/>
      <c r="G181" s="771"/>
      <c r="H181" s="771"/>
      <c r="I181" s="771"/>
      <c r="J181" s="769" t="s">
        <v>62</v>
      </c>
      <c r="K181" s="771"/>
      <c r="L181" s="771"/>
      <c r="M181" s="771"/>
      <c r="N181" s="771"/>
      <c r="O181" s="771"/>
      <c r="P181" s="771"/>
      <c r="Q181" s="771"/>
      <c r="R181" s="803"/>
      <c r="S181" s="804"/>
    </row>
    <row r="182" ht="15.75" customHeight="1">
      <c r="A182" s="775"/>
      <c r="B182" s="771"/>
      <c r="C182" s="771"/>
      <c r="D182" s="771"/>
      <c r="E182" s="771"/>
      <c r="F182" s="771"/>
      <c r="G182" s="771"/>
      <c r="H182" s="771"/>
      <c r="I182" s="771"/>
      <c r="J182" s="769" t="s">
        <v>62</v>
      </c>
      <c r="K182" s="771"/>
      <c r="L182" s="771"/>
      <c r="M182" s="771"/>
      <c r="N182" s="771"/>
      <c r="O182" s="771"/>
      <c r="P182" s="771"/>
      <c r="Q182" s="771"/>
      <c r="R182" s="803"/>
      <c r="S182" s="804"/>
    </row>
    <row r="183" ht="15.75" customHeight="1">
      <c r="A183" s="775"/>
      <c r="B183" s="771"/>
      <c r="C183" s="771"/>
      <c r="D183" s="771"/>
      <c r="E183" s="771"/>
      <c r="F183" s="771"/>
      <c r="G183" s="771"/>
      <c r="H183" s="771"/>
      <c r="I183" s="771"/>
      <c r="J183" s="769" t="s">
        <v>62</v>
      </c>
      <c r="K183" s="771"/>
      <c r="L183" s="771"/>
      <c r="M183" s="771"/>
      <c r="N183" s="771"/>
      <c r="O183" s="771"/>
      <c r="P183" s="771"/>
      <c r="Q183" s="771"/>
      <c r="R183" s="803"/>
      <c r="S183" s="804"/>
    </row>
    <row r="184" ht="15.75" customHeight="1">
      <c r="A184" s="775"/>
      <c r="B184" s="771"/>
      <c r="C184" s="771"/>
      <c r="D184" s="771"/>
      <c r="E184" s="771"/>
      <c r="F184" s="771"/>
      <c r="G184" s="771"/>
      <c r="H184" s="771"/>
      <c r="I184" s="771"/>
      <c r="J184" s="769" t="s">
        <v>62</v>
      </c>
      <c r="K184" s="771"/>
      <c r="L184" s="771"/>
      <c r="M184" s="771"/>
      <c r="N184" s="771"/>
      <c r="O184" s="771"/>
      <c r="P184" s="771"/>
      <c r="Q184" s="771"/>
      <c r="R184" s="803"/>
      <c r="S184" s="804"/>
    </row>
    <row r="185" ht="15.75" customHeight="1">
      <c r="A185" s="775"/>
      <c r="B185" s="771"/>
      <c r="C185" s="771"/>
      <c r="D185" s="771"/>
      <c r="E185" s="771"/>
      <c r="F185" s="771"/>
      <c r="G185" s="771"/>
      <c r="H185" s="771"/>
      <c r="I185" s="771"/>
      <c r="J185" s="769" t="s">
        <v>62</v>
      </c>
      <c r="K185" s="771"/>
      <c r="L185" s="771"/>
      <c r="M185" s="771"/>
      <c r="N185" s="771"/>
      <c r="O185" s="771"/>
      <c r="P185" s="771"/>
      <c r="Q185" s="771"/>
      <c r="R185" s="803"/>
      <c r="S185" s="804"/>
    </row>
    <row r="186" ht="15.75" customHeight="1">
      <c r="A186" s="775"/>
      <c r="B186" s="771"/>
      <c r="C186" s="771"/>
      <c r="D186" s="771"/>
      <c r="E186" s="771"/>
      <c r="F186" s="771"/>
      <c r="G186" s="771"/>
      <c r="H186" s="771"/>
      <c r="I186" s="771"/>
      <c r="J186" s="769" t="s">
        <v>62</v>
      </c>
      <c r="K186" s="771"/>
      <c r="L186" s="771"/>
      <c r="M186" s="771"/>
      <c r="N186" s="771"/>
      <c r="O186" s="771"/>
      <c r="P186" s="771"/>
      <c r="Q186" s="771"/>
      <c r="R186" s="803"/>
      <c r="S186" s="804"/>
    </row>
    <row r="187" ht="15.75" customHeight="1">
      <c r="A187" s="775"/>
      <c r="B187" s="771"/>
      <c r="C187" s="771"/>
      <c r="D187" s="771"/>
      <c r="E187" s="771"/>
      <c r="F187" s="771"/>
      <c r="G187" s="771"/>
      <c r="H187" s="771"/>
      <c r="I187" s="771"/>
      <c r="J187" s="769" t="s">
        <v>62</v>
      </c>
      <c r="K187" s="771"/>
      <c r="L187" s="771"/>
      <c r="M187" s="771"/>
      <c r="N187" s="771"/>
      <c r="O187" s="771"/>
      <c r="P187" s="771"/>
      <c r="Q187" s="771"/>
      <c r="R187" s="803"/>
      <c r="S187" s="804"/>
    </row>
    <row r="188" ht="15.75" customHeight="1">
      <c r="A188" s="775"/>
      <c r="B188" s="771"/>
      <c r="C188" s="771"/>
      <c r="D188" s="771"/>
      <c r="E188" s="771"/>
      <c r="F188" s="771"/>
      <c r="G188" s="771"/>
      <c r="H188" s="771"/>
      <c r="I188" s="771"/>
      <c r="J188" s="769" t="s">
        <v>62</v>
      </c>
      <c r="K188" s="771"/>
      <c r="L188" s="771"/>
      <c r="M188" s="771"/>
      <c r="N188" s="771"/>
      <c r="O188" s="771"/>
      <c r="P188" s="771"/>
      <c r="Q188" s="771"/>
      <c r="R188" s="803"/>
      <c r="S188" s="804"/>
    </row>
    <row r="189" ht="15.75" customHeight="1">
      <c r="A189" s="775"/>
      <c r="B189" s="771"/>
      <c r="C189" s="771"/>
      <c r="D189" s="771"/>
      <c r="E189" s="771"/>
      <c r="F189" s="771"/>
      <c r="G189" s="771"/>
      <c r="H189" s="771"/>
      <c r="I189" s="771"/>
      <c r="J189" s="769" t="s">
        <v>62</v>
      </c>
      <c r="K189" s="771"/>
      <c r="L189" s="771"/>
      <c r="M189" s="771"/>
      <c r="N189" s="771"/>
      <c r="O189" s="771"/>
      <c r="P189" s="771"/>
      <c r="Q189" s="771"/>
      <c r="R189" s="803"/>
      <c r="S189" s="804"/>
    </row>
    <row r="190" ht="15.75" customHeight="1">
      <c r="A190" s="775"/>
      <c r="B190" s="771"/>
      <c r="C190" s="771"/>
      <c r="D190" s="771"/>
      <c r="E190" s="771"/>
      <c r="F190" s="771"/>
      <c r="G190" s="771"/>
      <c r="H190" s="771"/>
      <c r="I190" s="771"/>
      <c r="J190" s="769" t="s">
        <v>62</v>
      </c>
      <c r="K190" s="771"/>
      <c r="L190" s="771"/>
      <c r="M190" s="771"/>
      <c r="N190" s="771"/>
      <c r="O190" s="771"/>
      <c r="P190" s="771"/>
      <c r="Q190" s="771"/>
      <c r="R190" s="803"/>
      <c r="S190" s="804"/>
    </row>
    <row r="191" ht="15.75" customHeight="1">
      <c r="A191" s="775"/>
      <c r="B191" s="771"/>
      <c r="C191" s="771"/>
      <c r="D191" s="771"/>
      <c r="E191" s="771"/>
      <c r="F191" s="771"/>
      <c r="G191" s="771"/>
      <c r="H191" s="771"/>
      <c r="I191" s="771"/>
      <c r="J191" s="769" t="s">
        <v>62</v>
      </c>
      <c r="K191" s="771"/>
      <c r="L191" s="771"/>
      <c r="M191" s="771"/>
      <c r="N191" s="771"/>
      <c r="O191" s="771"/>
      <c r="P191" s="771"/>
      <c r="Q191" s="771"/>
      <c r="R191" s="803"/>
      <c r="S191" s="804"/>
    </row>
    <row r="192" ht="15.75" customHeight="1">
      <c r="A192" s="775"/>
      <c r="B192" s="771"/>
      <c r="C192" s="771"/>
      <c r="D192" s="771"/>
      <c r="E192" s="771"/>
      <c r="F192" s="771"/>
      <c r="G192" s="771"/>
      <c r="H192" s="771"/>
      <c r="I192" s="771"/>
      <c r="J192" s="769" t="s">
        <v>62</v>
      </c>
      <c r="K192" s="771"/>
      <c r="L192" s="771"/>
      <c r="M192" s="771"/>
      <c r="N192" s="771"/>
      <c r="O192" s="771"/>
      <c r="P192" s="771"/>
      <c r="Q192" s="771"/>
      <c r="R192" s="803"/>
      <c r="S192" s="804"/>
    </row>
    <row r="193" ht="15.75" customHeight="1">
      <c r="A193" s="775"/>
      <c r="B193" s="771"/>
      <c r="C193" s="771"/>
      <c r="D193" s="771"/>
      <c r="E193" s="771"/>
      <c r="F193" s="771"/>
      <c r="G193" s="771"/>
      <c r="H193" s="771"/>
      <c r="I193" s="771"/>
      <c r="J193" s="769" t="s">
        <v>62</v>
      </c>
      <c r="K193" s="771"/>
      <c r="L193" s="771"/>
      <c r="M193" s="771"/>
      <c r="N193" s="771"/>
      <c r="O193" s="771"/>
      <c r="P193" s="771"/>
      <c r="Q193" s="771"/>
      <c r="R193" s="803"/>
      <c r="S193" s="804"/>
    </row>
    <row r="194" ht="15.75" customHeight="1">
      <c r="A194" s="775"/>
      <c r="B194" s="771"/>
      <c r="C194" s="771"/>
      <c r="D194" s="771"/>
      <c r="E194" s="771"/>
      <c r="F194" s="771"/>
      <c r="G194" s="771"/>
      <c r="H194" s="771"/>
      <c r="I194" s="771"/>
      <c r="J194" s="769" t="s">
        <v>62</v>
      </c>
      <c r="K194" s="771"/>
      <c r="L194" s="771"/>
      <c r="M194" s="771"/>
      <c r="N194" s="771"/>
      <c r="O194" s="771"/>
      <c r="P194" s="771"/>
      <c r="Q194" s="771"/>
      <c r="R194" s="803"/>
      <c r="S194" s="804"/>
    </row>
    <row r="195" ht="15.75" customHeight="1">
      <c r="A195" s="775"/>
      <c r="B195" s="771"/>
      <c r="C195" s="771"/>
      <c r="D195" s="771"/>
      <c r="E195" s="771"/>
      <c r="F195" s="771"/>
      <c r="G195" s="771"/>
      <c r="H195" s="771"/>
      <c r="I195" s="771"/>
      <c r="J195" s="769" t="s">
        <v>62</v>
      </c>
      <c r="K195" s="771"/>
      <c r="L195" s="771"/>
      <c r="M195" s="771"/>
      <c r="N195" s="771"/>
      <c r="O195" s="771"/>
      <c r="P195" s="771"/>
      <c r="Q195" s="771"/>
      <c r="R195" s="803"/>
      <c r="S195" s="804"/>
    </row>
    <row r="196" ht="15.75" customHeight="1">
      <c r="A196" s="775"/>
      <c r="B196" s="771"/>
      <c r="C196" s="771"/>
      <c r="D196" s="771"/>
      <c r="E196" s="771"/>
      <c r="F196" s="771"/>
      <c r="G196" s="771"/>
      <c r="H196" s="771"/>
      <c r="I196" s="771"/>
      <c r="J196" s="769" t="s">
        <v>62</v>
      </c>
      <c r="K196" s="771"/>
      <c r="L196" s="771"/>
      <c r="M196" s="771"/>
      <c r="N196" s="771"/>
      <c r="O196" s="771"/>
      <c r="P196" s="771"/>
      <c r="Q196" s="771"/>
      <c r="R196" s="803"/>
      <c r="S196" s="804"/>
    </row>
    <row r="197" ht="15.75" customHeight="1">
      <c r="A197" s="775"/>
      <c r="B197" s="771"/>
      <c r="C197" s="771"/>
      <c r="D197" s="771"/>
      <c r="E197" s="771"/>
      <c r="F197" s="771"/>
      <c r="G197" s="771"/>
      <c r="H197" s="771"/>
      <c r="I197" s="771"/>
      <c r="J197" s="769" t="s">
        <v>62</v>
      </c>
      <c r="K197" s="771"/>
      <c r="L197" s="771"/>
      <c r="M197" s="771"/>
      <c r="N197" s="771"/>
      <c r="O197" s="771"/>
      <c r="P197" s="771"/>
      <c r="Q197" s="771"/>
      <c r="R197" s="803"/>
      <c r="S197" s="804"/>
    </row>
    <row r="198" ht="15.75" customHeight="1">
      <c r="A198" s="775"/>
      <c r="B198" s="771"/>
      <c r="C198" s="771"/>
      <c r="D198" s="771"/>
      <c r="E198" s="771"/>
      <c r="F198" s="771"/>
      <c r="G198" s="771"/>
      <c r="H198" s="771"/>
      <c r="I198" s="771"/>
      <c r="J198" s="769" t="s">
        <v>62</v>
      </c>
      <c r="K198" s="771"/>
      <c r="L198" s="771"/>
      <c r="M198" s="771"/>
      <c r="N198" s="771"/>
      <c r="O198" s="771"/>
      <c r="P198" s="771"/>
      <c r="Q198" s="771"/>
      <c r="R198" s="803"/>
      <c r="S198" s="804"/>
    </row>
    <row r="199" ht="15.75" customHeight="1">
      <c r="A199" s="775"/>
      <c r="B199" s="771"/>
      <c r="C199" s="771"/>
      <c r="D199" s="771"/>
      <c r="E199" s="771"/>
      <c r="F199" s="771"/>
      <c r="G199" s="771"/>
      <c r="H199" s="771"/>
      <c r="I199" s="771"/>
      <c r="J199" s="769" t="s">
        <v>62</v>
      </c>
      <c r="K199" s="771"/>
      <c r="L199" s="771"/>
      <c r="M199" s="771"/>
      <c r="N199" s="771"/>
      <c r="O199" s="771"/>
      <c r="P199" s="771"/>
      <c r="Q199" s="771"/>
      <c r="R199" s="803"/>
      <c r="S199" s="804"/>
    </row>
    <row r="200" ht="15.75" customHeight="1">
      <c r="A200" s="775"/>
      <c r="B200" s="771"/>
      <c r="C200" s="771"/>
      <c r="D200" s="771"/>
      <c r="E200" s="771"/>
      <c r="F200" s="771"/>
      <c r="G200" s="771"/>
      <c r="H200" s="771"/>
      <c r="I200" s="771"/>
      <c r="J200" s="769" t="s">
        <v>62</v>
      </c>
      <c r="K200" s="771"/>
      <c r="L200" s="771"/>
      <c r="M200" s="771"/>
      <c r="N200" s="771"/>
      <c r="O200" s="771"/>
      <c r="P200" s="771"/>
      <c r="Q200" s="771"/>
      <c r="R200" s="803"/>
      <c r="S200" s="804"/>
    </row>
    <row r="201" ht="15.75" customHeight="1">
      <c r="A201" s="775"/>
      <c r="B201" s="771"/>
      <c r="C201" s="771"/>
      <c r="D201" s="771"/>
      <c r="E201" s="771"/>
      <c r="F201" s="771"/>
      <c r="G201" s="771"/>
      <c r="H201" s="771"/>
      <c r="I201" s="771"/>
      <c r="J201" s="769" t="s">
        <v>62</v>
      </c>
      <c r="K201" s="771"/>
      <c r="L201" s="771"/>
      <c r="M201" s="771"/>
      <c r="N201" s="771"/>
      <c r="O201" s="771"/>
      <c r="P201" s="771"/>
      <c r="Q201" s="771"/>
      <c r="R201" s="803"/>
      <c r="S201" s="804"/>
    </row>
    <row r="202" ht="15.75" customHeight="1">
      <c r="A202" s="775"/>
      <c r="B202" s="771"/>
      <c r="C202" s="771"/>
      <c r="D202" s="771"/>
      <c r="E202" s="771"/>
      <c r="F202" s="771"/>
      <c r="G202" s="771"/>
      <c r="H202" s="771"/>
      <c r="I202" s="771"/>
      <c r="J202" s="769" t="s">
        <v>62</v>
      </c>
      <c r="K202" s="771"/>
      <c r="L202" s="771"/>
      <c r="M202" s="771"/>
      <c r="N202" s="771"/>
      <c r="O202" s="771"/>
      <c r="P202" s="771"/>
      <c r="Q202" s="771"/>
      <c r="R202" s="803"/>
      <c r="S202" s="804"/>
    </row>
    <row r="203" ht="15.75" customHeight="1">
      <c r="A203" s="775"/>
      <c r="B203" s="771"/>
      <c r="C203" s="771"/>
      <c r="D203" s="771"/>
      <c r="E203" s="771"/>
      <c r="F203" s="771"/>
      <c r="G203" s="771"/>
      <c r="H203" s="771"/>
      <c r="I203" s="771"/>
      <c r="J203" s="769" t="s">
        <v>62</v>
      </c>
      <c r="K203" s="771"/>
      <c r="L203" s="771"/>
      <c r="M203" s="771"/>
      <c r="N203" s="771"/>
      <c r="O203" s="771"/>
      <c r="P203" s="771"/>
      <c r="Q203" s="771"/>
      <c r="R203" s="803"/>
      <c r="S203" s="804"/>
    </row>
    <row r="204" ht="15.75" customHeight="1">
      <c r="A204" s="775"/>
      <c r="B204" s="771"/>
      <c r="C204" s="771"/>
      <c r="D204" s="771"/>
      <c r="E204" s="771"/>
      <c r="F204" s="771"/>
      <c r="G204" s="771"/>
      <c r="H204" s="771"/>
      <c r="I204" s="771"/>
      <c r="J204" s="769" t="s">
        <v>62</v>
      </c>
      <c r="K204" s="771"/>
      <c r="L204" s="771"/>
      <c r="M204" s="771"/>
      <c r="N204" s="771"/>
      <c r="O204" s="771"/>
      <c r="P204" s="771"/>
      <c r="Q204" s="771"/>
      <c r="R204" s="803"/>
      <c r="S204" s="804"/>
    </row>
    <row r="205" ht="15.75" customHeight="1">
      <c r="A205" s="775"/>
      <c r="B205" s="771"/>
      <c r="C205" s="771"/>
      <c r="D205" s="771"/>
      <c r="E205" s="771"/>
      <c r="F205" s="771"/>
      <c r="G205" s="771"/>
      <c r="H205" s="771"/>
      <c r="I205" s="771"/>
      <c r="J205" s="769" t="s">
        <v>62</v>
      </c>
      <c r="K205" s="771"/>
      <c r="L205" s="771"/>
      <c r="M205" s="771"/>
      <c r="N205" s="771"/>
      <c r="O205" s="771"/>
      <c r="P205" s="771"/>
      <c r="Q205" s="771"/>
      <c r="R205" s="803"/>
      <c r="S205" s="804"/>
    </row>
    <row r="206" ht="15.75" customHeight="1">
      <c r="A206" s="775"/>
      <c r="B206" s="771"/>
      <c r="C206" s="771"/>
      <c r="D206" s="771"/>
      <c r="E206" s="771"/>
      <c r="F206" s="771"/>
      <c r="G206" s="771"/>
      <c r="H206" s="771"/>
      <c r="I206" s="771"/>
      <c r="J206" s="769" t="s">
        <v>62</v>
      </c>
      <c r="K206" s="771"/>
      <c r="L206" s="771"/>
      <c r="M206" s="771"/>
      <c r="N206" s="771"/>
      <c r="O206" s="771"/>
      <c r="P206" s="771"/>
      <c r="Q206" s="771"/>
      <c r="R206" s="803"/>
      <c r="S206" s="804"/>
    </row>
    <row r="207" ht="15.75" customHeight="1">
      <c r="A207" s="775"/>
      <c r="B207" s="771"/>
      <c r="C207" s="771"/>
      <c r="D207" s="771"/>
      <c r="E207" s="771"/>
      <c r="F207" s="771"/>
      <c r="G207" s="771"/>
      <c r="H207" s="771"/>
      <c r="I207" s="771"/>
      <c r="J207" s="769" t="s">
        <v>62</v>
      </c>
      <c r="K207" s="771"/>
      <c r="L207" s="771"/>
      <c r="M207" s="771"/>
      <c r="N207" s="771"/>
      <c r="O207" s="771"/>
      <c r="P207" s="771"/>
      <c r="Q207" s="771"/>
      <c r="R207" s="803"/>
      <c r="S207" s="804"/>
    </row>
    <row r="208" ht="15.75" customHeight="1">
      <c r="A208" s="775"/>
      <c r="B208" s="771"/>
      <c r="C208" s="771"/>
      <c r="D208" s="771"/>
      <c r="E208" s="771"/>
      <c r="F208" s="771"/>
      <c r="G208" s="771"/>
      <c r="H208" s="771"/>
      <c r="I208" s="771"/>
      <c r="J208" s="769" t="s">
        <v>62</v>
      </c>
      <c r="K208" s="771"/>
      <c r="L208" s="771"/>
      <c r="M208" s="771"/>
      <c r="N208" s="771"/>
      <c r="O208" s="771"/>
      <c r="P208" s="771"/>
      <c r="Q208" s="771"/>
      <c r="R208" s="803"/>
      <c r="S208" s="804"/>
    </row>
    <row r="209" ht="15.75" customHeight="1">
      <c r="A209" s="775"/>
      <c r="B209" s="771"/>
      <c r="C209" s="771"/>
      <c r="D209" s="771"/>
      <c r="E209" s="771"/>
      <c r="F209" s="771"/>
      <c r="G209" s="771"/>
      <c r="H209" s="771"/>
      <c r="I209" s="771"/>
      <c r="J209" s="769" t="s">
        <v>62</v>
      </c>
      <c r="K209" s="771"/>
      <c r="L209" s="771"/>
      <c r="M209" s="771"/>
      <c r="N209" s="771"/>
      <c r="O209" s="771"/>
      <c r="P209" s="771"/>
      <c r="Q209" s="771"/>
      <c r="R209" s="771"/>
      <c r="S209" s="804"/>
    </row>
    <row r="210" ht="15.75" customHeight="1">
      <c r="A210" s="775"/>
      <c r="B210" s="771"/>
      <c r="C210" s="771"/>
      <c r="D210" s="771"/>
      <c r="E210" s="771"/>
      <c r="F210" s="771"/>
      <c r="G210" s="771"/>
      <c r="H210" s="771"/>
      <c r="I210" s="771"/>
      <c r="J210" s="769" t="s">
        <v>62</v>
      </c>
      <c r="K210" s="771"/>
      <c r="L210" s="771"/>
      <c r="M210" s="771"/>
      <c r="N210" s="771"/>
      <c r="O210" s="771"/>
      <c r="P210" s="771"/>
      <c r="Q210" s="771"/>
      <c r="R210" s="771"/>
      <c r="S210" s="804"/>
    </row>
    <row r="211" ht="15.75" customHeight="1">
      <c r="A211" s="775"/>
      <c r="B211" s="771"/>
      <c r="C211" s="771"/>
      <c r="D211" s="771"/>
      <c r="E211" s="771"/>
      <c r="F211" s="771"/>
      <c r="G211" s="771"/>
      <c r="H211" s="771"/>
      <c r="I211" s="771"/>
      <c r="J211" s="769" t="s">
        <v>62</v>
      </c>
      <c r="K211" s="771"/>
      <c r="L211" s="771"/>
      <c r="M211" s="771"/>
      <c r="N211" s="771"/>
      <c r="O211" s="771"/>
      <c r="P211" s="771"/>
      <c r="Q211" s="771"/>
      <c r="R211" s="771"/>
      <c r="S211" s="804"/>
    </row>
    <row r="212" ht="15.75" customHeight="1">
      <c r="A212" s="775"/>
      <c r="B212" s="771"/>
      <c r="C212" s="771"/>
      <c r="D212" s="771"/>
      <c r="E212" s="771"/>
      <c r="F212" s="771"/>
      <c r="G212" s="771"/>
      <c r="H212" s="771"/>
      <c r="I212" s="771"/>
      <c r="J212" s="769" t="s">
        <v>62</v>
      </c>
      <c r="K212" s="771"/>
      <c r="L212" s="771"/>
      <c r="M212" s="771"/>
      <c r="N212" s="771"/>
      <c r="O212" s="771"/>
      <c r="P212" s="771"/>
      <c r="Q212" s="771"/>
      <c r="R212" s="771"/>
      <c r="S212" s="804"/>
    </row>
    <row r="213" ht="15.75" customHeight="1">
      <c r="A213" s="775"/>
      <c r="B213" s="771"/>
      <c r="C213" s="771"/>
      <c r="D213" s="771"/>
      <c r="E213" s="771"/>
      <c r="F213" s="771"/>
      <c r="G213" s="771"/>
      <c r="H213" s="771"/>
      <c r="I213" s="771"/>
      <c r="J213" s="769" t="s">
        <v>62</v>
      </c>
      <c r="K213" s="771"/>
      <c r="L213" s="771"/>
      <c r="M213" s="771"/>
      <c r="N213" s="771"/>
      <c r="O213" s="771"/>
      <c r="P213" s="771"/>
      <c r="Q213" s="771"/>
      <c r="R213" s="771"/>
      <c r="S213" s="804"/>
    </row>
    <row r="214" ht="15.75" customHeight="1">
      <c r="A214" s="775"/>
      <c r="B214" s="771"/>
      <c r="C214" s="771"/>
      <c r="D214" s="771"/>
      <c r="E214" s="771"/>
      <c r="F214" s="771"/>
      <c r="G214" s="771"/>
      <c r="H214" s="771"/>
      <c r="I214" s="771"/>
      <c r="J214" s="769" t="s">
        <v>62</v>
      </c>
      <c r="K214" s="771"/>
      <c r="L214" s="771"/>
      <c r="M214" s="771"/>
      <c r="N214" s="771"/>
      <c r="O214" s="771"/>
      <c r="P214" s="771"/>
      <c r="Q214" s="771"/>
      <c r="R214" s="771"/>
      <c r="S214" s="804"/>
    </row>
    <row r="215" ht="15.75" customHeight="1">
      <c r="A215" s="775"/>
      <c r="B215" s="771"/>
      <c r="C215" s="771"/>
      <c r="D215" s="771"/>
      <c r="E215" s="771"/>
      <c r="F215" s="771"/>
      <c r="G215" s="771"/>
      <c r="H215" s="771"/>
      <c r="I215" s="771"/>
      <c r="J215" s="769" t="s">
        <v>62</v>
      </c>
      <c r="K215" s="771"/>
      <c r="L215" s="771"/>
      <c r="M215" s="771"/>
      <c r="N215" s="771"/>
      <c r="O215" s="771"/>
      <c r="P215" s="771"/>
      <c r="Q215" s="771"/>
      <c r="R215" s="771"/>
      <c r="S215" s="804"/>
    </row>
    <row r="216" ht="15.75" customHeight="1">
      <c r="A216" s="775"/>
      <c r="B216" s="771"/>
      <c r="C216" s="771"/>
      <c r="D216" s="771"/>
      <c r="E216" s="771"/>
      <c r="F216" s="771"/>
      <c r="G216" s="771"/>
      <c r="H216" s="771"/>
      <c r="I216" s="771"/>
      <c r="J216" s="769" t="s">
        <v>62</v>
      </c>
      <c r="K216" s="771"/>
      <c r="L216" s="771"/>
      <c r="M216" s="771"/>
      <c r="N216" s="771"/>
      <c r="O216" s="771"/>
      <c r="P216" s="771"/>
      <c r="Q216" s="771"/>
      <c r="R216" s="771"/>
      <c r="S216" s="771"/>
    </row>
    <row r="217" ht="15.75" customHeight="1">
      <c r="A217" s="775"/>
      <c r="B217" s="771"/>
      <c r="C217" s="771"/>
      <c r="D217" s="771"/>
      <c r="E217" s="771"/>
      <c r="F217" s="771"/>
      <c r="G217" s="771"/>
      <c r="H217" s="771"/>
      <c r="I217" s="771"/>
      <c r="J217" s="769" t="s">
        <v>62</v>
      </c>
      <c r="K217" s="771"/>
      <c r="L217" s="771"/>
      <c r="M217" s="771"/>
      <c r="N217" s="771"/>
      <c r="O217" s="771"/>
      <c r="P217" s="771"/>
      <c r="Q217" s="771"/>
      <c r="R217" s="771"/>
      <c r="S217" s="771"/>
    </row>
    <row r="218" ht="15.75" customHeight="1">
      <c r="A218" s="775"/>
      <c r="B218" s="771"/>
      <c r="C218" s="771"/>
      <c r="D218" s="771"/>
      <c r="E218" s="771"/>
      <c r="F218" s="771"/>
      <c r="G218" s="771"/>
      <c r="H218" s="771"/>
      <c r="I218" s="771"/>
      <c r="J218" s="769" t="s">
        <v>62</v>
      </c>
      <c r="K218" s="771"/>
      <c r="L218" s="771"/>
      <c r="M218" s="771"/>
      <c r="N218" s="771"/>
      <c r="O218" s="771"/>
      <c r="P218" s="771"/>
      <c r="Q218" s="771"/>
      <c r="R218" s="771"/>
      <c r="S218" s="771"/>
    </row>
    <row r="219" ht="15.75" customHeight="1">
      <c r="A219" s="775"/>
      <c r="B219" s="771"/>
      <c r="C219" s="771"/>
      <c r="D219" s="771"/>
      <c r="E219" s="771"/>
      <c r="F219" s="771"/>
      <c r="G219" s="771"/>
      <c r="H219" s="771"/>
      <c r="I219" s="771"/>
      <c r="J219" s="769" t="s">
        <v>62</v>
      </c>
      <c r="K219" s="771"/>
      <c r="L219" s="771"/>
      <c r="M219" s="771"/>
      <c r="N219" s="771"/>
      <c r="O219" s="771"/>
      <c r="P219" s="771"/>
      <c r="Q219" s="771"/>
      <c r="R219" s="771"/>
      <c r="S219" s="771"/>
    </row>
    <row r="220" ht="15.75" customHeight="1">
      <c r="A220" s="775"/>
      <c r="B220" s="771"/>
      <c r="C220" s="771"/>
      <c r="D220" s="771"/>
      <c r="E220" s="771"/>
      <c r="F220" s="771"/>
      <c r="G220" s="771"/>
      <c r="H220" s="771"/>
      <c r="I220" s="771"/>
      <c r="J220" s="769" t="s">
        <v>62</v>
      </c>
      <c r="K220" s="771"/>
      <c r="L220" s="771"/>
      <c r="M220" s="771"/>
      <c r="N220" s="771"/>
      <c r="O220" s="771"/>
      <c r="P220" s="771"/>
      <c r="Q220" s="771"/>
      <c r="R220" s="771"/>
      <c r="S220" s="771"/>
    </row>
    <row r="221" ht="15.75" customHeight="1">
      <c r="A221" s="775"/>
      <c r="B221" s="771"/>
      <c r="C221" s="771"/>
      <c r="D221" s="771"/>
      <c r="E221" s="771"/>
      <c r="F221" s="771"/>
      <c r="G221" s="771"/>
      <c r="H221" s="771"/>
      <c r="I221" s="771"/>
      <c r="J221" s="769" t="s">
        <v>62</v>
      </c>
      <c r="K221" s="771"/>
      <c r="L221" s="771"/>
      <c r="M221" s="771"/>
      <c r="N221" s="771"/>
      <c r="O221" s="771"/>
      <c r="P221" s="771"/>
      <c r="Q221" s="771"/>
      <c r="R221" s="771"/>
      <c r="S221" s="771"/>
    </row>
    <row r="222" ht="15.75" customHeight="1">
      <c r="A222" s="775"/>
      <c r="B222" s="771"/>
      <c r="C222" s="771"/>
      <c r="D222" s="771"/>
      <c r="E222" s="771"/>
      <c r="F222" s="771"/>
      <c r="G222" s="771"/>
      <c r="H222" s="771"/>
      <c r="I222" s="771"/>
      <c r="J222" s="769" t="s">
        <v>62</v>
      </c>
      <c r="K222" s="771"/>
      <c r="L222" s="771"/>
      <c r="M222" s="771"/>
      <c r="N222" s="771"/>
      <c r="O222" s="771"/>
      <c r="P222" s="771"/>
      <c r="Q222" s="771"/>
      <c r="R222" s="771"/>
      <c r="S222" s="771"/>
    </row>
    <row r="223" ht="15.75" customHeight="1">
      <c r="A223" s="775"/>
      <c r="B223" s="771"/>
      <c r="C223" s="771"/>
      <c r="D223" s="771"/>
      <c r="E223" s="771"/>
      <c r="F223" s="771"/>
      <c r="G223" s="771"/>
      <c r="H223" s="771"/>
      <c r="I223" s="771"/>
      <c r="J223" s="769" t="s">
        <v>62</v>
      </c>
      <c r="K223" s="771"/>
      <c r="L223" s="771"/>
      <c r="M223" s="771"/>
      <c r="N223" s="771"/>
      <c r="O223" s="771"/>
      <c r="P223" s="771"/>
      <c r="Q223" s="771"/>
      <c r="R223" s="771"/>
      <c r="S223" s="771"/>
    </row>
    <row r="224" ht="15.75" customHeight="1">
      <c r="A224" s="775"/>
      <c r="B224" s="771"/>
      <c r="C224" s="771"/>
      <c r="D224" s="771"/>
      <c r="E224" s="771"/>
      <c r="F224" s="771"/>
      <c r="G224" s="771"/>
      <c r="H224" s="771"/>
      <c r="I224" s="771"/>
      <c r="J224" s="769" t="s">
        <v>62</v>
      </c>
      <c r="K224" s="771"/>
      <c r="L224" s="771"/>
      <c r="M224" s="771"/>
      <c r="N224" s="771"/>
      <c r="O224" s="771"/>
      <c r="P224" s="771"/>
      <c r="Q224" s="771"/>
      <c r="R224" s="771"/>
      <c r="S224" s="771"/>
    </row>
    <row r="225" ht="15.75" customHeight="1">
      <c r="A225" s="775"/>
      <c r="B225" s="771"/>
      <c r="C225" s="771"/>
      <c r="D225" s="771"/>
      <c r="E225" s="771"/>
      <c r="F225" s="771"/>
      <c r="G225" s="771"/>
      <c r="H225" s="771"/>
      <c r="I225" s="771"/>
      <c r="J225" s="769" t="s">
        <v>62</v>
      </c>
      <c r="K225" s="771"/>
      <c r="L225" s="771"/>
      <c r="M225" s="771"/>
      <c r="N225" s="771"/>
      <c r="O225" s="771"/>
      <c r="P225" s="771"/>
      <c r="Q225" s="771"/>
      <c r="R225" s="771"/>
      <c r="S225" s="771"/>
    </row>
    <row r="226" ht="15.75" customHeight="1">
      <c r="A226" s="775"/>
      <c r="B226" s="771"/>
      <c r="C226" s="771"/>
      <c r="D226" s="771"/>
      <c r="E226" s="771"/>
      <c r="F226" s="771"/>
      <c r="G226" s="771"/>
      <c r="H226" s="771"/>
      <c r="I226" s="771"/>
      <c r="J226" s="769" t="s">
        <v>62</v>
      </c>
      <c r="K226" s="771"/>
      <c r="L226" s="771"/>
      <c r="M226" s="771"/>
      <c r="N226" s="771"/>
      <c r="O226" s="771"/>
      <c r="P226" s="771"/>
      <c r="Q226" s="771"/>
      <c r="R226" s="771"/>
      <c r="S226" s="771"/>
    </row>
    <row r="227" ht="15.75" customHeight="1">
      <c r="A227" s="775"/>
      <c r="B227" s="771"/>
      <c r="C227" s="771"/>
      <c r="D227" s="771"/>
      <c r="E227" s="771"/>
      <c r="F227" s="771"/>
      <c r="G227" s="771"/>
      <c r="H227" s="771"/>
      <c r="I227" s="771"/>
      <c r="J227" s="769" t="s">
        <v>62</v>
      </c>
      <c r="K227" s="771"/>
      <c r="L227" s="771"/>
      <c r="M227" s="771"/>
      <c r="N227" s="771"/>
      <c r="O227" s="771"/>
      <c r="P227" s="771"/>
      <c r="Q227" s="771"/>
      <c r="R227" s="771"/>
      <c r="S227" s="771"/>
    </row>
    <row r="228" ht="15.75" customHeight="1">
      <c r="A228" s="775"/>
      <c r="B228" s="771"/>
      <c r="C228" s="771"/>
      <c r="D228" s="771"/>
      <c r="E228" s="771"/>
      <c r="F228" s="771"/>
      <c r="G228" s="771"/>
      <c r="H228" s="771"/>
      <c r="I228" s="771"/>
      <c r="J228" s="769" t="s">
        <v>62</v>
      </c>
      <c r="K228" s="771"/>
      <c r="L228" s="771"/>
      <c r="M228" s="771"/>
      <c r="N228" s="771"/>
      <c r="O228" s="771"/>
      <c r="P228" s="771"/>
      <c r="Q228" s="771"/>
      <c r="R228" s="771"/>
      <c r="S228" s="771"/>
    </row>
    <row r="229" ht="15.75" customHeight="1">
      <c r="A229" s="775"/>
      <c r="B229" s="771"/>
      <c r="C229" s="771"/>
      <c r="D229" s="771"/>
      <c r="E229" s="771"/>
      <c r="F229" s="771"/>
      <c r="G229" s="771"/>
      <c r="H229" s="771"/>
      <c r="I229" s="771"/>
      <c r="J229" s="769" t="s">
        <v>62</v>
      </c>
      <c r="K229" s="771"/>
      <c r="L229" s="771"/>
      <c r="M229" s="771"/>
      <c r="N229" s="771"/>
      <c r="O229" s="771"/>
      <c r="P229" s="771"/>
      <c r="Q229" s="771"/>
      <c r="R229" s="771"/>
      <c r="S229" s="771"/>
    </row>
    <row r="230" ht="15.75" customHeight="1">
      <c r="A230" s="775"/>
      <c r="B230" s="771"/>
      <c r="C230" s="771"/>
      <c r="D230" s="771"/>
      <c r="E230" s="771"/>
      <c r="F230" s="771"/>
      <c r="G230" s="771"/>
      <c r="H230" s="771"/>
      <c r="I230" s="771"/>
      <c r="J230" s="769" t="s">
        <v>62</v>
      </c>
      <c r="K230" s="771"/>
      <c r="L230" s="771"/>
      <c r="M230" s="771"/>
      <c r="N230" s="771"/>
      <c r="O230" s="771"/>
      <c r="P230" s="771"/>
      <c r="Q230" s="771"/>
      <c r="R230" s="771"/>
      <c r="S230" s="771"/>
    </row>
    <row r="231" ht="15.75" customHeight="1">
      <c r="A231" s="775"/>
      <c r="B231" s="771"/>
      <c r="C231" s="771"/>
      <c r="D231" s="771"/>
      <c r="E231" s="771"/>
      <c r="F231" s="771"/>
      <c r="G231" s="771"/>
      <c r="H231" s="771"/>
      <c r="I231" s="771"/>
      <c r="J231" s="769" t="s">
        <v>62</v>
      </c>
      <c r="K231" s="771"/>
      <c r="L231" s="771"/>
      <c r="M231" s="771"/>
      <c r="N231" s="771"/>
      <c r="O231" s="771"/>
      <c r="P231" s="771"/>
      <c r="Q231" s="771"/>
      <c r="R231" s="771"/>
      <c r="S231" s="771"/>
    </row>
    <row r="232" ht="15.75" customHeight="1">
      <c r="A232" s="775"/>
      <c r="B232" s="771"/>
      <c r="C232" s="771"/>
      <c r="D232" s="771"/>
      <c r="E232" s="771"/>
      <c r="F232" s="771"/>
      <c r="G232" s="771"/>
      <c r="H232" s="771"/>
      <c r="I232" s="771"/>
      <c r="J232" s="769" t="s">
        <v>62</v>
      </c>
      <c r="K232" s="771"/>
      <c r="L232" s="771"/>
      <c r="M232" s="771"/>
      <c r="N232" s="771"/>
      <c r="O232" s="771"/>
      <c r="P232" s="771"/>
      <c r="Q232" s="771"/>
      <c r="R232" s="771"/>
      <c r="S232" s="771"/>
    </row>
    <row r="233" ht="15.75" customHeight="1">
      <c r="A233" s="775"/>
      <c r="B233" s="771"/>
      <c r="C233" s="771"/>
      <c r="D233" s="771"/>
      <c r="E233" s="771"/>
      <c r="F233" s="771"/>
      <c r="G233" s="771"/>
      <c r="H233" s="771"/>
      <c r="I233" s="771"/>
      <c r="J233" s="769" t="s">
        <v>62</v>
      </c>
      <c r="K233" s="771"/>
      <c r="L233" s="771"/>
      <c r="M233" s="771"/>
      <c r="N233" s="771"/>
      <c r="O233" s="771"/>
      <c r="P233" s="771"/>
      <c r="Q233" s="771"/>
      <c r="R233" s="771"/>
      <c r="S233" s="771"/>
    </row>
    <row r="234" ht="15.75" customHeight="1">
      <c r="A234" s="775"/>
      <c r="B234" s="771"/>
      <c r="C234" s="771"/>
      <c r="D234" s="771"/>
      <c r="E234" s="771"/>
      <c r="F234" s="771"/>
      <c r="G234" s="771"/>
      <c r="H234" s="771"/>
      <c r="I234" s="771"/>
      <c r="J234" s="769" t="s">
        <v>62</v>
      </c>
      <c r="K234" s="771"/>
      <c r="L234" s="771"/>
      <c r="M234" s="771"/>
      <c r="N234" s="771"/>
      <c r="O234" s="771"/>
      <c r="P234" s="771"/>
      <c r="Q234" s="771"/>
      <c r="R234" s="771"/>
      <c r="S234" s="771"/>
    </row>
    <row r="235" ht="15.75" customHeight="1">
      <c r="A235" s="775"/>
      <c r="B235" s="771"/>
      <c r="C235" s="771"/>
      <c r="D235" s="771"/>
      <c r="E235" s="771"/>
      <c r="F235" s="771"/>
      <c r="G235" s="771"/>
      <c r="H235" s="771"/>
      <c r="I235" s="771"/>
      <c r="J235" s="769" t="s">
        <v>62</v>
      </c>
      <c r="K235" s="771"/>
      <c r="L235" s="771"/>
      <c r="M235" s="771"/>
      <c r="N235" s="771"/>
      <c r="O235" s="771"/>
      <c r="P235" s="771"/>
      <c r="Q235" s="771"/>
      <c r="R235" s="771"/>
      <c r="S235" s="771"/>
    </row>
    <row r="236" ht="15.75" customHeight="1">
      <c r="A236" s="775"/>
      <c r="B236" s="771"/>
      <c r="C236" s="771"/>
      <c r="D236" s="771"/>
      <c r="E236" s="771"/>
      <c r="F236" s="771"/>
      <c r="G236" s="771"/>
      <c r="H236" s="771"/>
      <c r="I236" s="771"/>
      <c r="J236" s="769" t="s">
        <v>62</v>
      </c>
      <c r="K236" s="771"/>
      <c r="L236" s="771"/>
      <c r="M236" s="771"/>
      <c r="N236" s="771"/>
      <c r="O236" s="771"/>
      <c r="P236" s="771"/>
      <c r="Q236" s="771"/>
      <c r="R236" s="771"/>
      <c r="S236" s="771"/>
    </row>
    <row r="237" ht="15.75" customHeight="1">
      <c r="A237" s="775"/>
      <c r="B237" s="771"/>
      <c r="C237" s="771"/>
      <c r="D237" s="771"/>
      <c r="E237" s="771"/>
      <c r="F237" s="771"/>
      <c r="G237" s="771"/>
      <c r="H237" s="771"/>
      <c r="I237" s="771"/>
      <c r="J237" s="769" t="s">
        <v>62</v>
      </c>
      <c r="K237" s="771"/>
      <c r="L237" s="771"/>
      <c r="M237" s="771"/>
      <c r="N237" s="771"/>
      <c r="O237" s="771"/>
      <c r="P237" s="771"/>
      <c r="Q237" s="771"/>
      <c r="R237" s="771"/>
      <c r="S237" s="771"/>
    </row>
    <row r="238" ht="15.75" customHeight="1">
      <c r="A238" s="775"/>
      <c r="B238" s="771"/>
      <c r="C238" s="771"/>
      <c r="D238" s="771"/>
      <c r="E238" s="771"/>
      <c r="F238" s="771"/>
      <c r="G238" s="771"/>
      <c r="H238" s="771"/>
      <c r="I238" s="771"/>
      <c r="J238" s="769" t="s">
        <v>62</v>
      </c>
      <c r="K238" s="771"/>
      <c r="L238" s="771"/>
      <c r="M238" s="771"/>
      <c r="N238" s="771"/>
      <c r="O238" s="771"/>
      <c r="P238" s="771"/>
      <c r="Q238" s="771"/>
      <c r="R238" s="771"/>
      <c r="S238" s="771"/>
    </row>
    <row r="239" ht="15.75" customHeight="1">
      <c r="A239" s="775"/>
      <c r="B239" s="771"/>
      <c r="C239" s="771"/>
      <c r="D239" s="771"/>
      <c r="E239" s="771"/>
      <c r="F239" s="771"/>
      <c r="G239" s="771"/>
      <c r="H239" s="771"/>
      <c r="I239" s="771"/>
      <c r="J239" s="769" t="s">
        <v>62</v>
      </c>
      <c r="K239" s="771"/>
      <c r="L239" s="771"/>
      <c r="M239" s="771"/>
      <c r="N239" s="771"/>
      <c r="O239" s="771"/>
      <c r="P239" s="771"/>
      <c r="Q239" s="771"/>
      <c r="R239" s="771"/>
      <c r="S239" s="771"/>
    </row>
    <row r="240" ht="15.75" customHeight="1">
      <c r="A240" s="775"/>
      <c r="B240" s="771"/>
      <c r="C240" s="771"/>
      <c r="D240" s="771"/>
      <c r="E240" s="771"/>
      <c r="F240" s="771"/>
      <c r="G240" s="771"/>
      <c r="H240" s="771"/>
      <c r="I240" s="771"/>
      <c r="J240" s="769" t="s">
        <v>62</v>
      </c>
      <c r="K240" s="771"/>
      <c r="L240" s="771"/>
      <c r="M240" s="771"/>
      <c r="N240" s="771"/>
      <c r="O240" s="771"/>
      <c r="P240" s="771"/>
      <c r="Q240" s="771"/>
      <c r="R240" s="771"/>
      <c r="S240" s="771"/>
    </row>
    <row r="241" ht="15.75" customHeight="1">
      <c r="A241" s="775"/>
      <c r="B241" s="771"/>
      <c r="C241" s="771"/>
      <c r="D241" s="771"/>
      <c r="E241" s="771"/>
      <c r="F241" s="771"/>
      <c r="G241" s="771"/>
      <c r="H241" s="771"/>
      <c r="I241" s="771"/>
      <c r="J241" s="769" t="s">
        <v>62</v>
      </c>
      <c r="K241" s="771"/>
      <c r="L241" s="771"/>
      <c r="M241" s="771"/>
      <c r="N241" s="771"/>
      <c r="O241" s="771"/>
      <c r="P241" s="771"/>
      <c r="Q241" s="771"/>
      <c r="R241" s="771"/>
      <c r="S241" s="771"/>
    </row>
    <row r="242" ht="15.75" customHeight="1">
      <c r="A242" s="775"/>
      <c r="B242" s="771"/>
      <c r="C242" s="771"/>
      <c r="D242" s="771"/>
      <c r="E242" s="771"/>
      <c r="F242" s="771"/>
      <c r="G242" s="771"/>
      <c r="H242" s="771"/>
      <c r="I242" s="771"/>
      <c r="J242" s="769" t="s">
        <v>62</v>
      </c>
      <c r="K242" s="771"/>
      <c r="L242" s="771"/>
      <c r="M242" s="771"/>
      <c r="N242" s="771"/>
      <c r="O242" s="771"/>
      <c r="P242" s="771"/>
      <c r="Q242" s="771"/>
      <c r="R242" s="771"/>
      <c r="S242" s="771"/>
    </row>
    <row r="243" ht="15.75" customHeight="1">
      <c r="A243" s="775"/>
      <c r="B243" s="771"/>
      <c r="C243" s="771"/>
      <c r="D243" s="771"/>
      <c r="E243" s="771"/>
      <c r="F243" s="771"/>
      <c r="G243" s="771"/>
      <c r="H243" s="771"/>
      <c r="I243" s="771"/>
      <c r="J243" s="769" t="s">
        <v>62</v>
      </c>
      <c r="K243" s="771"/>
      <c r="L243" s="771"/>
      <c r="M243" s="771"/>
      <c r="N243" s="771"/>
      <c r="O243" s="771"/>
      <c r="P243" s="771"/>
      <c r="Q243" s="771"/>
      <c r="R243" s="771"/>
      <c r="S243" s="771"/>
    </row>
    <row r="244" ht="15.75" customHeight="1">
      <c r="A244" s="775"/>
      <c r="B244" s="771"/>
      <c r="C244" s="771"/>
      <c r="D244" s="771"/>
      <c r="E244" s="771"/>
      <c r="F244" s="771"/>
      <c r="G244" s="771"/>
      <c r="H244" s="771"/>
      <c r="I244" s="771"/>
      <c r="J244" s="769" t="s">
        <v>62</v>
      </c>
      <c r="K244" s="771"/>
      <c r="L244" s="771"/>
      <c r="M244" s="771"/>
      <c r="N244" s="771"/>
      <c r="O244" s="771"/>
      <c r="P244" s="771"/>
      <c r="Q244" s="771"/>
      <c r="R244" s="771"/>
      <c r="S244" s="771"/>
    </row>
    <row r="245" ht="15.75" customHeight="1">
      <c r="A245" s="775"/>
      <c r="B245" s="771"/>
      <c r="C245" s="771"/>
      <c r="D245" s="771"/>
      <c r="E245" s="771"/>
      <c r="F245" s="771"/>
      <c r="G245" s="771"/>
      <c r="H245" s="771"/>
      <c r="I245" s="771"/>
      <c r="J245" s="769" t="s">
        <v>62</v>
      </c>
      <c r="K245" s="771"/>
      <c r="L245" s="771"/>
      <c r="M245" s="771"/>
      <c r="N245" s="771"/>
      <c r="O245" s="771"/>
      <c r="P245" s="771"/>
      <c r="Q245" s="771"/>
      <c r="R245" s="771"/>
      <c r="S245" s="771"/>
    </row>
    <row r="246" ht="15.75" customHeight="1">
      <c r="A246" s="775"/>
      <c r="B246" s="771"/>
      <c r="C246" s="771"/>
      <c r="D246" s="771"/>
      <c r="E246" s="771"/>
      <c r="F246" s="771"/>
      <c r="G246" s="771"/>
      <c r="H246" s="771"/>
      <c r="I246" s="771"/>
      <c r="J246" s="769" t="s">
        <v>62</v>
      </c>
      <c r="K246" s="771"/>
      <c r="L246" s="771"/>
      <c r="M246" s="771"/>
      <c r="N246" s="771"/>
      <c r="O246" s="771"/>
      <c r="P246" s="771"/>
      <c r="Q246" s="771"/>
      <c r="R246" s="771"/>
      <c r="S246" s="771"/>
    </row>
    <row r="247" ht="15.75" customHeight="1">
      <c r="A247" s="775"/>
      <c r="B247" s="771"/>
      <c r="C247" s="771"/>
      <c r="D247" s="771"/>
      <c r="E247" s="771"/>
      <c r="F247" s="771"/>
      <c r="G247" s="771"/>
      <c r="H247" s="771"/>
      <c r="I247" s="771"/>
      <c r="J247" s="769" t="s">
        <v>62</v>
      </c>
      <c r="K247" s="771"/>
      <c r="L247" s="771"/>
      <c r="M247" s="771"/>
      <c r="N247" s="771"/>
      <c r="O247" s="771"/>
      <c r="P247" s="771"/>
      <c r="Q247" s="771"/>
      <c r="R247" s="771"/>
      <c r="S247" s="771"/>
    </row>
    <row r="248" ht="15.75" customHeight="1">
      <c r="A248" s="775"/>
      <c r="B248" s="771"/>
      <c r="C248" s="771"/>
      <c r="D248" s="771"/>
      <c r="E248" s="771"/>
      <c r="F248" s="771"/>
      <c r="G248" s="771"/>
      <c r="H248" s="771"/>
      <c r="I248" s="771"/>
      <c r="J248" s="769" t="s">
        <v>62</v>
      </c>
      <c r="K248" s="771"/>
      <c r="L248" s="771"/>
      <c r="M248" s="771"/>
      <c r="N248" s="771"/>
      <c r="O248" s="771"/>
      <c r="P248" s="771"/>
      <c r="Q248" s="771"/>
      <c r="R248" s="771"/>
      <c r="S248" s="771"/>
    </row>
    <row r="249" ht="15.75" customHeight="1">
      <c r="A249" s="775"/>
      <c r="B249" s="771"/>
      <c r="C249" s="771"/>
      <c r="D249" s="771"/>
      <c r="E249" s="771"/>
      <c r="F249" s="771"/>
      <c r="G249" s="771"/>
      <c r="H249" s="771"/>
      <c r="I249" s="771"/>
      <c r="J249" s="769" t="s">
        <v>62</v>
      </c>
      <c r="K249" s="771"/>
      <c r="L249" s="771"/>
      <c r="M249" s="771"/>
      <c r="N249" s="771"/>
      <c r="O249" s="771"/>
      <c r="P249" s="771"/>
      <c r="Q249" s="771"/>
      <c r="R249" s="771"/>
      <c r="S249" s="771"/>
    </row>
    <row r="250" ht="15.75" customHeight="1">
      <c r="A250" s="775"/>
      <c r="B250" s="771"/>
      <c r="C250" s="771"/>
      <c r="D250" s="771"/>
      <c r="E250" s="771"/>
      <c r="F250" s="771"/>
      <c r="G250" s="771"/>
      <c r="H250" s="771"/>
      <c r="I250" s="771"/>
      <c r="J250" s="769" t="s">
        <v>62</v>
      </c>
      <c r="K250" s="771"/>
      <c r="L250" s="771"/>
      <c r="M250" s="771"/>
      <c r="N250" s="771"/>
      <c r="O250" s="771"/>
      <c r="P250" s="771"/>
      <c r="Q250" s="771"/>
      <c r="R250" s="771"/>
      <c r="S250" s="771"/>
    </row>
    <row r="251" ht="15.75" customHeight="1">
      <c r="A251" s="775"/>
      <c r="B251" s="771"/>
      <c r="C251" s="771"/>
      <c r="D251" s="771"/>
      <c r="E251" s="771"/>
      <c r="F251" s="771"/>
      <c r="G251" s="771"/>
      <c r="H251" s="771"/>
      <c r="I251" s="771"/>
      <c r="J251" s="769" t="s">
        <v>62</v>
      </c>
      <c r="K251" s="771"/>
      <c r="L251" s="771"/>
      <c r="M251" s="771"/>
      <c r="N251" s="771"/>
      <c r="O251" s="771"/>
      <c r="P251" s="771"/>
      <c r="Q251" s="771"/>
      <c r="R251" s="771"/>
      <c r="S251" s="771"/>
    </row>
    <row r="252" ht="15.75" customHeight="1">
      <c r="A252" s="775"/>
      <c r="B252" s="771"/>
      <c r="C252" s="771"/>
      <c r="D252" s="771"/>
      <c r="E252" s="771"/>
      <c r="F252" s="771"/>
      <c r="G252" s="771"/>
      <c r="H252" s="771"/>
      <c r="I252" s="771"/>
      <c r="J252" s="769" t="s">
        <v>62</v>
      </c>
      <c r="K252" s="771"/>
      <c r="L252" s="771"/>
      <c r="M252" s="771"/>
      <c r="N252" s="771"/>
      <c r="O252" s="771"/>
      <c r="P252" s="771"/>
      <c r="Q252" s="771"/>
      <c r="R252" s="771"/>
      <c r="S252" s="771"/>
    </row>
    <row r="253" ht="15.75" customHeight="1">
      <c r="A253" s="788"/>
      <c r="B253" s="783"/>
      <c r="C253" s="783"/>
      <c r="D253" s="783"/>
      <c r="E253" s="783"/>
      <c r="F253" s="783"/>
      <c r="G253" s="783"/>
      <c r="H253" s="783"/>
      <c r="I253" s="783"/>
      <c r="J253" s="781" t="s">
        <v>62</v>
      </c>
      <c r="K253" s="783"/>
      <c r="L253" s="783"/>
      <c r="M253" s="783"/>
      <c r="N253" s="783"/>
      <c r="O253" s="771"/>
      <c r="P253" s="771"/>
      <c r="Q253" s="771"/>
      <c r="R253" s="783"/>
      <c r="S253" s="783"/>
    </row>
    <row r="254" ht="15.75" customHeight="1">
      <c r="A254" s="788"/>
      <c r="B254" s="783"/>
      <c r="C254" s="783"/>
      <c r="D254" s="783"/>
      <c r="E254" s="783"/>
      <c r="F254" s="783"/>
      <c r="G254" s="783"/>
      <c r="H254" s="783"/>
      <c r="I254" s="783"/>
      <c r="J254" s="781" t="s">
        <v>62</v>
      </c>
      <c r="K254" s="783"/>
      <c r="L254" s="783"/>
      <c r="M254" s="783"/>
      <c r="N254" s="783"/>
      <c r="O254" s="771"/>
      <c r="P254" s="771"/>
      <c r="Q254" s="771"/>
      <c r="R254" s="783"/>
      <c r="S254" s="783"/>
    </row>
    <row r="255" ht="15.75" customHeight="1">
      <c r="A255" s="788"/>
      <c r="B255" s="783"/>
      <c r="C255" s="783"/>
      <c r="D255" s="783"/>
      <c r="E255" s="783"/>
      <c r="F255" s="783"/>
      <c r="G255" s="783"/>
      <c r="H255" s="783"/>
      <c r="I255" s="783"/>
      <c r="J255" s="781" t="s">
        <v>62</v>
      </c>
      <c r="K255" s="783"/>
      <c r="L255" s="783"/>
      <c r="M255" s="783"/>
      <c r="N255" s="783"/>
      <c r="O255" s="771"/>
      <c r="P255" s="771"/>
      <c r="Q255" s="771"/>
      <c r="R255" s="783"/>
      <c r="S255" s="783"/>
    </row>
    <row r="256" ht="15.75" customHeight="1">
      <c r="A256" s="788"/>
      <c r="B256" s="783"/>
      <c r="C256" s="783"/>
      <c r="D256" s="783"/>
      <c r="E256" s="783"/>
      <c r="F256" s="783"/>
      <c r="G256" s="783"/>
      <c r="H256" s="783"/>
      <c r="I256" s="783"/>
      <c r="J256" s="781" t="s">
        <v>62</v>
      </c>
      <c r="K256" s="783"/>
      <c r="L256" s="783"/>
      <c r="M256" s="783"/>
      <c r="N256" s="783"/>
      <c r="O256" s="771"/>
      <c r="P256" s="771"/>
      <c r="Q256" s="771"/>
      <c r="R256" s="783"/>
      <c r="S256" s="783"/>
    </row>
    <row r="257" ht="15.75" customHeight="1">
      <c r="A257" s="788"/>
      <c r="B257" s="783"/>
      <c r="C257" s="783"/>
      <c r="D257" s="783"/>
      <c r="E257" s="783"/>
      <c r="F257" s="783"/>
      <c r="G257" s="783"/>
      <c r="H257" s="783"/>
      <c r="I257" s="783"/>
      <c r="J257" s="781" t="s">
        <v>62</v>
      </c>
      <c r="K257" s="783"/>
      <c r="L257" s="783"/>
      <c r="M257" s="783"/>
      <c r="N257" s="783"/>
      <c r="O257" s="771"/>
      <c r="P257" s="771"/>
      <c r="Q257" s="771"/>
      <c r="R257" s="783"/>
      <c r="S257" s="783"/>
    </row>
    <row r="258" ht="15.75" customHeight="1">
      <c r="A258" s="788"/>
      <c r="B258" s="783"/>
      <c r="C258" s="783"/>
      <c r="D258" s="783"/>
      <c r="E258" s="783"/>
      <c r="F258" s="783"/>
      <c r="G258" s="783"/>
      <c r="H258" s="783"/>
      <c r="I258" s="783"/>
      <c r="J258" s="781" t="s">
        <v>62</v>
      </c>
      <c r="K258" s="783"/>
      <c r="L258" s="783"/>
      <c r="M258" s="783"/>
      <c r="N258" s="783"/>
      <c r="O258" s="771"/>
      <c r="P258" s="771"/>
      <c r="Q258" s="771"/>
      <c r="R258" s="783"/>
      <c r="S258" s="783"/>
    </row>
    <row r="259" ht="15.75" customHeight="1">
      <c r="A259" s="788"/>
      <c r="B259" s="783"/>
      <c r="C259" s="783"/>
      <c r="D259" s="783"/>
      <c r="E259" s="783"/>
      <c r="F259" s="783"/>
      <c r="G259" s="783"/>
      <c r="H259" s="783"/>
      <c r="I259" s="783"/>
      <c r="J259" s="781" t="s">
        <v>62</v>
      </c>
      <c r="K259" s="783"/>
      <c r="L259" s="783"/>
      <c r="M259" s="783"/>
      <c r="N259" s="783"/>
      <c r="O259" s="771"/>
      <c r="P259" s="771"/>
      <c r="Q259" s="771"/>
      <c r="R259" s="783"/>
      <c r="S259" s="783"/>
    </row>
    <row r="260" ht="15.75" customHeight="1">
      <c r="A260" s="788"/>
      <c r="B260" s="783"/>
      <c r="C260" s="783"/>
      <c r="D260" s="783"/>
      <c r="E260" s="783"/>
      <c r="F260" s="783"/>
      <c r="G260" s="783"/>
      <c r="H260" s="783"/>
      <c r="I260" s="783"/>
      <c r="J260" s="781" t="s">
        <v>62</v>
      </c>
      <c r="K260" s="783"/>
      <c r="L260" s="783"/>
      <c r="M260" s="783"/>
      <c r="N260" s="783"/>
      <c r="O260" s="771"/>
      <c r="P260" s="771"/>
      <c r="Q260" s="771"/>
      <c r="R260" s="783"/>
      <c r="S260" s="783"/>
    </row>
    <row r="261" ht="15.75" customHeight="1">
      <c r="A261" s="788"/>
      <c r="B261" s="783"/>
      <c r="C261" s="783"/>
      <c r="D261" s="783"/>
      <c r="E261" s="783"/>
      <c r="F261" s="783"/>
      <c r="G261" s="783"/>
      <c r="H261" s="783"/>
      <c r="I261" s="783"/>
      <c r="J261" s="781" t="s">
        <v>62</v>
      </c>
      <c r="K261" s="783"/>
      <c r="L261" s="783"/>
      <c r="M261" s="783"/>
      <c r="N261" s="783"/>
      <c r="O261" s="771"/>
      <c r="P261" s="771"/>
      <c r="Q261" s="771"/>
      <c r="R261" s="783"/>
      <c r="S261" s="783"/>
    </row>
    <row r="262" ht="15.75" customHeight="1">
      <c r="A262" s="788"/>
      <c r="B262" s="783"/>
      <c r="C262" s="783"/>
      <c r="D262" s="783"/>
      <c r="E262" s="783"/>
      <c r="F262" s="783"/>
      <c r="G262" s="783"/>
      <c r="H262" s="783"/>
      <c r="I262" s="783"/>
      <c r="J262" s="781" t="s">
        <v>62</v>
      </c>
      <c r="K262" s="783"/>
      <c r="L262" s="783"/>
      <c r="M262" s="783"/>
      <c r="N262" s="783"/>
      <c r="O262" s="771"/>
      <c r="P262" s="771"/>
      <c r="Q262" s="771"/>
      <c r="R262" s="783"/>
      <c r="S262" s="783"/>
    </row>
    <row r="263" ht="15.75" customHeight="1">
      <c r="A263" s="788"/>
      <c r="B263" s="783"/>
      <c r="C263" s="783"/>
      <c r="D263" s="783"/>
      <c r="E263" s="783"/>
      <c r="F263" s="783"/>
      <c r="G263" s="783"/>
      <c r="H263" s="783"/>
      <c r="I263" s="783"/>
      <c r="J263" s="781" t="s">
        <v>62</v>
      </c>
      <c r="K263" s="783"/>
      <c r="L263" s="783"/>
      <c r="M263" s="783"/>
      <c r="N263" s="783"/>
      <c r="O263" s="771"/>
      <c r="P263" s="771"/>
      <c r="Q263" s="771"/>
      <c r="R263" s="783"/>
      <c r="S263" s="783"/>
    </row>
    <row r="264" ht="15.75" customHeight="1">
      <c r="A264" s="788"/>
      <c r="B264" s="783"/>
      <c r="C264" s="783"/>
      <c r="D264" s="783"/>
      <c r="E264" s="783"/>
      <c r="F264" s="783"/>
      <c r="G264" s="783"/>
      <c r="H264" s="783"/>
      <c r="I264" s="783"/>
      <c r="J264" s="781" t="s">
        <v>62</v>
      </c>
      <c r="K264" s="783"/>
      <c r="L264" s="783"/>
      <c r="M264" s="783"/>
      <c r="N264" s="783"/>
      <c r="O264" s="771"/>
      <c r="P264" s="771"/>
      <c r="Q264" s="771"/>
      <c r="R264" s="783"/>
      <c r="S264" s="783"/>
    </row>
    <row r="265" ht="15.75" customHeight="1">
      <c r="A265" s="788"/>
      <c r="B265" s="783"/>
      <c r="C265" s="783"/>
      <c r="D265" s="783"/>
      <c r="E265" s="783"/>
      <c r="F265" s="783"/>
      <c r="G265" s="783"/>
      <c r="H265" s="783"/>
      <c r="I265" s="783"/>
      <c r="J265" s="781" t="s">
        <v>62</v>
      </c>
      <c r="K265" s="783"/>
      <c r="L265" s="783"/>
      <c r="M265" s="783"/>
      <c r="N265" s="783"/>
      <c r="O265" s="771"/>
      <c r="P265" s="771"/>
      <c r="Q265" s="771"/>
      <c r="R265" s="783"/>
      <c r="S265" s="783"/>
    </row>
    <row r="266" ht="15.75" customHeight="1">
      <c r="A266" s="788"/>
      <c r="B266" s="783"/>
      <c r="C266" s="783"/>
      <c r="D266" s="783"/>
      <c r="E266" s="783"/>
      <c r="F266" s="783"/>
      <c r="G266" s="783"/>
      <c r="H266" s="783"/>
      <c r="I266" s="783"/>
      <c r="J266" s="781" t="s">
        <v>62</v>
      </c>
      <c r="K266" s="783"/>
      <c r="L266" s="783"/>
      <c r="M266" s="783"/>
      <c r="N266" s="783"/>
      <c r="O266" s="771"/>
      <c r="P266" s="771"/>
      <c r="Q266" s="771"/>
      <c r="R266" s="783"/>
      <c r="S266" s="783"/>
    </row>
    <row r="267" ht="15.75" customHeight="1">
      <c r="A267" s="788"/>
      <c r="B267" s="783"/>
      <c r="C267" s="783"/>
      <c r="D267" s="783"/>
      <c r="E267" s="783"/>
      <c r="F267" s="783"/>
      <c r="G267" s="783"/>
      <c r="H267" s="783"/>
      <c r="I267" s="783"/>
      <c r="J267" s="781" t="s">
        <v>62</v>
      </c>
      <c r="K267" s="783"/>
      <c r="L267" s="783"/>
      <c r="M267" s="783"/>
      <c r="N267" s="783"/>
      <c r="O267" s="771"/>
      <c r="P267" s="771"/>
      <c r="Q267" s="771"/>
      <c r="R267" s="783"/>
      <c r="S267" s="783"/>
    </row>
    <row r="268" ht="15.75" customHeight="1">
      <c r="A268" s="788"/>
      <c r="B268" s="783"/>
      <c r="C268" s="783"/>
      <c r="D268" s="783"/>
      <c r="E268" s="783"/>
      <c r="F268" s="783"/>
      <c r="G268" s="783"/>
      <c r="H268" s="783"/>
      <c r="I268" s="783"/>
      <c r="J268" s="781" t="s">
        <v>62</v>
      </c>
      <c r="K268" s="783"/>
      <c r="L268" s="783"/>
      <c r="M268" s="783"/>
      <c r="N268" s="783"/>
      <c r="O268" s="771"/>
      <c r="P268" s="771"/>
      <c r="Q268" s="771"/>
      <c r="R268" s="783"/>
      <c r="S268" s="783"/>
    </row>
    <row r="269" ht="15.75" customHeight="1">
      <c r="A269" s="788"/>
      <c r="B269" s="783"/>
      <c r="C269" s="783"/>
      <c r="D269" s="783"/>
      <c r="E269" s="783"/>
      <c r="F269" s="783"/>
      <c r="G269" s="783"/>
      <c r="H269" s="783"/>
      <c r="I269" s="783"/>
      <c r="J269" s="781" t="s">
        <v>62</v>
      </c>
      <c r="K269" s="783"/>
      <c r="L269" s="783"/>
      <c r="M269" s="783"/>
      <c r="N269" s="783"/>
      <c r="O269" s="771"/>
      <c r="P269" s="771"/>
      <c r="Q269" s="771"/>
      <c r="R269" s="783"/>
      <c r="S269" s="783"/>
    </row>
    <row r="270" ht="15.75" customHeight="1">
      <c r="A270" s="788"/>
      <c r="B270" s="783"/>
      <c r="C270" s="783"/>
      <c r="D270" s="783"/>
      <c r="E270" s="783"/>
      <c r="F270" s="783"/>
      <c r="G270" s="783"/>
      <c r="H270" s="783"/>
      <c r="I270" s="783"/>
      <c r="J270" s="781" t="s">
        <v>62</v>
      </c>
      <c r="K270" s="783"/>
      <c r="L270" s="783"/>
      <c r="M270" s="783"/>
      <c r="N270" s="783"/>
      <c r="O270" s="771"/>
      <c r="P270" s="771"/>
      <c r="Q270" s="771"/>
      <c r="R270" s="783"/>
      <c r="S270" s="783"/>
    </row>
    <row r="271" ht="15.75" customHeight="1">
      <c r="A271" s="788"/>
      <c r="B271" s="783"/>
      <c r="C271" s="783"/>
      <c r="D271" s="783"/>
      <c r="E271" s="783"/>
      <c r="F271" s="783"/>
      <c r="G271" s="783"/>
      <c r="H271" s="783"/>
      <c r="I271" s="783"/>
      <c r="J271" s="781" t="s">
        <v>62</v>
      </c>
      <c r="K271" s="783"/>
      <c r="L271" s="783"/>
      <c r="M271" s="783"/>
      <c r="N271" s="783"/>
      <c r="O271" s="771"/>
      <c r="P271" s="771"/>
      <c r="Q271" s="771"/>
      <c r="R271" s="783"/>
      <c r="S271" s="783"/>
    </row>
    <row r="272" ht="15.75" customHeight="1">
      <c r="A272" s="788"/>
      <c r="B272" s="783"/>
      <c r="C272" s="783"/>
      <c r="D272" s="783"/>
      <c r="E272" s="783"/>
      <c r="F272" s="783"/>
      <c r="G272" s="783"/>
      <c r="H272" s="783"/>
      <c r="I272" s="783"/>
      <c r="J272" s="781" t="s">
        <v>62</v>
      </c>
      <c r="K272" s="783"/>
      <c r="L272" s="783"/>
      <c r="M272" s="783"/>
      <c r="N272" s="783"/>
      <c r="O272" s="771"/>
      <c r="P272" s="771"/>
      <c r="Q272" s="771"/>
      <c r="R272" s="783"/>
      <c r="S272" s="783"/>
    </row>
    <row r="273" ht="15.75" customHeight="1">
      <c r="A273" s="788"/>
      <c r="B273" s="783"/>
      <c r="C273" s="783"/>
      <c r="D273" s="783"/>
      <c r="E273" s="783"/>
      <c r="F273" s="783"/>
      <c r="G273" s="783"/>
      <c r="H273" s="783"/>
      <c r="I273" s="783"/>
      <c r="J273" s="781" t="s">
        <v>62</v>
      </c>
      <c r="K273" s="783"/>
      <c r="L273" s="783"/>
      <c r="M273" s="783"/>
      <c r="N273" s="783"/>
      <c r="O273" s="771"/>
      <c r="P273" s="771"/>
      <c r="Q273" s="771"/>
      <c r="R273" s="783"/>
      <c r="S273" s="783"/>
    </row>
    <row r="274" ht="15.75" customHeight="1">
      <c r="A274" s="788"/>
      <c r="B274" s="783"/>
      <c r="C274" s="783"/>
      <c r="D274" s="783"/>
      <c r="E274" s="783"/>
      <c r="F274" s="783"/>
      <c r="G274" s="783"/>
      <c r="H274" s="783"/>
      <c r="I274" s="783"/>
      <c r="J274" s="781" t="s">
        <v>62</v>
      </c>
      <c r="K274" s="783"/>
      <c r="L274" s="783"/>
      <c r="M274" s="783"/>
      <c r="N274" s="783"/>
      <c r="O274" s="771"/>
      <c r="P274" s="771"/>
      <c r="Q274" s="771"/>
      <c r="R274" s="783"/>
      <c r="S274" s="783"/>
    </row>
    <row r="275" ht="15.75" customHeight="1">
      <c r="A275" s="788"/>
      <c r="B275" s="783"/>
      <c r="C275" s="783"/>
      <c r="D275" s="783"/>
      <c r="E275" s="783"/>
      <c r="F275" s="783"/>
      <c r="G275" s="783"/>
      <c r="H275" s="783"/>
      <c r="I275" s="783"/>
      <c r="J275" s="781" t="s">
        <v>62</v>
      </c>
      <c r="K275" s="783"/>
      <c r="L275" s="783"/>
      <c r="M275" s="783"/>
      <c r="N275" s="783"/>
      <c r="O275" s="771"/>
      <c r="P275" s="771"/>
      <c r="Q275" s="771"/>
      <c r="R275" s="783"/>
      <c r="S275" s="783"/>
    </row>
    <row r="276" ht="15.75" customHeight="1">
      <c r="A276" s="788"/>
      <c r="B276" s="783"/>
      <c r="C276" s="783"/>
      <c r="D276" s="783"/>
      <c r="E276" s="783"/>
      <c r="F276" s="783"/>
      <c r="G276" s="783"/>
      <c r="H276" s="783"/>
      <c r="I276" s="783"/>
      <c r="J276" s="781" t="s">
        <v>62</v>
      </c>
      <c r="K276" s="783"/>
      <c r="L276" s="783"/>
      <c r="M276" s="783"/>
      <c r="N276" s="783"/>
      <c r="O276" s="771"/>
      <c r="P276" s="771"/>
      <c r="Q276" s="771"/>
      <c r="R276" s="783"/>
      <c r="S276" s="783"/>
    </row>
    <row r="277" ht="15.75" customHeight="1">
      <c r="A277" s="788"/>
      <c r="B277" s="783"/>
      <c r="C277" s="783"/>
      <c r="D277" s="783"/>
      <c r="E277" s="783"/>
      <c r="F277" s="783"/>
      <c r="G277" s="783"/>
      <c r="H277" s="783"/>
      <c r="I277" s="783"/>
      <c r="J277" s="781" t="s">
        <v>62</v>
      </c>
      <c r="K277" s="783"/>
      <c r="L277" s="783"/>
      <c r="M277" s="783"/>
      <c r="N277" s="783"/>
      <c r="O277" s="771"/>
      <c r="P277" s="771"/>
      <c r="Q277" s="771"/>
      <c r="R277" s="783"/>
      <c r="S277" s="783"/>
    </row>
    <row r="278" ht="15.75" customHeight="1">
      <c r="A278" s="788"/>
      <c r="B278" s="783"/>
      <c r="C278" s="783"/>
      <c r="D278" s="783"/>
      <c r="E278" s="783"/>
      <c r="F278" s="783"/>
      <c r="G278" s="783"/>
      <c r="H278" s="783"/>
      <c r="I278" s="783"/>
      <c r="J278" s="781" t="s">
        <v>62</v>
      </c>
      <c r="K278" s="783"/>
      <c r="L278" s="783"/>
      <c r="M278" s="783"/>
      <c r="N278" s="783"/>
      <c r="O278" s="771"/>
      <c r="P278" s="771"/>
      <c r="Q278" s="771"/>
      <c r="R278" s="783"/>
      <c r="S278" s="783"/>
    </row>
    <row r="279" ht="15.75" customHeight="1">
      <c r="A279" s="788"/>
      <c r="B279" s="783"/>
      <c r="C279" s="783"/>
      <c r="D279" s="783"/>
      <c r="E279" s="783"/>
      <c r="F279" s="783"/>
      <c r="G279" s="783"/>
      <c r="H279" s="783"/>
      <c r="I279" s="783"/>
      <c r="J279" s="781" t="s">
        <v>62</v>
      </c>
      <c r="K279" s="783"/>
      <c r="L279" s="783"/>
      <c r="M279" s="783"/>
      <c r="N279" s="783"/>
      <c r="O279" s="771"/>
      <c r="P279" s="771"/>
      <c r="Q279" s="771"/>
      <c r="R279" s="783"/>
      <c r="S279" s="783"/>
    </row>
    <row r="280" ht="15.75" customHeight="1">
      <c r="A280" s="788"/>
      <c r="B280" s="783"/>
      <c r="C280" s="783"/>
      <c r="D280" s="783"/>
      <c r="E280" s="783"/>
      <c r="F280" s="783"/>
      <c r="G280" s="783"/>
      <c r="H280" s="783"/>
      <c r="I280" s="783"/>
      <c r="J280" s="781" t="s">
        <v>62</v>
      </c>
      <c r="K280" s="783"/>
      <c r="L280" s="783"/>
      <c r="M280" s="783"/>
      <c r="N280" s="783"/>
      <c r="O280" s="771"/>
      <c r="P280" s="771"/>
      <c r="Q280" s="771"/>
      <c r="R280" s="783"/>
      <c r="S280" s="783"/>
    </row>
    <row r="281" ht="15.75" customHeight="1">
      <c r="A281" s="788"/>
      <c r="B281" s="783"/>
      <c r="C281" s="783"/>
      <c r="D281" s="783"/>
      <c r="E281" s="783"/>
      <c r="F281" s="783"/>
      <c r="G281" s="783"/>
      <c r="H281" s="783"/>
      <c r="I281" s="783"/>
      <c r="J281" s="781" t="s">
        <v>62</v>
      </c>
      <c r="K281" s="783"/>
      <c r="L281" s="783"/>
      <c r="M281" s="783"/>
      <c r="N281" s="783"/>
      <c r="O281" s="771"/>
      <c r="P281" s="771"/>
      <c r="Q281" s="771"/>
      <c r="R281" s="783"/>
      <c r="S281" s="783"/>
    </row>
    <row r="282" ht="15.75" customHeight="1">
      <c r="A282" s="788"/>
      <c r="B282" s="783"/>
      <c r="C282" s="783"/>
      <c r="D282" s="783"/>
      <c r="E282" s="783"/>
      <c r="F282" s="783"/>
      <c r="G282" s="783"/>
      <c r="H282" s="783"/>
      <c r="I282" s="783"/>
      <c r="J282" s="781" t="s">
        <v>62</v>
      </c>
      <c r="K282" s="783"/>
      <c r="L282" s="783"/>
      <c r="M282" s="783"/>
      <c r="N282" s="783"/>
      <c r="O282" s="771"/>
      <c r="P282" s="771"/>
      <c r="Q282" s="771"/>
      <c r="R282" s="783"/>
      <c r="S282" s="783"/>
    </row>
    <row r="283" ht="15.75" customHeight="1">
      <c r="A283" s="788"/>
      <c r="B283" s="783"/>
      <c r="C283" s="783"/>
      <c r="D283" s="783"/>
      <c r="E283" s="783"/>
      <c r="F283" s="783"/>
      <c r="G283" s="783"/>
      <c r="H283" s="783"/>
      <c r="I283" s="783"/>
      <c r="J283" s="781" t="s">
        <v>62</v>
      </c>
      <c r="K283" s="783"/>
      <c r="L283" s="783"/>
      <c r="M283" s="783"/>
      <c r="N283" s="783"/>
      <c r="O283" s="771"/>
      <c r="P283" s="771"/>
      <c r="Q283" s="771"/>
      <c r="R283" s="783"/>
      <c r="S283" s="783"/>
    </row>
    <row r="284" ht="15.75" customHeight="1">
      <c r="A284" s="788"/>
      <c r="B284" s="783"/>
      <c r="C284" s="783"/>
      <c r="D284" s="783"/>
      <c r="E284" s="783"/>
      <c r="F284" s="783"/>
      <c r="G284" s="783"/>
      <c r="H284" s="783"/>
      <c r="I284" s="783"/>
      <c r="J284" s="781" t="s">
        <v>62</v>
      </c>
      <c r="K284" s="783"/>
      <c r="L284" s="783"/>
      <c r="M284" s="783"/>
      <c r="N284" s="783"/>
      <c r="O284" s="771"/>
      <c r="P284" s="771"/>
      <c r="Q284" s="771"/>
      <c r="R284" s="783"/>
      <c r="S284" s="783"/>
    </row>
    <row r="285" ht="15.75" customHeight="1">
      <c r="A285" s="788"/>
      <c r="B285" s="783"/>
      <c r="C285" s="783"/>
      <c r="D285" s="783"/>
      <c r="E285" s="783"/>
      <c r="F285" s="783"/>
      <c r="G285" s="783"/>
      <c r="H285" s="783"/>
      <c r="I285" s="783"/>
      <c r="J285" s="781" t="s">
        <v>62</v>
      </c>
      <c r="K285" s="783"/>
      <c r="L285" s="783"/>
      <c r="M285" s="783"/>
      <c r="N285" s="783"/>
      <c r="O285" s="771"/>
      <c r="P285" s="771"/>
      <c r="Q285" s="771"/>
      <c r="R285" s="783"/>
      <c r="S285" s="783"/>
    </row>
    <row r="286" ht="15.75" customHeight="1">
      <c r="A286" s="788"/>
      <c r="B286" s="783"/>
      <c r="C286" s="783"/>
      <c r="D286" s="783"/>
      <c r="E286" s="783"/>
      <c r="F286" s="783"/>
      <c r="G286" s="783"/>
      <c r="H286" s="783"/>
      <c r="I286" s="783"/>
      <c r="J286" s="781" t="s">
        <v>62</v>
      </c>
      <c r="K286" s="783"/>
      <c r="L286" s="783"/>
      <c r="M286" s="783"/>
      <c r="N286" s="783"/>
      <c r="O286" s="771"/>
      <c r="P286" s="771"/>
      <c r="Q286" s="771"/>
      <c r="R286" s="783"/>
      <c r="S286" s="783"/>
    </row>
    <row r="287" ht="15.75" customHeight="1">
      <c r="A287" s="788"/>
      <c r="B287" s="783"/>
      <c r="C287" s="783"/>
      <c r="D287" s="783"/>
      <c r="E287" s="783"/>
      <c r="F287" s="783"/>
      <c r="G287" s="783"/>
      <c r="H287" s="783"/>
      <c r="I287" s="783"/>
      <c r="J287" s="781" t="s">
        <v>62</v>
      </c>
      <c r="K287" s="783"/>
      <c r="L287" s="783"/>
      <c r="M287" s="783"/>
      <c r="N287" s="783"/>
      <c r="O287" s="771"/>
      <c r="P287" s="771"/>
      <c r="Q287" s="771"/>
      <c r="R287" s="783"/>
      <c r="S287" s="783"/>
    </row>
    <row r="288" ht="15.75" customHeight="1">
      <c r="A288" s="788"/>
      <c r="B288" s="783"/>
      <c r="C288" s="783"/>
      <c r="D288" s="783"/>
      <c r="E288" s="783"/>
      <c r="F288" s="783"/>
      <c r="G288" s="783"/>
      <c r="H288" s="783"/>
      <c r="I288" s="783"/>
      <c r="J288" s="781" t="s">
        <v>62</v>
      </c>
      <c r="K288" s="783"/>
      <c r="L288" s="783"/>
      <c r="M288" s="783"/>
      <c r="N288" s="783"/>
      <c r="O288" s="771"/>
      <c r="P288" s="771"/>
      <c r="Q288" s="771"/>
      <c r="R288" s="783"/>
      <c r="S288" s="783"/>
    </row>
    <row r="289" ht="15.75" customHeight="1">
      <c r="A289" s="788"/>
      <c r="B289" s="783"/>
      <c r="C289" s="783"/>
      <c r="D289" s="783"/>
      <c r="E289" s="783"/>
      <c r="F289" s="783"/>
      <c r="G289" s="783"/>
      <c r="H289" s="783"/>
      <c r="I289" s="783"/>
      <c r="J289" s="781" t="s">
        <v>62</v>
      </c>
      <c r="K289" s="783"/>
      <c r="L289" s="783"/>
      <c r="M289" s="783"/>
      <c r="N289" s="783"/>
      <c r="O289" s="771"/>
      <c r="P289" s="771"/>
      <c r="Q289" s="771"/>
      <c r="R289" s="783"/>
      <c r="S289" s="783"/>
    </row>
    <row r="290" ht="15.75" customHeight="1">
      <c r="A290" s="788"/>
      <c r="B290" s="783"/>
      <c r="C290" s="783"/>
      <c r="D290" s="783"/>
      <c r="E290" s="783"/>
      <c r="F290" s="783"/>
      <c r="G290" s="783"/>
      <c r="H290" s="783"/>
      <c r="I290" s="783"/>
      <c r="J290" s="781" t="s">
        <v>62</v>
      </c>
      <c r="K290" s="783"/>
      <c r="L290" s="783"/>
      <c r="M290" s="783"/>
      <c r="N290" s="783"/>
      <c r="O290" s="771"/>
      <c r="P290" s="771"/>
      <c r="Q290" s="771"/>
      <c r="R290" s="783"/>
      <c r="S290" s="783"/>
    </row>
    <row r="291" ht="15.75" customHeight="1">
      <c r="A291" s="788"/>
      <c r="B291" s="783"/>
      <c r="C291" s="783"/>
      <c r="D291" s="783"/>
      <c r="E291" s="783"/>
      <c r="F291" s="783"/>
      <c r="G291" s="783"/>
      <c r="H291" s="783"/>
      <c r="I291" s="783"/>
      <c r="J291" s="781" t="s">
        <v>62</v>
      </c>
      <c r="K291" s="783"/>
      <c r="L291" s="783"/>
      <c r="M291" s="783"/>
      <c r="N291" s="783"/>
      <c r="O291" s="771"/>
      <c r="P291" s="771"/>
      <c r="Q291" s="771"/>
      <c r="R291" s="783"/>
      <c r="S291" s="783"/>
    </row>
    <row r="292" ht="15.75" customHeight="1">
      <c r="A292" s="788"/>
      <c r="B292" s="783"/>
      <c r="C292" s="783"/>
      <c r="D292" s="783"/>
      <c r="E292" s="783"/>
      <c r="F292" s="783"/>
      <c r="G292" s="783"/>
      <c r="H292" s="783"/>
      <c r="I292" s="783"/>
      <c r="J292" s="781" t="s">
        <v>62</v>
      </c>
      <c r="K292" s="783"/>
      <c r="L292" s="783"/>
      <c r="M292" s="783"/>
      <c r="N292" s="783"/>
      <c r="O292" s="771"/>
      <c r="P292" s="771"/>
      <c r="Q292" s="771"/>
      <c r="R292" s="783"/>
      <c r="S292" s="783"/>
    </row>
    <row r="293" ht="15.75" customHeight="1">
      <c r="A293" s="788"/>
      <c r="B293" s="783"/>
      <c r="C293" s="783"/>
      <c r="D293" s="783"/>
      <c r="E293" s="783"/>
      <c r="F293" s="783"/>
      <c r="G293" s="783"/>
      <c r="H293" s="783"/>
      <c r="I293" s="783"/>
      <c r="J293" s="781" t="s">
        <v>62</v>
      </c>
      <c r="K293" s="783"/>
      <c r="L293" s="783"/>
      <c r="M293" s="783"/>
      <c r="N293" s="783"/>
      <c r="O293" s="771"/>
      <c r="P293" s="771"/>
      <c r="Q293" s="771"/>
      <c r="R293" s="783"/>
      <c r="S293" s="783"/>
    </row>
    <row r="294" ht="15.75" customHeight="1">
      <c r="A294" s="788"/>
      <c r="B294" s="783"/>
      <c r="C294" s="783"/>
      <c r="D294" s="783"/>
      <c r="E294" s="783"/>
      <c r="F294" s="783"/>
      <c r="G294" s="783"/>
      <c r="H294" s="783"/>
      <c r="I294" s="783"/>
      <c r="J294" s="781" t="s">
        <v>62</v>
      </c>
      <c r="K294" s="783"/>
      <c r="L294" s="783"/>
      <c r="M294" s="783"/>
      <c r="N294" s="783"/>
      <c r="O294" s="771"/>
      <c r="P294" s="771"/>
      <c r="Q294" s="771"/>
      <c r="R294" s="783"/>
      <c r="S294" s="783"/>
    </row>
    <row r="295" ht="15.75" customHeight="1">
      <c r="A295" s="788"/>
      <c r="B295" s="783"/>
      <c r="C295" s="783"/>
      <c r="D295" s="783"/>
      <c r="E295" s="783"/>
      <c r="F295" s="783"/>
      <c r="G295" s="783"/>
      <c r="H295" s="783"/>
      <c r="I295" s="783"/>
      <c r="J295" s="781" t="s">
        <v>62</v>
      </c>
      <c r="K295" s="783"/>
      <c r="L295" s="783"/>
      <c r="M295" s="783"/>
      <c r="N295" s="783"/>
      <c r="O295" s="771"/>
      <c r="P295" s="771"/>
      <c r="Q295" s="771"/>
      <c r="R295" s="783"/>
      <c r="S295" s="783"/>
    </row>
    <row r="296" ht="15.75" customHeight="1">
      <c r="A296" s="788"/>
      <c r="B296" s="783"/>
      <c r="C296" s="783"/>
      <c r="D296" s="783"/>
      <c r="E296" s="783"/>
      <c r="F296" s="783"/>
      <c r="G296" s="783"/>
      <c r="H296" s="783"/>
      <c r="I296" s="783"/>
      <c r="J296" s="781" t="s">
        <v>62</v>
      </c>
      <c r="K296" s="783"/>
      <c r="L296" s="783"/>
      <c r="M296" s="783"/>
      <c r="N296" s="783"/>
      <c r="O296" s="771"/>
      <c r="P296" s="771"/>
      <c r="Q296" s="771"/>
      <c r="R296" s="783"/>
      <c r="S296" s="783"/>
    </row>
    <row r="297" ht="15.75" customHeight="1">
      <c r="A297" s="788"/>
      <c r="B297" s="783"/>
      <c r="C297" s="783"/>
      <c r="D297" s="783"/>
      <c r="E297" s="783"/>
      <c r="F297" s="783"/>
      <c r="G297" s="783"/>
      <c r="H297" s="783"/>
      <c r="I297" s="783"/>
      <c r="J297" s="781" t="s">
        <v>62</v>
      </c>
      <c r="K297" s="783"/>
      <c r="L297" s="783"/>
      <c r="M297" s="783"/>
      <c r="N297" s="783"/>
      <c r="O297" s="771"/>
      <c r="P297" s="771"/>
      <c r="Q297" s="771"/>
      <c r="R297" s="783"/>
      <c r="S297" s="783"/>
    </row>
    <row r="298" ht="15.75" customHeight="1">
      <c r="A298" s="788"/>
      <c r="B298" s="783"/>
      <c r="C298" s="783"/>
      <c r="D298" s="783"/>
      <c r="E298" s="783"/>
      <c r="F298" s="783"/>
      <c r="G298" s="783"/>
      <c r="H298" s="783"/>
      <c r="I298" s="783"/>
      <c r="J298" s="781" t="s">
        <v>62</v>
      </c>
      <c r="K298" s="783"/>
      <c r="L298" s="783"/>
      <c r="M298" s="783"/>
      <c r="N298" s="783"/>
      <c r="O298" s="771"/>
      <c r="P298" s="771"/>
      <c r="Q298" s="771"/>
      <c r="R298" s="783"/>
      <c r="S298" s="783"/>
    </row>
    <row r="299" ht="15.75" customHeight="1">
      <c r="A299" s="788"/>
      <c r="B299" s="783"/>
      <c r="C299" s="783"/>
      <c r="D299" s="783"/>
      <c r="E299" s="783"/>
      <c r="F299" s="783"/>
      <c r="G299" s="783"/>
      <c r="H299" s="783"/>
      <c r="I299" s="783"/>
      <c r="J299" s="781" t="s">
        <v>62</v>
      </c>
      <c r="K299" s="783"/>
      <c r="L299" s="783"/>
      <c r="M299" s="783"/>
      <c r="N299" s="783"/>
      <c r="O299" s="771"/>
      <c r="P299" s="771"/>
      <c r="Q299" s="771"/>
      <c r="R299" s="783"/>
      <c r="S299" s="783"/>
    </row>
    <row r="300" ht="15.75" customHeight="1">
      <c r="A300" s="788"/>
      <c r="B300" s="783"/>
      <c r="C300" s="783"/>
      <c r="D300" s="783"/>
      <c r="E300" s="783"/>
      <c r="F300" s="783"/>
      <c r="G300" s="783"/>
      <c r="H300" s="783"/>
      <c r="I300" s="783"/>
      <c r="J300" s="781" t="s">
        <v>62</v>
      </c>
      <c r="K300" s="783"/>
      <c r="L300" s="783"/>
      <c r="M300" s="783"/>
      <c r="N300" s="783"/>
      <c r="O300" s="771"/>
      <c r="P300" s="771"/>
      <c r="Q300" s="771"/>
      <c r="R300" s="783"/>
      <c r="S300" s="783"/>
    </row>
    <row r="301" ht="15.75" customHeight="1">
      <c r="A301" s="788"/>
      <c r="B301" s="783"/>
      <c r="C301" s="783"/>
      <c r="D301" s="783"/>
      <c r="E301" s="783"/>
      <c r="F301" s="783"/>
      <c r="G301" s="783"/>
      <c r="H301" s="783"/>
      <c r="I301" s="783"/>
      <c r="J301" s="781" t="s">
        <v>62</v>
      </c>
      <c r="K301" s="783"/>
      <c r="L301" s="783"/>
      <c r="M301" s="783"/>
      <c r="N301" s="783"/>
      <c r="O301" s="771"/>
      <c r="P301" s="771"/>
      <c r="Q301" s="771"/>
      <c r="R301" s="783"/>
      <c r="S301" s="783"/>
    </row>
    <row r="302" ht="15.75" customHeight="1">
      <c r="A302" s="788"/>
      <c r="B302" s="783"/>
      <c r="C302" s="783"/>
      <c r="D302" s="783"/>
      <c r="E302" s="783"/>
      <c r="F302" s="783"/>
      <c r="G302" s="783"/>
      <c r="H302" s="783"/>
      <c r="I302" s="783"/>
      <c r="J302" s="781" t="s">
        <v>62</v>
      </c>
      <c r="K302" s="783"/>
      <c r="L302" s="783"/>
      <c r="M302" s="783"/>
      <c r="N302" s="783"/>
      <c r="O302" s="771"/>
      <c r="P302" s="771"/>
      <c r="Q302" s="771"/>
      <c r="R302" s="783"/>
      <c r="S302" s="783"/>
    </row>
    <row r="303" ht="15.75" customHeight="1">
      <c r="A303" s="788"/>
      <c r="B303" s="783"/>
      <c r="C303" s="783"/>
      <c r="D303" s="783"/>
      <c r="E303" s="783"/>
      <c r="F303" s="783"/>
      <c r="G303" s="783"/>
      <c r="H303" s="783"/>
      <c r="I303" s="783"/>
      <c r="J303" s="781" t="s">
        <v>62</v>
      </c>
      <c r="K303" s="783"/>
      <c r="L303" s="783"/>
      <c r="M303" s="783"/>
      <c r="N303" s="783"/>
      <c r="O303" s="771"/>
      <c r="P303" s="771"/>
      <c r="Q303" s="771"/>
      <c r="R303" s="783"/>
      <c r="S303" s="783"/>
    </row>
    <row r="304" ht="15.75" customHeight="1">
      <c r="A304" s="788"/>
      <c r="B304" s="783"/>
      <c r="C304" s="783"/>
      <c r="D304" s="783"/>
      <c r="E304" s="783"/>
      <c r="F304" s="783"/>
      <c r="G304" s="783"/>
      <c r="H304" s="783"/>
      <c r="I304" s="783"/>
      <c r="J304" s="781" t="s">
        <v>62</v>
      </c>
      <c r="K304" s="783"/>
      <c r="L304" s="783"/>
      <c r="M304" s="783"/>
      <c r="N304" s="783"/>
      <c r="O304" s="771"/>
      <c r="P304" s="771"/>
      <c r="Q304" s="771"/>
      <c r="R304" s="783"/>
      <c r="S304" s="783"/>
    </row>
    <row r="305" ht="15.75" customHeight="1">
      <c r="A305" s="788"/>
      <c r="B305" s="783"/>
      <c r="C305" s="783"/>
      <c r="D305" s="783"/>
      <c r="E305" s="783"/>
      <c r="F305" s="783"/>
      <c r="G305" s="783"/>
      <c r="H305" s="783"/>
      <c r="I305" s="783"/>
      <c r="J305" s="781" t="s">
        <v>62</v>
      </c>
      <c r="K305" s="783"/>
      <c r="L305" s="783"/>
      <c r="M305" s="783"/>
      <c r="N305" s="783"/>
      <c r="O305" s="771"/>
      <c r="P305" s="771"/>
      <c r="Q305" s="771"/>
      <c r="R305" s="783"/>
      <c r="S305" s="783"/>
    </row>
    <row r="306" ht="15.75" customHeight="1">
      <c r="A306" s="788"/>
      <c r="B306" s="783"/>
      <c r="C306" s="783"/>
      <c r="D306" s="783"/>
      <c r="E306" s="783"/>
      <c r="F306" s="783"/>
      <c r="G306" s="783"/>
      <c r="H306" s="783"/>
      <c r="I306" s="783"/>
      <c r="J306" s="781" t="s">
        <v>62</v>
      </c>
      <c r="K306" s="783"/>
      <c r="L306" s="783"/>
      <c r="M306" s="783"/>
      <c r="N306" s="783"/>
      <c r="O306" s="771"/>
      <c r="P306" s="771"/>
      <c r="Q306" s="771"/>
      <c r="R306" s="783"/>
      <c r="S306" s="783"/>
    </row>
    <row r="307" ht="15.75" customHeight="1">
      <c r="A307" s="788"/>
      <c r="B307" s="783"/>
      <c r="C307" s="783"/>
      <c r="D307" s="783"/>
      <c r="E307" s="783"/>
      <c r="F307" s="783"/>
      <c r="G307" s="783"/>
      <c r="H307" s="783"/>
      <c r="I307" s="783"/>
      <c r="J307" s="781" t="s">
        <v>62</v>
      </c>
      <c r="K307" s="783"/>
      <c r="L307" s="783"/>
      <c r="M307" s="783"/>
      <c r="N307" s="783"/>
      <c r="O307" s="771"/>
      <c r="P307" s="771"/>
      <c r="Q307" s="771"/>
      <c r="R307" s="783"/>
      <c r="S307" s="783"/>
    </row>
    <row r="308" ht="15.75" customHeight="1">
      <c r="A308" s="788"/>
      <c r="B308" s="783"/>
      <c r="C308" s="783"/>
      <c r="D308" s="783"/>
      <c r="E308" s="783"/>
      <c r="F308" s="783"/>
      <c r="G308" s="783"/>
      <c r="H308" s="783"/>
      <c r="I308" s="783"/>
      <c r="J308" s="781" t="s">
        <v>62</v>
      </c>
      <c r="K308" s="783"/>
      <c r="L308" s="783"/>
      <c r="M308" s="783"/>
      <c r="N308" s="783"/>
      <c r="O308" s="771"/>
      <c r="P308" s="771"/>
      <c r="Q308" s="771"/>
      <c r="R308" s="783"/>
      <c r="S308" s="783"/>
    </row>
    <row r="309" ht="15.75" customHeight="1">
      <c r="A309" s="788"/>
      <c r="B309" s="783"/>
      <c r="C309" s="783"/>
      <c r="D309" s="783"/>
      <c r="E309" s="783"/>
      <c r="F309" s="783"/>
      <c r="G309" s="783"/>
      <c r="H309" s="783"/>
      <c r="I309" s="783"/>
      <c r="J309" s="781" t="s">
        <v>62</v>
      </c>
      <c r="K309" s="783"/>
      <c r="L309" s="783"/>
      <c r="M309" s="783"/>
      <c r="N309" s="783"/>
      <c r="O309" s="771"/>
      <c r="P309" s="771"/>
      <c r="Q309" s="771"/>
      <c r="R309" s="783"/>
      <c r="S309" s="783"/>
    </row>
    <row r="310" ht="15.75" customHeight="1">
      <c r="A310" s="788"/>
      <c r="B310" s="783"/>
      <c r="C310" s="783"/>
      <c r="D310" s="783"/>
      <c r="E310" s="783"/>
      <c r="F310" s="783"/>
      <c r="G310" s="783"/>
      <c r="H310" s="783"/>
      <c r="I310" s="783"/>
      <c r="J310" s="781" t="s">
        <v>62</v>
      </c>
      <c r="K310" s="783"/>
      <c r="L310" s="783"/>
      <c r="M310" s="783"/>
      <c r="N310" s="783"/>
      <c r="O310" s="771"/>
      <c r="P310" s="771"/>
      <c r="Q310" s="771"/>
      <c r="R310" s="783"/>
      <c r="S310" s="783"/>
    </row>
    <row r="311" ht="15.75" customHeight="1">
      <c r="A311" s="788"/>
      <c r="B311" s="783"/>
      <c r="C311" s="783"/>
      <c r="D311" s="783"/>
      <c r="E311" s="783"/>
      <c r="F311" s="783"/>
      <c r="G311" s="783"/>
      <c r="H311" s="783"/>
      <c r="I311" s="783"/>
      <c r="J311" s="781" t="s">
        <v>62</v>
      </c>
      <c r="K311" s="783"/>
      <c r="L311" s="783"/>
      <c r="M311" s="783"/>
      <c r="N311" s="783"/>
      <c r="O311" s="771"/>
      <c r="P311" s="771"/>
      <c r="Q311" s="771"/>
      <c r="R311" s="783"/>
      <c r="S311" s="783"/>
    </row>
    <row r="312" ht="15.75" customHeight="1">
      <c r="A312" s="788"/>
      <c r="B312" s="783"/>
      <c r="C312" s="783"/>
      <c r="D312" s="783"/>
      <c r="E312" s="783"/>
      <c r="F312" s="783"/>
      <c r="G312" s="783"/>
      <c r="H312" s="783"/>
      <c r="I312" s="783"/>
      <c r="J312" s="781" t="s">
        <v>62</v>
      </c>
      <c r="K312" s="783"/>
      <c r="L312" s="783"/>
      <c r="M312" s="783"/>
      <c r="N312" s="783"/>
      <c r="O312" s="771"/>
      <c r="P312" s="771"/>
      <c r="Q312" s="771"/>
      <c r="R312" s="783"/>
      <c r="S312" s="783"/>
    </row>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S2"/>
  </mergeCells>
  <drawing r:id="rId1"/>
</worksheet>
</file>