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Tyler\Documents\EAGLE\projects\DS9\"/>
    </mc:Choice>
  </mc:AlternateContent>
  <xr:revisionPtr revIDLastSave="0" documentId="13_ncr:1_{F912E996-2E4B-49E3-8FC6-5D656A020388}" xr6:coauthVersionLast="47" xr6:coauthVersionMax="47" xr10:uidLastSave="{00000000-0000-0000-0000-000000000000}"/>
  <bookViews>
    <workbookView xWindow="9765" yWindow="840" windowWidth="19305" windowHeight="17040" xr2:uid="{00000000-000D-0000-FFFF-FFFF00000000}"/>
  </bookViews>
  <sheets>
    <sheet name="Ships" sheetId="1" r:id="rId1"/>
    <sheet name="Station Lighting" sheetId="2" r:id="rId2"/>
    <sheet name="Led Pricing" sheetId="3" r:id="rId3"/>
  </sheets>
  <definedNames>
    <definedName name="LEDs">'Led Pricing'!$A$1:$B$6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E16" i="2"/>
  <c r="F16" i="2" s="1"/>
  <c r="E17" i="2"/>
  <c r="F17" i="2" s="1"/>
  <c r="E18" i="2"/>
  <c r="F18" i="2" s="1"/>
  <c r="E19" i="2"/>
  <c r="F19" i="2" s="1"/>
  <c r="E2" i="2"/>
  <c r="F2" i="2" s="1"/>
  <c r="D9" i="2"/>
  <c r="D10" i="2"/>
  <c r="D15" i="2"/>
  <c r="F15" i="2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31" i="1"/>
  <c r="D31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2" i="1"/>
  <c r="D32" i="1" s="1"/>
  <c r="C33" i="1"/>
  <c r="D33" i="1" s="1"/>
  <c r="C34" i="1"/>
  <c r="D34" i="1" s="1"/>
  <c r="C35" i="1"/>
  <c r="D35" i="1" s="1"/>
  <c r="C2" i="1"/>
  <c r="D2" i="1" s="1"/>
  <c r="I1" i="2" l="1"/>
  <c r="L1" i="2"/>
</calcChain>
</file>

<file path=xl/sharedStrings.xml><?xml version="1.0" encoding="utf-8"?>
<sst xmlns="http://schemas.openxmlformats.org/spreadsheetml/2006/main" count="189" uniqueCount="118">
  <si>
    <t>Length (m)</t>
  </si>
  <si>
    <t>Scale</t>
  </si>
  <si>
    <t>Entity</t>
  </si>
  <si>
    <t>Deep Space 9</t>
  </si>
  <si>
    <t>Defiant</t>
  </si>
  <si>
    <t>Printed Length (in)</t>
  </si>
  <si>
    <t>Constitution refit</t>
  </si>
  <si>
    <t>Miranda</t>
  </si>
  <si>
    <t>Excelsior Refit</t>
  </si>
  <si>
    <t>Galaxy</t>
  </si>
  <si>
    <t>Constellation</t>
  </si>
  <si>
    <t>California</t>
  </si>
  <si>
    <t>Soverign</t>
  </si>
  <si>
    <t>Danube</t>
  </si>
  <si>
    <t>Nebula</t>
  </si>
  <si>
    <t>Galor</t>
  </si>
  <si>
    <t>Bajoran Emmissary Cargo</t>
  </si>
  <si>
    <t>Bajoran Kendra</t>
  </si>
  <si>
    <t>Bajoran Pagn</t>
  </si>
  <si>
    <t>Negh'Var</t>
  </si>
  <si>
    <t xml:space="preserve">Klingon Cargo </t>
  </si>
  <si>
    <t>D'Deridex</t>
  </si>
  <si>
    <t>Vulcan D'Kyr</t>
  </si>
  <si>
    <t>Dominion Battleship</t>
  </si>
  <si>
    <t>Karemma ship</t>
  </si>
  <si>
    <t>Vor'Cha</t>
  </si>
  <si>
    <t>Oberth</t>
  </si>
  <si>
    <t>Printed Length (mm)</t>
  </si>
  <si>
    <t>Keldon</t>
  </si>
  <si>
    <t>Hideki</t>
  </si>
  <si>
    <t>Intrepid</t>
  </si>
  <si>
    <t>Ambassador</t>
  </si>
  <si>
    <t>Nova</t>
  </si>
  <si>
    <t>Ferengi D'Kora</t>
  </si>
  <si>
    <t>Bird of Prey</t>
  </si>
  <si>
    <t>Merchantman</t>
  </si>
  <si>
    <t>Antares Xhosa</t>
  </si>
  <si>
    <t>K'vort BOP</t>
  </si>
  <si>
    <t>Ferengi shuttle</t>
  </si>
  <si>
    <t>Pylon Gondola</t>
  </si>
  <si>
    <t>Item</t>
  </si>
  <si>
    <t>Quantity</t>
  </si>
  <si>
    <t>Weapon Sail Perimeter Lights</t>
  </si>
  <si>
    <t>Type</t>
  </si>
  <si>
    <t>Size</t>
  </si>
  <si>
    <t>Cost</t>
  </si>
  <si>
    <t>SubTotal</t>
  </si>
  <si>
    <t>Grand Total</t>
  </si>
  <si>
    <t>White</t>
  </si>
  <si>
    <t>Red, Blinking</t>
  </si>
  <si>
    <t>Large Docking Tractors</t>
  </si>
  <si>
    <t>Yellow</t>
  </si>
  <si>
    <t>Fusion reactor</t>
  </si>
  <si>
    <t>Red</t>
  </si>
  <si>
    <t>Habitat Ring lights</t>
  </si>
  <si>
    <t>Docking Ring lights</t>
  </si>
  <si>
    <t>Spoke lights</t>
  </si>
  <si>
    <t>Central core 2 lights</t>
  </si>
  <si>
    <t>Pylon Perimeter Lights</t>
  </si>
  <si>
    <t>Notes</t>
  </si>
  <si>
    <t>100% in sync</t>
  </si>
  <si>
    <t>Ops lights</t>
  </si>
  <si>
    <t>Pylon Lights</t>
  </si>
  <si>
    <t>Docking Airlock Light</t>
  </si>
  <si>
    <t>Keldon/Galor</t>
  </si>
  <si>
    <t>Runabout</t>
  </si>
  <si>
    <t>Sydney Class</t>
  </si>
  <si>
    <t>Vorcha</t>
  </si>
  <si>
    <t>Borg Cube</t>
  </si>
  <si>
    <t>Total Leds</t>
  </si>
  <si>
    <t>Ship 1</t>
  </si>
  <si>
    <t>Ship 2</t>
  </si>
  <si>
    <t>Z</t>
  </si>
  <si>
    <t>Pico</t>
  </si>
  <si>
    <t>Nano</t>
  </si>
  <si>
    <t>Chip</t>
  </si>
  <si>
    <t>Deka</t>
  </si>
  <si>
    <t>Mega</t>
  </si>
  <si>
    <t>Promenade Lights</t>
  </si>
  <si>
    <t>0603</t>
  </si>
  <si>
    <t>PLCC-2</t>
  </si>
  <si>
    <t>0402</t>
  </si>
  <si>
    <t>5050, PLCC</t>
  </si>
  <si>
    <t>0201</t>
  </si>
  <si>
    <t>Test Print</t>
  </si>
  <si>
    <t>Final Print</t>
  </si>
  <si>
    <t>X</t>
  </si>
  <si>
    <t>Good Model</t>
  </si>
  <si>
    <t>Romulan Shuttle</t>
  </si>
  <si>
    <t>Delta Flyer</t>
  </si>
  <si>
    <t>Possibly 15m, 21 seems more accurate</t>
  </si>
  <si>
    <t>Estimate length</t>
  </si>
  <si>
    <t>Jem'Hadar Fighter</t>
  </si>
  <si>
    <t>Docking Port</t>
  </si>
  <si>
    <t>Large</t>
  </si>
  <si>
    <t>Large, Pylon</t>
  </si>
  <si>
    <t>Pylon</t>
  </si>
  <si>
    <t>Shuttle</t>
  </si>
  <si>
    <t>Small</t>
  </si>
  <si>
    <t>Pylon, Large</t>
  </si>
  <si>
    <t>170.68m in some sources</t>
  </si>
  <si>
    <t>-</t>
  </si>
  <si>
    <t>Small?</t>
  </si>
  <si>
    <t>Cardassian Groumali</t>
  </si>
  <si>
    <t>Bajoran raider</t>
  </si>
  <si>
    <t>F</t>
  </si>
  <si>
    <t>Faulty</t>
  </si>
  <si>
    <t>Sliced</t>
  </si>
  <si>
    <t>Too big</t>
  </si>
  <si>
    <t>Dock Hole</t>
  </si>
  <si>
    <t>?</t>
  </si>
  <si>
    <t>Y</t>
  </si>
  <si>
    <t>Issue</t>
  </si>
  <si>
    <t>Not a lot of detail on model</t>
  </si>
  <si>
    <t>Dominion Battlecruiser</t>
  </si>
  <si>
    <t>Maquis Raider</t>
  </si>
  <si>
    <t>Earth Spacedock</t>
  </si>
  <si>
    <t>Possibly 4600m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</si>
</sst>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4" fontId="0" fillId="0" borderId="0" xfId="0" applyNumberFormat="1"/>
    <xf numFmtId="2" fontId="0" fillId="0" borderId="0" xfId="0" applyNumberFormat="1"/>
    <xf numFmtId="0" fontId="3" fillId="2" borderId="0" xfId="2"/>
    <xf numFmtId="0" fontId="4" fillId="3" borderId="0" xfId="3"/>
    <xf numFmtId="0" fontId="5" fillId="4" borderId="0" xfId="4"/>
    <xf numFmtId="44" fontId="0" fillId="0" borderId="0" xfId="1" applyFont="1"/>
    <xf numFmtId="44" fontId="0" fillId="0" borderId="0" xfId="0" applyNumberFormat="1"/>
    <xf numFmtId="0" fontId="0" fillId="0" borderId="0" xfId="0" quotePrefix="1"/>
    <xf numFmtId="2" fontId="1" fillId="0" borderId="0" xfId="0" applyNumberFormat="1" applyFont="1"/>
    <xf numFmtId="0" fontId="0" fillId="0" borderId="0" xfId="0" applyAlignment="1">
      <alignment horizontal="center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abSelected="1" workbookViewId="0">
      <pane ySplit="1" topLeftCell="A8" activePane="bottomLeft" state="frozen"/>
      <selection pane="bottomLeft" activeCell="E47" sqref="E47"/>
    </sheetView>
  </sheetViews>
  <sheetFormatPr defaultRowHeight="15" x14ac:dyDescent="0.25"/>
  <cols>
    <col min="1" max="1" width="23.7109375" customWidth="1"/>
    <col min="2" max="2" width="10.5703125" bestFit="1" customWidth="1"/>
    <col min="3" max="3" width="19.5703125" bestFit="1" customWidth="1"/>
    <col min="4" max="4" width="17.85546875" style="3" bestFit="1" customWidth="1"/>
    <col min="5" max="5" width="35.42578125" bestFit="1" customWidth="1"/>
    <col min="6" max="6" width="35.42578125" customWidth="1"/>
    <col min="9" max="9" width="2" bestFit="1" customWidth="1"/>
    <col min="10" max="10" width="5" bestFit="1" customWidth="1"/>
    <col min="13" max="13" width="11.85546875" bestFit="1" customWidth="1"/>
    <col min="14" max="14" width="9.85546875" bestFit="1" customWidth="1"/>
  </cols>
  <sheetData>
    <row r="1" spans="1:15" x14ac:dyDescent="0.25">
      <c r="A1" s="1" t="s">
        <v>2</v>
      </c>
      <c r="B1" s="1" t="s">
        <v>0</v>
      </c>
      <c r="C1" s="1" t="s">
        <v>27</v>
      </c>
      <c r="D1" s="10" t="s">
        <v>5</v>
      </c>
      <c r="E1" s="1" t="s">
        <v>59</v>
      </c>
      <c r="F1" s="1" t="s">
        <v>93</v>
      </c>
      <c r="H1" t="s">
        <v>1</v>
      </c>
      <c r="I1">
        <v>1</v>
      </c>
      <c r="J1">
        <v>3300</v>
      </c>
      <c r="L1" t="s">
        <v>84</v>
      </c>
      <c r="M1" t="s">
        <v>87</v>
      </c>
      <c r="N1" t="s">
        <v>109</v>
      </c>
      <c r="O1" t="s">
        <v>85</v>
      </c>
    </row>
    <row r="2" spans="1:15" x14ac:dyDescent="0.25">
      <c r="A2" t="s">
        <v>3</v>
      </c>
      <c r="B2" s="2">
        <v>1451.82</v>
      </c>
      <c r="C2" s="3">
        <f>(B2/$J$1)*1000</f>
        <v>439.94545454545454</v>
      </c>
      <c r="D2" s="3">
        <f>C2/10*0.393701</f>
        <v>17.32069654</v>
      </c>
    </row>
    <row r="3" spans="1:15" x14ac:dyDescent="0.25">
      <c r="A3" s="4" t="s">
        <v>4</v>
      </c>
      <c r="B3">
        <v>170</v>
      </c>
      <c r="C3" s="3">
        <f t="shared" ref="C3:C56" si="0">(B3/$J$1)*1000</f>
        <v>51.515151515151516</v>
      </c>
      <c r="D3" s="3">
        <f t="shared" ref="D3:D56" si="1">C3/10*0.393701</f>
        <v>2.0281566666666668</v>
      </c>
      <c r="E3" t="s">
        <v>100</v>
      </c>
      <c r="F3" t="s">
        <v>94</v>
      </c>
      <c r="L3" t="s">
        <v>86</v>
      </c>
      <c r="M3" t="s">
        <v>110</v>
      </c>
      <c r="N3" t="s">
        <v>111</v>
      </c>
    </row>
    <row r="4" spans="1:15" x14ac:dyDescent="0.25">
      <c r="A4" t="s">
        <v>6</v>
      </c>
      <c r="B4">
        <v>305</v>
      </c>
      <c r="C4" s="3">
        <f t="shared" si="0"/>
        <v>92.424242424242422</v>
      </c>
      <c r="D4" s="3">
        <f t="shared" si="1"/>
        <v>3.6387516666666668</v>
      </c>
    </row>
    <row r="5" spans="1:15" x14ac:dyDescent="0.25">
      <c r="A5" s="4" t="s">
        <v>7</v>
      </c>
      <c r="B5">
        <v>243</v>
      </c>
      <c r="C5" s="3">
        <f t="shared" si="0"/>
        <v>73.63636363636364</v>
      </c>
      <c r="D5" s="3">
        <f t="shared" si="1"/>
        <v>2.8990710000000002</v>
      </c>
      <c r="F5" t="s">
        <v>95</v>
      </c>
      <c r="L5" t="s">
        <v>86</v>
      </c>
      <c r="M5" t="s">
        <v>111</v>
      </c>
      <c r="N5" t="s">
        <v>112</v>
      </c>
    </row>
    <row r="6" spans="1:15" x14ac:dyDescent="0.25">
      <c r="A6" s="4" t="s">
        <v>8</v>
      </c>
      <c r="B6">
        <v>467</v>
      </c>
      <c r="C6" s="3">
        <f t="shared" si="0"/>
        <v>141.5151515151515</v>
      </c>
      <c r="D6" s="3">
        <f t="shared" si="1"/>
        <v>5.5714656666666666</v>
      </c>
      <c r="F6" t="s">
        <v>96</v>
      </c>
      <c r="L6" s="9" t="s">
        <v>101</v>
      </c>
      <c r="M6" t="s">
        <v>111</v>
      </c>
      <c r="N6" t="s">
        <v>111</v>
      </c>
    </row>
    <row r="7" spans="1:15" x14ac:dyDescent="0.25">
      <c r="A7" t="s">
        <v>9</v>
      </c>
      <c r="B7">
        <v>641</v>
      </c>
      <c r="C7" s="3">
        <f t="shared" si="0"/>
        <v>194.24242424242425</v>
      </c>
      <c r="D7" s="3">
        <f t="shared" si="1"/>
        <v>7.6473436666666679</v>
      </c>
    </row>
    <row r="8" spans="1:15" x14ac:dyDescent="0.25">
      <c r="A8" t="s">
        <v>10</v>
      </c>
      <c r="B8">
        <v>231</v>
      </c>
      <c r="C8" s="3">
        <f t="shared" si="0"/>
        <v>70</v>
      </c>
      <c r="D8" s="3">
        <f t="shared" si="1"/>
        <v>2.7559070000000001</v>
      </c>
      <c r="N8" s="9" t="s">
        <v>101</v>
      </c>
    </row>
    <row r="9" spans="1:15" x14ac:dyDescent="0.25">
      <c r="A9" s="6" t="s">
        <v>11</v>
      </c>
      <c r="B9">
        <v>535.20000000000005</v>
      </c>
      <c r="C9" s="3">
        <f t="shared" si="0"/>
        <v>162.18181818181822</v>
      </c>
      <c r="D9" s="3">
        <f t="shared" si="1"/>
        <v>6.3851144000000017</v>
      </c>
    </row>
    <row r="10" spans="1:15" x14ac:dyDescent="0.25">
      <c r="A10" s="5" t="s">
        <v>12</v>
      </c>
      <c r="B10">
        <v>685</v>
      </c>
      <c r="C10" s="3">
        <f t="shared" si="0"/>
        <v>207.57575757575759</v>
      </c>
      <c r="D10" s="3">
        <f t="shared" si="1"/>
        <v>8.1722783333333346</v>
      </c>
    </row>
    <row r="11" spans="1:15" x14ac:dyDescent="0.25">
      <c r="A11" s="4" t="s">
        <v>13</v>
      </c>
      <c r="B11">
        <v>23.1</v>
      </c>
      <c r="C11" s="3">
        <f t="shared" si="0"/>
        <v>7</v>
      </c>
      <c r="D11" s="3">
        <f t="shared" si="1"/>
        <v>0.27559070000000002</v>
      </c>
      <c r="F11" t="s">
        <v>97</v>
      </c>
      <c r="L11" s="9" t="s">
        <v>105</v>
      </c>
    </row>
    <row r="12" spans="1:15" x14ac:dyDescent="0.25">
      <c r="A12" s="6" t="s">
        <v>14</v>
      </c>
      <c r="B12">
        <v>442.23</v>
      </c>
      <c r="C12" s="3">
        <f t="shared" si="0"/>
        <v>134.0090909090909</v>
      </c>
      <c r="D12" s="3">
        <f t="shared" si="1"/>
        <v>5.2759513099999999</v>
      </c>
      <c r="E12" t="s">
        <v>108</v>
      </c>
      <c r="F12" t="s">
        <v>96</v>
      </c>
      <c r="N12" s="9" t="s">
        <v>101</v>
      </c>
    </row>
    <row r="13" spans="1:15" x14ac:dyDescent="0.25">
      <c r="A13" s="4" t="s">
        <v>15</v>
      </c>
      <c r="B13">
        <v>371.88</v>
      </c>
      <c r="C13" s="3">
        <f t="shared" si="0"/>
        <v>112.69090909090909</v>
      </c>
      <c r="D13" s="3">
        <f t="shared" si="1"/>
        <v>4.4366523600000001</v>
      </c>
      <c r="F13" t="s">
        <v>95</v>
      </c>
      <c r="L13" s="9" t="s">
        <v>86</v>
      </c>
      <c r="N13" t="s">
        <v>111</v>
      </c>
    </row>
    <row r="14" spans="1:15" x14ac:dyDescent="0.25">
      <c r="A14" s="4" t="s">
        <v>16</v>
      </c>
      <c r="B14">
        <v>245</v>
      </c>
      <c r="C14" s="3">
        <f t="shared" si="0"/>
        <v>74.242424242424249</v>
      </c>
      <c r="D14" s="3">
        <f t="shared" si="1"/>
        <v>2.9229316666666669</v>
      </c>
      <c r="F14" t="s">
        <v>102</v>
      </c>
      <c r="L14" s="9" t="s">
        <v>86</v>
      </c>
      <c r="N14" t="s">
        <v>111</v>
      </c>
    </row>
    <row r="15" spans="1:15" x14ac:dyDescent="0.25">
      <c r="A15" t="s">
        <v>17</v>
      </c>
      <c r="B15">
        <v>265</v>
      </c>
      <c r="C15" s="3">
        <f t="shared" si="0"/>
        <v>80.303030303030312</v>
      </c>
      <c r="D15" s="3">
        <f t="shared" si="1"/>
        <v>3.161538333333334</v>
      </c>
    </row>
    <row r="16" spans="1:15" x14ac:dyDescent="0.25">
      <c r="A16" t="s">
        <v>18</v>
      </c>
      <c r="B16">
        <v>388</v>
      </c>
      <c r="C16" s="3">
        <f t="shared" si="0"/>
        <v>117.57575757575756</v>
      </c>
      <c r="D16" s="3">
        <f t="shared" si="1"/>
        <v>4.628969333333333</v>
      </c>
    </row>
    <row r="17" spans="1:14" x14ac:dyDescent="0.25">
      <c r="A17" t="s">
        <v>19</v>
      </c>
      <c r="B17">
        <v>682.32</v>
      </c>
      <c r="C17" s="3">
        <f t="shared" si="0"/>
        <v>206.76363636363638</v>
      </c>
      <c r="D17" s="3">
        <f t="shared" si="1"/>
        <v>8.1403050400000012</v>
      </c>
    </row>
    <row r="18" spans="1:14" x14ac:dyDescent="0.25">
      <c r="A18" s="6" t="s">
        <v>20</v>
      </c>
      <c r="B18">
        <v>255.65</v>
      </c>
      <c r="C18" s="3">
        <f t="shared" si="0"/>
        <v>77.469696969696969</v>
      </c>
      <c r="D18" s="3">
        <f t="shared" si="1"/>
        <v>3.049989716666667</v>
      </c>
      <c r="F18" s="6"/>
    </row>
    <row r="19" spans="1:14" x14ac:dyDescent="0.25">
      <c r="A19" t="s">
        <v>21</v>
      </c>
      <c r="B19">
        <v>1041.6500000000001</v>
      </c>
      <c r="C19" s="3">
        <f t="shared" si="0"/>
        <v>315.65151515151518</v>
      </c>
      <c r="D19" s="3">
        <f t="shared" si="1"/>
        <v>12.42723171666667</v>
      </c>
    </row>
    <row r="20" spans="1:14" x14ac:dyDescent="0.25">
      <c r="A20" t="s">
        <v>22</v>
      </c>
      <c r="B20">
        <v>600</v>
      </c>
      <c r="C20" s="3">
        <f t="shared" si="0"/>
        <v>181.81818181818181</v>
      </c>
      <c r="D20" s="3">
        <f t="shared" si="1"/>
        <v>7.1581999999999999</v>
      </c>
    </row>
    <row r="21" spans="1:14" x14ac:dyDescent="0.25">
      <c r="A21" t="s">
        <v>23</v>
      </c>
      <c r="B21">
        <v>1282</v>
      </c>
      <c r="C21" s="3">
        <f t="shared" si="0"/>
        <v>388.4848484848485</v>
      </c>
      <c r="D21" s="3">
        <f t="shared" si="1"/>
        <v>15.294687333333336</v>
      </c>
    </row>
    <row r="22" spans="1:14" x14ac:dyDescent="0.25">
      <c r="A22" s="4" t="s">
        <v>24</v>
      </c>
      <c r="B22">
        <v>388</v>
      </c>
      <c r="C22" s="3">
        <f t="shared" si="0"/>
        <v>117.57575757575756</v>
      </c>
      <c r="D22" s="3">
        <f t="shared" si="1"/>
        <v>4.628969333333333</v>
      </c>
      <c r="E22" t="s">
        <v>113</v>
      </c>
      <c r="F22" t="s">
        <v>96</v>
      </c>
      <c r="M22" t="s">
        <v>110</v>
      </c>
      <c r="N22" t="s">
        <v>111</v>
      </c>
    </row>
    <row r="23" spans="1:14" x14ac:dyDescent="0.25">
      <c r="A23" t="s">
        <v>25</v>
      </c>
      <c r="B23">
        <v>481.32</v>
      </c>
      <c r="C23" s="3">
        <f t="shared" si="0"/>
        <v>145.85454545454547</v>
      </c>
      <c r="D23" s="3">
        <f t="shared" si="1"/>
        <v>5.7423080400000011</v>
      </c>
    </row>
    <row r="24" spans="1:14" x14ac:dyDescent="0.25">
      <c r="A24" s="6" t="s">
        <v>26</v>
      </c>
      <c r="B24">
        <v>150.81</v>
      </c>
      <c r="C24" s="3">
        <f t="shared" si="0"/>
        <v>45.699999999999996</v>
      </c>
      <c r="D24" s="3">
        <f t="shared" si="1"/>
        <v>1.7992135699999998</v>
      </c>
      <c r="F24" t="s">
        <v>99</v>
      </c>
      <c r="L24" s="9" t="s">
        <v>105</v>
      </c>
      <c r="M24" t="s">
        <v>111</v>
      </c>
      <c r="N24" t="s">
        <v>110</v>
      </c>
    </row>
    <row r="25" spans="1:14" x14ac:dyDescent="0.25">
      <c r="A25" s="6" t="s">
        <v>28</v>
      </c>
      <c r="B25">
        <v>371.88</v>
      </c>
      <c r="C25" s="3">
        <f t="shared" si="0"/>
        <v>112.69090909090909</v>
      </c>
      <c r="D25" s="3">
        <f t="shared" si="1"/>
        <v>4.4366523600000001</v>
      </c>
      <c r="F25" s="6"/>
    </row>
    <row r="26" spans="1:14" x14ac:dyDescent="0.25">
      <c r="A26" s="4" t="s">
        <v>29</v>
      </c>
      <c r="B26">
        <v>85.78</v>
      </c>
      <c r="C26" s="3">
        <f t="shared" si="0"/>
        <v>25.993939393939396</v>
      </c>
      <c r="D26" s="3">
        <f t="shared" si="1"/>
        <v>1.0233839933333335</v>
      </c>
      <c r="L26" s="9" t="s">
        <v>105</v>
      </c>
      <c r="M26" t="s">
        <v>110</v>
      </c>
      <c r="N26" t="s">
        <v>111</v>
      </c>
    </row>
    <row r="27" spans="1:14" x14ac:dyDescent="0.25">
      <c r="A27" s="6" t="s">
        <v>30</v>
      </c>
      <c r="B27">
        <v>344</v>
      </c>
      <c r="C27" s="3">
        <f t="shared" si="0"/>
        <v>104.24242424242425</v>
      </c>
      <c r="D27" s="3">
        <f t="shared" si="1"/>
        <v>4.1040346666666672</v>
      </c>
      <c r="F27" s="9"/>
      <c r="L27" t="s">
        <v>107</v>
      </c>
      <c r="N27" s="9" t="s">
        <v>101</v>
      </c>
    </row>
    <row r="28" spans="1:14" x14ac:dyDescent="0.25">
      <c r="A28" s="5" t="s">
        <v>31</v>
      </c>
      <c r="B28">
        <v>526</v>
      </c>
      <c r="C28" s="3">
        <f t="shared" si="0"/>
        <v>159.39393939393941</v>
      </c>
      <c r="D28" s="3">
        <f t="shared" si="1"/>
        <v>6.2753553333333345</v>
      </c>
    </row>
    <row r="29" spans="1:14" x14ac:dyDescent="0.25">
      <c r="A29" t="s">
        <v>32</v>
      </c>
      <c r="B29">
        <v>221.74</v>
      </c>
      <c r="C29" s="3">
        <f t="shared" si="0"/>
        <v>67.193939393939402</v>
      </c>
      <c r="D29" s="3">
        <f t="shared" si="1"/>
        <v>2.6454321133333338</v>
      </c>
      <c r="L29" s="9" t="s">
        <v>101</v>
      </c>
      <c r="N29" s="9" t="s">
        <v>101</v>
      </c>
    </row>
    <row r="30" spans="1:14" x14ac:dyDescent="0.25">
      <c r="A30" t="s">
        <v>33</v>
      </c>
      <c r="B30">
        <v>487</v>
      </c>
      <c r="C30" s="3">
        <f t="shared" si="0"/>
        <v>147.57575757575759</v>
      </c>
      <c r="D30" s="3">
        <f t="shared" si="1"/>
        <v>5.8100723333333342</v>
      </c>
    </row>
    <row r="31" spans="1:14" x14ac:dyDescent="0.25">
      <c r="A31" s="6" t="s">
        <v>37</v>
      </c>
      <c r="B31">
        <v>678.36</v>
      </c>
      <c r="C31" s="3">
        <f t="shared" si="0"/>
        <v>205.56363636363636</v>
      </c>
      <c r="D31" s="3">
        <f t="shared" si="1"/>
        <v>8.0930609199999992</v>
      </c>
    </row>
    <row r="32" spans="1:14" x14ac:dyDescent="0.25">
      <c r="A32" s="6" t="s">
        <v>34</v>
      </c>
      <c r="B32">
        <v>157.76</v>
      </c>
      <c r="C32" s="3">
        <f t="shared" si="0"/>
        <v>47.806060606060605</v>
      </c>
      <c r="D32" s="3">
        <f t="shared" si="1"/>
        <v>1.8821293866666666</v>
      </c>
      <c r="F32" t="s">
        <v>98</v>
      </c>
      <c r="N32" s="9" t="s">
        <v>111</v>
      </c>
    </row>
    <row r="33" spans="1:14" x14ac:dyDescent="0.25">
      <c r="A33" s="6" t="s">
        <v>35</v>
      </c>
      <c r="B33">
        <v>150</v>
      </c>
      <c r="C33" s="3">
        <f t="shared" si="0"/>
        <v>45.454545454545453</v>
      </c>
      <c r="D33" s="3">
        <f t="shared" si="1"/>
        <v>1.78955</v>
      </c>
      <c r="F33" s="6"/>
      <c r="L33" s="9" t="s">
        <v>106</v>
      </c>
      <c r="N33" s="9" t="s">
        <v>111</v>
      </c>
    </row>
    <row r="34" spans="1:14" x14ac:dyDescent="0.25">
      <c r="A34" s="4" t="s">
        <v>36</v>
      </c>
      <c r="B34">
        <v>270</v>
      </c>
      <c r="C34" s="3">
        <f t="shared" si="0"/>
        <v>81.818181818181813</v>
      </c>
      <c r="D34" s="3">
        <f t="shared" si="1"/>
        <v>3.22119</v>
      </c>
      <c r="F34" t="s">
        <v>94</v>
      </c>
      <c r="L34" t="s">
        <v>86</v>
      </c>
      <c r="M34" t="s">
        <v>86</v>
      </c>
      <c r="N34" s="9" t="s">
        <v>111</v>
      </c>
    </row>
    <row r="35" spans="1:14" x14ac:dyDescent="0.25">
      <c r="A35" s="6" t="s">
        <v>103</v>
      </c>
      <c r="B35">
        <v>255.65</v>
      </c>
      <c r="C35" s="3">
        <f t="shared" si="0"/>
        <v>77.469696969696969</v>
      </c>
      <c r="D35" s="3">
        <f t="shared" si="1"/>
        <v>3.049989716666667</v>
      </c>
      <c r="F35" s="6"/>
      <c r="L35" s="9" t="s">
        <v>86</v>
      </c>
      <c r="N35" s="9" t="s">
        <v>111</v>
      </c>
    </row>
    <row r="36" spans="1:14" x14ac:dyDescent="0.25">
      <c r="A36" t="s">
        <v>104</v>
      </c>
      <c r="B36">
        <v>33.1</v>
      </c>
      <c r="C36" s="3">
        <f t="shared" si="0"/>
        <v>10.030303030303029</v>
      </c>
      <c r="D36" s="3">
        <f t="shared" si="1"/>
        <v>0.39489403333333334</v>
      </c>
    </row>
    <row r="37" spans="1:14" x14ac:dyDescent="0.25">
      <c r="A37" t="s">
        <v>38</v>
      </c>
      <c r="B37">
        <v>3.6</v>
      </c>
      <c r="C37" s="3">
        <f t="shared" si="0"/>
        <v>1.0909090909090911</v>
      </c>
      <c r="D37" s="3">
        <f t="shared" si="1"/>
        <v>4.2949200000000007E-2</v>
      </c>
      <c r="E37" t="s">
        <v>91</v>
      </c>
      <c r="L37" s="9"/>
    </row>
    <row r="38" spans="1:14" x14ac:dyDescent="0.25">
      <c r="A38" s="4" t="s">
        <v>66</v>
      </c>
      <c r="B38" s="5">
        <v>235</v>
      </c>
      <c r="C38" s="3">
        <f t="shared" si="0"/>
        <v>71.212121212121218</v>
      </c>
      <c r="D38" s="3">
        <f t="shared" si="1"/>
        <v>2.8036283333333336</v>
      </c>
      <c r="F38" t="s">
        <v>94</v>
      </c>
      <c r="L38" s="9" t="s">
        <v>105</v>
      </c>
      <c r="N38" s="9" t="s">
        <v>111</v>
      </c>
    </row>
    <row r="39" spans="1:14" x14ac:dyDescent="0.25">
      <c r="A39" t="s">
        <v>67</v>
      </c>
      <c r="B39">
        <v>481.32</v>
      </c>
      <c r="C39" s="3">
        <f t="shared" si="0"/>
        <v>145.85454545454547</v>
      </c>
      <c r="D39" s="3">
        <f t="shared" si="1"/>
        <v>5.7423080400000011</v>
      </c>
      <c r="N39" s="9" t="s">
        <v>101</v>
      </c>
    </row>
    <row r="40" spans="1:14" x14ac:dyDescent="0.25">
      <c r="A40" t="s">
        <v>68</v>
      </c>
      <c r="B40">
        <v>3037</v>
      </c>
      <c r="C40" s="3">
        <f t="shared" si="0"/>
        <v>920.30303030303025</v>
      </c>
      <c r="D40" s="3">
        <f t="shared" si="1"/>
        <v>36.232422333333339</v>
      </c>
    </row>
    <row r="41" spans="1:14" x14ac:dyDescent="0.25">
      <c r="A41" s="6" t="s">
        <v>88</v>
      </c>
      <c r="B41">
        <v>24.23</v>
      </c>
      <c r="C41" s="3">
        <f t="shared" si="0"/>
        <v>7.3424242424242427</v>
      </c>
      <c r="D41" s="3">
        <f t="shared" si="1"/>
        <v>0.28907197666666667</v>
      </c>
      <c r="F41" t="s">
        <v>97</v>
      </c>
      <c r="L41" s="9" t="s">
        <v>105</v>
      </c>
    </row>
    <row r="42" spans="1:14" x14ac:dyDescent="0.25">
      <c r="A42" s="6" t="s">
        <v>89</v>
      </c>
      <c r="B42">
        <v>21</v>
      </c>
      <c r="C42" s="3">
        <f t="shared" si="0"/>
        <v>6.3636363636363642</v>
      </c>
      <c r="D42" s="3">
        <f t="shared" si="1"/>
        <v>0.25053700000000007</v>
      </c>
      <c r="E42" t="s">
        <v>90</v>
      </c>
      <c r="F42" t="s">
        <v>97</v>
      </c>
      <c r="L42" s="9" t="s">
        <v>105</v>
      </c>
    </row>
    <row r="43" spans="1:14" x14ac:dyDescent="0.25">
      <c r="A43" t="s">
        <v>92</v>
      </c>
      <c r="B43">
        <v>90</v>
      </c>
      <c r="C43" s="3">
        <f t="shared" si="0"/>
        <v>27.27272727272727</v>
      </c>
      <c r="D43" s="3">
        <f t="shared" si="1"/>
        <v>1.0737300000000001</v>
      </c>
      <c r="F43" s="6"/>
      <c r="L43" s="9" t="s">
        <v>101</v>
      </c>
      <c r="N43" s="9" t="s">
        <v>111</v>
      </c>
    </row>
    <row r="44" spans="1:14" x14ac:dyDescent="0.25">
      <c r="A44" t="s">
        <v>114</v>
      </c>
      <c r="B44">
        <v>639.75</v>
      </c>
      <c r="C44" s="3">
        <f t="shared" si="0"/>
        <v>193.86363636363637</v>
      </c>
      <c r="D44" s="3">
        <f t="shared" si="1"/>
        <v>7.6324307500000002</v>
      </c>
    </row>
    <row r="45" spans="1:14" x14ac:dyDescent="0.25">
      <c r="A45" t="s">
        <v>115</v>
      </c>
      <c r="B45">
        <v>68.5</v>
      </c>
      <c r="C45" s="3">
        <f t="shared" si="0"/>
        <v>20.757575757575754</v>
      </c>
      <c r="D45" s="3">
        <f t="shared" si="1"/>
        <v>0.81722783333333315</v>
      </c>
    </row>
    <row r="46" spans="1:14" x14ac:dyDescent="0.25">
      <c r="A46" t="s">
        <v>116</v>
      </c>
      <c r="B46">
        <v>3810</v>
      </c>
      <c r="C46" s="3">
        <f t="shared" si="0"/>
        <v>1154.5454545454545</v>
      </c>
      <c r="D46" s="3">
        <f t="shared" si="1"/>
        <v>45.454570000000004</v>
      </c>
      <c r="E46" t="s">
        <v>117</v>
      </c>
    </row>
    <row r="47" spans="1:14" x14ac:dyDescent="0.25">
      <c r="C47" s="3">
        <f t="shared" si="0"/>
        <v>0</v>
      </c>
      <c r="D47" s="3">
        <f t="shared" si="1"/>
        <v>0</v>
      </c>
    </row>
    <row r="48" spans="1:14" x14ac:dyDescent="0.25">
      <c r="C48" s="3">
        <f t="shared" si="0"/>
        <v>0</v>
      </c>
      <c r="D48" s="3">
        <f t="shared" si="1"/>
        <v>0</v>
      </c>
    </row>
    <row r="49" spans="3:4" x14ac:dyDescent="0.25">
      <c r="C49" s="3">
        <f t="shared" si="0"/>
        <v>0</v>
      </c>
      <c r="D49" s="3">
        <f t="shared" si="1"/>
        <v>0</v>
      </c>
    </row>
    <row r="50" spans="3:4" x14ac:dyDescent="0.25">
      <c r="C50" s="3">
        <f t="shared" si="0"/>
        <v>0</v>
      </c>
      <c r="D50" s="3">
        <f t="shared" si="1"/>
        <v>0</v>
      </c>
    </row>
    <row r="51" spans="3:4" x14ac:dyDescent="0.25">
      <c r="C51" s="3">
        <f t="shared" si="0"/>
        <v>0</v>
      </c>
      <c r="D51" s="3">
        <f t="shared" si="1"/>
        <v>0</v>
      </c>
    </row>
    <row r="52" spans="3:4" x14ac:dyDescent="0.25">
      <c r="C52" s="3">
        <f t="shared" si="0"/>
        <v>0</v>
      </c>
      <c r="D52" s="3">
        <f t="shared" si="1"/>
        <v>0</v>
      </c>
    </row>
    <row r="53" spans="3:4" x14ac:dyDescent="0.25">
      <c r="C53" s="3">
        <f t="shared" si="0"/>
        <v>0</v>
      </c>
      <c r="D53" s="3">
        <f t="shared" si="1"/>
        <v>0</v>
      </c>
    </row>
    <row r="54" spans="3:4" x14ac:dyDescent="0.25">
      <c r="C54" s="3">
        <f t="shared" si="0"/>
        <v>0</v>
      </c>
      <c r="D54" s="3">
        <f t="shared" si="1"/>
        <v>0</v>
      </c>
    </row>
    <row r="55" spans="3:4" x14ac:dyDescent="0.25">
      <c r="C55" s="3">
        <f t="shared" si="0"/>
        <v>0</v>
      </c>
      <c r="D55" s="3">
        <f t="shared" si="1"/>
        <v>0</v>
      </c>
    </row>
    <row r="56" spans="3:4" x14ac:dyDescent="0.25">
      <c r="C56" s="3">
        <f t="shared" si="0"/>
        <v>0</v>
      </c>
      <c r="D56" s="3">
        <f t="shared" si="1"/>
        <v>0</v>
      </c>
    </row>
  </sheetData>
  <conditionalFormatting sqref="D2:D1048576">
    <cfRule type="cellIs" dxfId="0" priority="1" operator="greaterThan">
      <formula>6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6"/>
  <sheetViews>
    <sheetView workbookViewId="0">
      <selection activeCell="A21" sqref="A21"/>
    </sheetView>
  </sheetViews>
  <sheetFormatPr defaultRowHeight="15" x14ac:dyDescent="0.25"/>
  <cols>
    <col min="1" max="1" width="27.5703125" bestFit="1" customWidth="1"/>
    <col min="2" max="3" width="14" customWidth="1"/>
    <col min="7" max="7" width="12" bestFit="1" customWidth="1"/>
    <col min="8" max="8" width="11.140625" bestFit="1" customWidth="1"/>
    <col min="11" max="11" width="9.85546875" bestFit="1" customWidth="1"/>
  </cols>
  <sheetData>
    <row r="1" spans="1:12" x14ac:dyDescent="0.25">
      <c r="A1" t="s">
        <v>40</v>
      </c>
      <c r="B1" t="s">
        <v>43</v>
      </c>
      <c r="C1" t="s">
        <v>44</v>
      </c>
      <c r="D1" t="s">
        <v>41</v>
      </c>
      <c r="E1" t="s">
        <v>45</v>
      </c>
      <c r="F1" t="s">
        <v>46</v>
      </c>
      <c r="G1" t="s">
        <v>59</v>
      </c>
      <c r="H1" t="s">
        <v>47</v>
      </c>
      <c r="I1" s="8">
        <f>SUM(F2:F35)</f>
        <v>259.54999999999995</v>
      </c>
      <c r="K1" t="s">
        <v>69</v>
      </c>
      <c r="L1">
        <f>SUM(D2:D99)</f>
        <v>106</v>
      </c>
    </row>
    <row r="2" spans="1:12" x14ac:dyDescent="0.25">
      <c r="A2" t="s">
        <v>39</v>
      </c>
      <c r="B2" t="s">
        <v>48</v>
      </c>
      <c r="C2" t="s">
        <v>74</v>
      </c>
      <c r="D2">
        <v>6</v>
      </c>
      <c r="E2" s="7">
        <f>VLOOKUP('Station Lighting'!C2,LEDs,2,FALSE)</f>
        <v>2.25</v>
      </c>
      <c r="F2" s="7">
        <f>D2*E2</f>
        <v>13.5</v>
      </c>
    </row>
    <row r="3" spans="1:12" x14ac:dyDescent="0.25">
      <c r="A3" t="s">
        <v>42</v>
      </c>
      <c r="B3" t="s">
        <v>49</v>
      </c>
      <c r="C3" t="s">
        <v>72</v>
      </c>
      <c r="D3">
        <v>6</v>
      </c>
      <c r="E3" s="7">
        <f>VLOOKUP('Station Lighting'!C3,LEDs,2,FALSE)</f>
        <v>3</v>
      </c>
      <c r="F3" s="7">
        <f t="shared" ref="F3:F19" si="0">D3*E3</f>
        <v>18</v>
      </c>
      <c r="G3" s="11" t="s">
        <v>60</v>
      </c>
    </row>
    <row r="4" spans="1:12" x14ac:dyDescent="0.25">
      <c r="A4" t="s">
        <v>58</v>
      </c>
      <c r="B4" t="s">
        <v>49</v>
      </c>
      <c r="C4" t="s">
        <v>72</v>
      </c>
      <c r="D4">
        <v>3</v>
      </c>
      <c r="E4" s="7">
        <f>VLOOKUP('Station Lighting'!C4,LEDs,2,FALSE)</f>
        <v>3</v>
      </c>
      <c r="F4" s="7">
        <f t="shared" si="0"/>
        <v>9</v>
      </c>
      <c r="G4" s="11"/>
    </row>
    <row r="5" spans="1:12" x14ac:dyDescent="0.25">
      <c r="A5" t="s">
        <v>50</v>
      </c>
      <c r="B5" t="s">
        <v>51</v>
      </c>
      <c r="C5" t="s">
        <v>73</v>
      </c>
      <c r="D5">
        <v>12</v>
      </c>
      <c r="E5" s="7">
        <f>VLOOKUP('Station Lighting'!C5,LEDs,2,FALSE)</f>
        <v>2.35</v>
      </c>
      <c r="F5" s="7">
        <f t="shared" si="0"/>
        <v>28.200000000000003</v>
      </c>
    </row>
    <row r="6" spans="1:12" x14ac:dyDescent="0.25">
      <c r="A6" t="s">
        <v>52</v>
      </c>
      <c r="B6" t="s">
        <v>53</v>
      </c>
      <c r="C6" t="s">
        <v>77</v>
      </c>
      <c r="D6">
        <v>1</v>
      </c>
      <c r="E6" s="7">
        <f>VLOOKUP('Station Lighting'!C6,LEDs,2,FALSE)</f>
        <v>2.5</v>
      </c>
      <c r="F6" s="7">
        <f t="shared" si="0"/>
        <v>2.5</v>
      </c>
    </row>
    <row r="7" spans="1:12" x14ac:dyDescent="0.25">
      <c r="A7" t="s">
        <v>78</v>
      </c>
      <c r="B7" t="s">
        <v>48</v>
      </c>
      <c r="C7" t="s">
        <v>77</v>
      </c>
      <c r="D7">
        <v>3</v>
      </c>
      <c r="E7" s="7">
        <f>VLOOKUP('Station Lighting'!C7,LEDs,2,FALSE)</f>
        <v>2.5</v>
      </c>
      <c r="F7" s="7">
        <f t="shared" si="0"/>
        <v>7.5</v>
      </c>
    </row>
    <row r="8" spans="1:12" x14ac:dyDescent="0.25">
      <c r="A8" t="s">
        <v>54</v>
      </c>
      <c r="B8" t="s">
        <v>48</v>
      </c>
      <c r="C8" t="s">
        <v>77</v>
      </c>
      <c r="D8">
        <v>6</v>
      </c>
      <c r="E8" s="7">
        <f>VLOOKUP('Station Lighting'!C8,LEDs,2,FALSE)</f>
        <v>2.5</v>
      </c>
      <c r="F8" s="7">
        <f t="shared" si="0"/>
        <v>15</v>
      </c>
    </row>
    <row r="9" spans="1:12" x14ac:dyDescent="0.25">
      <c r="A9" t="s">
        <v>55</v>
      </c>
      <c r="B9" t="s">
        <v>48</v>
      </c>
      <c r="C9" t="s">
        <v>77</v>
      </c>
      <c r="D9">
        <f>3*8</f>
        <v>24</v>
      </c>
      <c r="E9" s="7">
        <f>VLOOKUP('Station Lighting'!C9,LEDs,2,FALSE)</f>
        <v>2.5</v>
      </c>
      <c r="F9" s="7">
        <f t="shared" si="0"/>
        <v>60</v>
      </c>
    </row>
    <row r="10" spans="1:12" x14ac:dyDescent="0.25">
      <c r="A10" t="s">
        <v>56</v>
      </c>
      <c r="B10" t="s">
        <v>48</v>
      </c>
      <c r="C10" t="s">
        <v>77</v>
      </c>
      <c r="D10">
        <f>3*4</f>
        <v>12</v>
      </c>
      <c r="E10" s="7">
        <f>VLOOKUP('Station Lighting'!C10,LEDs,2,FALSE)</f>
        <v>2.5</v>
      </c>
      <c r="F10" s="7">
        <f t="shared" si="0"/>
        <v>30</v>
      </c>
    </row>
    <row r="11" spans="1:12" x14ac:dyDescent="0.25">
      <c r="A11" t="s">
        <v>57</v>
      </c>
      <c r="B11" t="s">
        <v>48</v>
      </c>
      <c r="C11" t="s">
        <v>77</v>
      </c>
      <c r="D11">
        <v>3</v>
      </c>
      <c r="E11" s="7">
        <f>VLOOKUP('Station Lighting'!C11,LEDs,2,FALSE)</f>
        <v>2.5</v>
      </c>
      <c r="F11" s="7">
        <f t="shared" si="0"/>
        <v>7.5</v>
      </c>
    </row>
    <row r="12" spans="1:12" x14ac:dyDescent="0.25">
      <c r="A12" t="s">
        <v>61</v>
      </c>
      <c r="B12" t="s">
        <v>48</v>
      </c>
      <c r="C12" t="s">
        <v>73</v>
      </c>
      <c r="D12">
        <v>1</v>
      </c>
      <c r="E12" s="7">
        <f>VLOOKUP('Station Lighting'!C12,LEDs,2,FALSE)</f>
        <v>2.35</v>
      </c>
      <c r="F12" s="7">
        <f t="shared" si="0"/>
        <v>2.35</v>
      </c>
    </row>
    <row r="13" spans="1:12" x14ac:dyDescent="0.25">
      <c r="A13" t="s">
        <v>62</v>
      </c>
      <c r="B13" t="s">
        <v>48</v>
      </c>
      <c r="C13" t="s">
        <v>74</v>
      </c>
      <c r="D13">
        <v>6</v>
      </c>
      <c r="E13" s="7">
        <f>VLOOKUP('Station Lighting'!C13,LEDs,2,FALSE)</f>
        <v>2.25</v>
      </c>
      <c r="F13" s="7">
        <f t="shared" si="0"/>
        <v>13.5</v>
      </c>
    </row>
    <row r="14" spans="1:12" x14ac:dyDescent="0.25">
      <c r="A14" t="s">
        <v>4</v>
      </c>
      <c r="C14" t="s">
        <v>74</v>
      </c>
      <c r="D14">
        <v>1</v>
      </c>
      <c r="E14" s="7">
        <f>VLOOKUP('Station Lighting'!C14,LEDs,2,FALSE)</f>
        <v>2.25</v>
      </c>
      <c r="F14" s="7">
        <f t="shared" si="0"/>
        <v>2.25</v>
      </c>
    </row>
    <row r="15" spans="1:12" x14ac:dyDescent="0.25">
      <c r="A15" t="s">
        <v>63</v>
      </c>
      <c r="B15" t="s">
        <v>51</v>
      </c>
      <c r="C15" t="s">
        <v>74</v>
      </c>
      <c r="D15">
        <f>3+3+3+3+3+3</f>
        <v>18</v>
      </c>
      <c r="E15" s="7">
        <f>VLOOKUP('Station Lighting'!C15,LEDs,2,FALSE)</f>
        <v>2.25</v>
      </c>
      <c r="F15" s="7">
        <f t="shared" si="0"/>
        <v>40.5</v>
      </c>
    </row>
    <row r="16" spans="1:12" x14ac:dyDescent="0.25">
      <c r="A16" t="s">
        <v>64</v>
      </c>
      <c r="C16" t="s">
        <v>74</v>
      </c>
      <c r="D16">
        <v>1</v>
      </c>
      <c r="E16" s="7">
        <f>VLOOKUP('Station Lighting'!C16,LEDs,2,FALSE)</f>
        <v>2.25</v>
      </c>
      <c r="F16" s="7">
        <f t="shared" si="0"/>
        <v>2.25</v>
      </c>
    </row>
    <row r="17" spans="1:6" x14ac:dyDescent="0.25">
      <c r="A17" t="s">
        <v>65</v>
      </c>
      <c r="C17" t="s">
        <v>72</v>
      </c>
      <c r="D17">
        <v>1</v>
      </c>
      <c r="E17" s="7">
        <f>VLOOKUP('Station Lighting'!C17,LEDs,2,FALSE)</f>
        <v>3</v>
      </c>
      <c r="F17" s="7">
        <f t="shared" si="0"/>
        <v>3</v>
      </c>
    </row>
    <row r="18" spans="1:6" x14ac:dyDescent="0.25">
      <c r="A18" t="s">
        <v>70</v>
      </c>
      <c r="C18" t="s">
        <v>74</v>
      </c>
      <c r="D18">
        <v>1</v>
      </c>
      <c r="E18" s="7">
        <f>VLOOKUP('Station Lighting'!C18,LEDs,2,FALSE)</f>
        <v>2.25</v>
      </c>
      <c r="F18" s="7">
        <f t="shared" si="0"/>
        <v>2.25</v>
      </c>
    </row>
    <row r="19" spans="1:6" x14ac:dyDescent="0.25">
      <c r="A19" t="s">
        <v>71</v>
      </c>
      <c r="C19" t="s">
        <v>74</v>
      </c>
      <c r="D19">
        <v>1</v>
      </c>
      <c r="E19" s="7">
        <f>VLOOKUP('Station Lighting'!C19,LEDs,2,FALSE)</f>
        <v>2.25</v>
      </c>
      <c r="F19" s="7">
        <f t="shared" si="0"/>
        <v>2.25</v>
      </c>
    </row>
    <row r="20" spans="1:6" x14ac:dyDescent="0.25">
      <c r="E20" s="7"/>
      <c r="F20" s="7"/>
    </row>
    <row r="21" spans="1:6" x14ac:dyDescent="0.25">
      <c r="E21" s="7"/>
      <c r="F21" s="7"/>
    </row>
    <row r="22" spans="1:6" x14ac:dyDescent="0.25">
      <c r="E22" s="7"/>
      <c r="F22" s="7"/>
    </row>
    <row r="23" spans="1:6" x14ac:dyDescent="0.25">
      <c r="E23" s="7"/>
      <c r="F23" s="7"/>
    </row>
    <row r="24" spans="1:6" x14ac:dyDescent="0.25">
      <c r="E24" s="7"/>
      <c r="F24" s="7"/>
    </row>
    <row r="25" spans="1:6" x14ac:dyDescent="0.25">
      <c r="E25" s="7"/>
      <c r="F25" s="7"/>
    </row>
    <row r="26" spans="1:6" x14ac:dyDescent="0.25">
      <c r="E26" s="7"/>
      <c r="F26" s="7"/>
    </row>
    <row r="27" spans="1:6" x14ac:dyDescent="0.25">
      <c r="E27" s="7"/>
      <c r="F27" s="7"/>
    </row>
    <row r="28" spans="1:6" x14ac:dyDescent="0.25">
      <c r="E28" s="7"/>
      <c r="F28" s="7"/>
    </row>
    <row r="29" spans="1:6" x14ac:dyDescent="0.25">
      <c r="E29" s="7"/>
      <c r="F29" s="7"/>
    </row>
    <row r="30" spans="1:6" x14ac:dyDescent="0.25">
      <c r="E30" s="7"/>
      <c r="F30" s="7"/>
    </row>
    <row r="31" spans="1:6" x14ac:dyDescent="0.25">
      <c r="E31" s="7"/>
      <c r="F31" s="7"/>
    </row>
    <row r="32" spans="1:6" x14ac:dyDescent="0.25">
      <c r="E32" s="7"/>
      <c r="F32" s="7"/>
    </row>
    <row r="33" spans="5:6" x14ac:dyDescent="0.25">
      <c r="E33" s="7"/>
      <c r="F33" s="7"/>
    </row>
    <row r="34" spans="5:6" x14ac:dyDescent="0.25">
      <c r="E34" s="7"/>
      <c r="F34" s="7"/>
    </row>
    <row r="35" spans="5:6" x14ac:dyDescent="0.25">
      <c r="E35" s="7"/>
      <c r="F35" s="7"/>
    </row>
    <row r="36" spans="5:6" x14ac:dyDescent="0.25">
      <c r="E36" s="7"/>
      <c r="F36" s="7"/>
    </row>
  </sheetData>
  <mergeCells count="1">
    <mergeCell ref="G3:G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'Led Pricing'!$A$1:$A$6</xm:f>
          </x14:formula1>
          <xm:sqref>C2:C19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72</v>
      </c>
      <c r="B1">
        <v>3</v>
      </c>
      <c r="C1" s="9" t="s">
        <v>83</v>
      </c>
    </row>
    <row r="2" spans="1:3" x14ac:dyDescent="0.25">
      <c r="A2" t="s">
        <v>73</v>
      </c>
      <c r="B2">
        <v>2.35</v>
      </c>
      <c r="C2" s="9" t="s">
        <v>81</v>
      </c>
    </row>
    <row r="3" spans="1:3" x14ac:dyDescent="0.25">
      <c r="A3" t="s">
        <v>74</v>
      </c>
      <c r="B3">
        <v>2.25</v>
      </c>
      <c r="C3" s="9" t="s">
        <v>79</v>
      </c>
    </row>
    <row r="4" spans="1:3" x14ac:dyDescent="0.25">
      <c r="A4" t="s">
        <v>75</v>
      </c>
      <c r="B4">
        <v>2.25</v>
      </c>
      <c r="C4">
        <v>1206</v>
      </c>
    </row>
    <row r="5" spans="1:3" x14ac:dyDescent="0.25">
      <c r="A5" t="s">
        <v>76</v>
      </c>
      <c r="B5">
        <v>2.25</v>
      </c>
      <c r="C5" t="s">
        <v>80</v>
      </c>
    </row>
    <row r="6" spans="1:3" x14ac:dyDescent="0.25">
      <c r="A6" t="s">
        <v>77</v>
      </c>
      <c r="B6">
        <v>2.5</v>
      </c>
      <c r="C6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Ships</vt:lpstr>
      <vt:lpstr>Station Lighting</vt:lpstr>
      <vt:lpstr>Led Pricing</vt:lpstr>
      <vt:lpstr>LEDs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Chelf</dc:creator>
  <cp:lastModifiedBy>Tyler Chelf</cp:lastModifiedBy>
  <dcterms:created xsi:type="dcterms:W3CDTF">2022-10-06T15:55:53Z</dcterms:created>
  <dcterms:modified xsi:type="dcterms:W3CDTF">2023-04-23T20:17:30Z</dcterms:modified>
</cp:coreProperties>
</file>