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mhu/Documents/Laplace Lab/保诚/TRST/"/>
    </mc:Choice>
  </mc:AlternateContent>
  <xr:revisionPtr revIDLastSave="0" documentId="8_{1177CB3A-5915-CE40-8423-A2028880BE2D}" xr6:coauthVersionLast="47" xr6:coauthVersionMax="47" xr10:uidLastSave="{00000000-0000-0000-0000-000000000000}"/>
  <bookViews>
    <workbookView xWindow="-2120" yWindow="-21600" windowWidth="38400" windowHeight="21600" xr2:uid="{D164AE5E-9E22-6F46-B1E5-AFB542C581D8}"/>
  </bookViews>
  <sheets>
    <sheet name="TRST" sheetId="1" r:id="rId1"/>
    <sheet name="Model" sheetId="3" r:id="rId2"/>
  </sheets>
  <definedNames>
    <definedName name="_xlnm.Print_Area" localSheetId="0">TRST!$A$1:$J$179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1" l="1"/>
  <c r="E66" i="1"/>
  <c r="E67" i="1"/>
  <c r="E68" i="1"/>
  <c r="E69" i="1"/>
  <c r="E164" i="1"/>
  <c r="E65" i="1"/>
  <c r="G66" i="1"/>
  <c r="G67" i="1"/>
  <c r="G68" i="1"/>
  <c r="G69" i="1"/>
  <c r="G164" i="1"/>
  <c r="G65" i="1"/>
  <c r="C65" i="1"/>
  <c r="C66" i="1"/>
  <c r="C67" i="1"/>
  <c r="C68" i="1"/>
  <c r="C64" i="1"/>
  <c r="B63" i="1"/>
  <c r="O2" i="3"/>
  <c r="M2" i="3"/>
  <c r="N80" i="3" s="1"/>
  <c r="E140" i="1" s="1"/>
  <c r="D2" i="3"/>
  <c r="B56" i="3" s="1"/>
  <c r="C56" i="3" s="1"/>
  <c r="B2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B88" i="3"/>
  <c r="E88" i="3" s="1"/>
  <c r="L87" i="3"/>
  <c r="L86" i="3"/>
  <c r="L85" i="3"/>
  <c r="L84" i="3"/>
  <c r="B84" i="3"/>
  <c r="E84" i="3" s="1"/>
  <c r="L83" i="3"/>
  <c r="L82" i="3"/>
  <c r="L81" i="3"/>
  <c r="L80" i="3"/>
  <c r="B80" i="3"/>
  <c r="E80" i="3" s="1"/>
  <c r="L79" i="3"/>
  <c r="L78" i="3"/>
  <c r="L77" i="3"/>
  <c r="L76" i="3"/>
  <c r="B76" i="3"/>
  <c r="E76" i="3" s="1"/>
  <c r="L75" i="3"/>
  <c r="L74" i="3"/>
  <c r="L73" i="3"/>
  <c r="L72" i="3"/>
  <c r="B72" i="3"/>
  <c r="E72" i="3" s="1"/>
  <c r="L71" i="3"/>
  <c r="L70" i="3"/>
  <c r="L69" i="3"/>
  <c r="L68" i="3"/>
  <c r="B68" i="3"/>
  <c r="E68" i="3" s="1"/>
  <c r="L67" i="3"/>
  <c r="L66" i="3"/>
  <c r="L65" i="3"/>
  <c r="L64" i="3"/>
  <c r="B64" i="3"/>
  <c r="E64" i="3" s="1"/>
  <c r="L63" i="3"/>
  <c r="L62" i="3"/>
  <c r="L61" i="3"/>
  <c r="L60" i="3"/>
  <c r="B60" i="3"/>
  <c r="C60" i="3" s="1"/>
  <c r="L59" i="3"/>
  <c r="L58" i="3"/>
  <c r="L57" i="3"/>
  <c r="B57" i="3"/>
  <c r="E57" i="3" s="1"/>
  <c r="L56" i="3"/>
  <c r="L55" i="3"/>
  <c r="L54" i="3"/>
  <c r="L53" i="3"/>
  <c r="B53" i="3"/>
  <c r="E53" i="3" s="1"/>
  <c r="L52" i="3"/>
  <c r="L51" i="3"/>
  <c r="L50" i="3"/>
  <c r="L49" i="3"/>
  <c r="B49" i="3"/>
  <c r="L48" i="3"/>
  <c r="L47" i="3"/>
  <c r="L46" i="3"/>
  <c r="L45" i="3"/>
  <c r="B45" i="3"/>
  <c r="E45" i="3" s="1"/>
  <c r="L44" i="3"/>
  <c r="L43" i="3"/>
  <c r="L42" i="3"/>
  <c r="L41" i="3"/>
  <c r="B41" i="3"/>
  <c r="E41" i="3" s="1"/>
  <c r="L40" i="3"/>
  <c r="L39" i="3"/>
  <c r="L38" i="3"/>
  <c r="L37" i="3"/>
  <c r="B37" i="3"/>
  <c r="L36" i="3"/>
  <c r="L35" i="3"/>
  <c r="L34" i="3"/>
  <c r="L33" i="3"/>
  <c r="B33" i="3"/>
  <c r="L32" i="3"/>
  <c r="L31" i="3"/>
  <c r="L30" i="3"/>
  <c r="L29" i="3"/>
  <c r="B29" i="3"/>
  <c r="L28" i="3"/>
  <c r="L27" i="3"/>
  <c r="L26" i="3"/>
  <c r="L25" i="3"/>
  <c r="B25" i="3"/>
  <c r="E25" i="3" s="1"/>
  <c r="L24" i="3"/>
  <c r="L23" i="3"/>
  <c r="L22" i="3"/>
  <c r="L21" i="3"/>
  <c r="B21" i="3"/>
  <c r="C21" i="3" s="1"/>
  <c r="L20" i="3"/>
  <c r="N19" i="3"/>
  <c r="E79" i="1" s="1"/>
  <c r="L19" i="3"/>
  <c r="L18" i="3"/>
  <c r="B18" i="3"/>
  <c r="C18" i="3" s="1"/>
  <c r="L17" i="3"/>
  <c r="L16" i="3"/>
  <c r="L15" i="3"/>
  <c r="L14" i="3"/>
  <c r="B14" i="3"/>
  <c r="C14" i="3" s="1"/>
  <c r="L13" i="3"/>
  <c r="N12" i="3"/>
  <c r="E72" i="1" s="1"/>
  <c r="L12" i="3"/>
  <c r="L11" i="3"/>
  <c r="L10" i="3"/>
  <c r="B10" i="3"/>
  <c r="C10" i="3" s="1"/>
  <c r="L9" i="3"/>
  <c r="L8" i="3"/>
  <c r="M7" i="3"/>
  <c r="L7" i="3"/>
  <c r="L6" i="3"/>
  <c r="M5" i="3"/>
  <c r="O6" i="3" s="1"/>
  <c r="L5" i="3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2" i="1"/>
  <c r="I62" i="1"/>
  <c r="D12" i="1"/>
  <c r="D9" i="1"/>
  <c r="D8" i="1"/>
  <c r="D5" i="1"/>
  <c r="B92" i="3" l="1"/>
  <c r="E92" i="3" s="1"/>
  <c r="B96" i="3"/>
  <c r="E96" i="3" s="1"/>
  <c r="B100" i="3"/>
  <c r="C100" i="3" s="1"/>
  <c r="B6" i="3"/>
  <c r="E6" i="3" s="1"/>
  <c r="B8" i="3"/>
  <c r="E8" i="3" s="1"/>
  <c r="B11" i="3"/>
  <c r="C11" i="3" s="1"/>
  <c r="B22" i="3"/>
  <c r="C22" i="3" s="1"/>
  <c r="B26" i="3"/>
  <c r="E26" i="3" s="1"/>
  <c r="B30" i="3"/>
  <c r="B34" i="3"/>
  <c r="B38" i="3"/>
  <c r="B42" i="3"/>
  <c r="E42" i="3" s="1"/>
  <c r="B61" i="3"/>
  <c r="E61" i="3" s="1"/>
  <c r="B65" i="3"/>
  <c r="C65" i="3" s="1"/>
  <c r="B69" i="3"/>
  <c r="E69" i="3" s="1"/>
  <c r="B73" i="3"/>
  <c r="E73" i="3" s="1"/>
  <c r="B77" i="3"/>
  <c r="B81" i="3"/>
  <c r="E81" i="3" s="1"/>
  <c r="B85" i="3"/>
  <c r="E85" i="3" s="1"/>
  <c r="B89" i="3"/>
  <c r="E89" i="3" s="1"/>
  <c r="B93" i="3"/>
  <c r="B97" i="3"/>
  <c r="B101" i="3"/>
  <c r="E101" i="3" s="1"/>
  <c r="B15" i="3"/>
  <c r="C15" i="3" s="1"/>
  <c r="B19" i="3"/>
  <c r="C19" i="3" s="1"/>
  <c r="B46" i="3"/>
  <c r="C46" i="3" s="1"/>
  <c r="B50" i="3"/>
  <c r="E50" i="3" s="1"/>
  <c r="B54" i="3"/>
  <c r="E54" i="3" s="1"/>
  <c r="B58" i="3"/>
  <c r="M6" i="3"/>
  <c r="M8" i="3"/>
  <c r="B12" i="3"/>
  <c r="C12" i="3" s="1"/>
  <c r="B23" i="3"/>
  <c r="E23" i="3" s="1"/>
  <c r="B27" i="3"/>
  <c r="E27" i="3" s="1"/>
  <c r="B31" i="3"/>
  <c r="B35" i="3"/>
  <c r="C35" i="3" s="1"/>
  <c r="B39" i="3"/>
  <c r="B43" i="3"/>
  <c r="E43" i="3" s="1"/>
  <c r="B62" i="3"/>
  <c r="C62" i="3" s="1"/>
  <c r="B66" i="3"/>
  <c r="C66" i="3" s="1"/>
  <c r="B70" i="3"/>
  <c r="C70" i="3" s="1"/>
  <c r="B74" i="3"/>
  <c r="C74" i="3" s="1"/>
  <c r="B78" i="3"/>
  <c r="C78" i="3" s="1"/>
  <c r="B82" i="3"/>
  <c r="C82" i="3" s="1"/>
  <c r="B86" i="3"/>
  <c r="C86" i="3" s="1"/>
  <c r="B90" i="3"/>
  <c r="C90" i="3" s="1"/>
  <c r="B94" i="3"/>
  <c r="E94" i="3" s="1"/>
  <c r="B98" i="3"/>
  <c r="E98" i="3" s="1"/>
  <c r="B102" i="3"/>
  <c r="E102" i="3" s="1"/>
  <c r="B9" i="3"/>
  <c r="C9" i="3" s="1"/>
  <c r="B16" i="3"/>
  <c r="C16" i="3" s="1"/>
  <c r="B47" i="3"/>
  <c r="E47" i="3" s="1"/>
  <c r="B51" i="3"/>
  <c r="E51" i="3" s="1"/>
  <c r="B55" i="3"/>
  <c r="E55" i="3" s="1"/>
  <c r="B7" i="3"/>
  <c r="E7" i="3" s="1"/>
  <c r="B20" i="3"/>
  <c r="C20" i="3" s="1"/>
  <c r="B24" i="3"/>
  <c r="E24" i="3" s="1"/>
  <c r="B28" i="3"/>
  <c r="E28" i="3" s="1"/>
  <c r="B32" i="3"/>
  <c r="B36" i="3"/>
  <c r="B40" i="3"/>
  <c r="E40" i="3" s="1"/>
  <c r="B44" i="3"/>
  <c r="B59" i="3"/>
  <c r="E59" i="3" s="1"/>
  <c r="B63" i="3"/>
  <c r="B67" i="3"/>
  <c r="B71" i="3"/>
  <c r="B75" i="3"/>
  <c r="B79" i="3"/>
  <c r="E79" i="3" s="1"/>
  <c r="B83" i="3"/>
  <c r="C83" i="3" s="1"/>
  <c r="B87" i="3"/>
  <c r="B91" i="3"/>
  <c r="C91" i="3" s="1"/>
  <c r="B95" i="3"/>
  <c r="C95" i="3" s="1"/>
  <c r="B99" i="3"/>
  <c r="B103" i="3"/>
  <c r="B5" i="3"/>
  <c r="C5" i="3" s="1"/>
  <c r="D7" i="3"/>
  <c r="D8" i="3" s="1"/>
  <c r="M9" i="3"/>
  <c r="B13" i="3"/>
  <c r="C13" i="3" s="1"/>
  <c r="B17" i="3"/>
  <c r="C17" i="3" s="1"/>
  <c r="B48" i="3"/>
  <c r="E48" i="3" s="1"/>
  <c r="B52" i="3"/>
  <c r="E52" i="3" s="1"/>
  <c r="N32" i="3"/>
  <c r="E92" i="1" s="1"/>
  <c r="N25" i="3"/>
  <c r="E85" i="1" s="1"/>
  <c r="N29" i="3"/>
  <c r="E89" i="1" s="1"/>
  <c r="N22" i="3"/>
  <c r="E82" i="1" s="1"/>
  <c r="N85" i="3"/>
  <c r="E145" i="1" s="1"/>
  <c r="N88" i="3"/>
  <c r="E148" i="1" s="1"/>
  <c r="N75" i="3"/>
  <c r="E135" i="1" s="1"/>
  <c r="N17" i="3"/>
  <c r="E77" i="1" s="1"/>
  <c r="N20" i="3"/>
  <c r="E80" i="1" s="1"/>
  <c r="N45" i="3"/>
  <c r="E105" i="1" s="1"/>
  <c r="N49" i="3"/>
  <c r="E109" i="1" s="1"/>
  <c r="N53" i="3"/>
  <c r="E113" i="1" s="1"/>
  <c r="N57" i="3"/>
  <c r="E117" i="1" s="1"/>
  <c r="N64" i="3"/>
  <c r="E124" i="1" s="1"/>
  <c r="N11" i="3"/>
  <c r="E71" i="1" s="1"/>
  <c r="N14" i="3"/>
  <c r="E74" i="1" s="1"/>
  <c r="N38" i="3"/>
  <c r="E98" i="1" s="1"/>
  <c r="N42" i="3"/>
  <c r="E102" i="1" s="1"/>
  <c r="N61" i="3"/>
  <c r="E121" i="1" s="1"/>
  <c r="N68" i="3"/>
  <c r="E128" i="1" s="1"/>
  <c r="N91" i="3"/>
  <c r="E151" i="1" s="1"/>
  <c r="N95" i="3"/>
  <c r="E155" i="1" s="1"/>
  <c r="N99" i="3"/>
  <c r="E159" i="1" s="1"/>
  <c r="N103" i="3"/>
  <c r="E163" i="1" s="1"/>
  <c r="N35" i="3"/>
  <c r="E95" i="1" s="1"/>
  <c r="N46" i="3"/>
  <c r="E106" i="1" s="1"/>
  <c r="N50" i="3"/>
  <c r="E110" i="1" s="1"/>
  <c r="N54" i="3"/>
  <c r="E114" i="1" s="1"/>
  <c r="N65" i="3"/>
  <c r="E125" i="1" s="1"/>
  <c r="N84" i="3"/>
  <c r="E144" i="1" s="1"/>
  <c r="N28" i="3"/>
  <c r="E88" i="1" s="1"/>
  <c r="N39" i="3"/>
  <c r="E99" i="1" s="1"/>
  <c r="N77" i="3"/>
  <c r="E137" i="1" s="1"/>
  <c r="N81" i="3"/>
  <c r="E141" i="1" s="1"/>
  <c r="N92" i="3"/>
  <c r="E152" i="1" s="1"/>
  <c r="N96" i="3"/>
  <c r="E156" i="1" s="1"/>
  <c r="N100" i="3"/>
  <c r="E160" i="1" s="1"/>
  <c r="N26" i="3"/>
  <c r="E86" i="1" s="1"/>
  <c r="N74" i="3"/>
  <c r="E134" i="1" s="1"/>
  <c r="N78" i="3"/>
  <c r="E138" i="1" s="1"/>
  <c r="N82" i="3"/>
  <c r="E142" i="1" s="1"/>
  <c r="N23" i="3"/>
  <c r="E83" i="1" s="1"/>
  <c r="N41" i="3"/>
  <c r="E101" i="1" s="1"/>
  <c r="N60" i="3"/>
  <c r="E120" i="1" s="1"/>
  <c r="N71" i="3"/>
  <c r="E131" i="1" s="1"/>
  <c r="N15" i="3"/>
  <c r="E75" i="1" s="1"/>
  <c r="N33" i="3"/>
  <c r="E93" i="1" s="1"/>
  <c r="N36" i="3"/>
  <c r="E96" i="1" s="1"/>
  <c r="N43" i="3"/>
  <c r="E103" i="1" s="1"/>
  <c r="N58" i="3"/>
  <c r="E118" i="1" s="1"/>
  <c r="N62" i="3"/>
  <c r="E122" i="1" s="1"/>
  <c r="N69" i="3"/>
  <c r="E129" i="1" s="1"/>
  <c r="N72" i="3"/>
  <c r="E132" i="1" s="1"/>
  <c r="N79" i="3"/>
  <c r="E139" i="1" s="1"/>
  <c r="N89" i="3"/>
  <c r="E149" i="1" s="1"/>
  <c r="N93" i="3"/>
  <c r="E153" i="1" s="1"/>
  <c r="N97" i="3"/>
  <c r="E157" i="1" s="1"/>
  <c r="N101" i="3"/>
  <c r="E161" i="1" s="1"/>
  <c r="N10" i="3"/>
  <c r="E70" i="1" s="1"/>
  <c r="N18" i="3"/>
  <c r="E78" i="1" s="1"/>
  <c r="N27" i="3"/>
  <c r="E87" i="1" s="1"/>
  <c r="N30" i="3"/>
  <c r="E90" i="1" s="1"/>
  <c r="N47" i="3"/>
  <c r="E107" i="1" s="1"/>
  <c r="N51" i="3"/>
  <c r="E111" i="1" s="1"/>
  <c r="N55" i="3"/>
  <c r="E115" i="1" s="1"/>
  <c r="N66" i="3"/>
  <c r="E126" i="1" s="1"/>
  <c r="N83" i="3"/>
  <c r="E143" i="1" s="1"/>
  <c r="N86" i="3"/>
  <c r="E146" i="1" s="1"/>
  <c r="N13" i="3"/>
  <c r="E73" i="1" s="1"/>
  <c r="N21" i="3"/>
  <c r="E81" i="1" s="1"/>
  <c r="N24" i="3"/>
  <c r="E84" i="1" s="1"/>
  <c r="N37" i="3"/>
  <c r="E97" i="1" s="1"/>
  <c r="N40" i="3"/>
  <c r="E100" i="1" s="1"/>
  <c r="N59" i="3"/>
  <c r="E119" i="1" s="1"/>
  <c r="N63" i="3"/>
  <c r="E123" i="1" s="1"/>
  <c r="N73" i="3"/>
  <c r="E133" i="1" s="1"/>
  <c r="N76" i="3"/>
  <c r="E136" i="1" s="1"/>
  <c r="N90" i="3"/>
  <c r="E150" i="1" s="1"/>
  <c r="N94" i="3"/>
  <c r="E154" i="1" s="1"/>
  <c r="N98" i="3"/>
  <c r="E158" i="1" s="1"/>
  <c r="N102" i="3"/>
  <c r="E162" i="1" s="1"/>
  <c r="N16" i="3"/>
  <c r="E76" i="1" s="1"/>
  <c r="N31" i="3"/>
  <c r="E91" i="1" s="1"/>
  <c r="N34" i="3"/>
  <c r="E94" i="1" s="1"/>
  <c r="N44" i="3"/>
  <c r="E104" i="1" s="1"/>
  <c r="N48" i="3"/>
  <c r="E108" i="1" s="1"/>
  <c r="N52" i="3"/>
  <c r="E112" i="1" s="1"/>
  <c r="N56" i="3"/>
  <c r="E116" i="1" s="1"/>
  <c r="N67" i="3"/>
  <c r="E127" i="1" s="1"/>
  <c r="N70" i="3"/>
  <c r="E130" i="1" s="1"/>
  <c r="N87" i="3"/>
  <c r="E147" i="1" s="1"/>
  <c r="E56" i="3"/>
  <c r="C72" i="3"/>
  <c r="C53" i="3"/>
  <c r="C6" i="3"/>
  <c r="F6" i="3" s="1"/>
  <c r="E60" i="3"/>
  <c r="E82" i="3"/>
  <c r="C51" i="3"/>
  <c r="E86" i="3"/>
  <c r="E10" i="3"/>
  <c r="E14" i="3"/>
  <c r="E16" i="3"/>
  <c r="E18" i="3"/>
  <c r="C27" i="3"/>
  <c r="C68" i="3"/>
  <c r="C80" i="3"/>
  <c r="C89" i="3"/>
  <c r="C8" i="3"/>
  <c r="O8" i="3" s="1"/>
  <c r="C43" i="3"/>
  <c r="E70" i="3"/>
  <c r="C85" i="3"/>
  <c r="C102" i="3"/>
  <c r="C52" i="3"/>
  <c r="C57" i="3"/>
  <c r="C61" i="3"/>
  <c r="C28" i="3"/>
  <c r="C55" i="3"/>
  <c r="E66" i="3"/>
  <c r="E78" i="3"/>
  <c r="C88" i="3"/>
  <c r="C96" i="3"/>
  <c r="E11" i="3"/>
  <c r="E13" i="3"/>
  <c r="E17" i="3"/>
  <c r="E19" i="3"/>
  <c r="E21" i="3"/>
  <c r="C50" i="3"/>
  <c r="C64" i="3"/>
  <c r="C76" i="3"/>
  <c r="C84" i="3"/>
  <c r="E90" i="3"/>
  <c r="C24" i="3"/>
  <c r="E74" i="3"/>
  <c r="O10" i="3"/>
  <c r="O9" i="3"/>
  <c r="D9" i="3"/>
  <c r="P8" i="3"/>
  <c r="E5" i="3"/>
  <c r="F5" i="3" s="1"/>
  <c r="F8" i="3"/>
  <c r="E9" i="3"/>
  <c r="E71" i="3"/>
  <c r="C71" i="3"/>
  <c r="E99" i="3"/>
  <c r="C99" i="3"/>
  <c r="E32" i="3"/>
  <c r="C32" i="3"/>
  <c r="E36" i="3"/>
  <c r="C36" i="3"/>
  <c r="E75" i="3"/>
  <c r="C75" i="3"/>
  <c r="E29" i="3"/>
  <c r="C29" i="3"/>
  <c r="E63" i="3"/>
  <c r="C63" i="3"/>
  <c r="C25" i="3"/>
  <c r="E33" i="3"/>
  <c r="C33" i="3"/>
  <c r="E37" i="3"/>
  <c r="C37" i="3"/>
  <c r="C41" i="3"/>
  <c r="C42" i="3"/>
  <c r="E49" i="3"/>
  <c r="C49" i="3"/>
  <c r="E65" i="3"/>
  <c r="E77" i="3"/>
  <c r="C77" i="3"/>
  <c r="E91" i="3"/>
  <c r="E100" i="3"/>
  <c r="E30" i="3"/>
  <c r="C30" i="3"/>
  <c r="E34" i="3"/>
  <c r="C34" i="3"/>
  <c r="E38" i="3"/>
  <c r="C38" i="3"/>
  <c r="C45" i="3"/>
  <c r="E46" i="3"/>
  <c r="C73" i="3"/>
  <c r="C23" i="3"/>
  <c r="E31" i="3"/>
  <c r="C31" i="3"/>
  <c r="E35" i="3"/>
  <c r="E39" i="3"/>
  <c r="C39" i="3"/>
  <c r="E67" i="3"/>
  <c r="C67" i="3"/>
  <c r="E95" i="3"/>
  <c r="E93" i="3"/>
  <c r="C93" i="3"/>
  <c r="C81" i="3"/>
  <c r="E83" i="3"/>
  <c r="C92" i="3"/>
  <c r="E103" i="3"/>
  <c r="C103" i="3"/>
  <c r="E87" i="3"/>
  <c r="C87" i="3"/>
  <c r="E97" i="3"/>
  <c r="C97" i="3"/>
  <c r="B64" i="1"/>
  <c r="C69" i="3" l="1"/>
  <c r="C48" i="3"/>
  <c r="E15" i="3"/>
  <c r="E20" i="3"/>
  <c r="C94" i="3"/>
  <c r="C44" i="3"/>
  <c r="E44" i="3"/>
  <c r="C101" i="3"/>
  <c r="E62" i="3"/>
  <c r="C58" i="3"/>
  <c r="E58" i="3"/>
  <c r="E22" i="3"/>
  <c r="C59" i="3"/>
  <c r="C79" i="3"/>
  <c r="C98" i="3"/>
  <c r="C40" i="3"/>
  <c r="C47" i="3"/>
  <c r="E12" i="3"/>
  <c r="C26" i="3"/>
  <c r="C7" i="3"/>
  <c r="P7" i="3"/>
  <c r="C54" i="3"/>
  <c r="F7" i="3"/>
  <c r="O7" i="3"/>
  <c r="P9" i="3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D10" i="3"/>
  <c r="F9" i="3"/>
  <c r="B65" i="1"/>
  <c r="D11" i="3" l="1"/>
  <c r="F10" i="3"/>
  <c r="S10" i="3"/>
  <c r="T10" i="3" s="1"/>
  <c r="B66" i="1"/>
  <c r="D7" i="1"/>
  <c r="V10" i="3" l="1"/>
  <c r="Q10" i="3" s="1"/>
  <c r="M10" i="3" s="1"/>
  <c r="S11" i="3" s="1"/>
  <c r="T11" i="3" s="1"/>
  <c r="U10" i="3"/>
  <c r="D12" i="3"/>
  <c r="F11" i="3"/>
  <c r="B67" i="1"/>
  <c r="R10" i="3" l="1"/>
  <c r="G70" i="1" s="1"/>
  <c r="D13" i="3"/>
  <c r="F12" i="3"/>
  <c r="V11" i="3"/>
  <c r="U11" i="3"/>
  <c r="O11" i="3" s="1"/>
  <c r="Q11" i="3"/>
  <c r="M11" i="3" s="1"/>
  <c r="B68" i="1"/>
  <c r="R11" i="3" l="1"/>
  <c r="G71" i="1" s="1"/>
  <c r="S12" i="3"/>
  <c r="T12" i="3" s="1"/>
  <c r="D14" i="3"/>
  <c r="F13" i="3"/>
  <c r="B69" i="1"/>
  <c r="D15" i="3" l="1"/>
  <c r="F14" i="3"/>
  <c r="V12" i="3"/>
  <c r="Q12" i="3" s="1"/>
  <c r="M12" i="3" s="1"/>
  <c r="U12" i="3"/>
  <c r="O12" i="3" s="1"/>
  <c r="B70" i="1"/>
  <c r="R12" i="3" l="1"/>
  <c r="G72" i="1" s="1"/>
  <c r="S13" i="3"/>
  <c r="T13" i="3" s="1"/>
  <c r="D16" i="3"/>
  <c r="F15" i="3"/>
  <c r="B71" i="1"/>
  <c r="D17" i="3" l="1"/>
  <c r="F16" i="3"/>
  <c r="V13" i="3"/>
  <c r="Q13" i="3" s="1"/>
  <c r="M13" i="3" s="1"/>
  <c r="U13" i="3"/>
  <c r="O13" i="3" s="1"/>
  <c r="B72" i="1"/>
  <c r="R13" i="3" l="1"/>
  <c r="G73" i="1" s="1"/>
  <c r="S14" i="3"/>
  <c r="T14" i="3" s="1"/>
  <c r="D18" i="3"/>
  <c r="F17" i="3"/>
  <c r="B73" i="1"/>
  <c r="D19" i="3" l="1"/>
  <c r="F18" i="3"/>
  <c r="V14" i="3"/>
  <c r="Q14" i="3" s="1"/>
  <c r="M14" i="3" s="1"/>
  <c r="U14" i="3"/>
  <c r="O14" i="3" s="1"/>
  <c r="R14" i="3" s="1"/>
  <c r="G74" i="1" s="1"/>
  <c r="B74" i="1"/>
  <c r="F65" i="1"/>
  <c r="S15" i="3" l="1"/>
  <c r="T15" i="3" s="1"/>
  <c r="D20" i="3"/>
  <c r="F19" i="3"/>
  <c r="B75" i="1"/>
  <c r="D21" i="3" l="1"/>
  <c r="F20" i="3"/>
  <c r="V15" i="3"/>
  <c r="Q15" i="3" s="1"/>
  <c r="M15" i="3" s="1"/>
  <c r="U15" i="3"/>
  <c r="O15" i="3" s="1"/>
  <c r="B76" i="1"/>
  <c r="R15" i="3" l="1"/>
  <c r="G75" i="1" s="1"/>
  <c r="S16" i="3"/>
  <c r="T16" i="3" s="1"/>
  <c r="D22" i="3"/>
  <c r="F21" i="3"/>
  <c r="F66" i="1"/>
  <c r="B77" i="1"/>
  <c r="D23" i="3" l="1"/>
  <c r="F22" i="3"/>
  <c r="V16" i="3"/>
  <c r="Q16" i="3" s="1"/>
  <c r="M16" i="3" s="1"/>
  <c r="U16" i="3"/>
  <c r="O16" i="3" s="1"/>
  <c r="B78" i="1"/>
  <c r="R16" i="3" l="1"/>
  <c r="G76" i="1" s="1"/>
  <c r="S17" i="3"/>
  <c r="T17" i="3" s="1"/>
  <c r="D24" i="3"/>
  <c r="F23" i="3"/>
  <c r="B79" i="1"/>
  <c r="D25" i="3" l="1"/>
  <c r="F24" i="3"/>
  <c r="V17" i="3"/>
  <c r="Q17" i="3" s="1"/>
  <c r="M17" i="3" s="1"/>
  <c r="U17" i="3"/>
  <c r="O17" i="3" s="1"/>
  <c r="R17" i="3" s="1"/>
  <c r="G77" i="1" s="1"/>
  <c r="F67" i="1"/>
  <c r="B80" i="1"/>
  <c r="S18" i="3" l="1"/>
  <c r="T18" i="3" s="1"/>
  <c r="D26" i="3"/>
  <c r="F25" i="3"/>
  <c r="B81" i="1"/>
  <c r="D27" i="3" l="1"/>
  <c r="F26" i="3"/>
  <c r="V18" i="3"/>
  <c r="Q18" i="3" s="1"/>
  <c r="M18" i="3" s="1"/>
  <c r="U18" i="3"/>
  <c r="O18" i="3" s="1"/>
  <c r="R18" i="3" s="1"/>
  <c r="G78" i="1" s="1"/>
  <c r="B82" i="1"/>
  <c r="S19" i="3" l="1"/>
  <c r="T19" i="3" s="1"/>
  <c r="D28" i="3"/>
  <c r="F27" i="3"/>
  <c r="F68" i="1"/>
  <c r="B83" i="1"/>
  <c r="D29" i="3" l="1"/>
  <c r="F28" i="3"/>
  <c r="V19" i="3"/>
  <c r="Q19" i="3" s="1"/>
  <c r="M19" i="3" s="1"/>
  <c r="U19" i="3"/>
  <c r="O19" i="3" s="1"/>
  <c r="R19" i="3" s="1"/>
  <c r="G79" i="1" s="1"/>
  <c r="B84" i="1"/>
  <c r="S20" i="3" l="1"/>
  <c r="T20" i="3" s="1"/>
  <c r="D30" i="3"/>
  <c r="F29" i="3"/>
  <c r="B85" i="1"/>
  <c r="D31" i="3" l="1"/>
  <c r="F30" i="3"/>
  <c r="V20" i="3"/>
  <c r="Q20" i="3" s="1"/>
  <c r="M20" i="3" s="1"/>
  <c r="U20" i="3"/>
  <c r="O20" i="3" s="1"/>
  <c r="R20" i="3" s="1"/>
  <c r="G80" i="1" s="1"/>
  <c r="F69" i="1"/>
  <c r="B86" i="1"/>
  <c r="S21" i="3" l="1"/>
  <c r="T21" i="3" s="1"/>
  <c r="D32" i="3"/>
  <c r="F31" i="3"/>
  <c r="B87" i="1"/>
  <c r="D33" i="3" l="1"/>
  <c r="F32" i="3"/>
  <c r="V21" i="3"/>
  <c r="Q21" i="3" s="1"/>
  <c r="M21" i="3" s="1"/>
  <c r="U21" i="3"/>
  <c r="O21" i="3" s="1"/>
  <c r="R21" i="3" s="1"/>
  <c r="G81" i="1" s="1"/>
  <c r="B88" i="1"/>
  <c r="S22" i="3" l="1"/>
  <c r="T22" i="3" s="1"/>
  <c r="D34" i="3"/>
  <c r="F33" i="3"/>
  <c r="B89" i="1"/>
  <c r="V22" i="3" l="1"/>
  <c r="Q22" i="3" s="1"/>
  <c r="M22" i="3" s="1"/>
  <c r="U22" i="3"/>
  <c r="O22" i="3" s="1"/>
  <c r="D35" i="3"/>
  <c r="F34" i="3"/>
  <c r="F70" i="1"/>
  <c r="B90" i="1"/>
  <c r="R22" i="3" l="1"/>
  <c r="G82" i="1" s="1"/>
  <c r="D36" i="3"/>
  <c r="F35" i="3"/>
  <c r="S23" i="3"/>
  <c r="T23" i="3" s="1"/>
  <c r="B91" i="1"/>
  <c r="V23" i="3" l="1"/>
  <c r="Q23" i="3" s="1"/>
  <c r="M23" i="3" s="1"/>
  <c r="U23" i="3"/>
  <c r="O23" i="3" s="1"/>
  <c r="D37" i="3"/>
  <c r="F36" i="3"/>
  <c r="B92" i="1"/>
  <c r="R23" i="3" l="1"/>
  <c r="G83" i="1" s="1"/>
  <c r="D38" i="3"/>
  <c r="F37" i="3"/>
  <c r="S24" i="3"/>
  <c r="T24" i="3" s="1"/>
  <c r="B93" i="1"/>
  <c r="V24" i="3" l="1"/>
  <c r="Q24" i="3" s="1"/>
  <c r="M24" i="3" s="1"/>
  <c r="U24" i="3"/>
  <c r="O24" i="3" s="1"/>
  <c r="D39" i="3"/>
  <c r="F38" i="3"/>
  <c r="B94" i="1"/>
  <c r="F71" i="1"/>
  <c r="D40" i="3" l="1"/>
  <c r="F39" i="3"/>
  <c r="R24" i="3"/>
  <c r="G84" i="1" s="1"/>
  <c r="S25" i="3"/>
  <c r="T25" i="3" s="1"/>
  <c r="B95" i="1"/>
  <c r="V25" i="3" l="1"/>
  <c r="Q25" i="3" s="1"/>
  <c r="M25" i="3" s="1"/>
  <c r="U25" i="3"/>
  <c r="O25" i="3" s="1"/>
  <c r="D41" i="3"/>
  <c r="F40" i="3"/>
  <c r="B96" i="1"/>
  <c r="R25" i="3" l="1"/>
  <c r="G85" i="1" s="1"/>
  <c r="D42" i="3"/>
  <c r="F41" i="3"/>
  <c r="S26" i="3"/>
  <c r="T26" i="3" s="1"/>
  <c r="B97" i="1"/>
  <c r="F72" i="1"/>
  <c r="V26" i="3" l="1"/>
  <c r="Q26" i="3" s="1"/>
  <c r="M26" i="3" s="1"/>
  <c r="U26" i="3"/>
  <c r="O26" i="3" s="1"/>
  <c r="D43" i="3"/>
  <c r="F42" i="3"/>
  <c r="B98" i="1"/>
  <c r="D44" i="3" l="1"/>
  <c r="F43" i="3"/>
  <c r="R26" i="3"/>
  <c r="G86" i="1" s="1"/>
  <c r="S27" i="3"/>
  <c r="T27" i="3" s="1"/>
  <c r="B99" i="1"/>
  <c r="V27" i="3" l="1"/>
  <c r="Q27" i="3" s="1"/>
  <c r="M27" i="3" s="1"/>
  <c r="U27" i="3"/>
  <c r="O27" i="3" s="1"/>
  <c r="R27" i="3" s="1"/>
  <c r="G87" i="1" s="1"/>
  <c r="D45" i="3"/>
  <c r="F44" i="3"/>
  <c r="B100" i="1"/>
  <c r="F73" i="1"/>
  <c r="D46" i="3" l="1"/>
  <c r="F45" i="3"/>
  <c r="S28" i="3"/>
  <c r="T28" i="3" s="1"/>
  <c r="B101" i="1"/>
  <c r="V28" i="3" l="1"/>
  <c r="Q28" i="3" s="1"/>
  <c r="M28" i="3" s="1"/>
  <c r="U28" i="3"/>
  <c r="O28" i="3" s="1"/>
  <c r="D47" i="3"/>
  <c r="F46" i="3"/>
  <c r="B102" i="1"/>
  <c r="R28" i="3" l="1"/>
  <c r="G88" i="1" s="1"/>
  <c r="D48" i="3"/>
  <c r="F47" i="3"/>
  <c r="S29" i="3"/>
  <c r="T29" i="3" s="1"/>
  <c r="F74" i="1"/>
  <c r="B103" i="1"/>
  <c r="V29" i="3" l="1"/>
  <c r="Q29" i="3" s="1"/>
  <c r="M29" i="3" s="1"/>
  <c r="U29" i="3"/>
  <c r="O29" i="3" s="1"/>
  <c r="D49" i="3"/>
  <c r="F48" i="3"/>
  <c r="B104" i="1"/>
  <c r="R29" i="3" l="1"/>
  <c r="G89" i="1" s="1"/>
  <c r="D50" i="3"/>
  <c r="F49" i="3"/>
  <c r="S30" i="3"/>
  <c r="T30" i="3" s="1"/>
  <c r="B105" i="1"/>
  <c r="V30" i="3" l="1"/>
  <c r="Q30" i="3" s="1"/>
  <c r="M30" i="3" s="1"/>
  <c r="U30" i="3"/>
  <c r="O30" i="3" s="1"/>
  <c r="D51" i="3"/>
  <c r="F50" i="3"/>
  <c r="F75" i="1"/>
  <c r="B106" i="1"/>
  <c r="D52" i="3" l="1"/>
  <c r="F51" i="3"/>
  <c r="R30" i="3"/>
  <c r="G90" i="1" s="1"/>
  <c r="S31" i="3"/>
  <c r="T31" i="3" s="1"/>
  <c r="B107" i="1"/>
  <c r="U31" i="3" l="1"/>
  <c r="O31" i="3" s="1"/>
  <c r="V31" i="3"/>
  <c r="Q31" i="3" s="1"/>
  <c r="M31" i="3" s="1"/>
  <c r="D53" i="3"/>
  <c r="F52" i="3"/>
  <c r="B108" i="1"/>
  <c r="F53" i="3" l="1"/>
  <c r="D54" i="3"/>
  <c r="S32" i="3"/>
  <c r="T32" i="3" s="1"/>
  <c r="R31" i="3"/>
  <c r="G91" i="1" s="1"/>
  <c r="B109" i="1"/>
  <c r="F76" i="1"/>
  <c r="D55" i="3" l="1"/>
  <c r="F54" i="3"/>
  <c r="V32" i="3"/>
  <c r="Q32" i="3" s="1"/>
  <c r="M32" i="3" s="1"/>
  <c r="U32" i="3"/>
  <c r="O32" i="3" s="1"/>
  <c r="R32" i="3" s="1"/>
  <c r="G92" i="1" s="1"/>
  <c r="B110" i="1"/>
  <c r="S33" i="3" l="1"/>
  <c r="T33" i="3" s="1"/>
  <c r="D56" i="3"/>
  <c r="F55" i="3"/>
  <c r="B111" i="1"/>
  <c r="F56" i="3" l="1"/>
  <c r="D57" i="3"/>
  <c r="V33" i="3"/>
  <c r="Q33" i="3" s="1"/>
  <c r="M33" i="3" s="1"/>
  <c r="U33" i="3"/>
  <c r="O33" i="3" s="1"/>
  <c r="B112" i="1"/>
  <c r="F77" i="1"/>
  <c r="R33" i="3" l="1"/>
  <c r="G93" i="1" s="1"/>
  <c r="S34" i="3"/>
  <c r="T34" i="3" s="1"/>
  <c r="D58" i="3"/>
  <c r="F57" i="3"/>
  <c r="B113" i="1"/>
  <c r="D59" i="3" l="1"/>
  <c r="F58" i="3"/>
  <c r="V34" i="3"/>
  <c r="Q34" i="3" s="1"/>
  <c r="M34" i="3" s="1"/>
  <c r="U34" i="3"/>
  <c r="O34" i="3" s="1"/>
  <c r="R34" i="3" s="1"/>
  <c r="G94" i="1" s="1"/>
  <c r="B114" i="1"/>
  <c r="D60" i="3" l="1"/>
  <c r="F59" i="3"/>
  <c r="S35" i="3"/>
  <c r="T35" i="3" s="1"/>
  <c r="B115" i="1"/>
  <c r="U35" i="3" l="1"/>
  <c r="O35" i="3" s="1"/>
  <c r="V35" i="3"/>
  <c r="Q35" i="3" s="1"/>
  <c r="M35" i="3" s="1"/>
  <c r="F60" i="3"/>
  <c r="D61" i="3"/>
  <c r="F78" i="1"/>
  <c r="B116" i="1"/>
  <c r="S36" i="3" l="1"/>
  <c r="T36" i="3" s="1"/>
  <c r="R35" i="3"/>
  <c r="G95" i="1" s="1"/>
  <c r="D62" i="3"/>
  <c r="F61" i="3"/>
  <c r="B117" i="1"/>
  <c r="D63" i="3" l="1"/>
  <c r="F62" i="3"/>
  <c r="V36" i="3"/>
  <c r="Q36" i="3" s="1"/>
  <c r="M36" i="3" s="1"/>
  <c r="U36" i="3"/>
  <c r="O36" i="3" s="1"/>
  <c r="B118" i="1"/>
  <c r="R36" i="3" l="1"/>
  <c r="G96" i="1" s="1"/>
  <c r="S37" i="3"/>
  <c r="T37" i="3" s="1"/>
  <c r="D64" i="3"/>
  <c r="F63" i="3"/>
  <c r="B119" i="1"/>
  <c r="D65" i="3" l="1"/>
  <c r="F64" i="3"/>
  <c r="V37" i="3"/>
  <c r="Q37" i="3" s="1"/>
  <c r="M37" i="3" s="1"/>
  <c r="U37" i="3"/>
  <c r="O37" i="3" s="1"/>
  <c r="F79" i="1"/>
  <c r="B120" i="1"/>
  <c r="R37" i="3" l="1"/>
  <c r="G97" i="1" s="1"/>
  <c r="S38" i="3"/>
  <c r="T38" i="3" s="1"/>
  <c r="D66" i="3"/>
  <c r="F65" i="3"/>
  <c r="B121" i="1"/>
  <c r="V38" i="3" l="1"/>
  <c r="Q38" i="3" s="1"/>
  <c r="M38" i="3" s="1"/>
  <c r="U38" i="3"/>
  <c r="O38" i="3" s="1"/>
  <c r="D67" i="3"/>
  <c r="F66" i="3"/>
  <c r="B122" i="1"/>
  <c r="R38" i="3" l="1"/>
  <c r="G98" i="1" s="1"/>
  <c r="D68" i="3"/>
  <c r="F67" i="3"/>
  <c r="S39" i="3"/>
  <c r="T39" i="3" s="1"/>
  <c r="B123" i="1"/>
  <c r="F80" i="1"/>
  <c r="U39" i="3" l="1"/>
  <c r="O39" i="3" s="1"/>
  <c r="V39" i="3"/>
  <c r="Q39" i="3" s="1"/>
  <c r="M39" i="3" s="1"/>
  <c r="D69" i="3"/>
  <c r="F68" i="3"/>
  <c r="B124" i="1"/>
  <c r="D70" i="3" l="1"/>
  <c r="F69" i="3"/>
  <c r="S40" i="3"/>
  <c r="T40" i="3" s="1"/>
  <c r="R39" i="3"/>
  <c r="G99" i="1" s="1"/>
  <c r="B125" i="1"/>
  <c r="V40" i="3" l="1"/>
  <c r="Q40" i="3" s="1"/>
  <c r="M40" i="3" s="1"/>
  <c r="U40" i="3"/>
  <c r="O40" i="3" s="1"/>
  <c r="D71" i="3"/>
  <c r="F70" i="3"/>
  <c r="F81" i="1"/>
  <c r="B126" i="1"/>
  <c r="R40" i="3" l="1"/>
  <c r="G100" i="1" s="1"/>
  <c r="D72" i="3"/>
  <c r="F71" i="3"/>
  <c r="S41" i="3"/>
  <c r="T41" i="3" s="1"/>
  <c r="B127" i="1"/>
  <c r="V41" i="3" l="1"/>
  <c r="Q41" i="3" s="1"/>
  <c r="M41" i="3" s="1"/>
  <c r="U41" i="3"/>
  <c r="O41" i="3" s="1"/>
  <c r="D73" i="3"/>
  <c r="F72" i="3"/>
  <c r="B128" i="1"/>
  <c r="R41" i="3" l="1"/>
  <c r="G101" i="1" s="1"/>
  <c r="D74" i="3"/>
  <c r="F73" i="3"/>
  <c r="S42" i="3"/>
  <c r="T42" i="3" s="1"/>
  <c r="F82" i="1"/>
  <c r="B129" i="1"/>
  <c r="V42" i="3" l="1"/>
  <c r="Q42" i="3" s="1"/>
  <c r="M42" i="3" s="1"/>
  <c r="U42" i="3"/>
  <c r="O42" i="3" s="1"/>
  <c r="D75" i="3"/>
  <c r="F74" i="3"/>
  <c r="B130" i="1"/>
  <c r="R42" i="3" l="1"/>
  <c r="G102" i="1" s="1"/>
  <c r="D76" i="3"/>
  <c r="F75" i="3"/>
  <c r="S43" i="3"/>
  <c r="T43" i="3" s="1"/>
  <c r="B131" i="1"/>
  <c r="V43" i="3" l="1"/>
  <c r="Q43" i="3" s="1"/>
  <c r="M43" i="3" s="1"/>
  <c r="U43" i="3"/>
  <c r="O43" i="3" s="1"/>
  <c r="R43" i="3" s="1"/>
  <c r="G103" i="1" s="1"/>
  <c r="D77" i="3"/>
  <c r="F76" i="3"/>
  <c r="B132" i="1"/>
  <c r="D78" i="3" l="1"/>
  <c r="F77" i="3"/>
  <c r="S44" i="3"/>
  <c r="T44" i="3" s="1"/>
  <c r="F83" i="1"/>
  <c r="B133" i="1"/>
  <c r="V44" i="3" l="1"/>
  <c r="Q44" i="3" s="1"/>
  <c r="M44" i="3" s="1"/>
  <c r="U44" i="3"/>
  <c r="O44" i="3" s="1"/>
  <c r="D79" i="3"/>
  <c r="F78" i="3"/>
  <c r="B134" i="1"/>
  <c r="R44" i="3" l="1"/>
  <c r="G104" i="1" s="1"/>
  <c r="D80" i="3"/>
  <c r="F79" i="3"/>
  <c r="S45" i="3"/>
  <c r="T45" i="3" s="1"/>
  <c r="B135" i="1"/>
  <c r="V45" i="3" l="1"/>
  <c r="Q45" i="3" s="1"/>
  <c r="M45" i="3" s="1"/>
  <c r="U45" i="3"/>
  <c r="O45" i="3" s="1"/>
  <c r="D81" i="3"/>
  <c r="F80" i="3"/>
  <c r="B136" i="1"/>
  <c r="R45" i="3" l="1"/>
  <c r="G105" i="1" s="1"/>
  <c r="D82" i="3"/>
  <c r="F81" i="3"/>
  <c r="S46" i="3"/>
  <c r="T46" i="3" s="1"/>
  <c r="F84" i="1"/>
  <c r="B137" i="1"/>
  <c r="V46" i="3" l="1"/>
  <c r="Q46" i="3" s="1"/>
  <c r="M46" i="3" s="1"/>
  <c r="U46" i="3"/>
  <c r="O46" i="3" s="1"/>
  <c r="D83" i="3"/>
  <c r="F82" i="3"/>
  <c r="B138" i="1"/>
  <c r="R46" i="3" l="1"/>
  <c r="G106" i="1" s="1"/>
  <c r="D84" i="3"/>
  <c r="F83" i="3"/>
  <c r="S47" i="3"/>
  <c r="T47" i="3" s="1"/>
  <c r="B139" i="1"/>
  <c r="V47" i="3" l="1"/>
  <c r="Q47" i="3" s="1"/>
  <c r="M47" i="3" s="1"/>
  <c r="U47" i="3"/>
  <c r="O47" i="3" s="1"/>
  <c r="D85" i="3"/>
  <c r="F84" i="3"/>
  <c r="F85" i="1"/>
  <c r="B140" i="1"/>
  <c r="R47" i="3" l="1"/>
  <c r="G107" i="1" s="1"/>
  <c r="S48" i="3"/>
  <c r="T48" i="3" s="1"/>
  <c r="F85" i="3"/>
  <c r="D86" i="3"/>
  <c r="B141" i="1"/>
  <c r="V48" i="3" l="1"/>
  <c r="Q48" i="3" s="1"/>
  <c r="M48" i="3" s="1"/>
  <c r="U48" i="3"/>
  <c r="O48" i="3" s="1"/>
  <c r="D87" i="3"/>
  <c r="F86" i="3"/>
  <c r="B142" i="1"/>
  <c r="R48" i="3" l="1"/>
  <c r="G108" i="1" s="1"/>
  <c r="S49" i="3"/>
  <c r="T49" i="3" s="1"/>
  <c r="D88" i="3"/>
  <c r="F87" i="3"/>
  <c r="B143" i="1"/>
  <c r="D89" i="3" l="1"/>
  <c r="F88" i="3"/>
  <c r="V49" i="3"/>
  <c r="Q49" i="3" s="1"/>
  <c r="M49" i="3" s="1"/>
  <c r="U49" i="3"/>
  <c r="O49" i="3" s="1"/>
  <c r="B144" i="1"/>
  <c r="F86" i="1"/>
  <c r="R49" i="3" l="1"/>
  <c r="G109" i="1" s="1"/>
  <c r="D90" i="3"/>
  <c r="F89" i="3"/>
  <c r="S50" i="3"/>
  <c r="T50" i="3" s="1"/>
  <c r="B145" i="1"/>
  <c r="V50" i="3" l="1"/>
  <c r="Q50" i="3" s="1"/>
  <c r="M50" i="3" s="1"/>
  <c r="U50" i="3"/>
  <c r="O50" i="3" s="1"/>
  <c r="D91" i="3"/>
  <c r="F90" i="3"/>
  <c r="B146" i="1"/>
  <c r="R50" i="3" l="1"/>
  <c r="G110" i="1" s="1"/>
  <c r="D92" i="3"/>
  <c r="F91" i="3"/>
  <c r="S51" i="3"/>
  <c r="T51" i="3" s="1"/>
  <c r="B147" i="1"/>
  <c r="F87" i="1"/>
  <c r="V51" i="3" l="1"/>
  <c r="Q51" i="3" s="1"/>
  <c r="M51" i="3" s="1"/>
  <c r="U51" i="3"/>
  <c r="O51" i="3" s="1"/>
  <c r="D93" i="3"/>
  <c r="F92" i="3"/>
  <c r="B148" i="1"/>
  <c r="R51" i="3" l="1"/>
  <c r="G111" i="1" s="1"/>
  <c r="D94" i="3"/>
  <c r="F93" i="3"/>
  <c r="S52" i="3"/>
  <c r="T52" i="3" s="1"/>
  <c r="B149" i="1"/>
  <c r="V52" i="3" l="1"/>
  <c r="Q52" i="3" s="1"/>
  <c r="M52" i="3" s="1"/>
  <c r="U52" i="3"/>
  <c r="O52" i="3" s="1"/>
  <c r="D95" i="3"/>
  <c r="F94" i="3"/>
  <c r="F88" i="1"/>
  <c r="B150" i="1"/>
  <c r="R52" i="3" l="1"/>
  <c r="G112" i="1" s="1"/>
  <c r="S53" i="3"/>
  <c r="T53" i="3" s="1"/>
  <c r="D96" i="3"/>
  <c r="F95" i="3"/>
  <c r="B151" i="1"/>
  <c r="V53" i="3" l="1"/>
  <c r="Q53" i="3" s="1"/>
  <c r="M53" i="3" s="1"/>
  <c r="U53" i="3"/>
  <c r="O53" i="3" s="1"/>
  <c r="D97" i="3"/>
  <c r="F96" i="3"/>
  <c r="B152" i="1"/>
  <c r="R53" i="3" l="1"/>
  <c r="G113" i="1" s="1"/>
  <c r="D98" i="3"/>
  <c r="F97" i="3"/>
  <c r="S54" i="3"/>
  <c r="T54" i="3" s="1"/>
  <c r="B153" i="1"/>
  <c r="V54" i="3" l="1"/>
  <c r="Q54" i="3" s="1"/>
  <c r="M54" i="3" s="1"/>
  <c r="U54" i="3"/>
  <c r="O54" i="3" s="1"/>
  <c r="D99" i="3"/>
  <c r="F98" i="3"/>
  <c r="F89" i="1"/>
  <c r="B154" i="1"/>
  <c r="R54" i="3" l="1"/>
  <c r="G114" i="1" s="1"/>
  <c r="D100" i="3"/>
  <c r="F99" i="3"/>
  <c r="S55" i="3"/>
  <c r="T55" i="3" s="1"/>
  <c r="B155" i="1"/>
  <c r="V55" i="3" l="1"/>
  <c r="Q55" i="3" s="1"/>
  <c r="M55" i="3" s="1"/>
  <c r="U55" i="3"/>
  <c r="O55" i="3" s="1"/>
  <c r="D101" i="3"/>
  <c r="F100" i="3"/>
  <c r="B156" i="1"/>
  <c r="R55" i="3" l="1"/>
  <c r="G115" i="1" s="1"/>
  <c r="D102" i="3"/>
  <c r="F101" i="3"/>
  <c r="S56" i="3"/>
  <c r="T56" i="3" s="1"/>
  <c r="B157" i="1"/>
  <c r="V56" i="3" l="1"/>
  <c r="Q56" i="3" s="1"/>
  <c r="M56" i="3" s="1"/>
  <c r="U56" i="3"/>
  <c r="O56" i="3" s="1"/>
  <c r="D103" i="3"/>
  <c r="F103" i="3" s="1"/>
  <c r="F102" i="3"/>
  <c r="B158" i="1"/>
  <c r="F90" i="1"/>
  <c r="R56" i="3" l="1"/>
  <c r="G116" i="1" s="1"/>
  <c r="S57" i="3"/>
  <c r="T57" i="3" s="1"/>
  <c r="B159" i="1"/>
  <c r="V57" i="3" l="1"/>
  <c r="Q57" i="3" s="1"/>
  <c r="M57" i="3" s="1"/>
  <c r="U57" i="3"/>
  <c r="O57" i="3" s="1"/>
  <c r="B160" i="1"/>
  <c r="R57" i="3" l="1"/>
  <c r="G117" i="1" s="1"/>
  <c r="S58" i="3"/>
  <c r="T58" i="3" s="1"/>
  <c r="F91" i="1"/>
  <c r="B161" i="1"/>
  <c r="V58" i="3" l="1"/>
  <c r="Q58" i="3" s="1"/>
  <c r="M58" i="3" s="1"/>
  <c r="U58" i="3"/>
  <c r="O58" i="3" s="1"/>
  <c r="B162" i="1"/>
  <c r="R58" i="3" l="1"/>
  <c r="G118" i="1" s="1"/>
  <c r="S59" i="3"/>
  <c r="T59" i="3" s="1"/>
  <c r="B163" i="1"/>
  <c r="V59" i="3" l="1"/>
  <c r="Q59" i="3" s="1"/>
  <c r="M59" i="3" s="1"/>
  <c r="U59" i="3"/>
  <c r="O59" i="3" s="1"/>
  <c r="B164" i="1"/>
  <c r="F92" i="1"/>
  <c r="R59" i="3" l="1"/>
  <c r="G119" i="1" s="1"/>
  <c r="S60" i="3"/>
  <c r="T60" i="3" s="1"/>
  <c r="V60" i="3" l="1"/>
  <c r="Q60" i="3" s="1"/>
  <c r="M60" i="3" s="1"/>
  <c r="U60" i="3"/>
  <c r="O60" i="3" s="1"/>
  <c r="R60" i="3" l="1"/>
  <c r="G120" i="1" s="1"/>
  <c r="S61" i="3"/>
  <c r="T61" i="3" s="1"/>
  <c r="U61" i="3" l="1"/>
  <c r="O61" i="3" s="1"/>
  <c r="V61" i="3"/>
  <c r="Q61" i="3" s="1"/>
  <c r="M61" i="3" s="1"/>
  <c r="F93" i="1"/>
  <c r="R61" i="3" l="1"/>
  <c r="G121" i="1" s="1"/>
  <c r="S62" i="3"/>
  <c r="T62" i="3" s="1"/>
  <c r="U62" i="3" l="1"/>
  <c r="O62" i="3" s="1"/>
  <c r="V62" i="3"/>
  <c r="Q62" i="3" s="1"/>
  <c r="M62" i="3" s="1"/>
  <c r="R62" i="3" l="1"/>
  <c r="G122" i="1" s="1"/>
  <c r="S63" i="3"/>
  <c r="T63" i="3" s="1"/>
  <c r="U63" i="3" l="1"/>
  <c r="O63" i="3" s="1"/>
  <c r="V63" i="3"/>
  <c r="Q63" i="3" s="1"/>
  <c r="M63" i="3" s="1"/>
  <c r="S64" i="3" l="1"/>
  <c r="T64" i="3" s="1"/>
  <c r="R63" i="3"/>
  <c r="G123" i="1" s="1"/>
  <c r="F94" i="1"/>
  <c r="U64" i="3" l="1"/>
  <c r="O64" i="3" s="1"/>
  <c r="V64" i="3"/>
  <c r="Q64" i="3" s="1"/>
  <c r="M64" i="3" s="1"/>
  <c r="R64" i="3" l="1"/>
  <c r="G124" i="1" s="1"/>
  <c r="S65" i="3"/>
  <c r="T65" i="3" s="1"/>
  <c r="U65" i="3" l="1"/>
  <c r="O65" i="3" s="1"/>
  <c r="V65" i="3"/>
  <c r="Q65" i="3" s="1"/>
  <c r="M65" i="3" s="1"/>
  <c r="S66" i="3" l="1"/>
  <c r="T66" i="3" s="1"/>
  <c r="R65" i="3"/>
  <c r="G125" i="1" s="1"/>
  <c r="U66" i="3" l="1"/>
  <c r="O66" i="3" s="1"/>
  <c r="V66" i="3"/>
  <c r="Q66" i="3" s="1"/>
  <c r="M66" i="3" s="1"/>
  <c r="F95" i="1"/>
  <c r="S67" i="3" l="1"/>
  <c r="T67" i="3" s="1"/>
  <c r="R66" i="3"/>
  <c r="G126" i="1" s="1"/>
  <c r="U67" i="3" l="1"/>
  <c r="O67" i="3" s="1"/>
  <c r="V67" i="3"/>
  <c r="Q67" i="3" s="1"/>
  <c r="M67" i="3" s="1"/>
  <c r="S68" i="3" l="1"/>
  <c r="T68" i="3" s="1"/>
  <c r="R67" i="3"/>
  <c r="G127" i="1" s="1"/>
  <c r="U68" i="3" l="1"/>
  <c r="O68" i="3" s="1"/>
  <c r="V68" i="3"/>
  <c r="Q68" i="3" s="1"/>
  <c r="M68" i="3" s="1"/>
  <c r="S69" i="3" l="1"/>
  <c r="T69" i="3" s="1"/>
  <c r="R68" i="3"/>
  <c r="G128" i="1" s="1"/>
  <c r="F96" i="1"/>
  <c r="U69" i="3" l="1"/>
  <c r="O69" i="3" s="1"/>
  <c r="V69" i="3"/>
  <c r="Q69" i="3" s="1"/>
  <c r="M69" i="3" s="1"/>
  <c r="S70" i="3" l="1"/>
  <c r="T70" i="3" s="1"/>
  <c r="R69" i="3"/>
  <c r="G129" i="1" s="1"/>
  <c r="U70" i="3" l="1"/>
  <c r="O70" i="3" s="1"/>
  <c r="V70" i="3"/>
  <c r="Q70" i="3" s="1"/>
  <c r="M70" i="3" s="1"/>
  <c r="S71" i="3" l="1"/>
  <c r="T71" i="3" s="1"/>
  <c r="R70" i="3"/>
  <c r="G130" i="1" s="1"/>
  <c r="U71" i="3" l="1"/>
  <c r="O71" i="3" s="1"/>
  <c r="V71" i="3"/>
  <c r="Q71" i="3" s="1"/>
  <c r="M71" i="3" s="1"/>
  <c r="F97" i="1"/>
  <c r="S72" i="3" l="1"/>
  <c r="T72" i="3" s="1"/>
  <c r="R71" i="3"/>
  <c r="G131" i="1" s="1"/>
  <c r="U72" i="3" l="1"/>
  <c r="O72" i="3" s="1"/>
  <c r="V72" i="3"/>
  <c r="Q72" i="3" s="1"/>
  <c r="M72" i="3" s="1"/>
  <c r="S73" i="3" l="1"/>
  <c r="T73" i="3" s="1"/>
  <c r="R72" i="3"/>
  <c r="G132" i="1" s="1"/>
  <c r="U73" i="3" l="1"/>
  <c r="O73" i="3" s="1"/>
  <c r="V73" i="3"/>
  <c r="Q73" i="3" s="1"/>
  <c r="M73" i="3" s="1"/>
  <c r="S74" i="3" l="1"/>
  <c r="T74" i="3" s="1"/>
  <c r="R73" i="3"/>
  <c r="G133" i="1" s="1"/>
  <c r="F98" i="1"/>
  <c r="U74" i="3" l="1"/>
  <c r="O74" i="3" s="1"/>
  <c r="V74" i="3"/>
  <c r="Q74" i="3" s="1"/>
  <c r="M74" i="3" s="1"/>
  <c r="S75" i="3" l="1"/>
  <c r="T75" i="3" s="1"/>
  <c r="R74" i="3"/>
  <c r="G134" i="1" s="1"/>
  <c r="U75" i="3" l="1"/>
  <c r="O75" i="3" s="1"/>
  <c r="V75" i="3"/>
  <c r="Q75" i="3" s="1"/>
  <c r="M75" i="3" s="1"/>
  <c r="S76" i="3" l="1"/>
  <c r="T76" i="3" s="1"/>
  <c r="R75" i="3"/>
  <c r="G135" i="1" s="1"/>
  <c r="U76" i="3" l="1"/>
  <c r="O76" i="3" s="1"/>
  <c r="V76" i="3"/>
  <c r="Q76" i="3" s="1"/>
  <c r="M76" i="3" s="1"/>
  <c r="F99" i="1"/>
  <c r="S77" i="3" l="1"/>
  <c r="T77" i="3" s="1"/>
  <c r="R76" i="3"/>
  <c r="G136" i="1" s="1"/>
  <c r="U77" i="3" l="1"/>
  <c r="O77" i="3" s="1"/>
  <c r="V77" i="3"/>
  <c r="Q77" i="3" s="1"/>
  <c r="M77" i="3" s="1"/>
  <c r="R77" i="3" l="1"/>
  <c r="G137" i="1" s="1"/>
  <c r="S78" i="3"/>
  <c r="T78" i="3" s="1"/>
  <c r="U78" i="3" l="1"/>
  <c r="O78" i="3" s="1"/>
  <c r="V78" i="3"/>
  <c r="Q78" i="3" s="1"/>
  <c r="M78" i="3" s="1"/>
  <c r="S79" i="3" l="1"/>
  <c r="T79" i="3" s="1"/>
  <c r="R78" i="3"/>
  <c r="G138" i="1" s="1"/>
  <c r="F100" i="1"/>
  <c r="U79" i="3" l="1"/>
  <c r="O79" i="3" s="1"/>
  <c r="V79" i="3"/>
  <c r="Q79" i="3" s="1"/>
  <c r="M79" i="3" s="1"/>
  <c r="S80" i="3" l="1"/>
  <c r="T80" i="3" s="1"/>
  <c r="R79" i="3"/>
  <c r="G139" i="1" s="1"/>
  <c r="U80" i="3" l="1"/>
  <c r="O80" i="3" s="1"/>
  <c r="V80" i="3"/>
  <c r="Q80" i="3" s="1"/>
  <c r="M80" i="3" s="1"/>
  <c r="R80" i="3" l="1"/>
  <c r="G140" i="1" s="1"/>
  <c r="S81" i="3"/>
  <c r="T81" i="3" s="1"/>
  <c r="U81" i="3" l="1"/>
  <c r="O81" i="3" s="1"/>
  <c r="V81" i="3"/>
  <c r="Q81" i="3" s="1"/>
  <c r="M81" i="3" s="1"/>
  <c r="F101" i="1"/>
  <c r="S82" i="3" l="1"/>
  <c r="T82" i="3" s="1"/>
  <c r="R81" i="3"/>
  <c r="G141" i="1" s="1"/>
  <c r="U82" i="3" l="1"/>
  <c r="O82" i="3" s="1"/>
  <c r="V82" i="3"/>
  <c r="Q82" i="3" s="1"/>
  <c r="M82" i="3" s="1"/>
  <c r="R82" i="3" l="1"/>
  <c r="G142" i="1" s="1"/>
  <c r="S83" i="3"/>
  <c r="T83" i="3" s="1"/>
  <c r="U83" i="3" l="1"/>
  <c r="O83" i="3" s="1"/>
  <c r="V83" i="3"/>
  <c r="Q83" i="3" s="1"/>
  <c r="M83" i="3" s="1"/>
  <c r="S84" i="3" l="1"/>
  <c r="T84" i="3" s="1"/>
  <c r="R83" i="3"/>
  <c r="G143" i="1" s="1"/>
  <c r="F102" i="1"/>
  <c r="U84" i="3" l="1"/>
  <c r="O84" i="3" s="1"/>
  <c r="V84" i="3"/>
  <c r="Q84" i="3" s="1"/>
  <c r="M84" i="3" s="1"/>
  <c r="S85" i="3" l="1"/>
  <c r="T85" i="3" s="1"/>
  <c r="R84" i="3"/>
  <c r="G144" i="1" s="1"/>
  <c r="U85" i="3" l="1"/>
  <c r="O85" i="3" s="1"/>
  <c r="V85" i="3"/>
  <c r="Q85" i="3" s="1"/>
  <c r="M85" i="3" s="1"/>
  <c r="S86" i="3" l="1"/>
  <c r="T86" i="3" s="1"/>
  <c r="R85" i="3"/>
  <c r="G145" i="1" s="1"/>
  <c r="G8" i="1"/>
  <c r="U86" i="3" l="1"/>
  <c r="O86" i="3" s="1"/>
  <c r="V86" i="3"/>
  <c r="Q86" i="3" s="1"/>
  <c r="M86" i="3" s="1"/>
  <c r="F103" i="1"/>
  <c r="S87" i="3" l="1"/>
  <c r="T87" i="3" s="1"/>
  <c r="R86" i="3"/>
  <c r="G146" i="1" s="1"/>
  <c r="U87" i="3" l="1"/>
  <c r="O87" i="3" s="1"/>
  <c r="V87" i="3"/>
  <c r="Q87" i="3" s="1"/>
  <c r="M87" i="3" s="1"/>
  <c r="S88" i="3" l="1"/>
  <c r="T88" i="3" s="1"/>
  <c r="R87" i="3"/>
  <c r="G147" i="1" s="1"/>
  <c r="U88" i="3" l="1"/>
  <c r="O88" i="3" s="1"/>
  <c r="V88" i="3"/>
  <c r="Q88" i="3" s="1"/>
  <c r="M88" i="3" s="1"/>
  <c r="S89" i="3" l="1"/>
  <c r="T89" i="3" s="1"/>
  <c r="R88" i="3"/>
  <c r="G148" i="1" s="1"/>
  <c r="F104" i="1"/>
  <c r="U89" i="3" l="1"/>
  <c r="O89" i="3" s="1"/>
  <c r="V89" i="3"/>
  <c r="Q89" i="3" s="1"/>
  <c r="M89" i="3" s="1"/>
  <c r="S90" i="3" l="1"/>
  <c r="T90" i="3" s="1"/>
  <c r="R89" i="3"/>
  <c r="G149" i="1" s="1"/>
  <c r="U90" i="3" l="1"/>
  <c r="O90" i="3" s="1"/>
  <c r="V90" i="3"/>
  <c r="Q90" i="3" s="1"/>
  <c r="M90" i="3" s="1"/>
  <c r="S91" i="3" l="1"/>
  <c r="T91" i="3" s="1"/>
  <c r="R90" i="3"/>
  <c r="G150" i="1" s="1"/>
  <c r="V91" i="3" l="1"/>
  <c r="Q91" i="3" s="1"/>
  <c r="M91" i="3" s="1"/>
  <c r="U91" i="3"/>
  <c r="O91" i="3" s="1"/>
  <c r="R91" i="3" s="1"/>
  <c r="G151" i="1" s="1"/>
  <c r="F105" i="1"/>
  <c r="S92" i="3" l="1"/>
  <c r="T92" i="3" s="1"/>
  <c r="V92" i="3" l="1"/>
  <c r="Q92" i="3" s="1"/>
  <c r="M92" i="3" s="1"/>
  <c r="U92" i="3"/>
  <c r="O92" i="3" s="1"/>
  <c r="R92" i="3" s="1"/>
  <c r="G152" i="1" s="1"/>
  <c r="S93" i="3" l="1"/>
  <c r="T93" i="3" s="1"/>
  <c r="V93" i="3" l="1"/>
  <c r="Q93" i="3" s="1"/>
  <c r="M93" i="3" s="1"/>
  <c r="U93" i="3"/>
  <c r="O93" i="3" s="1"/>
  <c r="R93" i="3" s="1"/>
  <c r="G153" i="1" s="1"/>
  <c r="S94" i="3" l="1"/>
  <c r="T94" i="3" s="1"/>
  <c r="F106" i="1"/>
  <c r="V94" i="3" l="1"/>
  <c r="Q94" i="3" s="1"/>
  <c r="M94" i="3" s="1"/>
  <c r="U94" i="3"/>
  <c r="O94" i="3" s="1"/>
  <c r="R94" i="3" s="1"/>
  <c r="G154" i="1" s="1"/>
  <c r="S95" i="3" l="1"/>
  <c r="T95" i="3" s="1"/>
  <c r="V95" i="3" l="1"/>
  <c r="Q95" i="3" s="1"/>
  <c r="M95" i="3" s="1"/>
  <c r="U95" i="3"/>
  <c r="O95" i="3" s="1"/>
  <c r="R95" i="3" s="1"/>
  <c r="G155" i="1" s="1"/>
  <c r="S96" i="3" l="1"/>
  <c r="T96" i="3" s="1"/>
  <c r="V96" i="3" l="1"/>
  <c r="Q96" i="3" s="1"/>
  <c r="M96" i="3" s="1"/>
  <c r="U96" i="3"/>
  <c r="O96" i="3" s="1"/>
  <c r="R96" i="3" s="1"/>
  <c r="G156" i="1" s="1"/>
  <c r="F107" i="1"/>
  <c r="S97" i="3" l="1"/>
  <c r="T97" i="3" s="1"/>
  <c r="V97" i="3" l="1"/>
  <c r="Q97" i="3" s="1"/>
  <c r="M97" i="3" s="1"/>
  <c r="U97" i="3"/>
  <c r="O97" i="3" s="1"/>
  <c r="R97" i="3" s="1"/>
  <c r="G157" i="1" s="1"/>
  <c r="S98" i="3" l="1"/>
  <c r="T98" i="3" s="1"/>
  <c r="V98" i="3" l="1"/>
  <c r="Q98" i="3" s="1"/>
  <c r="M98" i="3" s="1"/>
  <c r="U98" i="3"/>
  <c r="O98" i="3" s="1"/>
  <c r="R98" i="3" s="1"/>
  <c r="G158" i="1" s="1"/>
  <c r="S99" i="3" l="1"/>
  <c r="T99" i="3" s="1"/>
  <c r="F108" i="1"/>
  <c r="V99" i="3" l="1"/>
  <c r="Q99" i="3" s="1"/>
  <c r="M99" i="3" s="1"/>
  <c r="U99" i="3"/>
  <c r="O99" i="3" s="1"/>
  <c r="R99" i="3" s="1"/>
  <c r="G159" i="1" s="1"/>
  <c r="S100" i="3" l="1"/>
  <c r="T100" i="3" s="1"/>
  <c r="V100" i="3" l="1"/>
  <c r="Q100" i="3" s="1"/>
  <c r="M100" i="3" s="1"/>
  <c r="U100" i="3"/>
  <c r="O100" i="3" s="1"/>
  <c r="R100" i="3" l="1"/>
  <c r="G160" i="1" s="1"/>
  <c r="S101" i="3"/>
  <c r="T101" i="3" s="1"/>
  <c r="V101" i="3" l="1"/>
  <c r="Q101" i="3" s="1"/>
  <c r="M101" i="3" s="1"/>
  <c r="U101" i="3"/>
  <c r="O101" i="3" s="1"/>
  <c r="F109" i="1"/>
  <c r="R101" i="3" l="1"/>
  <c r="G161" i="1" s="1"/>
  <c r="S102" i="3"/>
  <c r="T102" i="3" s="1"/>
  <c r="V102" i="3" l="1"/>
  <c r="Q102" i="3" s="1"/>
  <c r="M102" i="3" s="1"/>
  <c r="U102" i="3"/>
  <c r="O102" i="3" s="1"/>
  <c r="R102" i="3" l="1"/>
  <c r="G162" i="1" s="1"/>
  <c r="S103" i="3"/>
  <c r="T103" i="3" s="1"/>
  <c r="V103" i="3" l="1"/>
  <c r="Q103" i="3" s="1"/>
  <c r="M103" i="3" s="1"/>
  <c r="U103" i="3"/>
  <c r="O103" i="3" s="1"/>
  <c r="R103" i="3" l="1"/>
  <c r="G163" i="1" s="1"/>
  <c r="F110" i="1"/>
  <c r="F111" i="1" l="1"/>
  <c r="F112" i="1" l="1"/>
  <c r="F113" i="1" l="1"/>
  <c r="F114" i="1" l="1"/>
  <c r="F115" i="1" l="1"/>
  <c r="F116" i="1" l="1"/>
  <c r="F117" i="1" l="1"/>
  <c r="F118" i="1" l="1"/>
  <c r="F119" i="1" l="1"/>
  <c r="F120" i="1" l="1"/>
  <c r="F121" i="1" l="1"/>
  <c r="F122" i="1" l="1"/>
  <c r="F123" i="1" l="1"/>
  <c r="F124" i="1" l="1"/>
  <c r="F125" i="1" l="1"/>
  <c r="F126" i="1" l="1"/>
  <c r="F127" i="1" l="1"/>
  <c r="F128" i="1" l="1"/>
  <c r="F129" i="1" l="1"/>
  <c r="F130" i="1" l="1"/>
  <c r="F131" i="1" l="1"/>
  <c r="F132" i="1" l="1"/>
  <c r="F133" i="1" l="1"/>
  <c r="F134" i="1" l="1"/>
  <c r="F135" i="1" l="1"/>
  <c r="F136" i="1" l="1"/>
  <c r="F137" i="1" l="1"/>
  <c r="F138" i="1" l="1"/>
  <c r="F139" i="1" l="1"/>
  <c r="F140" i="1" l="1"/>
  <c r="F141" i="1" l="1"/>
  <c r="F142" i="1" l="1"/>
  <c r="F143" i="1" l="1"/>
  <c r="F144" i="1" l="1"/>
  <c r="F145" i="1" l="1"/>
  <c r="F146" i="1" l="1"/>
  <c r="F147" i="1" l="1"/>
  <c r="F148" i="1" l="1"/>
  <c r="F149" i="1" l="1"/>
  <c r="F150" i="1" l="1"/>
  <c r="F151" i="1" l="1"/>
  <c r="F152" i="1" l="1"/>
  <c r="F153" i="1" l="1"/>
  <c r="F154" i="1" l="1"/>
  <c r="F155" i="1" l="1"/>
  <c r="F156" i="1" s="1"/>
  <c r="F157" i="1" s="1"/>
  <c r="F158" i="1" s="1"/>
  <c r="F159" i="1" s="1"/>
  <c r="F160" i="1" s="1"/>
  <c r="F161" i="1" s="1"/>
  <c r="F162" i="1" s="1"/>
  <c r="F163" i="1" s="1"/>
  <c r="F164" i="1" s="1"/>
</calcChain>
</file>

<file path=xl/sharedStrings.xml><?xml version="1.0" encoding="utf-8"?>
<sst xmlns="http://schemas.openxmlformats.org/spreadsheetml/2006/main" count="56" uniqueCount="53">
  <si>
    <t>USD</t>
  </si>
  <si>
    <t>N</t>
  </si>
  <si>
    <t>YoY 年對年</t>
  </si>
  <si>
    <t>hide</t>
  </si>
  <si>
    <t>翌年歲 :</t>
  </si>
  <si>
    <t>保誠信守明天多元貨幣計劃(TRST)</t>
  </si>
  <si>
    <t>每年儲蓄金額 (USD) :</t>
  </si>
  <si>
    <t>儲蓄供款期 :</t>
  </si>
  <si>
    <t>重複儲蓄計劃 :</t>
  </si>
  <si>
    <t>重複儲蓄增長率 :</t>
  </si>
  <si>
    <t>貨幣 :</t>
  </si>
  <si>
    <t>總現金價值實現率 :</t>
  </si>
  <si>
    <t>顯示保證/非保證 :</t>
  </si>
  <si>
    <t>退保翌年歲 :</t>
  </si>
  <si>
    <t>提款開始翌年歲 :</t>
  </si>
  <si>
    <t>首年提款 (USD) :</t>
  </si>
  <si>
    <t>通脹率 :</t>
  </si>
  <si>
    <t>提取年期 :</t>
  </si>
  <si>
    <t>供款年限：</t>
    <phoneticPr fontId="0" type="noConversion"/>
  </si>
  <si>
    <t>投保每年保费(USD)：</t>
    <phoneticPr fontId="0" type="noConversion"/>
  </si>
  <si>
    <t>&lt;-----------------</t>
    <phoneticPr fontId="0" type="noConversion"/>
  </si>
  <si>
    <t>黄色为可以修改的数值</t>
    <phoneticPr fontId="0" type="noConversion"/>
  </si>
  <si>
    <t>中途提款：</t>
    <phoneticPr fontId="0" type="noConversion"/>
  </si>
  <si>
    <t>开始提款年份：</t>
    <phoneticPr fontId="0" type="noConversion"/>
  </si>
  <si>
    <t>提款年限：</t>
    <phoneticPr fontId="0" type="noConversion"/>
  </si>
  <si>
    <t>中途取款后，AC扣款比例</t>
  </si>
  <si>
    <t>保單年度結束</t>
  </si>
  <si>
    <t>總付保費總額</t>
  </si>
  <si>
    <t>保證金額 (A)</t>
    <phoneticPr fontId="0" type="noConversion"/>
  </si>
  <si>
    <t>累積歸原紅利 (B)</t>
  </si>
  <si>
    <t>終期紅利 (C)</t>
  </si>
  <si>
    <t>總額 (A)+(B)+(C)</t>
  </si>
  <si>
    <t>保證金額 (A)得出率</t>
    <phoneticPr fontId="0" type="noConversion"/>
  </si>
  <si>
    <t>週期紅利 ©得出率</t>
    <phoneticPr fontId="0" type="noConversion"/>
  </si>
  <si>
    <t>A</t>
    <phoneticPr fontId="0" type="noConversion"/>
  </si>
  <si>
    <t>C</t>
    <phoneticPr fontId="0" type="noConversion"/>
  </si>
  <si>
    <t>現金提取後之
名義金額</t>
  </si>
  <si>
    <t>該年度提取之
總額</t>
  </si>
  <si>
    <t>保證金額 (A)</t>
  </si>
  <si>
    <t>總額(A)+(B)+(C)</t>
  </si>
  <si>
    <t>歸原紅利提款</t>
  </si>
  <si>
    <t>CV提款</t>
  </si>
  <si>
    <t>A扣款</t>
    <phoneticPr fontId="0" type="noConversion"/>
  </si>
  <si>
    <t>C扣款</t>
    <phoneticPr fontId="0" type="noConversion"/>
  </si>
  <si>
    <t>·</t>
    <phoneticPr fontId="0" type="noConversion"/>
  </si>
  <si>
    <t>年期</t>
  </si>
  <si>
    <t>翌年歲</t>
  </si>
  <si>
    <t>每年供款 (USD)</t>
  </si>
  <si>
    <t>額外提取 (USD)</t>
  </si>
  <si>
    <t>提取 (USD)</t>
  </si>
  <si>
    <t>累積提取 (USD)</t>
  </si>
  <si>
    <t>餘額 (USD)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</si>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</sst>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6" formatCode="_(* #,##0_);_(* \(#,##0\);_(* &quot;-&quot;??_);_(@_)"/>
    <numFmt numFmtId="167" formatCode="_(* #,##0.0_);_(* \(#,##0.0\);_(* &quot;-&quot;??_);_(@_)"/>
    <numFmt numFmtId="168" formatCode="_-* #,##0.00_-;\-* #,##0.00_-;_-* &quot;-&quot;??_-;_-@_-"/>
    <numFmt numFmtId="169" formatCode="_(* #,##0.0%_);_(* \(#,##0.0%\);_(* &quot;-&quot;??_);_(@_)"/>
    <numFmt numFmtId="170" formatCode="dd/mm/yyyy"/>
  </numFmts>
  <fonts count="27" x14ac:knownFonts="1">
    <font>
      <sz val="10"/>
      <name val="Verdana"/>
      <family val="2"/>
    </font>
    <font>
      <u/>
      <sz val="10"/>
      <color theme="10"/>
      <name val="Verdana"/>
      <family val="2"/>
    </font>
    <font>
      <b/>
      <u/>
      <sz val="24"/>
      <color theme="10"/>
      <name val="Arial"/>
      <family val="2"/>
    </font>
    <font>
      <sz val="10"/>
      <name val="Verdana"/>
      <family val="2"/>
    </font>
    <font>
      <b/>
      <sz val="24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rgb="FFFF0000"/>
      <name val="Arial"/>
      <family val="2"/>
    </font>
    <font>
      <sz val="11"/>
      <color indexed="10"/>
      <name val="Arial"/>
      <family val="2"/>
    </font>
    <font>
      <sz val="10"/>
      <color rgb="FFFF0000"/>
      <name val="Arial"/>
      <family val="2"/>
    </font>
    <font>
      <u/>
      <sz val="11"/>
      <color theme="10"/>
      <name val="Arial"/>
      <family val="2"/>
    </font>
    <font>
      <sz val="13"/>
      <name val="Arial"/>
      <family val="2"/>
    </font>
    <font>
      <b/>
      <sz val="13"/>
      <color theme="5"/>
      <name val="Arial"/>
      <family val="2"/>
    </font>
    <font>
      <b/>
      <sz val="13"/>
      <name val="Arial"/>
      <family val="2"/>
    </font>
    <font>
      <sz val="13"/>
      <color rgb="FFFF000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sz val="8"/>
      <name val="Arial"/>
      <family val="2"/>
    </font>
    <font>
      <u/>
      <sz val="8"/>
      <color theme="10"/>
      <name val="Arial"/>
      <family val="2"/>
    </font>
    <font>
      <sz val="11"/>
      <color theme="1"/>
      <name val="Aptos Narrow"/>
      <family val="2"/>
      <scheme val="minor"/>
    </font>
    <font>
      <b/>
      <sz val="48"/>
      <color rgb="FFFF0000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3"/>
      <charset val="134"/>
      <scheme val="minor"/>
    </font>
    <font>
      <sz val="11"/>
      <color rgb="FFFF0000"/>
      <name val="Aptos Narrow"/>
      <family val="3"/>
      <charset val="134"/>
      <scheme val="minor"/>
    </font>
    <font>
      <sz val="11"/>
      <color theme="1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1" fillId="0" borderId="0"/>
    <xf numFmtId="9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3" applyFont="1" applyFill="1" applyAlignment="1" applyProtection="1">
      <protection locked="0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166" fontId="6" fillId="0" borderId="0" xfId="1" applyNumberFormat="1" applyFont="1" applyFill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3" fontId="5" fillId="2" borderId="0" xfId="1" applyNumberFormat="1" applyFont="1" applyFill="1" applyAlignment="1" applyProtection="1">
      <alignment horizontal="right"/>
      <protection locked="0"/>
    </xf>
    <xf numFmtId="3" fontId="7" fillId="0" borderId="0" xfId="0" applyNumberFormat="1" applyFont="1" applyAlignment="1">
      <alignment horizontal="left"/>
    </xf>
    <xf numFmtId="166" fontId="5" fillId="0" borderId="0" xfId="1" applyNumberFormat="1" applyFont="1" applyFill="1" applyAlignment="1" applyProtection="1">
      <alignment horizontal="right"/>
      <protection locked="0"/>
    </xf>
    <xf numFmtId="3" fontId="8" fillId="0" borderId="0" xfId="0" applyNumberFormat="1" applyFont="1"/>
    <xf numFmtId="0" fontId="5" fillId="0" borderId="0" xfId="0" applyFont="1" applyAlignment="1">
      <alignment horizontal="left"/>
    </xf>
    <xf numFmtId="164" fontId="5" fillId="2" borderId="0" xfId="2" applyNumberFormat="1" applyFont="1" applyFill="1" applyAlignment="1" applyProtection="1">
      <alignment horizontal="right"/>
      <protection locked="0"/>
    </xf>
    <xf numFmtId="3" fontId="5" fillId="2" borderId="0" xfId="2" applyNumberFormat="1" applyFont="1" applyFill="1" applyAlignment="1" applyProtection="1">
      <alignment horizontal="right"/>
      <protection locked="0"/>
    </xf>
    <xf numFmtId="0" fontId="5" fillId="2" borderId="0" xfId="1" applyNumberFormat="1" applyFont="1" applyFill="1" applyAlignment="1" applyProtection="1">
      <alignment horizontal="right"/>
      <protection locked="0"/>
    </xf>
    <xf numFmtId="0" fontId="9" fillId="0" borderId="0" xfId="0" applyFont="1" applyAlignment="1">
      <alignment horizontal="center"/>
    </xf>
    <xf numFmtId="0" fontId="10" fillId="0" borderId="0" xfId="3" applyFont="1" applyFill="1" applyAlignment="1">
      <alignment horizontal="right"/>
    </xf>
    <xf numFmtId="0" fontId="5" fillId="2" borderId="0" xfId="0" applyFont="1" applyFill="1" applyAlignment="1" applyProtection="1">
      <alignment horizontal="right"/>
      <protection locked="0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3" fontId="13" fillId="0" borderId="0" xfId="2" applyNumberFormat="1" applyFont="1" applyFill="1" applyAlignment="1" applyProtection="1">
      <alignment horizontal="right"/>
      <protection locked="0"/>
    </xf>
    <xf numFmtId="0" fontId="14" fillId="0" borderId="0" xfId="0" applyFont="1" applyAlignment="1">
      <alignment horizontal="center"/>
    </xf>
    <xf numFmtId="2" fontId="11" fillId="0" borderId="0" xfId="0" applyNumberFormat="1" applyFont="1" applyAlignment="1">
      <alignment horizontal="right"/>
    </xf>
    <xf numFmtId="164" fontId="13" fillId="0" borderId="0" xfId="2" applyNumberFormat="1" applyFont="1" applyFill="1" applyAlignment="1" applyProtection="1">
      <alignment horizontal="right"/>
      <protection locked="0"/>
    </xf>
    <xf numFmtId="0" fontId="6" fillId="0" borderId="0" xfId="0" quotePrefix="1" applyFont="1" applyAlignment="1">
      <alignment horizontal="center"/>
    </xf>
    <xf numFmtId="166" fontId="6" fillId="0" borderId="0" xfId="1" applyNumberFormat="1" applyFont="1"/>
    <xf numFmtId="43" fontId="6" fillId="0" borderId="0" xfId="1" applyFont="1"/>
    <xf numFmtId="0" fontId="6" fillId="0" borderId="0" xfId="0" applyFont="1" applyAlignment="1">
      <alignment horizontal="right"/>
    </xf>
    <xf numFmtId="167" fontId="6" fillId="0" borderId="0" xfId="1" applyNumberFormat="1" applyFont="1" applyFill="1" applyAlignment="1">
      <alignment horizontal="right"/>
    </xf>
    <xf numFmtId="3" fontId="6" fillId="0" borderId="0" xfId="1" applyNumberFormat="1" applyFont="1" applyFill="1" applyAlignment="1" applyProtection="1">
      <alignment horizontal="right"/>
      <protection locked="0"/>
    </xf>
    <xf numFmtId="9" fontId="6" fillId="0" borderId="0" xfId="2" applyFont="1" applyFill="1" applyAlignment="1">
      <alignment horizontal="right"/>
    </xf>
    <xf numFmtId="166" fontId="6" fillId="0" borderId="0" xfId="1" applyNumberFormat="1" applyFont="1" applyFill="1" applyAlignment="1">
      <alignment horizontal="right"/>
    </xf>
    <xf numFmtId="168" fontId="6" fillId="0" borderId="0" xfId="1" applyNumberFormat="1" applyFont="1" applyFill="1" applyAlignment="1">
      <alignment horizontal="right"/>
    </xf>
    <xf numFmtId="1" fontId="6" fillId="0" borderId="0" xfId="2" applyNumberFormat="1" applyFont="1" applyFill="1" applyAlignment="1">
      <alignment horizontal="right"/>
    </xf>
    <xf numFmtId="10" fontId="6" fillId="0" borderId="0" xfId="2" applyNumberFormat="1" applyFont="1" applyFill="1" applyAlignment="1">
      <alignment horizontal="right"/>
    </xf>
    <xf numFmtId="43" fontId="6" fillId="0" borderId="0" xfId="0" applyNumberFormat="1" applyFont="1"/>
    <xf numFmtId="0" fontId="15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66" fontId="15" fillId="0" borderId="2" xfId="1" applyNumberFormat="1" applyFont="1" applyFill="1" applyBorder="1" applyAlignment="1">
      <alignment horizontal="center" vertical="center" wrapText="1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6" fillId="0" borderId="4" xfId="0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right"/>
    </xf>
    <xf numFmtId="166" fontId="6" fillId="0" borderId="7" xfId="1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166" fontId="6" fillId="0" borderId="6" xfId="1" applyNumberFormat="1" applyFont="1" applyFill="1" applyBorder="1" applyAlignment="1">
      <alignment horizontal="right"/>
    </xf>
    <xf numFmtId="166" fontId="6" fillId="2" borderId="6" xfId="1" applyNumberFormat="1" applyFont="1" applyFill="1" applyBorder="1" applyAlignment="1" applyProtection="1">
      <alignment horizontal="right"/>
      <protection locked="0"/>
    </xf>
    <xf numFmtId="166" fontId="6" fillId="0" borderId="7" xfId="1" applyNumberFormat="1" applyFont="1" applyFill="1" applyBorder="1" applyAlignment="1">
      <alignment horizontal="right"/>
    </xf>
    <xf numFmtId="169" fontId="6" fillId="0" borderId="9" xfId="1" applyNumberFormat="1" applyFont="1" applyFill="1" applyBorder="1" applyAlignment="1">
      <alignment horizontal="right"/>
    </xf>
    <xf numFmtId="166" fontId="18" fillId="0" borderId="0" xfId="1" applyNumberFormat="1" applyFont="1" applyFill="1" applyBorder="1" applyAlignment="1">
      <alignment horizontal="right"/>
    </xf>
    <xf numFmtId="166" fontId="6" fillId="0" borderId="0" xfId="0" applyNumberFormat="1" applyFont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166" fontId="6" fillId="0" borderId="13" xfId="1" applyNumberFormat="1" applyFont="1" applyFill="1" applyBorder="1" applyAlignment="1">
      <alignment horizontal="center"/>
    </xf>
    <xf numFmtId="3" fontId="6" fillId="0" borderId="14" xfId="0" applyNumberFormat="1" applyFont="1" applyBorder="1" applyAlignment="1">
      <alignment horizontal="center"/>
    </xf>
    <xf numFmtId="2" fontId="6" fillId="0" borderId="0" xfId="0" applyNumberFormat="1" applyFont="1"/>
    <xf numFmtId="10" fontId="6" fillId="0" borderId="0" xfId="0" applyNumberFormat="1" applyFont="1" applyAlignment="1">
      <alignment horizontal="center"/>
    </xf>
    <xf numFmtId="0" fontId="15" fillId="0" borderId="0" xfId="0" applyFont="1" applyAlignment="1">
      <alignment horizontal="right"/>
    </xf>
    <xf numFmtId="166" fontId="15" fillId="0" borderId="0" xfId="1" applyNumberFormat="1" applyFont="1" applyFill="1" applyAlignment="1">
      <alignment horizontal="right"/>
    </xf>
    <xf numFmtId="166" fontId="6" fillId="0" borderId="0" xfId="0" applyNumberFormat="1" applyFont="1" applyAlignment="1">
      <alignment horizontal="right"/>
    </xf>
    <xf numFmtId="3" fontId="6" fillId="0" borderId="0" xfId="1" applyNumberFormat="1" applyFont="1" applyFill="1" applyAlignment="1">
      <alignment horizontal="right"/>
    </xf>
    <xf numFmtId="3" fontId="6" fillId="0" borderId="0" xfId="0" applyNumberFormat="1" applyFont="1" applyAlignment="1">
      <alignment horizontal="right"/>
    </xf>
    <xf numFmtId="0" fontId="19" fillId="0" borderId="0" xfId="0" applyFont="1"/>
    <xf numFmtId="0" fontId="19" fillId="0" borderId="0" xfId="0" applyFont="1" applyProtection="1">
      <protection locked="0"/>
    </xf>
    <xf numFmtId="170" fontId="19" fillId="0" borderId="0" xfId="0" applyNumberFormat="1" applyFont="1"/>
    <xf numFmtId="3" fontId="19" fillId="0" borderId="0" xfId="0" applyNumberFormat="1" applyFont="1"/>
    <xf numFmtId="0" fontId="20" fillId="0" borderId="0" xfId="3" applyFont="1" applyAlignment="1">
      <alignment horizontal="left"/>
    </xf>
    <xf numFmtId="0" fontId="21" fillId="0" borderId="0" xfId="4"/>
    <xf numFmtId="0" fontId="22" fillId="0" borderId="0" xfId="4" applyFont="1" applyAlignment="1">
      <alignment horizontal="center"/>
    </xf>
    <xf numFmtId="3" fontId="23" fillId="3" borderId="0" xfId="4" applyNumberFormat="1" applyFont="1" applyFill="1"/>
    <xf numFmtId="0" fontId="24" fillId="4" borderId="0" xfId="4" applyFont="1" applyFill="1"/>
    <xf numFmtId="0" fontId="25" fillId="4" borderId="0" xfId="4" applyFont="1" applyFill="1"/>
    <xf numFmtId="0" fontId="23" fillId="0" borderId="0" xfId="4" applyFont="1"/>
    <xf numFmtId="9" fontId="0" fillId="0" borderId="0" xfId="5" applyFont="1" applyAlignment="1"/>
    <xf numFmtId="0" fontId="21" fillId="0" borderId="0" xfId="4" applyAlignment="1">
      <alignment horizontal="center"/>
    </xf>
    <xf numFmtId="0" fontId="21" fillId="0" borderId="0" xfId="4" applyAlignment="1">
      <alignment horizontal="center"/>
    </xf>
    <xf numFmtId="0" fontId="21" fillId="0" borderId="0" xfId="4" applyAlignment="1">
      <alignment horizontal="center" wrapText="1"/>
    </xf>
    <xf numFmtId="3" fontId="21" fillId="0" borderId="0" xfId="4" applyNumberFormat="1"/>
    <xf numFmtId="166" fontId="0" fillId="0" borderId="0" xfId="6" applyNumberFormat="1" applyFont="1"/>
    <xf numFmtId="9" fontId="26" fillId="0" borderId="0" xfId="5" applyFont="1" applyAlignment="1"/>
    <xf numFmtId="0" fontId="26" fillId="0" borderId="0" xfId="4" applyFont="1"/>
    <xf numFmtId="1" fontId="21" fillId="0" borderId="0" xfId="4" applyNumberFormat="1"/>
    <xf numFmtId="1" fontId="25" fillId="0" borderId="0" xfId="4" applyNumberFormat="1" applyFont="1"/>
    <xf numFmtId="3" fontId="21" fillId="3" borderId="0" xfId="4" applyNumberFormat="1" applyFill="1"/>
  </cellXfs>
  <cellStyles count="7">
    <cellStyle name="Comma" xfId="1" builtinId="3"/>
    <cellStyle name="Comma 2" xfId="6" xr:uid="{2D396A4F-3307-8A40-A9F5-8E2B8E5F8B19}"/>
    <cellStyle name="Hyperlink" xfId="3" builtinId="8"/>
    <cellStyle name="Normal" xfId="0" builtinId="0"/>
    <cellStyle name="Normal 2" xfId="4" xr:uid="{2CF34145-9ED9-C241-8C0A-8221DB48F20A}"/>
    <cellStyle name="Percent" xfId="2" builtinId="5"/>
    <cellStyle name="Percent 2" xfId="5" xr:uid="{E761482F-C1D8-0F4A-9AC2-D364FDAF2A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DD93C-3214-174D-BA28-4456BB20964C}">
  <sheetPr>
    <pageSetUpPr fitToPage="1"/>
  </sheetPr>
  <dimension ref="A1:EH181"/>
  <sheetViews>
    <sheetView showGridLines="0" tabSelected="1" zoomScale="150" zoomScaleNormal="101" workbookViewId="0">
      <selection activeCell="G84" sqref="G84"/>
    </sheetView>
  </sheetViews>
  <sheetFormatPr baseColWidth="10" defaultColWidth="10.6640625" defaultRowHeight="13" x14ac:dyDescent="0.15"/>
  <cols>
    <col min="1" max="2" width="14.83203125" style="4" customWidth="1"/>
    <col min="3" max="3" width="14.83203125" style="5" customWidth="1"/>
    <col min="4" max="9" width="14.83203125" style="4" customWidth="1"/>
    <col min="10" max="10" width="14.83203125" style="7" customWidth="1"/>
    <col min="11" max="16384" width="10.6640625" style="4"/>
  </cols>
  <sheetData>
    <row r="1" spans="1:10" s="3" customFormat="1" ht="30" x14ac:dyDescent="0.3">
      <c r="A1" s="1" t="s">
        <v>5</v>
      </c>
      <c r="B1" s="2"/>
      <c r="C1" s="2"/>
      <c r="D1" s="2"/>
      <c r="E1" s="2"/>
      <c r="F1" s="2"/>
      <c r="G1" s="2"/>
      <c r="H1" s="2"/>
      <c r="I1" s="1"/>
      <c r="J1" s="2"/>
    </row>
    <row r="2" spans="1:10" x14ac:dyDescent="0.15">
      <c r="C2" s="4"/>
      <c r="D2" s="5"/>
      <c r="E2" s="5"/>
      <c r="F2" s="6"/>
    </row>
    <row r="3" spans="1:10" x14ac:dyDescent="0.15">
      <c r="B3" s="9"/>
      <c r="C3" s="4"/>
      <c r="D3" s="5"/>
      <c r="E3" s="5"/>
      <c r="F3" s="6"/>
    </row>
    <row r="4" spans="1:10" x14ac:dyDescent="0.15">
      <c r="D4" s="6"/>
    </row>
    <row r="5" spans="1:10" ht="17" customHeight="1" x14ac:dyDescent="0.15">
      <c r="B5" s="10" t="s">
        <v>4</v>
      </c>
      <c r="C5" s="11">
        <v>1</v>
      </c>
      <c r="D5" s="12" t="str">
        <f>IF($C$5=999,$C$27,"")</f>
        <v/>
      </c>
      <c r="E5" s="10" t="s">
        <v>13</v>
      </c>
      <c r="F5" s="11">
        <v>100</v>
      </c>
    </row>
    <row r="6" spans="1:10" ht="17" customHeight="1" x14ac:dyDescent="0.15">
      <c r="B6" s="10"/>
      <c r="C6" s="13"/>
      <c r="D6" s="14"/>
    </row>
    <row r="7" spans="1:10" ht="17" customHeight="1" x14ac:dyDescent="0.15">
      <c r="B7" s="10" t="s">
        <v>6</v>
      </c>
      <c r="C7" s="11">
        <v>20000</v>
      </c>
      <c r="D7" s="14" t="str">
        <f>IF($C$33&lt;$C$51,$C$53,"")</f>
        <v/>
      </c>
      <c r="E7" s="10" t="s">
        <v>14</v>
      </c>
      <c r="F7" s="11">
        <v>7</v>
      </c>
    </row>
    <row r="8" spans="1:10" ht="17" customHeight="1" x14ac:dyDescent="0.15">
      <c r="B8" s="10" t="s">
        <v>7</v>
      </c>
      <c r="C8" s="11">
        <v>5</v>
      </c>
      <c r="D8" s="14" t="str">
        <f>IF(OR($C$8=1,$C$8=3,$C$8=5,$C$8=8,$C$8=12),"","1/3/5/8/12")</f>
        <v/>
      </c>
      <c r="E8" s="10" t="s">
        <v>15</v>
      </c>
      <c r="F8" s="11">
        <v>6000</v>
      </c>
      <c r="G8" s="15" t="str">
        <f>IF($F$7&lt;$F$5,CONCATENATE(IF($C$35="Yes"," 最高: "," Max: "),FIXED($C$59,0,FALSE)),"")</f>
        <v xml:space="preserve"> Max: 0</v>
      </c>
      <c r="H8" s="15"/>
    </row>
    <row r="9" spans="1:10" ht="17" customHeight="1" x14ac:dyDescent="0.15">
      <c r="B9" s="10" t="s">
        <v>8</v>
      </c>
      <c r="C9" s="11">
        <v>0</v>
      </c>
      <c r="D9" s="14" t="str">
        <f>IF($C$9&gt;5,"Maximum 5","")</f>
        <v/>
      </c>
      <c r="E9" s="10" t="s">
        <v>16</v>
      </c>
      <c r="F9" s="16">
        <v>0</v>
      </c>
    </row>
    <row r="10" spans="1:10" ht="17" customHeight="1" x14ac:dyDescent="0.15">
      <c r="B10" s="10" t="s">
        <v>9</v>
      </c>
      <c r="C10" s="16">
        <v>0</v>
      </c>
      <c r="D10" s="14"/>
      <c r="E10" s="10" t="s">
        <v>17</v>
      </c>
      <c r="F10" s="17">
        <v>0</v>
      </c>
    </row>
    <row r="11" spans="1:10" ht="17" customHeight="1" x14ac:dyDescent="0.15">
      <c r="B11" s="10"/>
      <c r="C11" s="13"/>
      <c r="D11" s="14"/>
    </row>
    <row r="12" spans="1:10" ht="17" customHeight="1" x14ac:dyDescent="0.15">
      <c r="B12" s="10" t="s">
        <v>10</v>
      </c>
      <c r="C12" s="18" t="s">
        <v>0</v>
      </c>
      <c r="D12" s="19" t="str">
        <f>IF(OR(LOWER($C$12)="hkd",LOWER($C$12)="usd",LOWER($C$12)="hkd-u",LOWER($C$12)="rmb-u",LOWER($C$12)="rmb",LOWER($C$12)="aud",LOWER($C$12)="cad",LOWER($C$12)="gbp"),"","HKD/USD/HKD-U/RMB-U/RMB/AUD/CAD/GBP")</f>
        <v/>
      </c>
      <c r="E12" s="20"/>
      <c r="F12" s="20"/>
      <c r="G12" s="20"/>
      <c r="H12" s="20"/>
      <c r="I12" s="20"/>
    </row>
    <row r="13" spans="1:10" ht="17" customHeight="1" x14ac:dyDescent="0.15">
      <c r="B13" s="10" t="s">
        <v>11</v>
      </c>
      <c r="C13" s="16">
        <v>1</v>
      </c>
      <c r="D13" s="19"/>
      <c r="E13" s="20"/>
      <c r="F13" s="20"/>
      <c r="G13" s="20"/>
      <c r="H13" s="20"/>
      <c r="I13" s="20"/>
    </row>
    <row r="14" spans="1:10" ht="17" customHeight="1" x14ac:dyDescent="0.15">
      <c r="B14" s="10" t="s">
        <v>12</v>
      </c>
      <c r="C14" s="21" t="s">
        <v>1</v>
      </c>
      <c r="D14" s="19"/>
      <c r="E14" s="20"/>
      <c r="F14" s="20"/>
      <c r="G14" s="20"/>
      <c r="H14" s="20"/>
      <c r="I14" s="20"/>
    </row>
    <row r="15" spans="1:10" ht="17" customHeight="1" x14ac:dyDescent="0.15">
      <c r="B15" s="10"/>
      <c r="C15" s="13"/>
      <c r="D15" s="14"/>
    </row>
    <row r="16" spans="1:10" s="22" customFormat="1" ht="17" hidden="1" x14ac:dyDescent="0.2">
      <c r="B16" s="23"/>
      <c r="C16" s="24"/>
      <c r="D16" s="25"/>
      <c r="E16" s="23"/>
      <c r="F16" s="24"/>
      <c r="J16" s="26"/>
    </row>
    <row r="17" spans="2:10" s="22" customFormat="1" ht="17" hidden="1" x14ac:dyDescent="0.2">
      <c r="B17" s="23"/>
      <c r="C17" s="24"/>
      <c r="D17" s="25"/>
      <c r="E17" s="23"/>
      <c r="F17" s="24"/>
      <c r="J17" s="26"/>
    </row>
    <row r="18" spans="2:10" s="22" customFormat="1" ht="17" hidden="1" x14ac:dyDescent="0.2">
      <c r="B18" s="23"/>
      <c r="C18" s="27"/>
      <c r="D18" s="25"/>
      <c r="J18" s="26"/>
    </row>
    <row r="19" spans="2:10" hidden="1" x14ac:dyDescent="0.15">
      <c r="B19" s="28"/>
    </row>
    <row r="20" spans="2:10" ht="14" hidden="1" x14ac:dyDescent="0.15">
      <c r="B20" s="10"/>
      <c r="C20" s="29"/>
    </row>
    <row r="21" spans="2:10" ht="14" hidden="1" x14ac:dyDescent="0.15">
      <c r="B21" s="10"/>
      <c r="C21" s="29"/>
    </row>
    <row r="22" spans="2:10" ht="14" hidden="1" x14ac:dyDescent="0.15">
      <c r="B22" s="10"/>
      <c r="C22" s="29"/>
    </row>
    <row r="23" spans="2:10" ht="14" hidden="1" x14ac:dyDescent="0.15">
      <c r="B23" s="10"/>
      <c r="C23" s="30"/>
    </row>
    <row r="24" spans="2:10" ht="17" hidden="1" customHeight="1" x14ac:dyDescent="0.15">
      <c r="B24" s="10"/>
      <c r="C24" s="14"/>
      <c r="D24" s="14"/>
    </row>
    <row r="25" spans="2:10" ht="14" hidden="1" x14ac:dyDescent="0.15">
      <c r="B25" s="10"/>
      <c r="C25" s="29"/>
    </row>
    <row r="26" spans="2:10" s="6" customFormat="1" hidden="1" x14ac:dyDescent="0.15">
      <c r="B26" s="31"/>
      <c r="C26" s="32"/>
      <c r="J26" s="7"/>
    </row>
    <row r="27" spans="2:10" s="6" customFormat="1" hidden="1" x14ac:dyDescent="0.15">
      <c r="B27" s="31"/>
      <c r="C27" s="33"/>
      <c r="J27" s="7"/>
    </row>
    <row r="28" spans="2:10" s="6" customFormat="1" hidden="1" x14ac:dyDescent="0.15">
      <c r="B28" s="31"/>
      <c r="C28" s="32"/>
      <c r="J28" s="7"/>
    </row>
    <row r="29" spans="2:10" s="6" customFormat="1" hidden="1" x14ac:dyDescent="0.15">
      <c r="B29" s="31"/>
      <c r="C29" s="32"/>
      <c r="J29" s="7"/>
    </row>
    <row r="30" spans="2:10" s="6" customFormat="1" hidden="1" x14ac:dyDescent="0.15">
      <c r="B30" s="31"/>
      <c r="C30" s="32"/>
      <c r="J30" s="7"/>
    </row>
    <row r="31" spans="2:10" s="6" customFormat="1" hidden="1" x14ac:dyDescent="0.15">
      <c r="B31" s="31"/>
      <c r="C31" s="34"/>
      <c r="J31" s="7"/>
    </row>
    <row r="32" spans="2:10" s="6" customFormat="1" hidden="1" x14ac:dyDescent="0.15">
      <c r="B32" s="31"/>
      <c r="C32" s="32"/>
      <c r="J32" s="7"/>
    </row>
    <row r="33" spans="2:10" s="6" customFormat="1" hidden="1" x14ac:dyDescent="0.15">
      <c r="B33" s="31"/>
      <c r="C33" s="32"/>
      <c r="J33" s="7"/>
    </row>
    <row r="34" spans="2:10" ht="14" hidden="1" x14ac:dyDescent="0.15">
      <c r="B34" s="10"/>
      <c r="C34" s="29"/>
    </row>
    <row r="35" spans="2:10" s="6" customFormat="1" hidden="1" x14ac:dyDescent="0.15">
      <c r="B35" s="31"/>
      <c r="C35" s="35"/>
      <c r="J35" s="7"/>
    </row>
    <row r="36" spans="2:10" s="6" customFormat="1" hidden="1" x14ac:dyDescent="0.15">
      <c r="B36" s="31"/>
      <c r="C36" s="35"/>
      <c r="J36" s="7"/>
    </row>
    <row r="37" spans="2:10" s="6" customFormat="1" hidden="1" x14ac:dyDescent="0.15">
      <c r="B37" s="31"/>
      <c r="C37" s="32"/>
      <c r="J37" s="7"/>
    </row>
    <row r="38" spans="2:10" s="6" customFormat="1" hidden="1" x14ac:dyDescent="0.15">
      <c r="B38" s="31"/>
      <c r="C38" s="31"/>
      <c r="D38" s="31"/>
      <c r="J38" s="7"/>
    </row>
    <row r="39" spans="2:10" s="6" customFormat="1" hidden="1" x14ac:dyDescent="0.15">
      <c r="B39" s="31"/>
      <c r="C39" s="31"/>
      <c r="J39" s="7"/>
    </row>
    <row r="40" spans="2:10" s="6" customFormat="1" hidden="1" x14ac:dyDescent="0.15">
      <c r="B40" s="31"/>
      <c r="C40" s="35"/>
      <c r="J40" s="7"/>
    </row>
    <row r="41" spans="2:10" s="6" customFormat="1" hidden="1" x14ac:dyDescent="0.15">
      <c r="B41" s="31"/>
      <c r="C41" s="35"/>
      <c r="D41" s="35"/>
      <c r="J41" s="7"/>
    </row>
    <row r="42" spans="2:10" s="6" customFormat="1" hidden="1" x14ac:dyDescent="0.15">
      <c r="B42" s="31"/>
      <c r="C42" s="35"/>
      <c r="J42" s="7"/>
    </row>
    <row r="43" spans="2:10" s="6" customFormat="1" hidden="1" x14ac:dyDescent="0.15">
      <c r="B43" s="31"/>
      <c r="C43" s="35"/>
      <c r="J43" s="7"/>
    </row>
    <row r="44" spans="2:10" s="6" customFormat="1" hidden="1" x14ac:dyDescent="0.15">
      <c r="B44" s="31"/>
      <c r="C44" s="5"/>
      <c r="J44" s="7"/>
    </row>
    <row r="45" spans="2:10" s="6" customFormat="1" hidden="1" x14ac:dyDescent="0.15">
      <c r="B45" s="31"/>
      <c r="C45" s="36"/>
      <c r="J45" s="7"/>
    </row>
    <row r="46" spans="2:10" s="6" customFormat="1" hidden="1" x14ac:dyDescent="0.15">
      <c r="B46" s="31"/>
      <c r="C46" s="36"/>
      <c r="J46" s="7"/>
    </row>
    <row r="47" spans="2:10" s="6" customFormat="1" hidden="1" x14ac:dyDescent="0.15">
      <c r="B47" s="31"/>
      <c r="C47" s="35"/>
      <c r="J47" s="7"/>
    </row>
    <row r="48" spans="2:10" s="6" customFormat="1" hidden="1" x14ac:dyDescent="0.15">
      <c r="B48" s="31"/>
      <c r="C48" s="35"/>
      <c r="J48" s="7"/>
    </row>
    <row r="49" spans="1:10" s="6" customFormat="1" hidden="1" x14ac:dyDescent="0.15">
      <c r="B49" s="31"/>
      <c r="C49" s="35"/>
      <c r="J49" s="7"/>
    </row>
    <row r="50" spans="1:10" s="6" customFormat="1" hidden="1" x14ac:dyDescent="0.15">
      <c r="B50" s="31"/>
      <c r="C50" s="35"/>
      <c r="J50" s="7"/>
    </row>
    <row r="51" spans="1:10" s="6" customFormat="1" hidden="1" x14ac:dyDescent="0.15">
      <c r="B51" s="31"/>
      <c r="C51" s="37"/>
      <c r="J51" s="7"/>
    </row>
    <row r="52" spans="1:10" s="6" customFormat="1" hidden="1" x14ac:dyDescent="0.15">
      <c r="B52" s="31"/>
      <c r="C52" s="37"/>
      <c r="J52" s="7"/>
    </row>
    <row r="53" spans="1:10" s="6" customFormat="1" hidden="1" x14ac:dyDescent="0.15">
      <c r="B53" s="31"/>
      <c r="C53" s="38"/>
      <c r="J53" s="7"/>
    </row>
    <row r="54" spans="1:10" s="6" customFormat="1" hidden="1" x14ac:dyDescent="0.15">
      <c r="B54" s="31"/>
      <c r="C54" s="38"/>
      <c r="J54" s="7"/>
    </row>
    <row r="55" spans="1:10" s="6" customFormat="1" hidden="1" x14ac:dyDescent="0.15">
      <c r="B55" s="31"/>
      <c r="C55" s="37"/>
      <c r="J55" s="7"/>
    </row>
    <row r="56" spans="1:10" s="6" customFormat="1" hidden="1" x14ac:dyDescent="0.15">
      <c r="B56" s="31"/>
      <c r="J56" s="7"/>
    </row>
    <row r="57" spans="1:10" s="6" customFormat="1" hidden="1" x14ac:dyDescent="0.15">
      <c r="B57" s="31"/>
      <c r="J57" s="7"/>
    </row>
    <row r="58" spans="1:10" s="6" customFormat="1" hidden="1" x14ac:dyDescent="0.15">
      <c r="B58" s="31"/>
      <c r="J58" s="7"/>
    </row>
    <row r="59" spans="1:10" s="6" customFormat="1" hidden="1" x14ac:dyDescent="0.15">
      <c r="B59" s="31"/>
      <c r="C59" s="39"/>
      <c r="J59" s="7"/>
    </row>
    <row r="60" spans="1:10" x14ac:dyDescent="0.15">
      <c r="B60" s="28"/>
      <c r="D60" s="6"/>
    </row>
    <row r="61" spans="1:10" ht="14" thickBot="1" x14ac:dyDescent="0.2">
      <c r="D61" s="6"/>
    </row>
    <row r="62" spans="1:10" s="45" customFormat="1" ht="15" thickBot="1" x14ac:dyDescent="0.2">
      <c r="A62" s="40" t="s">
        <v>45</v>
      </c>
      <c r="B62" s="41" t="s">
        <v>46</v>
      </c>
      <c r="C62" s="41" t="s">
        <v>47</v>
      </c>
      <c r="D62" s="41" t="s">
        <v>48</v>
      </c>
      <c r="E62" s="42" t="s">
        <v>49</v>
      </c>
      <c r="F62" s="42" t="s">
        <v>50</v>
      </c>
      <c r="G62" s="41" t="s">
        <v>51</v>
      </c>
      <c r="H62" s="43" t="s">
        <v>2</v>
      </c>
      <c r="I62" s="44" t="str">
        <f>IF($C$14="Y",CONCATENATE(IF($C$35="Yes","保證餘額 ","G. Balance "),$C$39),"")</f>
        <v/>
      </c>
      <c r="J62" s="44" t="str">
        <f>IF($C$14="Y",CONCATENATE(IF($C$35="Yes","非保證餘額 ","Non-G. Balance "),$C$39),"")</f>
        <v/>
      </c>
    </row>
    <row r="63" spans="1:10" s="6" customFormat="1" hidden="1" x14ac:dyDescent="0.15">
      <c r="A63" s="46"/>
      <c r="B63" s="9">
        <f>$C$5-1</f>
        <v>0</v>
      </c>
      <c r="C63" s="47" t="s">
        <v>3</v>
      </c>
      <c r="D63" s="48">
        <v>0</v>
      </c>
      <c r="E63" s="49">
        <v>0</v>
      </c>
      <c r="F63" s="49">
        <v>0</v>
      </c>
      <c r="G63" s="50">
        <v>0</v>
      </c>
      <c r="H63" s="51"/>
      <c r="I63" s="52"/>
      <c r="J63" s="52"/>
    </row>
    <row r="64" spans="1:10" ht="12.75" customHeight="1" x14ac:dyDescent="0.15">
      <c r="A64" s="53">
        <v>0</v>
      </c>
      <c r="B64" s="4">
        <f t="shared" ref="B64:B127" si="0">B63+1</f>
        <v>1</v>
      </c>
      <c r="C64" s="54">
        <f>$C$7</f>
        <v>20000</v>
      </c>
      <c r="D64" s="55">
        <v>0</v>
      </c>
      <c r="E64" s="56">
        <v>0</v>
      </c>
      <c r="F64" s="56">
        <f t="shared" ref="F64:F128" si="1">IF(AND(B64&lt;202,B64&lt;=$F$5),F63+E64,0)</f>
        <v>0</v>
      </c>
      <c r="G64" s="56" t="s">
        <v>52</v>
      </c>
      <c r="H64" s="57"/>
      <c r="I64" s="58" t="str">
        <f>IF($C$14="Y",IF(AND(B64&lt;202,B64&lt;=$F$5),#REF!,0)*$C$37,"")</f>
        <v/>
      </c>
      <c r="J64" s="58" t="str">
        <f>IF($C$14="Y",G64-I64,"")</f>
        <v/>
      </c>
    </row>
    <row r="65" spans="1:10" ht="12.75" customHeight="1" x14ac:dyDescent="0.15">
      <c r="A65" s="53">
        <v>1</v>
      </c>
      <c r="B65" s="4">
        <f t="shared" si="0"/>
        <v>2</v>
      </c>
      <c r="C65" s="54">
        <f t="shared" ref="C65:C68" si="2">$C$7</f>
        <v>20000</v>
      </c>
      <c r="D65" s="55">
        <v>0</v>
      </c>
      <c r="E65" s="56">
        <f>Model!N5</f>
        <v>0</v>
      </c>
      <c r="F65" s="56">
        <f t="shared" si="1"/>
        <v>0</v>
      </c>
      <c r="G65" s="56">
        <f>Model!R5</f>
        <v>0</v>
      </c>
      <c r="H65" s="57"/>
      <c r="I65" s="58" t="str">
        <f>IF($C$14="Y",IF(AND(B65&lt;202,B65&lt;=$F$5),#REF!,0)*$C$37,"")</f>
        <v/>
      </c>
      <c r="J65" s="58" t="str">
        <f t="shared" ref="J65:J128" si="3">IF($C$14="Y",G65-I65,"")</f>
        <v/>
      </c>
    </row>
    <row r="66" spans="1:10" ht="12.75" customHeight="1" x14ac:dyDescent="0.15">
      <c r="A66" s="53">
        <v>2</v>
      </c>
      <c r="B66" s="4">
        <f t="shared" si="0"/>
        <v>3</v>
      </c>
      <c r="C66" s="54">
        <f t="shared" si="2"/>
        <v>20000</v>
      </c>
      <c r="D66" s="55">
        <v>0</v>
      </c>
      <c r="E66" s="56">
        <f>Model!N6</f>
        <v>0</v>
      </c>
      <c r="F66" s="56">
        <f t="shared" si="1"/>
        <v>0</v>
      </c>
      <c r="G66" s="56">
        <f>Model!R6</f>
        <v>0</v>
      </c>
      <c r="H66" s="57"/>
      <c r="I66" s="58" t="str">
        <f>IF($C$14="Y",IF(AND(B66&lt;202,B66&lt;=$F$5),#REF!,0)*$C$37,"")</f>
        <v/>
      </c>
      <c r="J66" s="58" t="str">
        <f t="shared" si="3"/>
        <v/>
      </c>
    </row>
    <row r="67" spans="1:10" ht="12.75" customHeight="1" x14ac:dyDescent="0.15">
      <c r="A67" s="53">
        <v>3</v>
      </c>
      <c r="B67" s="4">
        <f t="shared" si="0"/>
        <v>4</v>
      </c>
      <c r="C67" s="54">
        <f t="shared" si="2"/>
        <v>20000</v>
      </c>
      <c r="D67" s="55">
        <v>0</v>
      </c>
      <c r="E67" s="56">
        <f>Model!N7</f>
        <v>0</v>
      </c>
      <c r="F67" s="56">
        <f t="shared" si="1"/>
        <v>0</v>
      </c>
      <c r="G67" s="56">
        <f>Model!R7</f>
        <v>0</v>
      </c>
      <c r="H67" s="57"/>
      <c r="I67" s="58" t="str">
        <f>IF($C$14="Y",IF(AND(B67&lt;202,B67&lt;=$F$5),#REF!,0)*$C$37,"")</f>
        <v/>
      </c>
      <c r="J67" s="58" t="str">
        <f t="shared" si="3"/>
        <v/>
      </c>
    </row>
    <row r="68" spans="1:10" ht="12.75" customHeight="1" x14ac:dyDescent="0.15">
      <c r="A68" s="53">
        <v>4</v>
      </c>
      <c r="B68" s="4">
        <f t="shared" si="0"/>
        <v>5</v>
      </c>
      <c r="C68" s="54">
        <f t="shared" si="2"/>
        <v>20000</v>
      </c>
      <c r="D68" s="55">
        <v>0</v>
      </c>
      <c r="E68" s="56">
        <f>Model!N8</f>
        <v>0</v>
      </c>
      <c r="F68" s="56">
        <f t="shared" si="1"/>
        <v>0</v>
      </c>
      <c r="G68" s="56">
        <f>Model!R8</f>
        <v>0</v>
      </c>
      <c r="H68" s="57"/>
      <c r="I68" s="58" t="str">
        <f>IF($C$14="Y",IF(AND(B68&lt;202,B68&lt;=$F$5),#REF!,0)*$C$37,"")</f>
        <v/>
      </c>
      <c r="J68" s="58" t="str">
        <f t="shared" si="3"/>
        <v/>
      </c>
    </row>
    <row r="69" spans="1:10" ht="23" customHeight="1" x14ac:dyDescent="0.15">
      <c r="A69" s="53">
        <v>5</v>
      </c>
      <c r="B69" s="4">
        <f t="shared" si="0"/>
        <v>6</v>
      </c>
      <c r="C69" s="54"/>
      <c r="D69" s="55">
        <v>0</v>
      </c>
      <c r="E69" s="56">
        <f>Model!N9</f>
        <v>0</v>
      </c>
      <c r="F69" s="56">
        <f t="shared" si="1"/>
        <v>0</v>
      </c>
      <c r="G69" s="56">
        <f>Model!R9</f>
        <v>0</v>
      </c>
      <c r="H69" s="57"/>
      <c r="I69" s="58" t="str">
        <f>IF($C$14="Y",IF(AND(B69&lt;202,B69&lt;=$F$5),#REF!,0)*$C$37,"")</f>
        <v/>
      </c>
      <c r="J69" s="58" t="str">
        <f t="shared" si="3"/>
        <v/>
      </c>
    </row>
    <row r="70" spans="1:10" ht="12.75" customHeight="1" x14ac:dyDescent="0.15">
      <c r="A70" s="53">
        <v>6</v>
      </c>
      <c r="B70" s="4">
        <f t="shared" si="0"/>
        <v>7</v>
      </c>
      <c r="C70" s="54"/>
      <c r="D70" s="55">
        <v>0</v>
      </c>
      <c r="E70" s="56">
        <f>Model!N10</f>
        <v>6000</v>
      </c>
      <c r="F70" s="56">
        <f t="shared" si="1"/>
        <v>6000</v>
      </c>
      <c r="G70" s="56">
        <f>Model!R10</f>
        <v>69380.7550625</v>
      </c>
      <c r="H70" s="57"/>
      <c r="I70" s="58" t="str">
        <f>IF($C$14="Y",IF(AND(B70&lt;202,B70&lt;=$F$5),#REF!,0)*$C$37,"")</f>
        <v/>
      </c>
      <c r="J70" s="58" t="str">
        <f t="shared" si="3"/>
        <v/>
      </c>
    </row>
    <row r="71" spans="1:10" ht="12.75" customHeight="1" x14ac:dyDescent="0.15">
      <c r="A71" s="53">
        <v>7</v>
      </c>
      <c r="B71" s="4">
        <f t="shared" si="0"/>
        <v>8</v>
      </c>
      <c r="C71" s="54"/>
      <c r="D71" s="55">
        <v>0</v>
      </c>
      <c r="E71" s="56">
        <f>Model!N11</f>
        <v>6000</v>
      </c>
      <c r="F71" s="56">
        <f t="shared" si="1"/>
        <v>12000</v>
      </c>
      <c r="G71" s="56">
        <f>Model!R11</f>
        <v>75130.400388437498</v>
      </c>
      <c r="H71" s="57"/>
      <c r="I71" s="58" t="str">
        <f>IF($C$14="Y",IF(AND(B71&lt;202,B71&lt;=$F$5),#REF!,0)*$C$37,"")</f>
        <v/>
      </c>
      <c r="J71" s="58" t="str">
        <f t="shared" si="3"/>
        <v/>
      </c>
    </row>
    <row r="72" spans="1:10" ht="12.75" customHeight="1" x14ac:dyDescent="0.15">
      <c r="A72" s="53">
        <v>8</v>
      </c>
      <c r="B72" s="4">
        <f t="shared" si="0"/>
        <v>9</v>
      </c>
      <c r="C72" s="54"/>
      <c r="D72" s="55">
        <v>0</v>
      </c>
      <c r="E72" s="56">
        <f>Model!N12</f>
        <v>6000</v>
      </c>
      <c r="F72" s="56">
        <f t="shared" si="1"/>
        <v>18000</v>
      </c>
      <c r="G72" s="56">
        <f>Model!R12</f>
        <v>86697.348075745846</v>
      </c>
      <c r="H72" s="57"/>
      <c r="I72" s="58" t="str">
        <f>IF($C$14="Y",IF(AND(B72&lt;202,B72&lt;=$F$5),#REF!,0)*$C$37,"")</f>
        <v/>
      </c>
      <c r="J72" s="58" t="str">
        <f t="shared" si="3"/>
        <v/>
      </c>
    </row>
    <row r="73" spans="1:10" ht="12.75" customHeight="1" x14ac:dyDescent="0.15">
      <c r="A73" s="53">
        <v>9</v>
      </c>
      <c r="B73" s="4">
        <f t="shared" si="0"/>
        <v>10</v>
      </c>
      <c r="C73" s="54"/>
      <c r="D73" s="55">
        <v>0</v>
      </c>
      <c r="E73" s="56">
        <f>Model!N13</f>
        <v>6000</v>
      </c>
      <c r="F73" s="56">
        <f t="shared" si="1"/>
        <v>24000</v>
      </c>
      <c r="G73" s="56">
        <f>Model!R13</f>
        <v>88372.306108764635</v>
      </c>
      <c r="H73" s="57"/>
      <c r="I73" s="58" t="str">
        <f>IF($C$14="Y",IF(AND(B73&lt;202,B73&lt;=$F$5),#REF!,0)*$C$37,"")</f>
        <v/>
      </c>
      <c r="J73" s="58" t="str">
        <f t="shared" si="3"/>
        <v/>
      </c>
    </row>
    <row r="74" spans="1:10" ht="23" customHeight="1" x14ac:dyDescent="0.15">
      <c r="A74" s="53">
        <v>10</v>
      </c>
      <c r="B74" s="4">
        <f t="shared" si="0"/>
        <v>11</v>
      </c>
      <c r="C74" s="54"/>
      <c r="D74" s="55">
        <v>0</v>
      </c>
      <c r="E74" s="56">
        <f>Model!N14</f>
        <v>6000</v>
      </c>
      <c r="F74" s="56">
        <f t="shared" si="1"/>
        <v>30000</v>
      </c>
      <c r="G74" s="56">
        <f>Model!R14</f>
        <v>91893.831066486222</v>
      </c>
      <c r="H74" s="57"/>
      <c r="I74" s="58" t="str">
        <f>IF($C$14="Y",IF(AND(B74&lt;202,B74&lt;=$F$5),#REF!,0)*$C$37,"")</f>
        <v/>
      </c>
      <c r="J74" s="58" t="str">
        <f t="shared" si="3"/>
        <v/>
      </c>
    </row>
    <row r="75" spans="1:10" ht="12.75" customHeight="1" x14ac:dyDescent="0.15">
      <c r="A75" s="53">
        <v>11</v>
      </c>
      <c r="B75" s="4">
        <f t="shared" si="0"/>
        <v>12</v>
      </c>
      <c r="C75" s="54"/>
      <c r="D75" s="55">
        <v>0</v>
      </c>
      <c r="E75" s="56">
        <f>Model!N15</f>
        <v>6000</v>
      </c>
      <c r="F75" s="56">
        <f t="shared" si="1"/>
        <v>36000</v>
      </c>
      <c r="G75" s="56">
        <f>Model!R15</f>
        <v>92438.438503665937</v>
      </c>
      <c r="H75" s="57"/>
      <c r="I75" s="58" t="str">
        <f>IF($C$14="Y",IF(AND(B75&lt;202,B75&lt;=$F$5),#REF!,0)*$C$37,"")</f>
        <v/>
      </c>
      <c r="J75" s="58" t="str">
        <f t="shared" si="3"/>
        <v/>
      </c>
    </row>
    <row r="76" spans="1:10" ht="12.75" customHeight="1" x14ac:dyDescent="0.15">
      <c r="A76" s="53">
        <v>12</v>
      </c>
      <c r="B76" s="4">
        <f t="shared" si="0"/>
        <v>13</v>
      </c>
      <c r="C76" s="54"/>
      <c r="D76" s="55">
        <v>0</v>
      </c>
      <c r="E76" s="56">
        <f>Model!N16</f>
        <v>6000</v>
      </c>
      <c r="F76" s="56">
        <f t="shared" si="1"/>
        <v>42000</v>
      </c>
      <c r="G76" s="56">
        <f>Model!R16</f>
        <v>94397.319240380151</v>
      </c>
      <c r="H76" s="57"/>
      <c r="I76" s="58" t="str">
        <f>IF($C$14="Y",IF(AND(B76&lt;202,B76&lt;=$F$5),#REF!,0)*$C$37,"")</f>
        <v/>
      </c>
      <c r="J76" s="58" t="str">
        <f t="shared" si="3"/>
        <v/>
      </c>
    </row>
    <row r="77" spans="1:10" ht="12.75" customHeight="1" x14ac:dyDescent="0.15">
      <c r="A77" s="53">
        <v>13</v>
      </c>
      <c r="B77" s="4">
        <f t="shared" si="0"/>
        <v>14</v>
      </c>
      <c r="C77" s="54"/>
      <c r="D77" s="55">
        <v>0</v>
      </c>
      <c r="E77" s="56">
        <f>Model!N17</f>
        <v>6000</v>
      </c>
      <c r="F77" s="56">
        <f t="shared" si="1"/>
        <v>48000</v>
      </c>
      <c r="G77" s="56">
        <f>Model!R17</f>
        <v>96654.881838706468</v>
      </c>
      <c r="H77" s="57"/>
      <c r="I77" s="58" t="str">
        <f>IF($C$14="Y",IF(AND(B77&lt;202,B77&lt;=$F$5),#REF!,0)*$C$37,"")</f>
        <v/>
      </c>
      <c r="J77" s="58" t="str">
        <f t="shared" si="3"/>
        <v/>
      </c>
    </row>
    <row r="78" spans="1:10" ht="12.75" customHeight="1" x14ac:dyDescent="0.15">
      <c r="A78" s="53">
        <v>14</v>
      </c>
      <c r="B78" s="4">
        <f t="shared" si="0"/>
        <v>15</v>
      </c>
      <c r="C78" s="54"/>
      <c r="D78" s="55">
        <v>0</v>
      </c>
      <c r="E78" s="56">
        <f>Model!N18</f>
        <v>6000</v>
      </c>
      <c r="F78" s="56">
        <f t="shared" si="1"/>
        <v>54000</v>
      </c>
      <c r="G78" s="56">
        <f>Model!R18</f>
        <v>99148.554600781616</v>
      </c>
      <c r="H78" s="57"/>
      <c r="I78" s="58" t="str">
        <f>IF($C$14="Y",IF(AND(B78&lt;202,B78&lt;=$F$5),#REF!,0)*$C$37,"")</f>
        <v/>
      </c>
      <c r="J78" s="58" t="str">
        <f t="shared" si="3"/>
        <v/>
      </c>
    </row>
    <row r="79" spans="1:10" ht="23" customHeight="1" x14ac:dyDescent="0.15">
      <c r="A79" s="53">
        <v>15</v>
      </c>
      <c r="B79" s="4">
        <f t="shared" si="0"/>
        <v>16</v>
      </c>
      <c r="C79" s="54"/>
      <c r="D79" s="55">
        <v>0</v>
      </c>
      <c r="E79" s="56">
        <f>Model!N19</f>
        <v>6000</v>
      </c>
      <c r="F79" s="56">
        <f t="shared" si="1"/>
        <v>60000</v>
      </c>
      <c r="G79" s="56">
        <f>Model!R19</f>
        <v>101483.64118384387</v>
      </c>
      <c r="H79" s="57"/>
      <c r="I79" s="58" t="str">
        <f>IF($C$14="Y",IF(AND(B79&lt;202,B79&lt;=$F$5),#REF!,0)*$C$37,"")</f>
        <v/>
      </c>
      <c r="J79" s="58" t="str">
        <f t="shared" si="3"/>
        <v/>
      </c>
    </row>
    <row r="80" spans="1:10" ht="12.75" customHeight="1" x14ac:dyDescent="0.15">
      <c r="A80" s="53">
        <v>16</v>
      </c>
      <c r="B80" s="4">
        <f t="shared" si="0"/>
        <v>17</v>
      </c>
      <c r="C80" s="54"/>
      <c r="D80" s="55">
        <v>0</v>
      </c>
      <c r="E80" s="56">
        <f>Model!N20</f>
        <v>6000</v>
      </c>
      <c r="F80" s="56">
        <f t="shared" si="1"/>
        <v>66000</v>
      </c>
      <c r="G80" s="56">
        <f>Model!R20</f>
        <v>104703.01159911284</v>
      </c>
      <c r="H80" s="57"/>
      <c r="I80" s="58" t="str">
        <f>IF($C$14="Y",IF(AND(B80&lt;202,B80&lt;=$F$5),#REF!,0)*$C$37,"")</f>
        <v/>
      </c>
      <c r="J80" s="58" t="str">
        <f t="shared" si="3"/>
        <v/>
      </c>
    </row>
    <row r="81" spans="1:10" ht="12.75" customHeight="1" x14ac:dyDescent="0.15">
      <c r="A81" s="53">
        <v>17</v>
      </c>
      <c r="B81" s="4">
        <f t="shared" si="0"/>
        <v>18</v>
      </c>
      <c r="C81" s="54"/>
      <c r="D81" s="55">
        <v>0</v>
      </c>
      <c r="E81" s="56">
        <f>Model!N21</f>
        <v>6000</v>
      </c>
      <c r="F81" s="56">
        <f t="shared" si="1"/>
        <v>72000</v>
      </c>
      <c r="G81" s="56">
        <f>Model!R21</f>
        <v>106334.8801071762</v>
      </c>
      <c r="H81" s="57"/>
      <c r="I81" s="58" t="str">
        <f>IF($C$14="Y",IF(AND(B81&lt;202,B81&lt;=$F$5),#REF!,0)*$C$37,"")</f>
        <v/>
      </c>
      <c r="J81" s="58" t="str">
        <f t="shared" si="3"/>
        <v/>
      </c>
    </row>
    <row r="82" spans="1:10" ht="12.75" customHeight="1" x14ac:dyDescent="0.15">
      <c r="A82" s="53">
        <v>18</v>
      </c>
      <c r="B82" s="4">
        <f t="shared" si="0"/>
        <v>19</v>
      </c>
      <c r="C82" s="54"/>
      <c r="D82" s="55">
        <v>0</v>
      </c>
      <c r="E82" s="56">
        <f>Model!N22</f>
        <v>6000</v>
      </c>
      <c r="F82" s="56">
        <f t="shared" si="1"/>
        <v>78000</v>
      </c>
      <c r="G82" s="56">
        <f>Model!R22</f>
        <v>113650.49903313172</v>
      </c>
      <c r="H82" s="57"/>
      <c r="I82" s="58" t="str">
        <f>IF($C$14="Y",IF(AND(B82&lt;202,B82&lt;=$F$5),#REF!,0)*$C$37,"")</f>
        <v/>
      </c>
      <c r="J82" s="58" t="str">
        <f t="shared" si="3"/>
        <v/>
      </c>
    </row>
    <row r="83" spans="1:10" ht="12.75" customHeight="1" x14ac:dyDescent="0.15">
      <c r="A83" s="53">
        <v>19</v>
      </c>
      <c r="B83" s="4">
        <f t="shared" si="0"/>
        <v>20</v>
      </c>
      <c r="C83" s="54"/>
      <c r="D83" s="55">
        <v>0</v>
      </c>
      <c r="E83" s="56">
        <f>Model!N23</f>
        <v>6000</v>
      </c>
      <c r="F83" s="56">
        <f t="shared" si="1"/>
        <v>84000</v>
      </c>
      <c r="G83" s="56">
        <f>Model!R23</f>
        <v>118248.67806007477</v>
      </c>
      <c r="H83" s="57"/>
      <c r="I83" s="58" t="str">
        <f>IF($C$14="Y",IF(AND(B83&lt;202,B83&lt;=$F$5),#REF!,0)*$C$37,"")</f>
        <v/>
      </c>
      <c r="J83" s="58" t="str">
        <f t="shared" si="3"/>
        <v/>
      </c>
    </row>
    <row r="84" spans="1:10" ht="23" customHeight="1" x14ac:dyDescent="0.15">
      <c r="A84" s="53">
        <v>20</v>
      </c>
      <c r="B84" s="4">
        <f t="shared" si="0"/>
        <v>21</v>
      </c>
      <c r="C84" s="54"/>
      <c r="D84" s="55">
        <v>0</v>
      </c>
      <c r="E84" s="56">
        <f>Model!N24</f>
        <v>6000</v>
      </c>
      <c r="F84" s="56">
        <f t="shared" si="1"/>
        <v>90000</v>
      </c>
      <c r="G84" s="56">
        <f>Model!R24</f>
        <v>121971.65403973121</v>
      </c>
      <c r="H84" s="57"/>
      <c r="I84" s="58" t="str">
        <f>IF($C$14="Y",IF(AND(B84&lt;202,B84&lt;=$F$5),#REF!,0)*$C$37,"")</f>
        <v/>
      </c>
      <c r="J84" s="58" t="str">
        <f t="shared" si="3"/>
        <v/>
      </c>
    </row>
    <row r="85" spans="1:10" ht="12.75" customHeight="1" x14ac:dyDescent="0.15">
      <c r="A85" s="53">
        <v>21</v>
      </c>
      <c r="B85" s="4">
        <f t="shared" si="0"/>
        <v>22</v>
      </c>
      <c r="C85" s="54"/>
      <c r="D85" s="55">
        <v>0</v>
      </c>
      <c r="E85" s="56">
        <f>Model!N25</f>
        <v>6000</v>
      </c>
      <c r="F85" s="56">
        <f t="shared" si="1"/>
        <v>96000</v>
      </c>
      <c r="G85" s="56">
        <f>Model!R25</f>
        <v>126489.34897963091</v>
      </c>
      <c r="H85" s="57"/>
      <c r="I85" s="58" t="str">
        <f>IF($C$14="Y",IF(AND(B85&lt;202,B85&lt;=$F$5),#REF!,0)*$C$37,"")</f>
        <v/>
      </c>
      <c r="J85" s="58" t="str">
        <f t="shared" si="3"/>
        <v/>
      </c>
    </row>
    <row r="86" spans="1:10" ht="12.75" customHeight="1" x14ac:dyDescent="0.15">
      <c r="A86" s="53">
        <v>22</v>
      </c>
      <c r="B86" s="4">
        <f t="shared" si="0"/>
        <v>23</v>
      </c>
      <c r="C86" s="54"/>
      <c r="D86" s="55">
        <v>0</v>
      </c>
      <c r="E86" s="56">
        <f>Model!N26</f>
        <v>6000</v>
      </c>
      <c r="F86" s="56">
        <f t="shared" si="1"/>
        <v>102000</v>
      </c>
      <c r="G86" s="56">
        <f>Model!R26</f>
        <v>131505.20840733114</v>
      </c>
      <c r="H86" s="57"/>
      <c r="I86" s="58" t="str">
        <f>IF($C$14="Y",IF(AND(B86&lt;202,B86&lt;=$F$5),#REF!,0)*$C$37,"")</f>
        <v/>
      </c>
      <c r="J86" s="58" t="str">
        <f t="shared" si="3"/>
        <v/>
      </c>
    </row>
    <row r="87" spans="1:10" ht="12.75" customHeight="1" x14ac:dyDescent="0.15">
      <c r="A87" s="53">
        <v>23</v>
      </c>
      <c r="B87" s="4">
        <f t="shared" si="0"/>
        <v>24</v>
      </c>
      <c r="C87" s="54"/>
      <c r="D87" s="55">
        <v>0</v>
      </c>
      <c r="E87" s="56">
        <f>Model!N27</f>
        <v>6000</v>
      </c>
      <c r="F87" s="56">
        <f t="shared" si="1"/>
        <v>108000</v>
      </c>
      <c r="G87" s="56">
        <f>Model!R27</f>
        <v>136222.99810437637</v>
      </c>
      <c r="H87" s="57"/>
      <c r="I87" s="58" t="str">
        <f>IF($C$14="Y",IF(AND(B87&lt;202,B87&lt;=$F$5),#REF!,0)*$C$37,"")</f>
        <v/>
      </c>
      <c r="J87" s="58" t="str">
        <f t="shared" si="3"/>
        <v/>
      </c>
    </row>
    <row r="88" spans="1:10" ht="12.75" customHeight="1" x14ac:dyDescent="0.15">
      <c r="A88" s="53">
        <v>24</v>
      </c>
      <c r="B88" s="4">
        <f t="shared" si="0"/>
        <v>25</v>
      </c>
      <c r="C88" s="54"/>
      <c r="D88" s="55">
        <v>0</v>
      </c>
      <c r="E88" s="56">
        <f>Model!N28</f>
        <v>6000</v>
      </c>
      <c r="F88" s="56">
        <f t="shared" si="1"/>
        <v>114000</v>
      </c>
      <c r="G88" s="56">
        <f>Model!R28</f>
        <v>141289.37853923591</v>
      </c>
      <c r="H88" s="57"/>
      <c r="I88" s="58" t="str">
        <f>IF($C$14="Y",IF(AND(B88&lt;202,B88&lt;=$F$5),#REF!,0)*$C$37,"")</f>
        <v/>
      </c>
      <c r="J88" s="58" t="str">
        <f t="shared" si="3"/>
        <v/>
      </c>
    </row>
    <row r="89" spans="1:10" ht="23" customHeight="1" x14ac:dyDescent="0.15">
      <c r="A89" s="53">
        <v>25</v>
      </c>
      <c r="B89" s="4">
        <f t="shared" si="0"/>
        <v>26</v>
      </c>
      <c r="C89" s="54"/>
      <c r="D89" s="55">
        <v>0</v>
      </c>
      <c r="E89" s="56">
        <f>Model!N29</f>
        <v>6000</v>
      </c>
      <c r="F89" s="56">
        <f t="shared" si="1"/>
        <v>120000</v>
      </c>
      <c r="G89" s="56">
        <f>Model!R29</f>
        <v>146846.31711322762</v>
      </c>
      <c r="H89" s="57"/>
      <c r="I89" s="58" t="str">
        <f>IF($C$14="Y",IF(AND(B89&lt;202,B89&lt;=$F$5),#REF!,0)*$C$37,"")</f>
        <v/>
      </c>
      <c r="J89" s="58" t="str">
        <f t="shared" si="3"/>
        <v/>
      </c>
    </row>
    <row r="90" spans="1:10" ht="12.75" customHeight="1" x14ac:dyDescent="0.15">
      <c r="A90" s="53">
        <v>26</v>
      </c>
      <c r="B90" s="4">
        <f t="shared" si="0"/>
        <v>27</v>
      </c>
      <c r="C90" s="54"/>
      <c r="D90" s="55">
        <v>0</v>
      </c>
      <c r="E90" s="56">
        <f>Model!N30</f>
        <v>6000</v>
      </c>
      <c r="F90" s="56">
        <f t="shared" si="1"/>
        <v>126000</v>
      </c>
      <c r="G90" s="56">
        <f>Model!R30</f>
        <v>151856.03006522483</v>
      </c>
      <c r="H90" s="57"/>
      <c r="I90" s="58" t="str">
        <f>IF($C$14="Y",IF(AND(B90&lt;202,B90&lt;=$F$5),#REF!,0)*$C$37,"")</f>
        <v/>
      </c>
      <c r="J90" s="58" t="str">
        <f t="shared" si="3"/>
        <v/>
      </c>
    </row>
    <row r="91" spans="1:10" ht="12.75" customHeight="1" x14ac:dyDescent="0.15">
      <c r="A91" s="53">
        <v>27</v>
      </c>
      <c r="B91" s="4">
        <f t="shared" si="0"/>
        <v>28</v>
      </c>
      <c r="C91" s="54"/>
      <c r="D91" s="55">
        <v>0</v>
      </c>
      <c r="E91" s="56">
        <f>Model!N31</f>
        <v>6000</v>
      </c>
      <c r="F91" s="56">
        <f t="shared" si="1"/>
        <v>132000</v>
      </c>
      <c r="G91" s="56">
        <f>Model!R31</f>
        <v>157264.8606498029</v>
      </c>
      <c r="H91" s="57"/>
      <c r="I91" s="58" t="str">
        <f>IF($C$14="Y",IF(AND(B91&lt;202,B91&lt;=$F$5),#REF!,0)*$C$37,"")</f>
        <v/>
      </c>
      <c r="J91" s="58" t="str">
        <f t="shared" si="3"/>
        <v/>
      </c>
    </row>
    <row r="92" spans="1:10" ht="12.75" customHeight="1" x14ac:dyDescent="0.15">
      <c r="A92" s="53">
        <v>28</v>
      </c>
      <c r="B92" s="4">
        <f t="shared" si="0"/>
        <v>29</v>
      </c>
      <c r="C92" s="54"/>
      <c r="D92" s="55">
        <v>0</v>
      </c>
      <c r="E92" s="56">
        <f>Model!N32</f>
        <v>6000</v>
      </c>
      <c r="F92" s="56">
        <f t="shared" si="1"/>
        <v>138000</v>
      </c>
      <c r="G92" s="56">
        <f>Model!R32</f>
        <v>162811.60240443051</v>
      </c>
      <c r="H92" s="57"/>
      <c r="I92" s="58" t="str">
        <f>IF($C$14="Y",IF(AND(B92&lt;202,B92&lt;=$F$5),#REF!,0)*$C$37,"")</f>
        <v/>
      </c>
      <c r="J92" s="58" t="str">
        <f t="shared" si="3"/>
        <v/>
      </c>
    </row>
    <row r="93" spans="1:10" ht="12.75" customHeight="1" x14ac:dyDescent="0.15">
      <c r="A93" s="53">
        <v>29</v>
      </c>
      <c r="B93" s="4">
        <f t="shared" si="0"/>
        <v>30</v>
      </c>
      <c r="C93" s="54"/>
      <c r="D93" s="55">
        <v>0</v>
      </c>
      <c r="E93" s="56">
        <f>Model!N33</f>
        <v>6000</v>
      </c>
      <c r="F93" s="56">
        <f t="shared" si="1"/>
        <v>144000</v>
      </c>
      <c r="G93" s="56">
        <f>Model!R33</f>
        <v>168797.6207919399</v>
      </c>
      <c r="H93" s="57"/>
      <c r="I93" s="58" t="str">
        <f>IF($C$14="Y",IF(AND(B93&lt;202,B93&lt;=$F$5),#REF!,0)*$C$37,"")</f>
        <v/>
      </c>
      <c r="J93" s="58" t="str">
        <f t="shared" si="3"/>
        <v/>
      </c>
    </row>
    <row r="94" spans="1:10" ht="23" customHeight="1" x14ac:dyDescent="0.15">
      <c r="A94" s="53">
        <v>30</v>
      </c>
      <c r="B94" s="4">
        <f t="shared" si="0"/>
        <v>31</v>
      </c>
      <c r="C94" s="54"/>
      <c r="D94" s="55">
        <v>0</v>
      </c>
      <c r="E94" s="56">
        <f>Model!N34</f>
        <v>6000</v>
      </c>
      <c r="F94" s="56">
        <f t="shared" si="1"/>
        <v>150000</v>
      </c>
      <c r="G94" s="56">
        <f>Model!R34</f>
        <v>174289.89382456255</v>
      </c>
      <c r="H94" s="57"/>
      <c r="I94" s="58" t="str">
        <f>IF($C$14="Y",IF(AND(B94&lt;202,B94&lt;=$F$5),#REF!,0)*$C$37,"")</f>
        <v/>
      </c>
      <c r="J94" s="58" t="str">
        <f t="shared" si="3"/>
        <v/>
      </c>
    </row>
    <row r="95" spans="1:10" ht="12.75" customHeight="1" x14ac:dyDescent="0.15">
      <c r="A95" s="53">
        <v>31</v>
      </c>
      <c r="B95" s="4">
        <f t="shared" si="0"/>
        <v>32</v>
      </c>
      <c r="C95" s="54"/>
      <c r="D95" s="55">
        <v>0</v>
      </c>
      <c r="E95" s="56">
        <f>Model!N35</f>
        <v>6000</v>
      </c>
      <c r="F95" s="56">
        <f t="shared" si="1"/>
        <v>156000</v>
      </c>
      <c r="G95" s="56">
        <f>Model!R35</f>
        <v>182152.38778636567</v>
      </c>
      <c r="H95" s="57"/>
      <c r="I95" s="58" t="str">
        <f>IF($C$14="Y",IF(AND(B95&lt;202,B95&lt;=$F$5),#REF!,0)*$C$37,"")</f>
        <v/>
      </c>
      <c r="J95" s="58" t="str">
        <f t="shared" si="3"/>
        <v/>
      </c>
    </row>
    <row r="96" spans="1:10" ht="12.75" customHeight="1" x14ac:dyDescent="0.15">
      <c r="A96" s="53">
        <v>32</v>
      </c>
      <c r="B96" s="4">
        <f t="shared" si="0"/>
        <v>33</v>
      </c>
      <c r="C96" s="54"/>
      <c r="D96" s="55">
        <v>0</v>
      </c>
      <c r="E96" s="56">
        <f>Model!N36</f>
        <v>6000</v>
      </c>
      <c r="F96" s="56">
        <f t="shared" si="1"/>
        <v>162000</v>
      </c>
      <c r="G96" s="56">
        <f>Model!R36</f>
        <v>189833.58409978595</v>
      </c>
      <c r="H96" s="57"/>
      <c r="I96" s="58" t="str">
        <f>IF($C$14="Y",IF(AND(B96&lt;202,B96&lt;=$F$5),#REF!,0)*$C$37,"")</f>
        <v/>
      </c>
      <c r="J96" s="58" t="str">
        <f t="shared" si="3"/>
        <v/>
      </c>
    </row>
    <row r="97" spans="1:10" ht="12.75" customHeight="1" x14ac:dyDescent="0.15">
      <c r="A97" s="53">
        <v>33</v>
      </c>
      <c r="B97" s="4">
        <f t="shared" si="0"/>
        <v>34</v>
      </c>
      <c r="C97" s="54"/>
      <c r="D97" s="55">
        <v>0</v>
      </c>
      <c r="E97" s="56">
        <f>Model!N37</f>
        <v>6000</v>
      </c>
      <c r="F97" s="56">
        <f t="shared" si="1"/>
        <v>168000</v>
      </c>
      <c r="G97" s="56">
        <f>Model!R37</f>
        <v>197539.85521949633</v>
      </c>
      <c r="H97" s="57"/>
      <c r="I97" s="58" t="str">
        <f>IF($C$14="Y",IF(AND(B97&lt;202,B97&lt;=$F$5),#REF!,0)*$C$37,"")</f>
        <v/>
      </c>
      <c r="J97" s="58" t="str">
        <f t="shared" si="3"/>
        <v/>
      </c>
    </row>
    <row r="98" spans="1:10" ht="12.75" customHeight="1" x14ac:dyDescent="0.15">
      <c r="A98" s="53">
        <v>34</v>
      </c>
      <c r="B98" s="4">
        <f t="shared" si="0"/>
        <v>35</v>
      </c>
      <c r="C98" s="54"/>
      <c r="D98" s="55">
        <v>0</v>
      </c>
      <c r="E98" s="56">
        <f>Model!N38</f>
        <v>6000</v>
      </c>
      <c r="F98" s="56">
        <f t="shared" si="1"/>
        <v>174000</v>
      </c>
      <c r="G98" s="56">
        <f>Model!R38</f>
        <v>205110.97830859927</v>
      </c>
      <c r="H98" s="57"/>
      <c r="I98" s="58" t="str">
        <f>IF($C$14="Y",IF(AND(B98&lt;202,B98&lt;=$F$5),#REF!,0)*$C$37,"")</f>
        <v/>
      </c>
      <c r="J98" s="58" t="str">
        <f t="shared" si="3"/>
        <v/>
      </c>
    </row>
    <row r="99" spans="1:10" ht="23" customHeight="1" x14ac:dyDescent="0.15">
      <c r="A99" s="53">
        <v>35</v>
      </c>
      <c r="B99" s="4">
        <f t="shared" si="0"/>
        <v>36</v>
      </c>
      <c r="C99" s="54"/>
      <c r="D99" s="55">
        <v>0</v>
      </c>
      <c r="E99" s="56">
        <f>Model!N39</f>
        <v>6000</v>
      </c>
      <c r="F99" s="56">
        <f t="shared" si="1"/>
        <v>180000</v>
      </c>
      <c r="G99" s="56">
        <f>Model!R39</f>
        <v>213151.60773798908</v>
      </c>
      <c r="H99" s="57"/>
      <c r="I99" s="58" t="str">
        <f>IF($C$14="Y",IF(AND(B99&lt;202,B99&lt;=$F$5),#REF!,0)*$C$37,"")</f>
        <v/>
      </c>
      <c r="J99" s="58" t="str">
        <f t="shared" si="3"/>
        <v/>
      </c>
    </row>
    <row r="100" spans="1:10" ht="12.75" customHeight="1" x14ac:dyDescent="0.15">
      <c r="A100" s="53">
        <v>36</v>
      </c>
      <c r="B100" s="4">
        <f t="shared" si="0"/>
        <v>37</v>
      </c>
      <c r="C100" s="54"/>
      <c r="D100" s="55">
        <v>0</v>
      </c>
      <c r="E100" s="56">
        <f>Model!N40</f>
        <v>6000</v>
      </c>
      <c r="F100" s="56">
        <f t="shared" si="1"/>
        <v>186000</v>
      </c>
      <c r="G100" s="56">
        <f>Model!R40</f>
        <v>222721.98674645793</v>
      </c>
      <c r="H100" s="57"/>
      <c r="I100" s="58" t="str">
        <f>IF($C$14="Y",IF(AND(B100&lt;202,B100&lt;=$F$5),#REF!,0)*$C$37,"")</f>
        <v/>
      </c>
      <c r="J100" s="58" t="str">
        <f t="shared" si="3"/>
        <v/>
      </c>
    </row>
    <row r="101" spans="1:10" ht="12.75" customHeight="1" x14ac:dyDescent="0.15">
      <c r="A101" s="53">
        <v>37</v>
      </c>
      <c r="B101" s="4">
        <f t="shared" si="0"/>
        <v>38</v>
      </c>
      <c r="C101" s="54"/>
      <c r="D101" s="55">
        <v>0</v>
      </c>
      <c r="E101" s="56">
        <f>Model!N41</f>
        <v>6000</v>
      </c>
      <c r="F101" s="56">
        <f t="shared" si="1"/>
        <v>192000</v>
      </c>
      <c r="G101" s="56">
        <f>Model!R41</f>
        <v>233017.96077165543</v>
      </c>
      <c r="H101" s="57"/>
      <c r="I101" s="58" t="str">
        <f>IF($C$14="Y",IF(AND(B101&lt;202,B101&lt;=$F$5),#REF!,0)*$C$37,"")</f>
        <v/>
      </c>
      <c r="J101" s="58" t="str">
        <f t="shared" si="3"/>
        <v/>
      </c>
    </row>
    <row r="102" spans="1:10" ht="12.75" customHeight="1" x14ac:dyDescent="0.15">
      <c r="A102" s="53">
        <v>38</v>
      </c>
      <c r="B102" s="4">
        <f t="shared" si="0"/>
        <v>39</v>
      </c>
      <c r="C102" s="54"/>
      <c r="D102" s="55">
        <v>0</v>
      </c>
      <c r="E102" s="56">
        <f>Model!N42</f>
        <v>6000</v>
      </c>
      <c r="F102" s="56">
        <f t="shared" si="1"/>
        <v>198000</v>
      </c>
      <c r="G102" s="56">
        <f>Model!R42</f>
        <v>244020.89099665181</v>
      </c>
      <c r="H102" s="57"/>
      <c r="I102" s="58" t="str">
        <f>IF($C$14="Y",IF(AND(B102&lt;202,B102&lt;=$F$5),#REF!,0)*$C$37,"")</f>
        <v/>
      </c>
      <c r="J102" s="58" t="str">
        <f t="shared" si="3"/>
        <v/>
      </c>
    </row>
    <row r="103" spans="1:10" ht="12.75" customHeight="1" x14ac:dyDescent="0.15">
      <c r="A103" s="53">
        <v>39</v>
      </c>
      <c r="B103" s="4">
        <f t="shared" si="0"/>
        <v>40</v>
      </c>
      <c r="C103" s="54"/>
      <c r="D103" s="55">
        <v>0</v>
      </c>
      <c r="E103" s="56">
        <f>Model!N43</f>
        <v>6000</v>
      </c>
      <c r="F103" s="56">
        <f t="shared" si="1"/>
        <v>204000</v>
      </c>
      <c r="G103" s="56">
        <f>Model!R43</f>
        <v>255763.42871350999</v>
      </c>
      <c r="H103" s="57"/>
      <c r="I103" s="58" t="str">
        <f>IF($C$14="Y",IF(AND(B103&lt;202,B103&lt;=$F$5),#REF!,0)*$C$37,"")</f>
        <v/>
      </c>
      <c r="J103" s="58" t="str">
        <f t="shared" si="3"/>
        <v/>
      </c>
    </row>
    <row r="104" spans="1:10" ht="23" customHeight="1" x14ac:dyDescent="0.15">
      <c r="A104" s="53">
        <v>40</v>
      </c>
      <c r="B104" s="4">
        <f t="shared" si="0"/>
        <v>41</v>
      </c>
      <c r="C104" s="54"/>
      <c r="D104" s="55">
        <v>0</v>
      </c>
      <c r="E104" s="56">
        <f>Model!N44</f>
        <v>6000</v>
      </c>
      <c r="F104" s="56">
        <f t="shared" si="1"/>
        <v>210000</v>
      </c>
      <c r="G104" s="56">
        <f>Model!R44</f>
        <v>268468.24445507856</v>
      </c>
      <c r="H104" s="57"/>
      <c r="I104" s="58" t="str">
        <f>IF($C$14="Y",IF(AND(B104&lt;202,B104&lt;=$F$5),#REF!,0)*$C$37,"")</f>
        <v/>
      </c>
      <c r="J104" s="58" t="str">
        <f t="shared" si="3"/>
        <v/>
      </c>
    </row>
    <row r="105" spans="1:10" ht="12.75" customHeight="1" x14ac:dyDescent="0.15">
      <c r="A105" s="53">
        <v>41</v>
      </c>
      <c r="B105" s="4">
        <f t="shared" si="0"/>
        <v>42</v>
      </c>
      <c r="C105" s="54"/>
      <c r="D105" s="55">
        <v>0</v>
      </c>
      <c r="E105" s="56">
        <f>Model!N45</f>
        <v>6000</v>
      </c>
      <c r="F105" s="56">
        <f t="shared" si="1"/>
        <v>216000</v>
      </c>
      <c r="G105" s="56">
        <f>Model!R45</f>
        <v>283877.67222564231</v>
      </c>
      <c r="H105" s="57"/>
      <c r="I105" s="58" t="str">
        <f>IF($C$14="Y",IF(AND(B105&lt;202,B105&lt;=$F$5),#REF!,0)*$C$37,"")</f>
        <v/>
      </c>
      <c r="J105" s="58" t="str">
        <f t="shared" si="3"/>
        <v/>
      </c>
    </row>
    <row r="106" spans="1:10" ht="12.75" customHeight="1" x14ac:dyDescent="0.15">
      <c r="A106" s="53">
        <v>42</v>
      </c>
      <c r="B106" s="4">
        <f t="shared" si="0"/>
        <v>43</v>
      </c>
      <c r="C106" s="54"/>
      <c r="D106" s="55">
        <v>0</v>
      </c>
      <c r="E106" s="56">
        <f>Model!N46</f>
        <v>6000</v>
      </c>
      <c r="F106" s="56">
        <f t="shared" si="1"/>
        <v>222000</v>
      </c>
      <c r="G106" s="56">
        <f>Model!R46</f>
        <v>300543.86825960863</v>
      </c>
      <c r="H106" s="57"/>
      <c r="I106" s="58" t="str">
        <f>IF($C$14="Y",IF(AND(B106&lt;202,B106&lt;=$F$5),#REF!,0)*$C$37,"")</f>
        <v/>
      </c>
      <c r="J106" s="58" t="str">
        <f t="shared" si="3"/>
        <v/>
      </c>
    </row>
    <row r="107" spans="1:10" ht="12.75" customHeight="1" x14ac:dyDescent="0.15">
      <c r="A107" s="53">
        <v>43</v>
      </c>
      <c r="B107" s="4">
        <f t="shared" si="0"/>
        <v>44</v>
      </c>
      <c r="C107" s="54"/>
      <c r="D107" s="55">
        <v>0</v>
      </c>
      <c r="E107" s="56">
        <f>Model!N47</f>
        <v>6000</v>
      </c>
      <c r="F107" s="56">
        <f t="shared" si="1"/>
        <v>228000</v>
      </c>
      <c r="G107" s="56">
        <f>Model!R47</f>
        <v>318458.87327481143</v>
      </c>
      <c r="H107" s="57"/>
      <c r="I107" s="58" t="str">
        <f>IF($C$14="Y",IF(AND(B107&lt;202,B107&lt;=$F$5),#REF!,0)*$C$37,"")</f>
        <v/>
      </c>
      <c r="J107" s="58" t="str">
        <f t="shared" si="3"/>
        <v/>
      </c>
    </row>
    <row r="108" spans="1:10" ht="12.75" customHeight="1" x14ac:dyDescent="0.15">
      <c r="A108" s="53">
        <v>44</v>
      </c>
      <c r="B108" s="4">
        <f t="shared" si="0"/>
        <v>45</v>
      </c>
      <c r="C108" s="54"/>
      <c r="D108" s="55">
        <v>0</v>
      </c>
      <c r="E108" s="56">
        <f>Model!N48</f>
        <v>6000</v>
      </c>
      <c r="F108" s="56">
        <f t="shared" si="1"/>
        <v>234000</v>
      </c>
      <c r="G108" s="56">
        <f>Model!R48</f>
        <v>337944.20917872782</v>
      </c>
      <c r="H108" s="57"/>
      <c r="I108" s="58" t="str">
        <f>IF($C$14="Y",IF(AND(B108&lt;202,B108&lt;=$F$5),#REF!,0)*$C$37,"")</f>
        <v/>
      </c>
      <c r="J108" s="58" t="str">
        <f t="shared" si="3"/>
        <v/>
      </c>
    </row>
    <row r="109" spans="1:10" ht="23" customHeight="1" x14ac:dyDescent="0.15">
      <c r="A109" s="53">
        <v>45</v>
      </c>
      <c r="B109" s="4">
        <f t="shared" si="0"/>
        <v>46</v>
      </c>
      <c r="C109" s="54"/>
      <c r="D109" s="55">
        <v>0</v>
      </c>
      <c r="E109" s="56">
        <f>Model!N49</f>
        <v>6000</v>
      </c>
      <c r="F109" s="56">
        <f t="shared" si="1"/>
        <v>240000</v>
      </c>
      <c r="G109" s="56">
        <f>Model!R49</f>
        <v>359004.1886030953</v>
      </c>
      <c r="H109" s="57"/>
      <c r="I109" s="58" t="str">
        <f>IF($C$14="Y",IF(AND(B109&lt;202,B109&lt;=$F$5),#REF!,0)*$C$37,"")</f>
        <v/>
      </c>
      <c r="J109" s="58" t="str">
        <f t="shared" si="3"/>
        <v/>
      </c>
    </row>
    <row r="110" spans="1:10" ht="12.75" customHeight="1" x14ac:dyDescent="0.15">
      <c r="A110" s="53">
        <v>46</v>
      </c>
      <c r="B110" s="4">
        <f t="shared" si="0"/>
        <v>47</v>
      </c>
      <c r="C110" s="54"/>
      <c r="D110" s="55">
        <v>0</v>
      </c>
      <c r="E110" s="56">
        <f>Model!N50</f>
        <v>6000</v>
      </c>
      <c r="F110" s="56">
        <f t="shared" si="1"/>
        <v>246000</v>
      </c>
      <c r="G110" s="56">
        <f>Model!R50</f>
        <v>381767.92847997136</v>
      </c>
      <c r="H110" s="57"/>
      <c r="I110" s="58" t="str">
        <f>IF($C$14="Y",IF(AND(B110&lt;202,B110&lt;=$F$5),#REF!,0)*$C$37,"")</f>
        <v/>
      </c>
      <c r="J110" s="58" t="str">
        <f t="shared" si="3"/>
        <v/>
      </c>
    </row>
    <row r="111" spans="1:10" ht="12.75" customHeight="1" x14ac:dyDescent="0.15">
      <c r="A111" s="53">
        <v>47</v>
      </c>
      <c r="B111" s="4">
        <f t="shared" si="0"/>
        <v>48</v>
      </c>
      <c r="C111" s="54"/>
      <c r="D111" s="55">
        <v>0</v>
      </c>
      <c r="E111" s="56">
        <f>Model!N51</f>
        <v>6000</v>
      </c>
      <c r="F111" s="56">
        <f t="shared" si="1"/>
        <v>252000</v>
      </c>
      <c r="G111" s="56">
        <f>Model!R51</f>
        <v>406401.92217668652</v>
      </c>
      <c r="H111" s="57"/>
      <c r="I111" s="58" t="str">
        <f>IF($C$14="Y",IF(AND(B111&lt;202,B111&lt;=$F$5),#REF!,0)*$C$37,"")</f>
        <v/>
      </c>
      <c r="J111" s="58" t="str">
        <f t="shared" si="3"/>
        <v/>
      </c>
    </row>
    <row r="112" spans="1:10" ht="12.75" customHeight="1" x14ac:dyDescent="0.15">
      <c r="A112" s="53">
        <v>48</v>
      </c>
      <c r="B112" s="4">
        <f t="shared" si="0"/>
        <v>49</v>
      </c>
      <c r="C112" s="54"/>
      <c r="D112" s="55">
        <v>0</v>
      </c>
      <c r="E112" s="56">
        <f>Model!N52</f>
        <v>6000</v>
      </c>
      <c r="F112" s="56">
        <f t="shared" si="1"/>
        <v>258000</v>
      </c>
      <c r="G112" s="56">
        <f>Model!R52</f>
        <v>432844.68240708031</v>
      </c>
      <c r="H112" s="57"/>
      <c r="I112" s="58" t="str">
        <f>IF($C$14="Y",IF(AND(B112&lt;202,B112&lt;=$F$5),#REF!,0)*$C$37,"")</f>
        <v/>
      </c>
      <c r="J112" s="58" t="str">
        <f t="shared" si="3"/>
        <v/>
      </c>
    </row>
    <row r="113" spans="1:10" ht="12.75" customHeight="1" x14ac:dyDescent="0.15">
      <c r="A113" s="53">
        <v>49</v>
      </c>
      <c r="B113" s="4">
        <f t="shared" si="0"/>
        <v>50</v>
      </c>
      <c r="C113" s="54"/>
      <c r="D113" s="55">
        <v>0</v>
      </c>
      <c r="E113" s="56">
        <f>Model!N53</f>
        <v>6000</v>
      </c>
      <c r="F113" s="56">
        <f t="shared" si="1"/>
        <v>264000</v>
      </c>
      <c r="G113" s="56">
        <f>Model!R53</f>
        <v>461593.99016572535</v>
      </c>
      <c r="H113" s="57"/>
      <c r="I113" s="58" t="str">
        <f>IF($C$14="Y",IF(AND(B113&lt;202,B113&lt;=$F$5),#REF!,0)*$C$37,"")</f>
        <v/>
      </c>
      <c r="J113" s="58" t="str">
        <f t="shared" si="3"/>
        <v/>
      </c>
    </row>
    <row r="114" spans="1:10" ht="23" customHeight="1" x14ac:dyDescent="0.15">
      <c r="A114" s="53">
        <v>50</v>
      </c>
      <c r="B114" s="4">
        <f t="shared" si="0"/>
        <v>51</v>
      </c>
      <c r="C114" s="54"/>
      <c r="D114" s="55">
        <v>0</v>
      </c>
      <c r="E114" s="56">
        <f>Model!N54</f>
        <v>6000</v>
      </c>
      <c r="F114" s="56">
        <f t="shared" si="1"/>
        <v>270000</v>
      </c>
      <c r="G114" s="56">
        <f>Model!R54</f>
        <v>492655.22743246518</v>
      </c>
      <c r="H114" s="57"/>
      <c r="I114" s="58" t="str">
        <f>IF($C$14="Y",IF(AND(B114&lt;202,B114&lt;=$F$5),#REF!,0)*$C$37,"")</f>
        <v/>
      </c>
      <c r="J114" s="58" t="str">
        <f t="shared" si="3"/>
        <v/>
      </c>
    </row>
    <row r="115" spans="1:10" ht="12.75" customHeight="1" x14ac:dyDescent="0.15">
      <c r="A115" s="53">
        <v>51</v>
      </c>
      <c r="B115" s="4">
        <f t="shared" si="0"/>
        <v>52</v>
      </c>
      <c r="C115" s="54"/>
      <c r="D115" s="55">
        <v>0</v>
      </c>
      <c r="E115" s="56">
        <f>Model!N55</f>
        <v>6000</v>
      </c>
      <c r="F115" s="56">
        <f t="shared" si="1"/>
        <v>276000</v>
      </c>
      <c r="G115" s="56">
        <f>Model!R55</f>
        <v>526898.01512310863</v>
      </c>
      <c r="H115" s="57"/>
      <c r="I115" s="58" t="str">
        <f>IF($C$14="Y",IF(AND(B115&lt;202,B115&lt;=$F$5),#REF!,0)*$C$37,"")</f>
        <v/>
      </c>
      <c r="J115" s="58" t="str">
        <f t="shared" si="3"/>
        <v/>
      </c>
    </row>
    <row r="116" spans="1:10" ht="12.75" customHeight="1" x14ac:dyDescent="0.15">
      <c r="A116" s="53">
        <v>52</v>
      </c>
      <c r="B116" s="4">
        <f t="shared" si="0"/>
        <v>53</v>
      </c>
      <c r="C116" s="54"/>
      <c r="D116" s="55">
        <v>0</v>
      </c>
      <c r="E116" s="56">
        <f>Model!N56</f>
        <v>6000</v>
      </c>
      <c r="F116" s="56">
        <f t="shared" si="1"/>
        <v>282000</v>
      </c>
      <c r="G116" s="56">
        <f>Model!R56</f>
        <v>563992.79180030734</v>
      </c>
      <c r="H116" s="57"/>
      <c r="I116" s="58" t="str">
        <f>IF($C$14="Y",IF(AND(B116&lt;202,B116&lt;=$F$5),#REF!,0)*$C$37,"")</f>
        <v/>
      </c>
      <c r="J116" s="58" t="str">
        <f t="shared" si="3"/>
        <v/>
      </c>
    </row>
    <row r="117" spans="1:10" ht="12.75" customHeight="1" x14ac:dyDescent="0.15">
      <c r="A117" s="53">
        <v>53</v>
      </c>
      <c r="B117" s="4">
        <f t="shared" si="0"/>
        <v>54</v>
      </c>
      <c r="C117" s="54"/>
      <c r="D117" s="55">
        <v>0</v>
      </c>
      <c r="E117" s="56">
        <f>Model!N57</f>
        <v>6000</v>
      </c>
      <c r="F117" s="56">
        <f t="shared" si="1"/>
        <v>288000</v>
      </c>
      <c r="G117" s="56">
        <f>Model!R57</f>
        <v>603690.46992327401</v>
      </c>
      <c r="H117" s="57"/>
      <c r="I117" s="58" t="str">
        <f>IF($C$14="Y",IF(AND(B117&lt;202,B117&lt;=$F$5),#REF!,0)*$C$37,"")</f>
        <v/>
      </c>
      <c r="J117" s="58" t="str">
        <f t="shared" si="3"/>
        <v/>
      </c>
    </row>
    <row r="118" spans="1:10" ht="12.75" customHeight="1" x14ac:dyDescent="0.15">
      <c r="A118" s="53">
        <v>54</v>
      </c>
      <c r="B118" s="4">
        <f t="shared" si="0"/>
        <v>55</v>
      </c>
      <c r="C118" s="54"/>
      <c r="D118" s="55">
        <v>0</v>
      </c>
      <c r="E118" s="56">
        <f>Model!N58</f>
        <v>6000</v>
      </c>
      <c r="F118" s="56">
        <f t="shared" si="1"/>
        <v>294000</v>
      </c>
      <c r="G118" s="56">
        <f>Model!R58</f>
        <v>647089.07070154394</v>
      </c>
      <c r="H118" s="57"/>
      <c r="I118" s="58" t="str">
        <f>IF($C$14="Y",IF(AND(B118&lt;202,B118&lt;=$F$5),#REF!,0)*$C$37,"")</f>
        <v/>
      </c>
      <c r="J118" s="58" t="str">
        <f t="shared" si="3"/>
        <v/>
      </c>
    </row>
    <row r="119" spans="1:10" ht="23" customHeight="1" x14ac:dyDescent="0.15">
      <c r="A119" s="53">
        <v>55</v>
      </c>
      <c r="B119" s="4">
        <f t="shared" si="0"/>
        <v>56</v>
      </c>
      <c r="C119" s="54"/>
      <c r="D119" s="55">
        <v>0</v>
      </c>
      <c r="E119" s="56">
        <f>Model!N59</f>
        <v>6000</v>
      </c>
      <c r="F119" s="56">
        <f t="shared" si="1"/>
        <v>300000</v>
      </c>
      <c r="G119" s="56">
        <f>Model!R59</f>
        <v>694014.23410319141</v>
      </c>
      <c r="H119" s="57"/>
      <c r="I119" s="58" t="str">
        <f>IF($C$14="Y",IF(AND(B119&lt;202,B119&lt;=$F$5),#REF!,0)*$C$37,"")</f>
        <v/>
      </c>
      <c r="J119" s="58" t="str">
        <f t="shared" si="3"/>
        <v/>
      </c>
    </row>
    <row r="120" spans="1:10" ht="12.75" customHeight="1" x14ac:dyDescent="0.15">
      <c r="A120" s="53">
        <v>56</v>
      </c>
      <c r="B120" s="4">
        <f t="shared" si="0"/>
        <v>57</v>
      </c>
      <c r="C120" s="54"/>
      <c r="D120" s="55">
        <v>0</v>
      </c>
      <c r="E120" s="56">
        <f>Model!N60</f>
        <v>6000</v>
      </c>
      <c r="F120" s="56">
        <f t="shared" si="1"/>
        <v>306000</v>
      </c>
      <c r="G120" s="56">
        <f>Model!R60</f>
        <v>744779.81599143276</v>
      </c>
      <c r="H120" s="57"/>
      <c r="I120" s="58" t="str">
        <f>IF($C$14="Y",IF(AND(B120&lt;202,B120&lt;=$F$5),#REF!,0)*$C$37,"")</f>
        <v/>
      </c>
      <c r="J120" s="58" t="str">
        <f t="shared" si="3"/>
        <v/>
      </c>
    </row>
    <row r="121" spans="1:10" ht="12.75" customHeight="1" x14ac:dyDescent="0.15">
      <c r="A121" s="53">
        <v>57</v>
      </c>
      <c r="B121" s="4">
        <f t="shared" si="0"/>
        <v>58</v>
      </c>
      <c r="C121" s="54"/>
      <c r="D121" s="55">
        <v>0</v>
      </c>
      <c r="E121" s="56">
        <f>Model!N61</f>
        <v>6000</v>
      </c>
      <c r="F121" s="56">
        <f t="shared" si="1"/>
        <v>312000</v>
      </c>
      <c r="G121" s="56">
        <f>Model!R61</f>
        <v>799752.07088051725</v>
      </c>
      <c r="H121" s="57"/>
      <c r="I121" s="58" t="str">
        <f>IF($C$14="Y",IF(AND(B121&lt;202,B121&lt;=$F$5),#REF!,0)*$C$37,"")</f>
        <v/>
      </c>
      <c r="J121" s="58" t="str">
        <f t="shared" si="3"/>
        <v/>
      </c>
    </row>
    <row r="122" spans="1:10" ht="12.75" customHeight="1" x14ac:dyDescent="0.15">
      <c r="A122" s="53">
        <v>58</v>
      </c>
      <c r="B122" s="4">
        <f t="shared" si="0"/>
        <v>59</v>
      </c>
      <c r="C122" s="54"/>
      <c r="D122" s="55">
        <v>0</v>
      </c>
      <c r="E122" s="56">
        <f>Model!N62</f>
        <v>6000</v>
      </c>
      <c r="F122" s="56">
        <f t="shared" si="1"/>
        <v>318000</v>
      </c>
      <c r="G122" s="56">
        <f>Model!R62</f>
        <v>858521.37051569589</v>
      </c>
      <c r="H122" s="57"/>
      <c r="I122" s="58" t="str">
        <f>IF($C$14="Y",IF(AND(B122&lt;202,B122&lt;=$F$5),#REF!,0)*$C$37,"")</f>
        <v/>
      </c>
      <c r="J122" s="58" t="str">
        <f t="shared" si="3"/>
        <v/>
      </c>
    </row>
    <row r="123" spans="1:10" ht="12.75" customHeight="1" x14ac:dyDescent="0.15">
      <c r="A123" s="53">
        <v>59</v>
      </c>
      <c r="B123" s="4">
        <f t="shared" si="0"/>
        <v>60</v>
      </c>
      <c r="C123" s="54"/>
      <c r="D123" s="55">
        <v>0</v>
      </c>
      <c r="E123" s="56">
        <f>Model!N63</f>
        <v>6000</v>
      </c>
      <c r="F123" s="56">
        <f t="shared" si="1"/>
        <v>324000</v>
      </c>
      <c r="G123" s="56">
        <f>Model!R63</f>
        <v>922767.59128521266</v>
      </c>
      <c r="H123" s="57"/>
      <c r="I123" s="58" t="str">
        <f>IF($C$14="Y",IF(AND(B123&lt;202,B123&lt;=$F$5),#REF!,0)*$C$37,"")</f>
        <v/>
      </c>
      <c r="J123" s="58" t="str">
        <f t="shared" si="3"/>
        <v/>
      </c>
    </row>
    <row r="124" spans="1:10" ht="23" customHeight="1" x14ac:dyDescent="0.15">
      <c r="A124" s="53">
        <v>60</v>
      </c>
      <c r="B124" s="4">
        <f t="shared" si="0"/>
        <v>61</v>
      </c>
      <c r="C124" s="54"/>
      <c r="D124" s="55">
        <v>0</v>
      </c>
      <c r="E124" s="56">
        <f>Model!N64</f>
        <v>6000</v>
      </c>
      <c r="F124" s="56">
        <f t="shared" si="1"/>
        <v>330000</v>
      </c>
      <c r="G124" s="56">
        <f>Model!R64</f>
        <v>992254.15378295374</v>
      </c>
      <c r="H124" s="57"/>
      <c r="I124" s="58" t="str">
        <f>IF($C$14="Y",IF(AND(B124&lt;202,B124&lt;=$F$5),#REF!,0)*$C$37,"")</f>
        <v/>
      </c>
      <c r="J124" s="58" t="str">
        <f t="shared" si="3"/>
        <v/>
      </c>
    </row>
    <row r="125" spans="1:10" ht="12.75" customHeight="1" x14ac:dyDescent="0.15">
      <c r="A125" s="53">
        <v>61</v>
      </c>
      <c r="B125" s="4">
        <f t="shared" si="0"/>
        <v>62</v>
      </c>
      <c r="C125" s="54"/>
      <c r="D125" s="55">
        <v>0</v>
      </c>
      <c r="E125" s="56">
        <f>Model!N65</f>
        <v>6000</v>
      </c>
      <c r="F125" s="56">
        <f t="shared" si="1"/>
        <v>336000</v>
      </c>
      <c r="G125" s="56">
        <f>Model!R65</f>
        <v>1066799.4524537136</v>
      </c>
      <c r="H125" s="57"/>
      <c r="I125" s="58" t="str">
        <f>IF($C$14="Y",IF(AND(B125&lt;202,B125&lt;=$F$5),#REF!,0)*$C$37,"")</f>
        <v/>
      </c>
      <c r="J125" s="58" t="str">
        <f t="shared" si="3"/>
        <v/>
      </c>
    </row>
    <row r="126" spans="1:10" ht="12.75" customHeight="1" x14ac:dyDescent="0.15">
      <c r="A126" s="53">
        <v>62</v>
      </c>
      <c r="B126" s="4">
        <f t="shared" si="0"/>
        <v>63</v>
      </c>
      <c r="C126" s="54"/>
      <c r="D126" s="55">
        <v>0</v>
      </c>
      <c r="E126" s="56">
        <f>Model!N66</f>
        <v>6000</v>
      </c>
      <c r="F126" s="56">
        <f t="shared" si="1"/>
        <v>342000</v>
      </c>
      <c r="G126" s="56">
        <f>Model!R66</f>
        <v>1147442.051869188</v>
      </c>
      <c r="H126" s="57"/>
      <c r="I126" s="58" t="str">
        <f>IF($C$14="Y",IF(AND(B126&lt;202,B126&lt;=$F$5),#REF!,0)*$C$37,"")</f>
        <v/>
      </c>
      <c r="J126" s="58" t="str">
        <f t="shared" si="3"/>
        <v/>
      </c>
    </row>
    <row r="127" spans="1:10" ht="12.75" customHeight="1" x14ac:dyDescent="0.15">
      <c r="A127" s="53">
        <v>63</v>
      </c>
      <c r="B127" s="4">
        <f t="shared" si="0"/>
        <v>64</v>
      </c>
      <c r="C127" s="54"/>
      <c r="D127" s="55">
        <v>0</v>
      </c>
      <c r="E127" s="56">
        <f>Model!N67</f>
        <v>6000</v>
      </c>
      <c r="F127" s="56">
        <f t="shared" si="1"/>
        <v>348000</v>
      </c>
      <c r="G127" s="56">
        <f>Model!R67</f>
        <v>1233429.6231514073</v>
      </c>
      <c r="H127" s="57"/>
      <c r="I127" s="58" t="str">
        <f>IF($C$14="Y",IF(AND(B127&lt;202,B127&lt;=$F$5),#REF!,0)*$C$37,"")</f>
        <v/>
      </c>
      <c r="J127" s="58" t="str">
        <f t="shared" si="3"/>
        <v/>
      </c>
    </row>
    <row r="128" spans="1:10" ht="12.75" customHeight="1" x14ac:dyDescent="0.15">
      <c r="A128" s="53">
        <v>64</v>
      </c>
      <c r="B128" s="4">
        <f t="shared" ref="B128:B164" si="4">B127+1</f>
        <v>65</v>
      </c>
      <c r="C128" s="54"/>
      <c r="D128" s="55">
        <v>0</v>
      </c>
      <c r="E128" s="56">
        <f>Model!N68</f>
        <v>6000</v>
      </c>
      <c r="F128" s="56">
        <f t="shared" si="1"/>
        <v>354000</v>
      </c>
      <c r="G128" s="56">
        <f>Model!R68</f>
        <v>1327520.8664875936</v>
      </c>
      <c r="H128" s="57"/>
      <c r="I128" s="58" t="str">
        <f>IF($C$14="Y",IF(AND(B128&lt;202,B128&lt;=$F$5),#REF!,0)*$C$37,"")</f>
        <v/>
      </c>
      <c r="J128" s="58" t="str">
        <f t="shared" si="3"/>
        <v/>
      </c>
    </row>
    <row r="129" spans="1:10" ht="23" customHeight="1" x14ac:dyDescent="0.15">
      <c r="A129" s="53">
        <v>65</v>
      </c>
      <c r="B129" s="4">
        <f t="shared" si="4"/>
        <v>66</v>
      </c>
      <c r="C129" s="54"/>
      <c r="D129" s="55">
        <v>0</v>
      </c>
      <c r="E129" s="56">
        <f>Model!N69</f>
        <v>6000</v>
      </c>
      <c r="F129" s="56">
        <f t="shared" ref="F129:F164" si="5">IF(AND(B129&lt;202,B129&lt;=$F$5),F128+E129,0)</f>
        <v>360000</v>
      </c>
      <c r="G129" s="56">
        <f>Model!R69</f>
        <v>1429177.2928138373</v>
      </c>
      <c r="H129" s="57"/>
      <c r="I129" s="58" t="str">
        <f>IF($C$14="Y",IF(AND(B129&lt;202,B129&lt;=$F$5),#REF!,0)*$C$37,"")</f>
        <v/>
      </c>
      <c r="J129" s="58" t="str">
        <f t="shared" ref="J129:J164" si="6">IF($C$14="Y",G129-I129,"")</f>
        <v/>
      </c>
    </row>
    <row r="130" spans="1:10" ht="12.75" customHeight="1" x14ac:dyDescent="0.15">
      <c r="A130" s="53">
        <v>66</v>
      </c>
      <c r="B130" s="4">
        <f t="shared" si="4"/>
        <v>67</v>
      </c>
      <c r="C130" s="54"/>
      <c r="D130" s="55">
        <v>0</v>
      </c>
      <c r="E130" s="56">
        <f>Model!N70</f>
        <v>6000</v>
      </c>
      <c r="F130" s="56">
        <f t="shared" si="5"/>
        <v>366000</v>
      </c>
      <c r="G130" s="56">
        <f>Model!R70</f>
        <v>1539076.7199532802</v>
      </c>
      <c r="H130" s="57"/>
      <c r="I130" s="58" t="str">
        <f>IF($C$14="Y",IF(AND(B130&lt;202,B130&lt;=$F$5),#REF!,0)*$C$37,"")</f>
        <v/>
      </c>
      <c r="J130" s="58" t="str">
        <f t="shared" si="6"/>
        <v/>
      </c>
    </row>
    <row r="131" spans="1:10" ht="12.75" customHeight="1" x14ac:dyDescent="0.15">
      <c r="A131" s="53">
        <v>67</v>
      </c>
      <c r="B131" s="4">
        <f t="shared" si="4"/>
        <v>68</v>
      </c>
      <c r="C131" s="54"/>
      <c r="D131" s="55">
        <v>0</v>
      </c>
      <c r="E131" s="56">
        <f>Model!N71</f>
        <v>6000</v>
      </c>
      <c r="F131" s="56">
        <f t="shared" si="5"/>
        <v>372000</v>
      </c>
      <c r="G131" s="56">
        <f>Model!R71</f>
        <v>1657970.4245192637</v>
      </c>
      <c r="H131" s="57"/>
      <c r="I131" s="58" t="str">
        <f>IF($C$14="Y",IF(AND(B131&lt;202,B131&lt;=$F$5),#REF!,0)*$C$37,"")</f>
        <v/>
      </c>
      <c r="J131" s="58" t="str">
        <f t="shared" si="6"/>
        <v/>
      </c>
    </row>
    <row r="132" spans="1:10" ht="12.75" customHeight="1" x14ac:dyDescent="0.15">
      <c r="A132" s="53">
        <v>68</v>
      </c>
      <c r="B132" s="4">
        <f t="shared" si="4"/>
        <v>69</v>
      </c>
      <c r="C132" s="54"/>
      <c r="D132" s="55">
        <v>0</v>
      </c>
      <c r="E132" s="56">
        <f>Model!N72</f>
        <v>6000</v>
      </c>
      <c r="F132" s="56">
        <f t="shared" si="5"/>
        <v>378000</v>
      </c>
      <c r="G132" s="56">
        <f>Model!R72</f>
        <v>1784465.2573530546</v>
      </c>
      <c r="H132" s="57"/>
      <c r="I132" s="58" t="str">
        <f>IF($C$14="Y",IF(AND(B132&lt;202,B132&lt;=$F$5),#REF!,0)*$C$37,"")</f>
        <v/>
      </c>
      <c r="J132" s="58" t="str">
        <f t="shared" si="6"/>
        <v/>
      </c>
    </row>
    <row r="133" spans="1:10" ht="12.75" customHeight="1" x14ac:dyDescent="0.15">
      <c r="A133" s="53">
        <v>69</v>
      </c>
      <c r="B133" s="4">
        <f t="shared" si="4"/>
        <v>70</v>
      </c>
      <c r="C133" s="54"/>
      <c r="D133" s="55">
        <v>0</v>
      </c>
      <c r="E133" s="56">
        <f>Model!N73</f>
        <v>6000</v>
      </c>
      <c r="F133" s="56">
        <f t="shared" si="5"/>
        <v>384000</v>
      </c>
      <c r="G133" s="56">
        <f>Model!R73</f>
        <v>1923061.7572665769</v>
      </c>
      <c r="H133" s="57"/>
      <c r="I133" s="58" t="str">
        <f>IF($C$14="Y",IF(AND(B133&lt;202,B133&lt;=$F$5),#REF!,0)*$C$37,"")</f>
        <v/>
      </c>
      <c r="J133" s="58" t="str">
        <f t="shared" si="6"/>
        <v/>
      </c>
    </row>
    <row r="134" spans="1:10" ht="23" customHeight="1" x14ac:dyDescent="0.15">
      <c r="A134" s="53">
        <v>70</v>
      </c>
      <c r="B134" s="4">
        <f t="shared" si="4"/>
        <v>71</v>
      </c>
      <c r="C134" s="54"/>
      <c r="D134" s="55">
        <v>0</v>
      </c>
      <c r="E134" s="56">
        <f>Model!N74</f>
        <v>6000</v>
      </c>
      <c r="F134" s="56">
        <f t="shared" si="5"/>
        <v>390000</v>
      </c>
      <c r="G134" s="56">
        <f>Model!R74</f>
        <v>2072824.4370345776</v>
      </c>
      <c r="H134" s="57"/>
      <c r="I134" s="58" t="str">
        <f>IF($C$14="Y",IF(AND(B134&lt;202,B134&lt;=$F$5),#REF!,0)*$C$37,"")</f>
        <v/>
      </c>
      <c r="J134" s="58" t="str">
        <f t="shared" si="6"/>
        <v/>
      </c>
    </row>
    <row r="135" spans="1:10" ht="12.75" customHeight="1" x14ac:dyDescent="0.15">
      <c r="A135" s="53">
        <v>71</v>
      </c>
      <c r="B135" s="4">
        <f t="shared" si="4"/>
        <v>72</v>
      </c>
      <c r="C135" s="54"/>
      <c r="D135" s="55">
        <v>0</v>
      </c>
      <c r="E135" s="56">
        <f>Model!N75</f>
        <v>6000</v>
      </c>
      <c r="F135" s="56">
        <f t="shared" si="5"/>
        <v>396000</v>
      </c>
      <c r="G135" s="56">
        <f>Model!R75</f>
        <v>2235393.478577307</v>
      </c>
      <c r="H135" s="57"/>
      <c r="I135" s="58" t="str">
        <f>IF($C$14="Y",IF(AND(B135&lt;202,B135&lt;=$F$5),#REF!,0)*$C$37,"")</f>
        <v/>
      </c>
      <c r="J135" s="58" t="str">
        <f t="shared" si="6"/>
        <v/>
      </c>
    </row>
    <row r="136" spans="1:10" ht="12.75" customHeight="1" x14ac:dyDescent="0.15">
      <c r="A136" s="53">
        <v>72</v>
      </c>
      <c r="B136" s="4">
        <f t="shared" si="4"/>
        <v>73</v>
      </c>
      <c r="C136" s="54"/>
      <c r="D136" s="55">
        <v>0</v>
      </c>
      <c r="E136" s="56">
        <f>Model!N76</f>
        <v>6000</v>
      </c>
      <c r="F136" s="56">
        <f t="shared" si="5"/>
        <v>402000</v>
      </c>
      <c r="G136" s="56">
        <f>Model!R76</f>
        <v>2411201.0645947801</v>
      </c>
      <c r="H136" s="57"/>
      <c r="I136" s="58" t="str">
        <f>IF($C$14="Y",IF(AND(B136&lt;202,B136&lt;=$F$5),#REF!,0)*$C$37,"")</f>
        <v/>
      </c>
      <c r="J136" s="58" t="str">
        <f t="shared" si="6"/>
        <v/>
      </c>
    </row>
    <row r="137" spans="1:10" ht="12.75" customHeight="1" x14ac:dyDescent="0.15">
      <c r="A137" s="53">
        <v>73</v>
      </c>
      <c r="B137" s="4">
        <f t="shared" si="4"/>
        <v>74</v>
      </c>
      <c r="C137" s="54"/>
      <c r="D137" s="55">
        <v>0</v>
      </c>
      <c r="E137" s="56">
        <f>Model!N77</f>
        <v>6000</v>
      </c>
      <c r="F137" s="56">
        <f t="shared" si="5"/>
        <v>408000</v>
      </c>
      <c r="G137" s="56">
        <f>Model!R77</f>
        <v>2599871.3388581099</v>
      </c>
      <c r="H137" s="57"/>
      <c r="I137" s="58" t="str">
        <f>IF($C$14="Y",IF(AND(B137&lt;202,B137&lt;=$F$5),#REF!,0)*$C$37,"")</f>
        <v/>
      </c>
      <c r="J137" s="58" t="str">
        <f t="shared" si="6"/>
        <v/>
      </c>
    </row>
    <row r="138" spans="1:10" ht="12.75" customHeight="1" x14ac:dyDescent="0.15">
      <c r="A138" s="53">
        <v>74</v>
      </c>
      <c r="B138" s="4">
        <f t="shared" si="4"/>
        <v>75</v>
      </c>
      <c r="C138" s="54"/>
      <c r="D138" s="55">
        <v>0</v>
      </c>
      <c r="E138" s="56">
        <f>Model!N78</f>
        <v>6000</v>
      </c>
      <c r="F138" s="56">
        <f t="shared" si="5"/>
        <v>414000</v>
      </c>
      <c r="G138" s="56">
        <f>Model!R78</f>
        <v>2805046.0563024678</v>
      </c>
      <c r="H138" s="57"/>
      <c r="I138" s="58" t="str">
        <f>IF($C$14="Y",IF(AND(B138&lt;202,B138&lt;=$F$5),#REF!,0)*$C$37,"")</f>
        <v/>
      </c>
      <c r="J138" s="58" t="str">
        <f t="shared" si="6"/>
        <v/>
      </c>
    </row>
    <row r="139" spans="1:10" ht="23" customHeight="1" x14ac:dyDescent="0.15">
      <c r="A139" s="53">
        <v>75</v>
      </c>
      <c r="B139" s="4">
        <f t="shared" si="4"/>
        <v>76</v>
      </c>
      <c r="C139" s="54"/>
      <c r="D139" s="55">
        <v>0</v>
      </c>
      <c r="E139" s="56">
        <f>Model!N79</f>
        <v>6000</v>
      </c>
      <c r="F139" s="56">
        <f t="shared" si="5"/>
        <v>420000</v>
      </c>
      <c r="G139" s="56">
        <f>Model!R79</f>
        <v>3026818.4218016705</v>
      </c>
      <c r="H139" s="57"/>
      <c r="I139" s="58" t="str">
        <f>IF($C$14="Y",IF(AND(B139&lt;202,B139&lt;=$F$5),#REF!,0)*$C$37,"")</f>
        <v/>
      </c>
      <c r="J139" s="58" t="str">
        <f t="shared" si="6"/>
        <v/>
      </c>
    </row>
    <row r="140" spans="1:10" ht="12.75" customHeight="1" x14ac:dyDescent="0.15">
      <c r="A140" s="53">
        <v>76</v>
      </c>
      <c r="B140" s="4">
        <f t="shared" si="4"/>
        <v>77</v>
      </c>
      <c r="C140" s="54"/>
      <c r="D140" s="55">
        <v>0</v>
      </c>
      <c r="E140" s="56">
        <f>Model!N80</f>
        <v>6000</v>
      </c>
      <c r="F140" s="56">
        <f t="shared" si="5"/>
        <v>426000</v>
      </c>
      <c r="G140" s="56">
        <f>Model!R80</f>
        <v>3266469.2747562835</v>
      </c>
      <c r="H140" s="57"/>
      <c r="I140" s="58" t="str">
        <f>IF($C$14="Y",IF(AND(B140&lt;202,B140&lt;=$F$5),#REF!,0)*$C$37,"")</f>
        <v/>
      </c>
      <c r="J140" s="58" t="str">
        <f t="shared" si="6"/>
        <v/>
      </c>
    </row>
    <row r="141" spans="1:10" ht="12.75" customHeight="1" x14ac:dyDescent="0.15">
      <c r="A141" s="53">
        <v>77</v>
      </c>
      <c r="B141" s="4">
        <f t="shared" si="4"/>
        <v>78</v>
      </c>
      <c r="C141" s="54"/>
      <c r="D141" s="55">
        <v>0</v>
      </c>
      <c r="E141" s="56">
        <f>Model!N81</f>
        <v>6000</v>
      </c>
      <c r="F141" s="56">
        <f t="shared" si="5"/>
        <v>432000</v>
      </c>
      <c r="G141" s="56">
        <f>Model!R81</f>
        <v>3525667.2292715949</v>
      </c>
      <c r="H141" s="57"/>
      <c r="I141" s="58" t="str">
        <f>IF($C$14="Y",IF(AND(B141&lt;202,B141&lt;=$F$5),#REF!,0)*$C$37,"")</f>
        <v/>
      </c>
      <c r="J141" s="58" t="str">
        <f t="shared" si="6"/>
        <v/>
      </c>
    </row>
    <row r="142" spans="1:10" ht="12.75" customHeight="1" x14ac:dyDescent="0.15">
      <c r="A142" s="53">
        <v>78</v>
      </c>
      <c r="B142" s="4">
        <f t="shared" si="4"/>
        <v>79</v>
      </c>
      <c r="C142" s="54"/>
      <c r="D142" s="55">
        <v>0</v>
      </c>
      <c r="E142" s="56">
        <f>Model!N82</f>
        <v>6000</v>
      </c>
      <c r="F142" s="56">
        <f t="shared" si="5"/>
        <v>438000</v>
      </c>
      <c r="G142" s="56">
        <f>Model!R82</f>
        <v>3803197.3541203048</v>
      </c>
      <c r="H142" s="57"/>
      <c r="I142" s="58" t="str">
        <f>IF($C$14="Y",IF(AND(B142&lt;202,B142&lt;=$F$5),#REF!,0)*$C$37,"")</f>
        <v/>
      </c>
      <c r="J142" s="58" t="str">
        <f t="shared" si="6"/>
        <v/>
      </c>
    </row>
    <row r="143" spans="1:10" ht="12.75" customHeight="1" x14ac:dyDescent="0.15">
      <c r="A143" s="53">
        <v>79</v>
      </c>
      <c r="B143" s="4">
        <f t="shared" si="4"/>
        <v>80</v>
      </c>
      <c r="C143" s="54"/>
      <c r="D143" s="55">
        <v>0</v>
      </c>
      <c r="E143" s="56">
        <f>Model!N83</f>
        <v>6000</v>
      </c>
      <c r="F143" s="56">
        <f t="shared" si="5"/>
        <v>444000</v>
      </c>
      <c r="G143" s="56">
        <f>Model!R83</f>
        <v>4105434.3539353348</v>
      </c>
      <c r="H143" s="57"/>
      <c r="I143" s="58" t="str">
        <f>IF($C$14="Y",IF(AND(B143&lt;202,B143&lt;=$F$5),#REF!,0)*$C$37,"")</f>
        <v/>
      </c>
      <c r="J143" s="58" t="str">
        <f t="shared" si="6"/>
        <v/>
      </c>
    </row>
    <row r="144" spans="1:10" ht="23" customHeight="1" x14ac:dyDescent="0.15">
      <c r="A144" s="53">
        <v>80</v>
      </c>
      <c r="B144" s="4">
        <f t="shared" si="4"/>
        <v>81</v>
      </c>
      <c r="C144" s="54"/>
      <c r="D144" s="55">
        <v>0</v>
      </c>
      <c r="E144" s="56">
        <f>Model!N84</f>
        <v>6000</v>
      </c>
      <c r="F144" s="56">
        <f t="shared" si="5"/>
        <v>450000</v>
      </c>
      <c r="G144" s="56">
        <f>Model!R84</f>
        <v>4432034.1967909206</v>
      </c>
      <c r="H144" s="57"/>
      <c r="I144" s="58" t="str">
        <f>IF($C$14="Y",IF(AND(B144&lt;202,B144&lt;=$F$5),#REF!,0)*$C$37,"")</f>
        <v/>
      </c>
      <c r="J144" s="58" t="str">
        <f t="shared" si="6"/>
        <v/>
      </c>
    </row>
    <row r="145" spans="1:10" ht="12.75" customHeight="1" x14ac:dyDescent="0.15">
      <c r="A145" s="53">
        <v>81</v>
      </c>
      <c r="B145" s="4">
        <f t="shared" si="4"/>
        <v>82</v>
      </c>
      <c r="C145" s="54"/>
      <c r="D145" s="55">
        <v>0</v>
      </c>
      <c r="E145" s="56">
        <f>Model!N85</f>
        <v>6000</v>
      </c>
      <c r="F145" s="56">
        <f t="shared" si="5"/>
        <v>456000</v>
      </c>
      <c r="G145" s="56">
        <f>Model!R85</f>
        <v>4762449.2677505836</v>
      </c>
      <c r="H145" s="57"/>
      <c r="I145" s="58" t="str">
        <f>IF($C$14="Y",IF(AND(B145&lt;202,B145&lt;=$F$5),#REF!,0)*$C$37,"")</f>
        <v/>
      </c>
      <c r="J145" s="58" t="str">
        <f t="shared" si="6"/>
        <v/>
      </c>
    </row>
    <row r="146" spans="1:10" ht="12.75" customHeight="1" x14ac:dyDescent="0.15">
      <c r="A146" s="53">
        <v>82</v>
      </c>
      <c r="B146" s="4">
        <f t="shared" si="4"/>
        <v>83</v>
      </c>
      <c r="C146" s="54"/>
      <c r="D146" s="55">
        <v>0</v>
      </c>
      <c r="E146" s="56">
        <f>Model!N86</f>
        <v>6000</v>
      </c>
      <c r="F146" s="56">
        <f t="shared" si="5"/>
        <v>462000</v>
      </c>
      <c r="G146" s="56">
        <f>Model!R86</f>
        <v>5117747.9838397279</v>
      </c>
      <c r="H146" s="57"/>
      <c r="I146" s="58" t="str">
        <f>IF($C$14="Y",IF(AND(B146&lt;202,B146&lt;=$F$5),#REF!,0)*$C$37,"")</f>
        <v/>
      </c>
      <c r="J146" s="58" t="str">
        <f t="shared" si="6"/>
        <v/>
      </c>
    </row>
    <row r="147" spans="1:10" ht="12.75" customHeight="1" x14ac:dyDescent="0.15">
      <c r="A147" s="53">
        <v>83</v>
      </c>
      <c r="B147" s="4">
        <f t="shared" si="4"/>
        <v>84</v>
      </c>
      <c r="C147" s="54"/>
      <c r="D147" s="55">
        <v>0</v>
      </c>
      <c r="E147" s="56">
        <f>Model!N87</f>
        <v>6000</v>
      </c>
      <c r="F147" s="56">
        <f t="shared" si="5"/>
        <v>468000</v>
      </c>
      <c r="G147" s="56">
        <f>Model!R87</f>
        <v>5493802.3544338401</v>
      </c>
      <c r="H147" s="57"/>
      <c r="I147" s="58" t="str">
        <f>IF($C$14="Y",IF(AND(B147&lt;202,B147&lt;=$F$5),#REF!,0)*$C$37,"")</f>
        <v/>
      </c>
      <c r="J147" s="58" t="str">
        <f t="shared" si="6"/>
        <v/>
      </c>
    </row>
    <row r="148" spans="1:10" ht="12.75" customHeight="1" x14ac:dyDescent="0.15">
      <c r="A148" s="53">
        <v>84</v>
      </c>
      <c r="B148" s="4">
        <f t="shared" si="4"/>
        <v>85</v>
      </c>
      <c r="C148" s="54"/>
      <c r="D148" s="55">
        <v>0</v>
      </c>
      <c r="E148" s="56">
        <f>Model!N88</f>
        <v>6000</v>
      </c>
      <c r="F148" s="56">
        <f t="shared" si="5"/>
        <v>474000</v>
      </c>
      <c r="G148" s="56">
        <f>Model!R88</f>
        <v>5902975.6702558696</v>
      </c>
      <c r="H148" s="57"/>
      <c r="I148" s="58" t="str">
        <f>IF($C$14="Y",IF(AND(B148&lt;202,B148&lt;=$F$5),#REF!,0)*$C$37,"")</f>
        <v/>
      </c>
      <c r="J148" s="58" t="str">
        <f t="shared" si="6"/>
        <v/>
      </c>
    </row>
    <row r="149" spans="1:10" ht="23" customHeight="1" x14ac:dyDescent="0.15">
      <c r="A149" s="53">
        <v>85</v>
      </c>
      <c r="B149" s="4">
        <f t="shared" si="4"/>
        <v>86</v>
      </c>
      <c r="C149" s="54"/>
      <c r="D149" s="55">
        <v>0</v>
      </c>
      <c r="E149" s="56">
        <f>Model!N89</f>
        <v>6000</v>
      </c>
      <c r="F149" s="56">
        <f t="shared" si="5"/>
        <v>480000</v>
      </c>
      <c r="G149" s="56">
        <f>Model!R89</f>
        <v>6342372.008292621</v>
      </c>
      <c r="H149" s="57"/>
      <c r="I149" s="58" t="str">
        <f>IF($C$14="Y",IF(AND(B149&lt;202,B149&lt;=$F$5),#REF!,0)*$C$37,"")</f>
        <v/>
      </c>
      <c r="J149" s="58" t="str">
        <f t="shared" si="6"/>
        <v/>
      </c>
    </row>
    <row r="150" spans="1:10" ht="12.75" customHeight="1" x14ac:dyDescent="0.15">
      <c r="A150" s="53">
        <v>86</v>
      </c>
      <c r="B150" s="4">
        <f t="shared" si="4"/>
        <v>87</v>
      </c>
      <c r="C150" s="54"/>
      <c r="D150" s="55">
        <v>0</v>
      </c>
      <c r="E150" s="56">
        <f>Model!N90</f>
        <v>6000</v>
      </c>
      <c r="F150" s="56">
        <f t="shared" si="5"/>
        <v>486000</v>
      </c>
      <c r="G150" s="56">
        <f>Model!R90</f>
        <v>6814019.9050385905</v>
      </c>
      <c r="H150" s="57"/>
      <c r="I150" s="58" t="str">
        <f>IF($C$14="Y",IF(AND(B150&lt;202,B150&lt;=$F$5),#REF!,0)*$C$37,"")</f>
        <v/>
      </c>
      <c r="J150" s="58" t="str">
        <f t="shared" si="6"/>
        <v/>
      </c>
    </row>
    <row r="151" spans="1:10" ht="12.75" customHeight="1" x14ac:dyDescent="0.15">
      <c r="A151" s="53">
        <v>87</v>
      </c>
      <c r="B151" s="4">
        <f t="shared" si="4"/>
        <v>88</v>
      </c>
      <c r="C151" s="54"/>
      <c r="D151" s="55">
        <v>0</v>
      </c>
      <c r="E151" s="56">
        <f>Model!N91</f>
        <v>6000</v>
      </c>
      <c r="F151" s="56">
        <f t="shared" si="5"/>
        <v>492000</v>
      </c>
      <c r="G151" s="56">
        <f>Model!R91</f>
        <v>7321217.0308176158</v>
      </c>
      <c r="H151" s="57"/>
      <c r="I151" s="58" t="str">
        <f>IF($C$14="Y",IF(AND(B151&lt;202,B151&lt;=$F$5),#REF!,0)*$C$37,"")</f>
        <v/>
      </c>
      <c r="J151" s="58" t="str">
        <f t="shared" si="6"/>
        <v/>
      </c>
    </row>
    <row r="152" spans="1:10" ht="12.75" customHeight="1" x14ac:dyDescent="0.15">
      <c r="A152" s="53">
        <v>88</v>
      </c>
      <c r="B152" s="4">
        <f t="shared" si="4"/>
        <v>89</v>
      </c>
      <c r="C152" s="54"/>
      <c r="D152" s="55">
        <v>0</v>
      </c>
      <c r="E152" s="56">
        <f>Model!N92</f>
        <v>6000</v>
      </c>
      <c r="F152" s="56">
        <f t="shared" si="5"/>
        <v>498000</v>
      </c>
      <c r="G152" s="56">
        <f>Model!R92</f>
        <v>7851943.529197433</v>
      </c>
      <c r="H152" s="57"/>
      <c r="I152" s="58" t="str">
        <f>IF($C$14="Y",IF(AND(B152&lt;202,B152&lt;=$F$5),#REF!,0)*$C$37,"")</f>
        <v/>
      </c>
      <c r="J152" s="58" t="str">
        <f t="shared" si="6"/>
        <v/>
      </c>
    </row>
    <row r="153" spans="1:10" ht="12.75" customHeight="1" x14ac:dyDescent="0.15">
      <c r="A153" s="53">
        <v>89</v>
      </c>
      <c r="B153" s="4">
        <f t="shared" si="4"/>
        <v>90</v>
      </c>
      <c r="C153" s="54"/>
      <c r="D153" s="55">
        <v>0</v>
      </c>
      <c r="E153" s="56">
        <f>Model!N93</f>
        <v>6000</v>
      </c>
      <c r="F153" s="56">
        <f t="shared" si="5"/>
        <v>504000</v>
      </c>
      <c r="G153" s="56">
        <f>Model!R93</f>
        <v>8434344.4299082924</v>
      </c>
      <c r="H153" s="57"/>
      <c r="I153" s="58" t="str">
        <f>IF($C$14="Y",IF(AND(B153&lt;202,B153&lt;=$F$5),#REF!,0)*$C$37,"")</f>
        <v/>
      </c>
      <c r="J153" s="58" t="str">
        <f t="shared" si="6"/>
        <v/>
      </c>
    </row>
    <row r="154" spans="1:10" ht="23" customHeight="1" x14ac:dyDescent="0.15">
      <c r="A154" s="53">
        <v>90</v>
      </c>
      <c r="B154" s="4">
        <f t="shared" si="4"/>
        <v>91</v>
      </c>
      <c r="C154" s="54"/>
      <c r="D154" s="55">
        <v>0</v>
      </c>
      <c r="E154" s="56">
        <f>Model!N94</f>
        <v>6000</v>
      </c>
      <c r="F154" s="56">
        <f t="shared" si="5"/>
        <v>510000</v>
      </c>
      <c r="G154" s="56">
        <f>Model!R94</f>
        <v>9059104.4818362296</v>
      </c>
      <c r="H154" s="57"/>
      <c r="I154" s="58" t="str">
        <f>IF($C$14="Y",IF(AND(B154&lt;202,B154&lt;=$F$5),#REF!,0)*$C$37,"")</f>
        <v/>
      </c>
      <c r="J154" s="58" t="str">
        <f t="shared" si="6"/>
        <v/>
      </c>
    </row>
    <row r="155" spans="1:10" ht="12.75" customHeight="1" x14ac:dyDescent="0.15">
      <c r="A155" s="53">
        <v>91</v>
      </c>
      <c r="B155" s="4">
        <f t="shared" si="4"/>
        <v>92</v>
      </c>
      <c r="C155" s="54"/>
      <c r="D155" s="55">
        <v>0</v>
      </c>
      <c r="E155" s="56">
        <f>Model!N95</f>
        <v>6000</v>
      </c>
      <c r="F155" s="56">
        <f t="shared" si="5"/>
        <v>516000</v>
      </c>
      <c r="G155" s="56">
        <f>Model!R95</f>
        <v>9792208.8786262944</v>
      </c>
      <c r="H155" s="57"/>
      <c r="I155" s="58" t="str">
        <f>IF($C$14="Y",IF(AND(B155&lt;202,B155&lt;=$F$5),#REF!,0)*$C$37,"")</f>
        <v/>
      </c>
      <c r="J155" s="58" t="str">
        <f t="shared" si="6"/>
        <v/>
      </c>
    </row>
    <row r="156" spans="1:10" ht="12.75" customHeight="1" x14ac:dyDescent="0.15">
      <c r="A156" s="53">
        <v>92</v>
      </c>
      <c r="B156" s="4">
        <f t="shared" si="4"/>
        <v>93</v>
      </c>
      <c r="C156" s="54"/>
      <c r="D156" s="55">
        <v>0</v>
      </c>
      <c r="E156" s="56">
        <f>Model!N96</f>
        <v>6000</v>
      </c>
      <c r="F156" s="56">
        <f t="shared" si="5"/>
        <v>522000</v>
      </c>
      <c r="G156" s="56">
        <f>Model!R96</f>
        <v>10588107.783842562</v>
      </c>
      <c r="H156" s="57"/>
      <c r="I156" s="58" t="str">
        <f>IF($C$14="Y",IF(AND(B156&lt;202,B156&lt;=$F$5),#REF!,0)*$C$37,"")</f>
        <v/>
      </c>
      <c r="J156" s="58" t="str">
        <f t="shared" si="6"/>
        <v/>
      </c>
    </row>
    <row r="157" spans="1:10" ht="12.75" customHeight="1" x14ac:dyDescent="0.15">
      <c r="A157" s="53">
        <v>93</v>
      </c>
      <c r="B157" s="4">
        <f t="shared" si="4"/>
        <v>94</v>
      </c>
      <c r="C157" s="54"/>
      <c r="D157" s="55">
        <v>0</v>
      </c>
      <c r="E157" s="56">
        <f>Model!N97</f>
        <v>6000</v>
      </c>
      <c r="F157" s="56">
        <f t="shared" si="5"/>
        <v>528000</v>
      </c>
      <c r="G157" s="56">
        <f>Model!R97</f>
        <v>11377055.117861452</v>
      </c>
      <c r="H157" s="57"/>
      <c r="I157" s="58" t="str">
        <f>IF($C$14="Y",IF(AND(B157&lt;202,B157&lt;=$F$5),#REF!,0)*$C$37,"")</f>
        <v/>
      </c>
      <c r="J157" s="58" t="str">
        <f t="shared" si="6"/>
        <v/>
      </c>
    </row>
    <row r="158" spans="1:10" ht="12.75" customHeight="1" x14ac:dyDescent="0.15">
      <c r="A158" s="53">
        <v>94</v>
      </c>
      <c r="B158" s="4">
        <f t="shared" si="4"/>
        <v>95</v>
      </c>
      <c r="C158" s="54"/>
      <c r="D158" s="55">
        <v>0</v>
      </c>
      <c r="E158" s="56">
        <f>Model!N98</f>
        <v>6000</v>
      </c>
      <c r="F158" s="56">
        <f t="shared" si="5"/>
        <v>534000</v>
      </c>
      <c r="G158" s="56">
        <f>Model!R98</f>
        <v>12228858.311341539</v>
      </c>
      <c r="H158" s="57"/>
      <c r="I158" s="58" t="str">
        <f>IF($C$14="Y",IF(AND(B158&lt;202,B158&lt;=$F$5),#REF!,0)*$C$37,"")</f>
        <v/>
      </c>
      <c r="J158" s="58" t="str">
        <f t="shared" si="6"/>
        <v/>
      </c>
    </row>
    <row r="159" spans="1:10" ht="23" customHeight="1" x14ac:dyDescent="0.15">
      <c r="A159" s="53">
        <v>95</v>
      </c>
      <c r="B159" s="4">
        <f t="shared" si="4"/>
        <v>96</v>
      </c>
      <c r="C159" s="54"/>
      <c r="D159" s="55">
        <v>0</v>
      </c>
      <c r="E159" s="56">
        <f>Model!N99</f>
        <v>6000</v>
      </c>
      <c r="F159" s="56">
        <f t="shared" si="5"/>
        <v>540000</v>
      </c>
      <c r="G159" s="56">
        <f>Model!R99</f>
        <v>13130598.450698448</v>
      </c>
      <c r="H159" s="57"/>
      <c r="I159" s="58" t="str">
        <f>IF($C$14="Y",IF(AND(B159&lt;202,B159&lt;=$F$5),#REF!,0)*$C$37,"")</f>
        <v/>
      </c>
      <c r="J159" s="58" t="str">
        <f t="shared" si="6"/>
        <v/>
      </c>
    </row>
    <row r="160" spans="1:10" ht="12.75" customHeight="1" x14ac:dyDescent="0.15">
      <c r="A160" s="53">
        <v>96</v>
      </c>
      <c r="B160" s="4">
        <f t="shared" si="4"/>
        <v>97</v>
      </c>
      <c r="C160" s="54"/>
      <c r="D160" s="55">
        <v>0</v>
      </c>
      <c r="E160" s="56">
        <f>Model!N100</f>
        <v>6000</v>
      </c>
      <c r="F160" s="56">
        <f t="shared" si="5"/>
        <v>546000</v>
      </c>
      <c r="G160" s="56">
        <f>Model!R100</f>
        <v>14096927.057340723</v>
      </c>
      <c r="H160" s="57"/>
      <c r="I160" s="58" t="str">
        <f>IF($C$14="Y",IF(AND(B160&lt;202,B160&lt;=$F$5),#REF!,0)*$C$37,"")</f>
        <v/>
      </c>
      <c r="J160" s="58" t="str">
        <f t="shared" si="6"/>
        <v/>
      </c>
    </row>
    <row r="161" spans="1:10" ht="12.75" customHeight="1" x14ac:dyDescent="0.15">
      <c r="A161" s="53">
        <v>97</v>
      </c>
      <c r="B161" s="4">
        <f t="shared" si="4"/>
        <v>98</v>
      </c>
      <c r="C161" s="54"/>
      <c r="D161" s="55">
        <v>0</v>
      </c>
      <c r="E161" s="56">
        <f>Model!N101</f>
        <v>6000</v>
      </c>
      <c r="F161" s="56">
        <f t="shared" si="5"/>
        <v>552000</v>
      </c>
      <c r="G161" s="56">
        <f>Model!R101</f>
        <v>15121939.345729195</v>
      </c>
      <c r="H161" s="57"/>
      <c r="I161" s="58" t="str">
        <f>IF($C$14="Y",IF(AND(B161&lt;202,B161&lt;=$F$5),#REF!,0)*$C$37,"")</f>
        <v/>
      </c>
      <c r="J161" s="58" t="str">
        <f t="shared" si="6"/>
        <v/>
      </c>
    </row>
    <row r="162" spans="1:10" ht="12.75" customHeight="1" x14ac:dyDescent="0.15">
      <c r="A162" s="53">
        <v>98</v>
      </c>
      <c r="B162" s="4">
        <f t="shared" si="4"/>
        <v>99</v>
      </c>
      <c r="C162" s="54"/>
      <c r="D162" s="55">
        <v>0</v>
      </c>
      <c r="E162" s="56">
        <f>Model!N102</f>
        <v>6000</v>
      </c>
      <c r="F162" s="56">
        <f t="shared" si="5"/>
        <v>558000</v>
      </c>
      <c r="G162" s="56">
        <f>Model!R102</f>
        <v>16212414.67382641</v>
      </c>
      <c r="H162" s="57"/>
      <c r="I162" s="58" t="str">
        <f>IF($C$14="Y",IF(AND(B162&lt;202,B162&lt;=$F$5),#REF!,0)*$C$37,"")</f>
        <v/>
      </c>
      <c r="J162" s="58" t="str">
        <f t="shared" si="6"/>
        <v/>
      </c>
    </row>
    <row r="163" spans="1:10" ht="12.75" customHeight="1" x14ac:dyDescent="0.15">
      <c r="A163" s="53">
        <v>99</v>
      </c>
      <c r="B163" s="4">
        <f t="shared" si="4"/>
        <v>100</v>
      </c>
      <c r="C163" s="54"/>
      <c r="D163" s="55">
        <v>0</v>
      </c>
      <c r="E163" s="56">
        <f>Model!N103</f>
        <v>6000</v>
      </c>
      <c r="F163" s="56">
        <f t="shared" si="5"/>
        <v>564000</v>
      </c>
      <c r="G163" s="56">
        <f>Model!R103</f>
        <v>17389754.16397956</v>
      </c>
      <c r="H163" s="57"/>
      <c r="I163" s="58" t="str">
        <f>IF($C$14="Y",IF(AND(B163&lt;202,B163&lt;=$F$5),#REF!,0)*$C$37,"")</f>
        <v/>
      </c>
      <c r="J163" s="58" t="str">
        <f t="shared" si="6"/>
        <v/>
      </c>
    </row>
    <row r="164" spans="1:10" ht="23" customHeight="1" x14ac:dyDescent="0.15">
      <c r="A164" s="53">
        <v>100</v>
      </c>
      <c r="B164" s="4">
        <f t="shared" si="4"/>
        <v>101</v>
      </c>
      <c r="C164" s="54"/>
      <c r="D164" s="55">
        <v>0</v>
      </c>
      <c r="E164" s="56">
        <f>Model!N104</f>
        <v>0</v>
      </c>
      <c r="F164" s="56">
        <f t="shared" si="5"/>
        <v>0</v>
      </c>
      <c r="G164" s="56">
        <f>Model!R104</f>
        <v>0</v>
      </c>
      <c r="H164" s="57"/>
      <c r="I164" s="58" t="str">
        <f>IF($C$14="Y",IF(AND(B164&lt;202,B164&lt;=$F$5),#REF!,0)*$C$37,"")</f>
        <v/>
      </c>
      <c r="J164" s="58" t="str">
        <f t="shared" si="6"/>
        <v/>
      </c>
    </row>
    <row r="165" spans="1:10" ht="7" customHeight="1" thickBot="1" x14ac:dyDescent="0.2">
      <c r="A165" s="60"/>
      <c r="B165" s="61"/>
      <c r="C165" s="62"/>
      <c r="D165" s="63"/>
      <c r="E165" s="64"/>
      <c r="F165" s="64"/>
      <c r="G165" s="63"/>
      <c r="H165" s="65"/>
      <c r="I165" s="9"/>
      <c r="J165" s="9"/>
    </row>
    <row r="166" spans="1:10" ht="12.75" customHeight="1" x14ac:dyDescent="0.15">
      <c r="D166" s="66"/>
    </row>
    <row r="167" spans="1:10" ht="12.75" customHeight="1" x14ac:dyDescent="0.15">
      <c r="B167" s="59"/>
      <c r="D167" s="66"/>
    </row>
    <row r="168" spans="1:10" ht="12.75" customHeight="1" x14ac:dyDescent="0.15">
      <c r="D168" s="66"/>
    </row>
    <row r="169" spans="1:10" ht="12.75" customHeight="1" x14ac:dyDescent="0.15">
      <c r="B169" s="67"/>
      <c r="D169" s="66"/>
    </row>
    <row r="170" spans="1:10" ht="12.75" customHeight="1" x14ac:dyDescent="0.15">
      <c r="A170" s="68"/>
      <c r="B170" s="68"/>
      <c r="C170" s="69"/>
      <c r="D170" s="69"/>
      <c r="E170" s="69"/>
      <c r="F170" s="69"/>
      <c r="G170" s="69"/>
      <c r="H170" s="69"/>
    </row>
    <row r="171" spans="1:10" ht="12.75" customHeight="1" x14ac:dyDescent="0.15">
      <c r="A171" s="31"/>
      <c r="B171" s="31"/>
      <c r="C171" s="35"/>
      <c r="D171" s="7"/>
      <c r="E171" s="70"/>
      <c r="F171" s="31"/>
      <c r="G171" s="31"/>
      <c r="H171" s="31"/>
    </row>
    <row r="172" spans="1:10" ht="12.75" customHeight="1" x14ac:dyDescent="0.15">
      <c r="A172" s="31"/>
      <c r="B172" s="31"/>
      <c r="C172" s="71"/>
      <c r="D172" s="72"/>
      <c r="E172" s="72"/>
      <c r="F172" s="8"/>
      <c r="G172" s="71"/>
      <c r="H172" s="72"/>
    </row>
    <row r="173" spans="1:10" ht="12.75" customHeight="1" x14ac:dyDescent="0.15">
      <c r="A173" s="31"/>
      <c r="B173" s="31"/>
      <c r="C173" s="71"/>
      <c r="D173" s="72"/>
      <c r="E173" s="72"/>
      <c r="F173" s="8"/>
      <c r="G173" s="71"/>
      <c r="H173" s="72"/>
    </row>
    <row r="174" spans="1:10" ht="12.75" customHeight="1" x14ac:dyDescent="0.15">
      <c r="A174" s="31"/>
      <c r="B174" s="31"/>
      <c r="C174" s="71"/>
      <c r="D174" s="72"/>
      <c r="E174" s="72"/>
      <c r="F174" s="8"/>
      <c r="G174" s="71"/>
      <c r="H174" s="72"/>
    </row>
    <row r="175" spans="1:10" ht="12.75" customHeight="1" x14ac:dyDescent="0.15">
      <c r="A175" s="31"/>
      <c r="B175" s="31"/>
      <c r="C175" s="71"/>
      <c r="D175" s="72"/>
      <c r="E175" s="72"/>
      <c r="F175" s="8"/>
      <c r="G175" s="71"/>
      <c r="H175" s="72"/>
    </row>
    <row r="176" spans="1:10" ht="12.75" customHeight="1" x14ac:dyDescent="0.15">
      <c r="A176" s="31"/>
      <c r="B176" s="31"/>
      <c r="C176" s="71"/>
      <c r="D176" s="72"/>
      <c r="E176" s="72"/>
      <c r="F176" s="8"/>
      <c r="G176" s="71"/>
      <c r="H176" s="72"/>
    </row>
    <row r="177" spans="1:4" ht="12.75" customHeight="1" x14ac:dyDescent="0.15">
      <c r="D177" s="66"/>
    </row>
    <row r="178" spans="1:4" x14ac:dyDescent="0.15">
      <c r="A178" s="73"/>
      <c r="B178" s="5"/>
    </row>
    <row r="179" spans="1:4" ht="12.75" customHeight="1" x14ac:dyDescent="0.15">
      <c r="A179" s="74"/>
      <c r="B179" s="75"/>
      <c r="D179" s="66"/>
    </row>
    <row r="180" spans="1:4" ht="12.75" customHeight="1" x14ac:dyDescent="0.15">
      <c r="A180" s="74"/>
      <c r="B180" s="76"/>
      <c r="D180" s="66"/>
    </row>
    <row r="181" spans="1:4" ht="12.75" customHeight="1" x14ac:dyDescent="0.15">
      <c r="A181" s="77"/>
      <c r="D181" s="66"/>
    </row>
  </sheetData>
  <mergeCells count="2">
    <mergeCell ref="A1:H1"/>
    <mergeCell ref="I1:J1"/>
  </mergeCells>
  <printOptions horizontalCentered="1"/>
  <pageMargins left="0.25" right="0.25" top="0.75" bottom="0.75" header="0.3" footer="0.3"/>
  <pageSetup paperSize="9" scale="3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94B3-9920-5148-9882-A4158211E5FF}">
  <dimension ref="A1:X105"/>
  <sheetViews>
    <sheetView topLeftCell="K1" zoomScale="133" zoomScaleNormal="85" workbookViewId="0">
      <selection activeCell="M7" sqref="M7"/>
    </sheetView>
  </sheetViews>
  <sheetFormatPr baseColWidth="10" defaultColWidth="8.83203125" defaultRowHeight="15" x14ac:dyDescent="0.2"/>
  <cols>
    <col min="1" max="3" width="17.33203125" style="78" customWidth="1"/>
    <col min="4" max="4" width="17.33203125" style="83" customWidth="1"/>
    <col min="5" max="6" width="17.33203125" style="78" customWidth="1"/>
    <col min="7" max="8" width="17.33203125" style="84" customWidth="1"/>
    <col min="9" max="19" width="17.33203125" style="78" customWidth="1"/>
    <col min="20" max="20" width="12.83203125" style="78" customWidth="1"/>
    <col min="21" max="22" width="17.33203125" style="78" customWidth="1"/>
    <col min="23" max="16384" width="8.83203125" style="78"/>
  </cols>
  <sheetData>
    <row r="1" spans="1:24" ht="79" customHeight="1" x14ac:dyDescent="0.75">
      <c r="B1" s="79"/>
      <c r="C1" s="79"/>
      <c r="D1" s="79"/>
      <c r="E1" s="79"/>
      <c r="F1" s="79"/>
      <c r="G1" s="79"/>
      <c r="H1" s="78"/>
    </row>
    <row r="2" spans="1:24" x14ac:dyDescent="0.2">
      <c r="A2" s="78" t="s">
        <v>18</v>
      </c>
      <c r="B2" s="94">
        <f>TRST!C8</f>
        <v>5</v>
      </c>
      <c r="C2" s="78" t="s">
        <v>19</v>
      </c>
      <c r="D2" s="80">
        <f>TRST!C7</f>
        <v>20000</v>
      </c>
      <c r="E2" s="81" t="s">
        <v>20</v>
      </c>
      <c r="F2" s="81" t="s">
        <v>21</v>
      </c>
      <c r="G2" s="82"/>
      <c r="H2" s="82"/>
      <c r="L2" s="78" t="s">
        <v>22</v>
      </c>
      <c r="M2" s="94">
        <f>TRST!F8</f>
        <v>6000</v>
      </c>
      <c r="N2" s="78" t="s">
        <v>23</v>
      </c>
      <c r="O2" s="94">
        <f>TRST!F7-1</f>
        <v>6</v>
      </c>
      <c r="P2" s="78" t="s">
        <v>24</v>
      </c>
      <c r="S2" s="78">
        <v>5</v>
      </c>
    </row>
    <row r="3" spans="1:24" x14ac:dyDescent="0.2">
      <c r="I3" s="85" t="s">
        <v>25</v>
      </c>
      <c r="J3" s="85"/>
    </row>
    <row r="4" spans="1:24" ht="32" x14ac:dyDescent="0.2">
      <c r="A4" s="78" t="s">
        <v>26</v>
      </c>
      <c r="B4" s="78" t="s">
        <v>27</v>
      </c>
      <c r="C4" s="78" t="s">
        <v>28</v>
      </c>
      <c r="D4" s="83" t="s">
        <v>29</v>
      </c>
      <c r="E4" s="78" t="s">
        <v>30</v>
      </c>
      <c r="F4" s="78" t="s">
        <v>31</v>
      </c>
      <c r="G4" s="84" t="s">
        <v>32</v>
      </c>
      <c r="H4" s="84" t="s">
        <v>33</v>
      </c>
      <c r="I4" s="86" t="s">
        <v>34</v>
      </c>
      <c r="J4" s="86" t="s">
        <v>35</v>
      </c>
      <c r="L4" s="78" t="s">
        <v>45</v>
      </c>
      <c r="M4" s="87" t="s">
        <v>36</v>
      </c>
      <c r="N4" s="87" t="s">
        <v>37</v>
      </c>
      <c r="O4" s="78" t="s">
        <v>38</v>
      </c>
      <c r="P4" s="78" t="s">
        <v>29</v>
      </c>
      <c r="Q4" s="78" t="s">
        <v>30</v>
      </c>
      <c r="R4" s="78" t="s">
        <v>39</v>
      </c>
      <c r="S4" s="78" t="s">
        <v>40</v>
      </c>
      <c r="T4" s="78" t="s">
        <v>41</v>
      </c>
      <c r="U4" s="78" t="s">
        <v>42</v>
      </c>
      <c r="V4" s="78" t="s">
        <v>43</v>
      </c>
    </row>
    <row r="5" spans="1:24" x14ac:dyDescent="0.2">
      <c r="A5" s="78">
        <v>1</v>
      </c>
      <c r="B5" s="88">
        <f>IF(A5&lt;=B2,A5*D2,B2*D2)</f>
        <v>20000</v>
      </c>
      <c r="C5" s="78">
        <f>B5*G5</f>
        <v>0</v>
      </c>
      <c r="D5" s="83">
        <v>0</v>
      </c>
      <c r="E5" s="78">
        <f>B5*H5</f>
        <v>0</v>
      </c>
      <c r="F5" s="89">
        <f>C5+D5+E5</f>
        <v>0</v>
      </c>
      <c r="G5" s="90">
        <v>0</v>
      </c>
      <c r="H5" s="90">
        <v>0</v>
      </c>
      <c r="K5" s="91"/>
      <c r="L5" s="91">
        <f t="shared" ref="L5:L68" si="0">A5</f>
        <v>1</v>
      </c>
      <c r="M5" s="78">
        <f>$B$2*$D$2</f>
        <v>100000</v>
      </c>
      <c r="O5" s="78">
        <v>0</v>
      </c>
      <c r="P5" s="78">
        <v>0</v>
      </c>
      <c r="X5" s="78" t="s">
        <v>44</v>
      </c>
    </row>
    <row r="6" spans="1:24" x14ac:dyDescent="0.2">
      <c r="A6" s="78">
        <v>2</v>
      </c>
      <c r="B6" s="88">
        <f>IF(A6&lt;=B2,A6*D2,B2*D2)</f>
        <v>40000</v>
      </c>
      <c r="C6" s="78">
        <f t="shared" ref="C6:C69" si="1">B6*G6</f>
        <v>0</v>
      </c>
      <c r="D6" s="83">
        <v>0</v>
      </c>
      <c r="E6" s="78">
        <f t="shared" ref="E6:E69" si="2">B6*H6</f>
        <v>0</v>
      </c>
      <c r="F6" s="89">
        <f t="shared" ref="F6:F69" si="3">C6+D6+E6</f>
        <v>0</v>
      </c>
      <c r="G6" s="90">
        <v>0</v>
      </c>
      <c r="H6" s="90">
        <v>0</v>
      </c>
      <c r="K6" s="91"/>
      <c r="L6" s="91">
        <f t="shared" si="0"/>
        <v>2</v>
      </c>
      <c r="M6" s="78">
        <f t="shared" ref="M6:M9" si="4">$B$2*$D$2</f>
        <v>100000</v>
      </c>
      <c r="O6" s="78">
        <f>M5*G6</f>
        <v>0</v>
      </c>
      <c r="P6" s="78">
        <v>0</v>
      </c>
    </row>
    <row r="7" spans="1:24" x14ac:dyDescent="0.2">
      <c r="A7" s="78">
        <v>3</v>
      </c>
      <c r="B7" s="88">
        <f>IF(A7&lt;=B2,A7*D2,B2*D2)</f>
        <v>60000</v>
      </c>
      <c r="C7" s="92">
        <f t="shared" si="1"/>
        <v>11842.000002000001</v>
      </c>
      <c r="D7" s="93">
        <f>D6*1.015+$B$2*$D$2*0.015</f>
        <v>1500</v>
      </c>
      <c r="E7" s="92">
        <f t="shared" si="2"/>
        <v>11545.000001999999</v>
      </c>
      <c r="F7" s="89">
        <f t="shared" si="3"/>
        <v>24887.000004000001</v>
      </c>
      <c r="G7" s="90">
        <v>0.1973666667</v>
      </c>
      <c r="H7" s="90">
        <v>0.19241666669999999</v>
      </c>
      <c r="K7" s="91"/>
      <c r="L7" s="91">
        <f t="shared" si="0"/>
        <v>3</v>
      </c>
      <c r="M7" s="78">
        <f t="shared" si="4"/>
        <v>100000</v>
      </c>
      <c r="O7" s="92">
        <f>C7</f>
        <v>11842.000002000001</v>
      </c>
      <c r="P7" s="92">
        <f>$D$7</f>
        <v>1500</v>
      </c>
      <c r="Q7" s="92"/>
      <c r="R7" s="92"/>
      <c r="S7" s="92"/>
      <c r="T7" s="92"/>
      <c r="U7" s="92"/>
    </row>
    <row r="8" spans="1:24" x14ac:dyDescent="0.2">
      <c r="A8" s="78">
        <v>4</v>
      </c>
      <c r="B8" s="88">
        <f>IF(A8&lt;=B2,A8*D2,B2*D2)</f>
        <v>80000</v>
      </c>
      <c r="C8" s="78">
        <f t="shared" si="1"/>
        <v>19932</v>
      </c>
      <c r="D8" s="93">
        <f t="shared" ref="D8:D71" si="5">D7*1.015+$B$2*$D$2*0.015</f>
        <v>3022.5</v>
      </c>
      <c r="E8" s="78">
        <f t="shared" si="2"/>
        <v>15610</v>
      </c>
      <c r="F8" s="89">
        <f t="shared" si="3"/>
        <v>38564.5</v>
      </c>
      <c r="G8" s="90">
        <v>0.24915000000000001</v>
      </c>
      <c r="H8" s="90">
        <v>0.19512499999999999</v>
      </c>
      <c r="K8" s="91"/>
      <c r="L8" s="91">
        <f t="shared" si="0"/>
        <v>4</v>
      </c>
      <c r="M8" s="78">
        <f t="shared" si="4"/>
        <v>100000</v>
      </c>
      <c r="O8" s="78">
        <f>C8</f>
        <v>19932</v>
      </c>
      <c r="P8" s="92">
        <f>D8</f>
        <v>3022.5</v>
      </c>
      <c r="Q8" s="92"/>
      <c r="R8" s="92"/>
      <c r="S8" s="92"/>
      <c r="T8" s="92"/>
      <c r="U8" s="92"/>
    </row>
    <row r="9" spans="1:24" x14ac:dyDescent="0.2">
      <c r="A9" s="78">
        <v>5</v>
      </c>
      <c r="B9" s="88">
        <f>IF(A9&lt;=B2,A9*D2,B2*D2)</f>
        <v>100000</v>
      </c>
      <c r="C9" s="78">
        <f t="shared" si="1"/>
        <v>29856</v>
      </c>
      <c r="D9" s="93">
        <f t="shared" si="5"/>
        <v>4567.8374999999996</v>
      </c>
      <c r="E9" s="78">
        <f t="shared" si="2"/>
        <v>16895</v>
      </c>
      <c r="F9" s="89">
        <f t="shared" si="3"/>
        <v>51318.837500000001</v>
      </c>
      <c r="G9" s="90">
        <v>0.29855999999999999</v>
      </c>
      <c r="H9" s="90">
        <v>0.16894999999999999</v>
      </c>
      <c r="K9" s="91"/>
      <c r="L9" s="91">
        <f t="shared" si="0"/>
        <v>5</v>
      </c>
      <c r="M9" s="78">
        <f t="shared" si="4"/>
        <v>100000</v>
      </c>
      <c r="O9" s="78">
        <f>C9</f>
        <v>29856</v>
      </c>
      <c r="P9" s="92">
        <f>D9</f>
        <v>4567.8374999999996</v>
      </c>
      <c r="Q9" s="92"/>
      <c r="R9" s="92"/>
      <c r="S9" s="92"/>
      <c r="T9" s="92"/>
      <c r="U9" s="92"/>
    </row>
    <row r="10" spans="1:24" x14ac:dyDescent="0.2">
      <c r="A10" s="78">
        <v>6</v>
      </c>
      <c r="B10" s="88">
        <f>IF(A10&lt;=B2,A10*D2,B2*D2)</f>
        <v>100000</v>
      </c>
      <c r="C10" s="78">
        <f>B10*G10</f>
        <v>41013</v>
      </c>
      <c r="D10" s="93">
        <f t="shared" si="5"/>
        <v>6136.3550624999989</v>
      </c>
      <c r="E10" s="78">
        <f t="shared" si="2"/>
        <v>28231.4</v>
      </c>
      <c r="F10" s="89">
        <f t="shared" si="3"/>
        <v>75380.7550625</v>
      </c>
      <c r="G10" s="90">
        <v>0.41012999999999999</v>
      </c>
      <c r="H10" s="90">
        <v>0.28231400000000001</v>
      </c>
      <c r="I10" s="84">
        <v>0.59230000000000005</v>
      </c>
      <c r="J10" s="84">
        <v>0.40357000000000115</v>
      </c>
      <c r="K10" s="91"/>
      <c r="L10" s="91">
        <f t="shared" si="0"/>
        <v>6</v>
      </c>
      <c r="M10" s="92">
        <f>Q10/H10</f>
        <v>100000</v>
      </c>
      <c r="N10" s="78">
        <f>IF(L10&lt;$O$2,0,$M$2)</f>
        <v>6000</v>
      </c>
      <c r="O10" s="78">
        <f>C10</f>
        <v>41013</v>
      </c>
      <c r="P10" s="92">
        <f>IF(L10&lt;$O$2,(P9*1.015+$D$2*$B$2*0.015),IF($M$2&lt;(P9*1.015+$D$2*$B$2*0.015),(P9*1.015+$D$2*$B$2*0.015)-$M$2,0))</f>
        <v>136.35506249999889</v>
      </c>
      <c r="Q10" s="92">
        <f>M9*H10-V10</f>
        <v>28231.4</v>
      </c>
      <c r="R10" s="92">
        <f>O10+P10+Q10</f>
        <v>69380.7550625</v>
      </c>
      <c r="S10" s="92">
        <f>IF(N10&lt;(P9*1.015+M9*0.015),N10,P9*1.015+M9*0.015)</f>
        <v>6000</v>
      </c>
      <c r="T10" s="92">
        <f>N10-S10</f>
        <v>0</v>
      </c>
      <c r="U10" s="92">
        <f>T10*I10</f>
        <v>0</v>
      </c>
      <c r="V10" s="92">
        <f>T10*J10</f>
        <v>0</v>
      </c>
    </row>
    <row r="11" spans="1:24" x14ac:dyDescent="0.2">
      <c r="A11" s="78">
        <v>7</v>
      </c>
      <c r="B11" s="88">
        <f>IF(A11&lt;=B2,A11*D2,B2*D2)</f>
        <v>100000</v>
      </c>
      <c r="C11" s="78">
        <f t="shared" si="1"/>
        <v>49546</v>
      </c>
      <c r="D11" s="93">
        <f t="shared" si="5"/>
        <v>7728.4003884374979</v>
      </c>
      <c r="E11" s="78">
        <f t="shared" si="2"/>
        <v>29946</v>
      </c>
      <c r="F11" s="89">
        <f t="shared" si="3"/>
        <v>87220.400388437498</v>
      </c>
      <c r="G11" s="90">
        <v>0.49546000000000001</v>
      </c>
      <c r="H11" s="90">
        <v>0.29946</v>
      </c>
      <c r="I11" s="84">
        <v>0.62329999999999997</v>
      </c>
      <c r="J11" s="84">
        <v>0.37669999999999998</v>
      </c>
      <c r="K11" s="91"/>
      <c r="L11" s="91">
        <f t="shared" si="0"/>
        <v>7</v>
      </c>
      <c r="M11" s="92">
        <f t="shared" ref="M11:M74" si="6">Q11/H11</f>
        <v>94513.408890417428</v>
      </c>
      <c r="N11" s="78">
        <f t="shared" ref="N11:N74" si="7">IF(L11&lt;$O$2,0,$M$2)</f>
        <v>6000</v>
      </c>
      <c r="O11" s="92">
        <f>M10*G11-U11</f>
        <v>46827.414962113093</v>
      </c>
      <c r="P11" s="92">
        <f t="shared" ref="P11:P74" si="8">IF(L11&lt;$O$2,(P10*1.015+$D$2*$B$2*0.015),IF($M$2&lt;(P10*1.015+$D$2*$B$2*0.015),(P10*1.015+$D$2*$B$2*0.015)-$M$2,0))</f>
        <v>0</v>
      </c>
      <c r="Q11" s="92">
        <f>M10*H11-V11</f>
        <v>28302.985426324405</v>
      </c>
      <c r="R11" s="92">
        <f t="shared" ref="R11:R74" si="9">O11+P11+Q11</f>
        <v>75130.400388437498</v>
      </c>
      <c r="S11" s="92">
        <f t="shared" ref="S11:S74" si="10">IF(N11&lt;(P10*1.015+M10*0.015),N11,P10*1.015+M10*0.015)</f>
        <v>1638.4003884374988</v>
      </c>
      <c r="T11" s="92">
        <f>N11-S11</f>
        <v>4361.5996115625012</v>
      </c>
      <c r="U11" s="92">
        <f>T11*I11</f>
        <v>2718.5850378869068</v>
      </c>
      <c r="V11" s="92">
        <f>T11*J11</f>
        <v>1643.0145736755942</v>
      </c>
    </row>
    <row r="12" spans="1:24" x14ac:dyDescent="0.2">
      <c r="A12" s="78">
        <v>8</v>
      </c>
      <c r="B12" s="88">
        <f>IF(A12&lt;=B2,A12*D2,B2*D2)</f>
        <v>100000</v>
      </c>
      <c r="C12" s="78">
        <f t="shared" si="1"/>
        <v>61497</v>
      </c>
      <c r="D12" s="93">
        <f t="shared" si="5"/>
        <v>9344.3263942640588</v>
      </c>
      <c r="E12" s="78">
        <f t="shared" si="2"/>
        <v>35082</v>
      </c>
      <c r="F12" s="89">
        <f t="shared" si="3"/>
        <v>105923.32639426406</v>
      </c>
      <c r="G12" s="90">
        <v>0.61497000000000002</v>
      </c>
      <c r="H12" s="90">
        <v>0.35082000000000002</v>
      </c>
      <c r="I12" s="84">
        <v>0.63680000000000003</v>
      </c>
      <c r="J12" s="84">
        <v>0.36330000000000001</v>
      </c>
      <c r="K12" s="91"/>
      <c r="L12" s="91">
        <f t="shared" si="0"/>
        <v>8</v>
      </c>
      <c r="M12" s="92">
        <f t="shared" si="6"/>
        <v>89768.100247091308</v>
      </c>
      <c r="N12" s="78">
        <f t="shared" si="7"/>
        <v>6000</v>
      </c>
      <c r="O12" s="92">
        <f>M11*G12-U12</f>
        <v>55204.903147061275</v>
      </c>
      <c r="P12" s="92">
        <f t="shared" si="8"/>
        <v>0</v>
      </c>
      <c r="Q12" s="92">
        <f>M11*H12-V12</f>
        <v>31492.444928684574</v>
      </c>
      <c r="R12" s="92">
        <f t="shared" si="9"/>
        <v>86697.348075745846</v>
      </c>
      <c r="S12" s="92">
        <f t="shared" si="10"/>
        <v>1417.7011333562614</v>
      </c>
      <c r="T12" s="92">
        <f>N12-S12</f>
        <v>4582.2988666437386</v>
      </c>
      <c r="U12" s="92">
        <f>T12*I12</f>
        <v>2918.0079182787331</v>
      </c>
      <c r="V12" s="92">
        <f>T12*J12</f>
        <v>1664.7491782516704</v>
      </c>
    </row>
    <row r="13" spans="1:24" x14ac:dyDescent="0.2">
      <c r="A13" s="78">
        <v>9</v>
      </c>
      <c r="B13" s="88">
        <f>IF(A13&lt;=B2,A13*D2,B2*D2)</f>
        <v>100000</v>
      </c>
      <c r="C13" s="78">
        <f t="shared" si="1"/>
        <v>64675.000000000007</v>
      </c>
      <c r="D13" s="93">
        <f t="shared" si="5"/>
        <v>10984.491290178019</v>
      </c>
      <c r="E13" s="78">
        <f t="shared" si="2"/>
        <v>38954</v>
      </c>
      <c r="F13" s="89">
        <f t="shared" si="3"/>
        <v>114613.49129017803</v>
      </c>
      <c r="G13" s="90">
        <v>0.64675000000000005</v>
      </c>
      <c r="H13" s="90">
        <v>0.38954</v>
      </c>
      <c r="I13" s="84">
        <v>0.62409999999999999</v>
      </c>
      <c r="J13" s="84">
        <v>0.37590000000000001</v>
      </c>
      <c r="K13" s="91"/>
      <c r="L13" s="91">
        <f t="shared" si="0"/>
        <v>9</v>
      </c>
      <c r="M13" s="92">
        <f t="shared" si="6"/>
        <v>85277.566369295004</v>
      </c>
      <c r="N13" s="78">
        <f t="shared" si="7"/>
        <v>6000</v>
      </c>
      <c r="O13" s="92">
        <f>M12*G13-U13</f>
        <v>55153.282905269458</v>
      </c>
      <c r="P13" s="92">
        <f t="shared" si="8"/>
        <v>0</v>
      </c>
      <c r="Q13" s="92">
        <f>M12*H13-V13</f>
        <v>33219.023203495177</v>
      </c>
      <c r="R13" s="92">
        <f t="shared" si="9"/>
        <v>88372.306108764635</v>
      </c>
      <c r="S13" s="92">
        <f t="shared" si="10"/>
        <v>1346.5215037063697</v>
      </c>
      <c r="T13" s="92">
        <f>N13-S13</f>
        <v>4653.4784962936301</v>
      </c>
      <c r="U13" s="92">
        <f>T13*I13</f>
        <v>2904.2359295368547</v>
      </c>
      <c r="V13" s="92">
        <f>T13*J13</f>
        <v>1749.2425667567757</v>
      </c>
    </row>
    <row r="14" spans="1:24" x14ac:dyDescent="0.2">
      <c r="A14" s="78">
        <v>10</v>
      </c>
      <c r="B14" s="88">
        <f>IF(A14&lt;=B2,A14*D2,B2*D2)</f>
        <v>100000</v>
      </c>
      <c r="C14" s="78">
        <f t="shared" si="1"/>
        <v>69250</v>
      </c>
      <c r="D14" s="93">
        <f t="shared" si="5"/>
        <v>12649.258659530688</v>
      </c>
      <c r="E14" s="78">
        <f t="shared" si="2"/>
        <v>44043.8</v>
      </c>
      <c r="F14" s="89">
        <f t="shared" si="3"/>
        <v>125943.0586595307</v>
      </c>
      <c r="G14" s="90">
        <v>0.6925</v>
      </c>
      <c r="H14" s="90">
        <v>0.440438</v>
      </c>
      <c r="I14" s="84">
        <v>0.61119999999999997</v>
      </c>
      <c r="J14" s="84">
        <v>0.38869999999999999</v>
      </c>
      <c r="K14" s="91"/>
      <c r="L14" s="91">
        <f t="shared" si="0"/>
        <v>10</v>
      </c>
      <c r="M14" s="92">
        <f t="shared" si="6"/>
        <v>81111.283829450971</v>
      </c>
      <c r="N14" s="78">
        <f t="shared" si="7"/>
        <v>6000</v>
      </c>
      <c r="O14" s="92">
        <f>M13*G14-U14</f>
        <v>56169.339439210489</v>
      </c>
      <c r="P14" s="92">
        <f t="shared" si="8"/>
        <v>0</v>
      </c>
      <c r="Q14" s="92">
        <f>M13*H14-V14</f>
        <v>35724.491627275725</v>
      </c>
      <c r="R14" s="92">
        <f t="shared" si="9"/>
        <v>91893.831066486222</v>
      </c>
      <c r="S14" s="92">
        <f t="shared" si="10"/>
        <v>1279.163495539425</v>
      </c>
      <c r="T14" s="92">
        <f t="shared" ref="T14:T77" si="11">N14-S14</f>
        <v>4720.8365044605753</v>
      </c>
      <c r="U14" s="92">
        <f>T14*I14</f>
        <v>2885.3752715263035</v>
      </c>
      <c r="V14" s="92">
        <f>T14*J14</f>
        <v>1834.9891492838256</v>
      </c>
    </row>
    <row r="15" spans="1:24" x14ac:dyDescent="0.2">
      <c r="A15" s="78">
        <v>11</v>
      </c>
      <c r="B15" s="88">
        <f>IF(A15&lt;=B2,A15*D2,B2*D2)</f>
        <v>100000</v>
      </c>
      <c r="C15" s="78">
        <f t="shared" si="1"/>
        <v>70880</v>
      </c>
      <c r="D15" s="93">
        <f t="shared" si="5"/>
        <v>14338.997539423646</v>
      </c>
      <c r="E15" s="78">
        <f t="shared" si="2"/>
        <v>48982.2</v>
      </c>
      <c r="F15" s="89">
        <f t="shared" si="3"/>
        <v>134201.19753942365</v>
      </c>
      <c r="G15" s="90">
        <v>0.70879999999999999</v>
      </c>
      <c r="H15" s="90">
        <v>0.48982199999999998</v>
      </c>
      <c r="I15" s="84">
        <v>0.59130000000000005</v>
      </c>
      <c r="J15" s="84">
        <v>0.40870000000000001</v>
      </c>
      <c r="K15" s="91"/>
      <c r="L15" s="91">
        <f t="shared" si="0"/>
        <v>11</v>
      </c>
      <c r="M15" s="92">
        <f t="shared" si="6"/>
        <v>77120.145672153929</v>
      </c>
      <c r="N15" s="78">
        <f t="shared" si="7"/>
        <v>6000</v>
      </c>
      <c r="O15" s="92">
        <f>M14*G15-U15</f>
        <v>54663.294510240157</v>
      </c>
      <c r="P15" s="92">
        <f t="shared" si="8"/>
        <v>0</v>
      </c>
      <c r="Q15" s="92">
        <f>M14*H15-V15</f>
        <v>37775.14399342578</v>
      </c>
      <c r="R15" s="92">
        <f t="shared" si="9"/>
        <v>92438.438503665937</v>
      </c>
      <c r="S15" s="92">
        <f t="shared" si="10"/>
        <v>1216.6692574417646</v>
      </c>
      <c r="T15" s="92">
        <f t="shared" si="11"/>
        <v>4783.3307425582352</v>
      </c>
      <c r="U15" s="92">
        <f>T15*I15</f>
        <v>2828.3834680746845</v>
      </c>
      <c r="V15" s="92">
        <f>T15*J15</f>
        <v>1954.9472744835507</v>
      </c>
    </row>
    <row r="16" spans="1:24" x14ac:dyDescent="0.2">
      <c r="A16" s="78">
        <v>12</v>
      </c>
      <c r="B16" s="88">
        <f>IF(A16&lt;=B2,A16*D2,B2*D2)</f>
        <v>100000</v>
      </c>
      <c r="C16" s="78">
        <f t="shared" si="1"/>
        <v>73258</v>
      </c>
      <c r="D16" s="93">
        <f t="shared" si="5"/>
        <v>16054.082502514999</v>
      </c>
      <c r="E16" s="78">
        <f t="shared" si="2"/>
        <v>55425</v>
      </c>
      <c r="F16" s="89">
        <f t="shared" si="3"/>
        <v>144737.082502515</v>
      </c>
      <c r="G16" s="90">
        <v>0.73258000000000001</v>
      </c>
      <c r="H16" s="90">
        <v>0.55425000000000002</v>
      </c>
      <c r="I16" s="84">
        <v>0.56930000000000003</v>
      </c>
      <c r="J16" s="84">
        <v>0.43070000000000003</v>
      </c>
      <c r="K16" s="91"/>
      <c r="L16" s="91">
        <f t="shared" si="0"/>
        <v>12</v>
      </c>
      <c r="M16" s="92">
        <f t="shared" si="6"/>
        <v>73356.563716565201</v>
      </c>
      <c r="N16" s="78">
        <f t="shared" si="7"/>
        <v>6000</v>
      </c>
      <c r="O16" s="92">
        <f>M15*G16-U16</f>
        <v>53739.443800473884</v>
      </c>
      <c r="P16" s="92">
        <f t="shared" si="8"/>
        <v>0</v>
      </c>
      <c r="Q16" s="92">
        <f>M15*H16-V16</f>
        <v>40657.875439906267</v>
      </c>
      <c r="R16" s="92">
        <f t="shared" si="9"/>
        <v>94397.319240380151</v>
      </c>
      <c r="S16" s="92">
        <f t="shared" si="10"/>
        <v>1156.8021850823088</v>
      </c>
      <c r="T16" s="92">
        <f t="shared" si="11"/>
        <v>4843.1978149176912</v>
      </c>
      <c r="U16" s="92">
        <f>T16*I16</f>
        <v>2757.2325160326418</v>
      </c>
      <c r="V16" s="92">
        <f>T16*J16</f>
        <v>2085.9652988850498</v>
      </c>
    </row>
    <row r="17" spans="1:22" x14ac:dyDescent="0.2">
      <c r="A17" s="78">
        <v>13</v>
      </c>
      <c r="B17" s="88">
        <f>IF(A17&lt;=B2,A17*D2,B2*D2)</f>
        <v>100000</v>
      </c>
      <c r="C17" s="78">
        <f t="shared" si="1"/>
        <v>75739</v>
      </c>
      <c r="D17" s="93">
        <f t="shared" si="5"/>
        <v>17794.893740052721</v>
      </c>
      <c r="E17" s="78">
        <f t="shared" si="2"/>
        <v>62700.6</v>
      </c>
      <c r="F17" s="89">
        <f t="shared" si="3"/>
        <v>156234.49374005271</v>
      </c>
      <c r="G17" s="90">
        <v>0.75739000000000001</v>
      </c>
      <c r="H17" s="90">
        <v>0.62700599999999995</v>
      </c>
      <c r="I17" s="84">
        <v>0.54710000000000003</v>
      </c>
      <c r="J17" s="84">
        <v>0.45290000000000002</v>
      </c>
      <c r="K17" s="91"/>
      <c r="L17" s="91">
        <f t="shared" si="0"/>
        <v>13</v>
      </c>
      <c r="M17" s="92">
        <f t="shared" si="6"/>
        <v>69817.439394961402</v>
      </c>
      <c r="N17" s="78">
        <f t="shared" si="7"/>
        <v>6000</v>
      </c>
      <c r="O17" s="92">
        <f>M16*G17-U17</f>
        <v>52878.928433429304</v>
      </c>
      <c r="P17" s="92">
        <f t="shared" si="8"/>
        <v>0</v>
      </c>
      <c r="Q17" s="92">
        <f>M16*H17-V17</f>
        <v>43775.953405277163</v>
      </c>
      <c r="R17" s="92">
        <f t="shared" si="9"/>
        <v>96654.881838706468</v>
      </c>
      <c r="S17" s="92">
        <f t="shared" si="10"/>
        <v>1100.348455748478</v>
      </c>
      <c r="T17" s="92">
        <f t="shared" si="11"/>
        <v>4899.651544251522</v>
      </c>
      <c r="U17" s="92">
        <f>T17*I17</f>
        <v>2680.599359860008</v>
      </c>
      <c r="V17" s="92">
        <f>T17*J17</f>
        <v>2219.0521843915144</v>
      </c>
    </row>
    <row r="18" spans="1:22" x14ac:dyDescent="0.2">
      <c r="A18" s="78">
        <v>14</v>
      </c>
      <c r="B18" s="88">
        <f>IF(A18&lt;=B2,A18*D2,B2*D2)</f>
        <v>100000</v>
      </c>
      <c r="C18" s="78">
        <f t="shared" si="1"/>
        <v>78120</v>
      </c>
      <c r="D18" s="93">
        <f t="shared" si="5"/>
        <v>19561.817146153509</v>
      </c>
      <c r="E18" s="78">
        <f t="shared" si="2"/>
        <v>70985</v>
      </c>
      <c r="F18" s="89">
        <f t="shared" si="3"/>
        <v>168666.81714615351</v>
      </c>
      <c r="G18" s="90">
        <v>0.78120000000000001</v>
      </c>
      <c r="H18" s="90">
        <v>0.70984999999999998</v>
      </c>
      <c r="I18" s="84">
        <v>0.52390000000000003</v>
      </c>
      <c r="J18" s="84">
        <v>0.47610000000000002</v>
      </c>
      <c r="K18" s="91"/>
      <c r="L18" s="91">
        <f t="shared" si="0"/>
        <v>14</v>
      </c>
      <c r="M18" s="92">
        <f t="shared" si="6"/>
        <v>66495.612591325596</v>
      </c>
      <c r="N18" s="78">
        <f t="shared" si="7"/>
        <v>6000</v>
      </c>
      <c r="O18" s="92">
        <f>M17*G18-U18</f>
        <v>51946.644002829147</v>
      </c>
      <c r="P18" s="92">
        <f t="shared" si="8"/>
        <v>0</v>
      </c>
      <c r="Q18" s="92">
        <f>M17*H18-V18</f>
        <v>47201.910597952468</v>
      </c>
      <c r="R18" s="92">
        <f t="shared" si="9"/>
        <v>99148.554600781616</v>
      </c>
      <c r="S18" s="92">
        <f t="shared" si="10"/>
        <v>1047.2615909244209</v>
      </c>
      <c r="T18" s="92">
        <f t="shared" si="11"/>
        <v>4952.7384090755786</v>
      </c>
      <c r="U18" s="92">
        <f>T18*I18</f>
        <v>2594.739652514696</v>
      </c>
      <c r="V18" s="92">
        <f>T18*J18</f>
        <v>2357.9987565608831</v>
      </c>
    </row>
    <row r="19" spans="1:22" x14ac:dyDescent="0.2">
      <c r="A19" s="78">
        <v>15</v>
      </c>
      <c r="B19" s="88">
        <f>IF(A19&lt;=B2,A19*D2,B2*D2)</f>
        <v>100000</v>
      </c>
      <c r="C19" s="78">
        <f t="shared" si="1"/>
        <v>80301</v>
      </c>
      <c r="D19" s="93">
        <f t="shared" si="5"/>
        <v>21355.244403345809</v>
      </c>
      <c r="E19" s="78">
        <f t="shared" si="2"/>
        <v>79839.199999999997</v>
      </c>
      <c r="F19" s="89">
        <f t="shared" si="3"/>
        <v>181495.44440334581</v>
      </c>
      <c r="G19" s="90">
        <v>0.80301</v>
      </c>
      <c r="H19" s="90">
        <v>0.79839199999999999</v>
      </c>
      <c r="I19" s="84">
        <v>0.50139999999999996</v>
      </c>
      <c r="J19" s="84">
        <v>0.49859999999999999</v>
      </c>
      <c r="K19" s="91"/>
      <c r="L19" s="91">
        <f t="shared" si="0"/>
        <v>15</v>
      </c>
      <c r="M19" s="92">
        <f t="shared" si="6"/>
        <v>63371.483950971633</v>
      </c>
      <c r="N19" s="78">
        <f t="shared" si="7"/>
        <v>6000</v>
      </c>
      <c r="O19" s="92">
        <f>M18*G19-U19</f>
        <v>50888.355369259727</v>
      </c>
      <c r="P19" s="92">
        <f t="shared" si="8"/>
        <v>0</v>
      </c>
      <c r="Q19" s="92">
        <f>M18*H19-V19</f>
        <v>50595.285814584146</v>
      </c>
      <c r="R19" s="92">
        <f t="shared" si="9"/>
        <v>101483.64118384387</v>
      </c>
      <c r="S19" s="92">
        <f t="shared" si="10"/>
        <v>997.43418886988388</v>
      </c>
      <c r="T19" s="92">
        <f t="shared" si="11"/>
        <v>5002.5658111301163</v>
      </c>
      <c r="U19" s="92">
        <f>T19*I19</f>
        <v>2508.2864977006402</v>
      </c>
      <c r="V19" s="92">
        <f>T19*J19</f>
        <v>2494.2793134294761</v>
      </c>
    </row>
    <row r="20" spans="1:22" x14ac:dyDescent="0.2">
      <c r="A20" s="78">
        <v>16</v>
      </c>
      <c r="B20" s="88">
        <f>IF(A20&lt;=B2,A20*D2,B2*D2)</f>
        <v>100000</v>
      </c>
      <c r="C20" s="78">
        <f t="shared" si="1"/>
        <v>83725</v>
      </c>
      <c r="D20" s="93">
        <f t="shared" si="5"/>
        <v>23175.573069395992</v>
      </c>
      <c r="E20" s="78">
        <f t="shared" si="2"/>
        <v>89464</v>
      </c>
      <c r="F20" s="89">
        <f t="shared" si="3"/>
        <v>196364.57306939599</v>
      </c>
      <c r="G20" s="90">
        <v>0.83725000000000005</v>
      </c>
      <c r="H20" s="90">
        <v>0.89463999999999999</v>
      </c>
      <c r="I20" s="84">
        <v>0.4834</v>
      </c>
      <c r="J20" s="84">
        <v>0.51659999999999995</v>
      </c>
      <c r="K20" s="91"/>
      <c r="L20" s="91">
        <f t="shared" si="0"/>
        <v>16</v>
      </c>
      <c r="M20" s="92">
        <f t="shared" si="6"/>
        <v>60455.747597953748</v>
      </c>
      <c r="N20" s="78">
        <f t="shared" si="7"/>
        <v>6000</v>
      </c>
      <c r="O20" s="92">
        <f>M19*G20-U20</f>
        <v>50616.881568079501</v>
      </c>
      <c r="P20" s="92">
        <f t="shared" si="8"/>
        <v>0</v>
      </c>
      <c r="Q20" s="92">
        <f>M19*H20-V20</f>
        <v>54086.130031033339</v>
      </c>
      <c r="R20" s="92">
        <f t="shared" si="9"/>
        <v>104703.01159911284</v>
      </c>
      <c r="S20" s="92">
        <f t="shared" si="10"/>
        <v>950.57225926457443</v>
      </c>
      <c r="T20" s="92">
        <f t="shared" si="11"/>
        <v>5049.4277407354257</v>
      </c>
      <c r="U20" s="92">
        <f>T20*I20</f>
        <v>2440.8933698715045</v>
      </c>
      <c r="V20" s="92">
        <f>T20*J20</f>
        <v>2608.5343708639207</v>
      </c>
    </row>
    <row r="21" spans="1:22" x14ac:dyDescent="0.2">
      <c r="A21" s="78">
        <v>17</v>
      </c>
      <c r="B21" s="88">
        <f>IF(A21&lt;=B2,A21*D2,B2*D2)</f>
        <v>100000</v>
      </c>
      <c r="C21" s="78">
        <f t="shared" si="1"/>
        <v>87203</v>
      </c>
      <c r="D21" s="93">
        <f t="shared" si="5"/>
        <v>25023.20666543693</v>
      </c>
      <c r="E21" s="78">
        <f t="shared" si="2"/>
        <v>97110.399999999994</v>
      </c>
      <c r="F21" s="89">
        <f t="shared" si="3"/>
        <v>209336.60666543694</v>
      </c>
      <c r="G21" s="90">
        <v>0.87202999999999997</v>
      </c>
      <c r="H21" s="90">
        <v>0.97110399999999997</v>
      </c>
      <c r="I21" s="84">
        <v>0.47310000000000002</v>
      </c>
      <c r="J21" s="84">
        <v>0.52690000000000003</v>
      </c>
      <c r="K21" s="91"/>
      <c r="L21" s="91">
        <f t="shared" si="0"/>
        <v>17</v>
      </c>
      <c r="M21" s="92">
        <f t="shared" si="6"/>
        <v>57692.307226109369</v>
      </c>
      <c r="N21" s="78">
        <f t="shared" si="7"/>
        <v>6000</v>
      </c>
      <c r="O21" s="92">
        <f>M20*G21-U21</f>
        <v>50309.649790672484</v>
      </c>
      <c r="P21" s="92">
        <f t="shared" si="8"/>
        <v>0</v>
      </c>
      <c r="Q21" s="92">
        <f>M20*H21-V21</f>
        <v>56025.230316503708</v>
      </c>
      <c r="R21" s="92">
        <f t="shared" si="9"/>
        <v>106334.8801071762</v>
      </c>
      <c r="S21" s="92">
        <f t="shared" si="10"/>
        <v>906.83621396930619</v>
      </c>
      <c r="T21" s="92">
        <f t="shared" si="11"/>
        <v>5093.1637860306937</v>
      </c>
      <c r="U21" s="92">
        <f>T21*I21</f>
        <v>2409.5757871711212</v>
      </c>
      <c r="V21" s="92">
        <f>T21*J21</f>
        <v>2683.5879988595725</v>
      </c>
    </row>
    <row r="22" spans="1:22" x14ac:dyDescent="0.2">
      <c r="A22" s="78">
        <v>18</v>
      </c>
      <c r="B22" s="88">
        <f>IF(A22&lt;=B2,A22*D2,B2*D2)</f>
        <v>100000</v>
      </c>
      <c r="C22" s="78">
        <f t="shared" si="1"/>
        <v>100926</v>
      </c>
      <c r="D22" s="93">
        <f t="shared" si="5"/>
        <v>26898.554765418481</v>
      </c>
      <c r="E22" s="78">
        <f t="shared" si="2"/>
        <v>104968.2</v>
      </c>
      <c r="F22" s="89">
        <f t="shared" si="3"/>
        <v>232792.75476541847</v>
      </c>
      <c r="G22" s="90">
        <v>1.00926</v>
      </c>
      <c r="H22" s="90">
        <v>1.049682</v>
      </c>
      <c r="I22" s="84">
        <v>0.49020000000000002</v>
      </c>
      <c r="J22" s="84">
        <v>0.50980000000000003</v>
      </c>
      <c r="K22" s="91"/>
      <c r="L22" s="91">
        <f t="shared" si="0"/>
        <v>18</v>
      </c>
      <c r="M22" s="92">
        <f t="shared" si="6"/>
        <v>55198.5739558028</v>
      </c>
      <c r="N22" s="78">
        <f t="shared" si="7"/>
        <v>6000</v>
      </c>
      <c r="O22" s="92">
        <f>M21*G22-U22</f>
        <v>55709.549526056726</v>
      </c>
      <c r="P22" s="92">
        <f t="shared" si="8"/>
        <v>0</v>
      </c>
      <c r="Q22" s="92">
        <f>M21*H22-V22</f>
        <v>57940.949507074998</v>
      </c>
      <c r="R22" s="92">
        <f t="shared" si="9"/>
        <v>113650.49903313172</v>
      </c>
      <c r="S22" s="92">
        <f t="shared" si="10"/>
        <v>865.38460839164054</v>
      </c>
      <c r="T22" s="92">
        <f t="shared" si="11"/>
        <v>5134.6153916083595</v>
      </c>
      <c r="U22" s="92">
        <f>T22*I22</f>
        <v>2516.9884649664177</v>
      </c>
      <c r="V22" s="92">
        <f>T22*J22</f>
        <v>2617.6269266419417</v>
      </c>
    </row>
    <row r="23" spans="1:22" x14ac:dyDescent="0.2">
      <c r="A23" s="78">
        <v>19</v>
      </c>
      <c r="B23" s="88">
        <f>IF(A23&lt;=B2,A23*D2,B2*D2)</f>
        <v>100000</v>
      </c>
      <c r="C23" s="78">
        <f t="shared" si="1"/>
        <v>101750.99999999999</v>
      </c>
      <c r="D23" s="93">
        <f t="shared" si="5"/>
        <v>28802.033086899755</v>
      </c>
      <c r="E23" s="78">
        <f t="shared" si="2"/>
        <v>121842.99999999999</v>
      </c>
      <c r="F23" s="89">
        <f t="shared" si="3"/>
        <v>252396.03308689973</v>
      </c>
      <c r="G23" s="90">
        <v>1.0175099999999999</v>
      </c>
      <c r="H23" s="90">
        <v>1.2184299999999999</v>
      </c>
      <c r="I23" s="84">
        <v>0.45509999999999418</v>
      </c>
      <c r="J23" s="84">
        <v>0.54490000000000005</v>
      </c>
      <c r="K23" s="91"/>
      <c r="L23" s="91">
        <f t="shared" si="0"/>
        <v>19</v>
      </c>
      <c r="M23" s="92">
        <f t="shared" si="6"/>
        <v>52885.569141597436</v>
      </c>
      <c r="N23" s="78">
        <f t="shared" si="7"/>
        <v>6000</v>
      </c>
      <c r="O23" s="92">
        <f>M22*G23-U23</f>
        <v>53811.314050878216</v>
      </c>
      <c r="P23" s="92">
        <f t="shared" si="8"/>
        <v>0</v>
      </c>
      <c r="Q23" s="92">
        <f>M22*H23-V23</f>
        <v>64437.364009196557</v>
      </c>
      <c r="R23" s="92">
        <f t="shared" si="9"/>
        <v>118248.67806007477</v>
      </c>
      <c r="S23" s="92">
        <f t="shared" si="10"/>
        <v>827.97860933704192</v>
      </c>
      <c r="T23" s="92">
        <f t="shared" si="11"/>
        <v>5172.0213906629579</v>
      </c>
      <c r="U23" s="92">
        <f>T23*I23</f>
        <v>2353.786934890682</v>
      </c>
      <c r="V23" s="92">
        <f>T23*J23</f>
        <v>2818.2344557722458</v>
      </c>
    </row>
    <row r="24" spans="1:22" x14ac:dyDescent="0.2">
      <c r="A24" s="78">
        <v>20</v>
      </c>
      <c r="B24" s="88">
        <f>IF(A24&lt;=B2,A24*D2,B2*D2)</f>
        <v>100000</v>
      </c>
      <c r="C24" s="78">
        <f t="shared" si="1"/>
        <v>102328</v>
      </c>
      <c r="D24" s="93">
        <f t="shared" si="5"/>
        <v>30734.063583203249</v>
      </c>
      <c r="E24" s="78">
        <f t="shared" si="2"/>
        <v>138150.39999999999</v>
      </c>
      <c r="F24" s="89">
        <f t="shared" si="3"/>
        <v>271212.46358320327</v>
      </c>
      <c r="G24" s="90">
        <v>1.02328</v>
      </c>
      <c r="H24" s="90">
        <v>1.3815040000000001</v>
      </c>
      <c r="I24" s="84">
        <v>0.42549999999999999</v>
      </c>
      <c r="J24" s="84">
        <v>0.57450000000000001</v>
      </c>
      <c r="K24" s="91"/>
      <c r="L24" s="91">
        <f t="shared" si="0"/>
        <v>20</v>
      </c>
      <c r="M24" s="92">
        <f t="shared" si="6"/>
        <v>50720.350215034581</v>
      </c>
      <c r="N24" s="78">
        <f t="shared" si="7"/>
        <v>6000</v>
      </c>
      <c r="O24" s="92">
        <f>M23*G24-U24</f>
        <v>51901.287336260066</v>
      </c>
      <c r="P24" s="92">
        <f t="shared" si="8"/>
        <v>0</v>
      </c>
      <c r="Q24" s="92">
        <f>M23*H24-V24</f>
        <v>70070.36670347114</v>
      </c>
      <c r="R24" s="92">
        <f t="shared" si="9"/>
        <v>121971.65403973121</v>
      </c>
      <c r="S24" s="92">
        <f t="shared" si="10"/>
        <v>793.28353712396154</v>
      </c>
      <c r="T24" s="92">
        <f t="shared" si="11"/>
        <v>5206.7164628760383</v>
      </c>
      <c r="U24" s="92">
        <f>T24*I24</f>
        <v>2215.4578549537541</v>
      </c>
      <c r="V24" s="92">
        <f>T24*J24</f>
        <v>2991.2586079222842</v>
      </c>
    </row>
    <row r="25" spans="1:22" x14ac:dyDescent="0.2">
      <c r="A25" s="78">
        <v>21</v>
      </c>
      <c r="B25" s="88">
        <f>IF(A25&lt;=B2,A25*D2,B2*D2)</f>
        <v>100000</v>
      </c>
      <c r="C25" s="78">
        <f t="shared" si="1"/>
        <v>102631</v>
      </c>
      <c r="D25" s="93">
        <f t="shared" si="5"/>
        <v>32695.074536951295</v>
      </c>
      <c r="E25" s="78">
        <f t="shared" si="2"/>
        <v>157085.4</v>
      </c>
      <c r="F25" s="89">
        <f t="shared" si="3"/>
        <v>292411.47453695128</v>
      </c>
      <c r="G25" s="90">
        <v>1.0263100000000001</v>
      </c>
      <c r="H25" s="90">
        <v>1.570854</v>
      </c>
      <c r="I25" s="84">
        <v>0.3952</v>
      </c>
      <c r="J25" s="84">
        <v>0.60489999999999999</v>
      </c>
      <c r="K25" s="91"/>
      <c r="L25" s="91">
        <f t="shared" si="0"/>
        <v>21</v>
      </c>
      <c r="M25" s="92">
        <f t="shared" si="6"/>
        <v>48702.855971569639</v>
      </c>
      <c r="N25" s="78">
        <f t="shared" si="7"/>
        <v>6000</v>
      </c>
      <c r="O25" s="92">
        <f>M24*G25-U25</f>
        <v>49984.272865266867</v>
      </c>
      <c r="P25" s="92">
        <f t="shared" si="8"/>
        <v>0</v>
      </c>
      <c r="Q25" s="92">
        <f>M24*H25-V25</f>
        <v>76505.076114364056</v>
      </c>
      <c r="R25" s="92">
        <f t="shared" si="9"/>
        <v>126489.34897963091</v>
      </c>
      <c r="S25" s="92">
        <f t="shared" si="10"/>
        <v>760.80525322551864</v>
      </c>
      <c r="T25" s="92">
        <f t="shared" si="11"/>
        <v>5239.1947467744812</v>
      </c>
      <c r="U25" s="92">
        <f>T25*I25</f>
        <v>2070.5297639252749</v>
      </c>
      <c r="V25" s="92">
        <f>T25*J25</f>
        <v>3169.1889023238837</v>
      </c>
    </row>
    <row r="26" spans="1:22" x14ac:dyDescent="0.2">
      <c r="A26" s="78">
        <v>22</v>
      </c>
      <c r="B26" s="88">
        <f>IF(A26&lt;=B2,A26*D2,B2*D2)</f>
        <v>100000</v>
      </c>
      <c r="C26" s="78">
        <f t="shared" si="1"/>
        <v>103034</v>
      </c>
      <c r="D26" s="93">
        <f t="shared" si="5"/>
        <v>34685.500655005562</v>
      </c>
      <c r="E26" s="78">
        <f t="shared" si="2"/>
        <v>177801</v>
      </c>
      <c r="F26" s="89">
        <f t="shared" si="3"/>
        <v>315520.50065500557</v>
      </c>
      <c r="G26" s="90">
        <v>1.03034</v>
      </c>
      <c r="H26" s="90">
        <v>1.7780100000000001</v>
      </c>
      <c r="I26" s="84">
        <v>0.3669</v>
      </c>
      <c r="J26" s="84">
        <v>0.6331</v>
      </c>
      <c r="K26" s="91"/>
      <c r="L26" s="91">
        <f t="shared" si="0"/>
        <v>22</v>
      </c>
      <c r="M26" s="92">
        <f t="shared" si="6"/>
        <v>46826.548567074737</v>
      </c>
      <c r="N26" s="78">
        <f t="shared" si="7"/>
        <v>6000</v>
      </c>
      <c r="O26" s="92">
        <f>M25*G26-U26</f>
        <v>48247.136789586599</v>
      </c>
      <c r="P26" s="92">
        <f t="shared" si="8"/>
        <v>0</v>
      </c>
      <c r="Q26" s="92">
        <f>M25*H26-V26</f>
        <v>83258.071617744557</v>
      </c>
      <c r="R26" s="92">
        <f t="shared" si="9"/>
        <v>131505.20840733114</v>
      </c>
      <c r="S26" s="92">
        <f t="shared" si="10"/>
        <v>730.5428395735446</v>
      </c>
      <c r="T26" s="92">
        <f t="shared" si="11"/>
        <v>5269.4571604264556</v>
      </c>
      <c r="U26" s="92">
        <f>T26*I26</f>
        <v>1933.3638321604667</v>
      </c>
      <c r="V26" s="92">
        <f>T26*J26</f>
        <v>3336.0933282659889</v>
      </c>
    </row>
    <row r="27" spans="1:22" x14ac:dyDescent="0.2">
      <c r="A27" s="78">
        <v>23</v>
      </c>
      <c r="B27" s="88">
        <f>IF(A27&lt;=B2,A27*D2,B2*D2)</f>
        <v>100000</v>
      </c>
      <c r="C27" s="78">
        <f t="shared" si="1"/>
        <v>103587</v>
      </c>
      <c r="D27" s="93">
        <f t="shared" si="5"/>
        <v>36705.783164830646</v>
      </c>
      <c r="E27" s="78">
        <f t="shared" si="2"/>
        <v>198636</v>
      </c>
      <c r="F27" s="89">
        <f t="shared" si="3"/>
        <v>338928.78316483065</v>
      </c>
      <c r="G27" s="90">
        <v>1.0358700000000001</v>
      </c>
      <c r="H27" s="90">
        <v>1.9863599999999999</v>
      </c>
      <c r="I27" s="84">
        <v>0.34280000000000582</v>
      </c>
      <c r="J27" s="84">
        <v>0.65720000000000001</v>
      </c>
      <c r="K27" s="91"/>
      <c r="L27" s="91">
        <f t="shared" si="0"/>
        <v>23</v>
      </c>
      <c r="M27" s="92">
        <f t="shared" si="6"/>
        <v>45073.80289950905</v>
      </c>
      <c r="N27" s="78">
        <f t="shared" si="7"/>
        <v>6000</v>
      </c>
      <c r="O27" s="92">
        <f>M26*G27-U27</f>
        <v>46690.198976907574</v>
      </c>
      <c r="P27" s="92">
        <f t="shared" si="8"/>
        <v>0</v>
      </c>
      <c r="Q27" s="92">
        <f>M26*H27-V27</f>
        <v>89532.799127468796</v>
      </c>
      <c r="R27" s="92">
        <f t="shared" si="9"/>
        <v>136222.99810437637</v>
      </c>
      <c r="S27" s="92">
        <f t="shared" si="10"/>
        <v>702.39822850612097</v>
      </c>
      <c r="T27" s="92">
        <f t="shared" si="11"/>
        <v>5297.6017714938789</v>
      </c>
      <c r="U27" s="92">
        <f>T27*I27</f>
        <v>1816.0178872681324</v>
      </c>
      <c r="V27" s="92">
        <f>T27*J27</f>
        <v>3481.5838842257772</v>
      </c>
    </row>
    <row r="28" spans="1:22" x14ac:dyDescent="0.2">
      <c r="A28" s="78">
        <v>24</v>
      </c>
      <c r="B28" s="88">
        <f>IF(A28&lt;=B2,A28*D2,B2*D2)</f>
        <v>100000</v>
      </c>
      <c r="C28" s="78">
        <f t="shared" si="1"/>
        <v>103990</v>
      </c>
      <c r="D28" s="93">
        <f t="shared" si="5"/>
        <v>38756.369912303104</v>
      </c>
      <c r="E28" s="78">
        <f t="shared" si="2"/>
        <v>221283.80000000002</v>
      </c>
      <c r="F28" s="89">
        <f t="shared" si="3"/>
        <v>364030.1699123031</v>
      </c>
      <c r="G28" s="90">
        <v>1.0399</v>
      </c>
      <c r="H28" s="90">
        <v>2.2128380000000001</v>
      </c>
      <c r="I28" s="84">
        <v>0.31969999999999998</v>
      </c>
      <c r="J28" s="84">
        <v>0.68030000000000002</v>
      </c>
      <c r="K28" s="91"/>
      <c r="L28" s="91">
        <f t="shared" si="0"/>
        <v>24</v>
      </c>
      <c r="M28" s="92">
        <f t="shared" si="6"/>
        <v>43437.0611324606</v>
      </c>
      <c r="N28" s="78">
        <f t="shared" si="7"/>
        <v>6000</v>
      </c>
      <c r="O28" s="92">
        <f>M27*G28-U28</f>
        <v>45170.199057004058</v>
      </c>
      <c r="P28" s="92">
        <f t="shared" si="8"/>
        <v>0</v>
      </c>
      <c r="Q28" s="92">
        <f>M27*H28-V28</f>
        <v>96119.179482231848</v>
      </c>
      <c r="R28" s="92">
        <f t="shared" si="9"/>
        <v>141289.37853923591</v>
      </c>
      <c r="S28" s="92">
        <f t="shared" si="10"/>
        <v>676.10704349263574</v>
      </c>
      <c r="T28" s="92">
        <f t="shared" si="11"/>
        <v>5323.892956507364</v>
      </c>
      <c r="U28" s="92">
        <f>T28*I28</f>
        <v>1702.0485781954042</v>
      </c>
      <c r="V28" s="92">
        <f>T28*J28</f>
        <v>3621.8443783119596</v>
      </c>
    </row>
    <row r="29" spans="1:22" x14ac:dyDescent="0.2">
      <c r="A29" s="78">
        <v>25</v>
      </c>
      <c r="B29" s="88">
        <f>IF(A29&lt;=B2,A29*D2,B2*D2)</f>
        <v>100000</v>
      </c>
      <c r="C29" s="78">
        <f t="shared" si="1"/>
        <v>104543.00000000001</v>
      </c>
      <c r="D29" s="93">
        <f t="shared" si="5"/>
        <v>40837.715460987645</v>
      </c>
      <c r="E29" s="78">
        <f t="shared" si="2"/>
        <v>245838.19999999998</v>
      </c>
      <c r="F29" s="89">
        <f t="shared" si="3"/>
        <v>391218.9154609876</v>
      </c>
      <c r="G29" s="90">
        <v>1.0454300000000001</v>
      </c>
      <c r="H29" s="90">
        <v>2.4583819999999998</v>
      </c>
      <c r="I29" s="84">
        <v>0.29840000000000583</v>
      </c>
      <c r="J29" s="84">
        <v>0.70169999999999999</v>
      </c>
      <c r="K29" s="91"/>
      <c r="L29" s="91">
        <f t="shared" si="0"/>
        <v>25</v>
      </c>
      <c r="M29" s="92">
        <f t="shared" si="6"/>
        <v>41910.445979465549</v>
      </c>
      <c r="N29" s="78">
        <f t="shared" si="7"/>
        <v>6000</v>
      </c>
      <c r="O29" s="92">
        <f>M28*G29-U29</f>
        <v>43814.431105337149</v>
      </c>
      <c r="P29" s="92">
        <f t="shared" si="8"/>
        <v>0</v>
      </c>
      <c r="Q29" s="92">
        <f>M28*H29-V29</f>
        <v>103031.88600789047</v>
      </c>
      <c r="R29" s="92">
        <f t="shared" si="9"/>
        <v>146846.31711322762</v>
      </c>
      <c r="S29" s="92">
        <f t="shared" si="10"/>
        <v>651.55591698690898</v>
      </c>
      <c r="T29" s="92">
        <f t="shared" si="11"/>
        <v>5348.4440830130907</v>
      </c>
      <c r="U29" s="92">
        <f>T29*I29</f>
        <v>1595.9757143711374</v>
      </c>
      <c r="V29" s="92">
        <f>T29*J29</f>
        <v>3753.0032130502855</v>
      </c>
    </row>
    <row r="30" spans="1:22" x14ac:dyDescent="0.2">
      <c r="A30" s="78">
        <v>26</v>
      </c>
      <c r="B30" s="88">
        <f>IF(A30&lt;=B2,A30*D2,B2*D2)</f>
        <v>100000</v>
      </c>
      <c r="C30" s="78">
        <f t="shared" si="1"/>
        <v>105046</v>
      </c>
      <c r="D30" s="93">
        <f t="shared" si="5"/>
        <v>42950.281192902454</v>
      </c>
      <c r="E30" s="78">
        <f t="shared" si="2"/>
        <v>270104.8</v>
      </c>
      <c r="F30" s="89">
        <f t="shared" si="3"/>
        <v>418101.08119290241</v>
      </c>
      <c r="G30" s="90">
        <v>1.0504599999999999</v>
      </c>
      <c r="H30" s="90">
        <v>2.7010480000000001</v>
      </c>
      <c r="I30" s="84">
        <v>0.28000000000000003</v>
      </c>
      <c r="J30" s="84">
        <v>0.72</v>
      </c>
      <c r="K30" s="91"/>
      <c r="L30" s="91">
        <f t="shared" si="0"/>
        <v>26</v>
      </c>
      <c r="M30" s="92">
        <f t="shared" si="6"/>
        <v>40478.643514858566</v>
      </c>
      <c r="N30" s="78">
        <f t="shared" si="7"/>
        <v>6000</v>
      </c>
      <c r="O30" s="92">
        <f>M29*G30-U30</f>
        <v>42521.270956703134</v>
      </c>
      <c r="P30" s="92">
        <f t="shared" si="8"/>
        <v>0</v>
      </c>
      <c r="Q30" s="92">
        <f>M29*H30-V30</f>
        <v>109334.7591085217</v>
      </c>
      <c r="R30" s="92">
        <f t="shared" si="9"/>
        <v>151856.03006522483</v>
      </c>
      <c r="S30" s="92">
        <f t="shared" si="10"/>
        <v>628.65668969198316</v>
      </c>
      <c r="T30" s="92">
        <f t="shared" si="11"/>
        <v>5371.343310308017</v>
      </c>
      <c r="U30" s="92">
        <f>T30*I30</f>
        <v>1503.9761268862449</v>
      </c>
      <c r="V30" s="92">
        <f>T30*J30</f>
        <v>3867.3671834217721</v>
      </c>
    </row>
    <row r="31" spans="1:22" x14ac:dyDescent="0.2">
      <c r="A31" s="78">
        <v>27</v>
      </c>
      <c r="B31" s="88">
        <f>IF(A31&lt;=B2,A31*D2,B2*D2)</f>
        <v>100000</v>
      </c>
      <c r="C31" s="78">
        <f t="shared" si="1"/>
        <v>105400</v>
      </c>
      <c r="D31" s="93">
        <f t="shared" si="5"/>
        <v>45094.535410795987</v>
      </c>
      <c r="E31" s="78">
        <f t="shared" si="2"/>
        <v>296435.8</v>
      </c>
      <c r="F31" s="89">
        <f t="shared" si="3"/>
        <v>446930.33541079599</v>
      </c>
      <c r="G31" s="90">
        <v>1.054</v>
      </c>
      <c r="H31" s="90">
        <v>2.9643579999999998</v>
      </c>
      <c r="I31" s="84">
        <v>0.26229999999999998</v>
      </c>
      <c r="J31" s="84">
        <v>0.73770000000000002</v>
      </c>
      <c r="K31" s="91"/>
      <c r="L31" s="91">
        <f t="shared" si="0"/>
        <v>27</v>
      </c>
      <c r="M31" s="92">
        <f t="shared" si="6"/>
        <v>39136.604675357281</v>
      </c>
      <c r="N31" s="78">
        <f t="shared" si="7"/>
        <v>6000</v>
      </c>
      <c r="O31" s="92">
        <f>M30*G31-U31</f>
        <v>41249.953487570143</v>
      </c>
      <c r="P31" s="92">
        <f t="shared" si="8"/>
        <v>0</v>
      </c>
      <c r="Q31" s="92">
        <f>M30*H31-V31</f>
        <v>116014.90716223276</v>
      </c>
      <c r="R31" s="92">
        <f t="shared" si="9"/>
        <v>157264.8606498029</v>
      </c>
      <c r="S31" s="92">
        <f t="shared" si="10"/>
        <v>607.17965272287847</v>
      </c>
      <c r="T31" s="92">
        <f t="shared" si="11"/>
        <v>5392.820347277122</v>
      </c>
      <c r="U31" s="92">
        <f>T31*I31</f>
        <v>1414.536777090789</v>
      </c>
      <c r="V31" s="92">
        <f>T31*J31</f>
        <v>3978.2835701863328</v>
      </c>
    </row>
    <row r="32" spans="1:22" x14ac:dyDescent="0.2">
      <c r="A32" s="78">
        <v>28</v>
      </c>
      <c r="B32" s="88">
        <f>IF(A32&lt;=B2,A32*D2,B2*D2)</f>
        <v>100000</v>
      </c>
      <c r="C32" s="78">
        <f t="shared" si="1"/>
        <v>105803</v>
      </c>
      <c r="D32" s="93">
        <f t="shared" si="5"/>
        <v>47270.953441957921</v>
      </c>
      <c r="E32" s="78">
        <f t="shared" si="2"/>
        <v>324037.80000000005</v>
      </c>
      <c r="F32" s="89">
        <f t="shared" si="3"/>
        <v>477111.75344195799</v>
      </c>
      <c r="G32" s="90">
        <v>1.05803</v>
      </c>
      <c r="H32" s="90">
        <v>3.2403780000000002</v>
      </c>
      <c r="I32" s="84">
        <v>0.2462</v>
      </c>
      <c r="J32" s="84">
        <v>0.75390000000000001</v>
      </c>
      <c r="K32" s="91"/>
      <c r="L32" s="91">
        <f t="shared" si="0"/>
        <v>28</v>
      </c>
      <c r="M32" s="92">
        <f t="shared" si="6"/>
        <v>37877.238111941311</v>
      </c>
      <c r="N32" s="78">
        <f t="shared" si="7"/>
        <v>6000</v>
      </c>
      <c r="O32" s="92">
        <f>M31*G32-U32</f>
        <v>40075.033325734359</v>
      </c>
      <c r="P32" s="92">
        <f t="shared" si="8"/>
        <v>0</v>
      </c>
      <c r="Q32" s="92">
        <f>M31*H32-V32</f>
        <v>122736.56907869616</v>
      </c>
      <c r="R32" s="92">
        <f t="shared" si="9"/>
        <v>162811.60240443051</v>
      </c>
      <c r="S32" s="92">
        <f t="shared" si="10"/>
        <v>587.04907013035915</v>
      </c>
      <c r="T32" s="92">
        <f t="shared" si="11"/>
        <v>5412.9509298696412</v>
      </c>
      <c r="U32" s="92">
        <f>T32*I32</f>
        <v>1332.6685189339057</v>
      </c>
      <c r="V32" s="92">
        <f>T32*J32</f>
        <v>4080.8237060287224</v>
      </c>
    </row>
    <row r="33" spans="1:22" x14ac:dyDescent="0.2">
      <c r="A33" s="78">
        <v>29</v>
      </c>
      <c r="B33" s="88">
        <f>IF(A33&lt;=B2,A33*D2,B2*D2)</f>
        <v>100000</v>
      </c>
      <c r="C33" s="78">
        <f t="shared" si="1"/>
        <v>106206</v>
      </c>
      <c r="D33" s="93">
        <f t="shared" si="5"/>
        <v>49480.017743587283</v>
      </c>
      <c r="E33" s="78">
        <f t="shared" si="2"/>
        <v>353778.60000000003</v>
      </c>
      <c r="F33" s="89">
        <f t="shared" si="3"/>
        <v>509464.61774358735</v>
      </c>
      <c r="G33" s="90">
        <v>1.06206</v>
      </c>
      <c r="H33" s="90">
        <v>3.5377860000000001</v>
      </c>
      <c r="I33" s="84">
        <v>0.23089999999999999</v>
      </c>
      <c r="J33" s="84">
        <v>0.76910000000000001</v>
      </c>
      <c r="K33" s="91"/>
      <c r="L33" s="91">
        <f t="shared" si="0"/>
        <v>29</v>
      </c>
      <c r="M33" s="92">
        <f t="shared" si="6"/>
        <v>36696.378319256961</v>
      </c>
      <c r="N33" s="78">
        <f t="shared" si="7"/>
        <v>6000</v>
      </c>
      <c r="O33" s="92">
        <f>M32*G33-U33</f>
        <v>38973.6873233691</v>
      </c>
      <c r="P33" s="92">
        <f t="shared" si="8"/>
        <v>0</v>
      </c>
      <c r="Q33" s="92">
        <f>M32*H33-V33</f>
        <v>129823.93346857082</v>
      </c>
      <c r="R33" s="92">
        <f t="shared" si="9"/>
        <v>168797.6207919399</v>
      </c>
      <c r="S33" s="92">
        <f t="shared" si="10"/>
        <v>568.15857167911963</v>
      </c>
      <c r="T33" s="92">
        <f t="shared" si="11"/>
        <v>5431.8414283208804</v>
      </c>
      <c r="U33" s="92">
        <f>T33*I33</f>
        <v>1254.2121857992913</v>
      </c>
      <c r="V33" s="92">
        <f>T33*J33</f>
        <v>4177.6292425215888</v>
      </c>
    </row>
    <row r="34" spans="1:22" x14ac:dyDescent="0.2">
      <c r="A34" s="78">
        <v>30</v>
      </c>
      <c r="B34" s="88">
        <f>IF(A34&lt;=B2,A34*D2,B2*D2)</f>
        <v>100000</v>
      </c>
      <c r="C34" s="78">
        <f t="shared" si="1"/>
        <v>106709.00000000001</v>
      </c>
      <c r="D34" s="93">
        <f t="shared" si="5"/>
        <v>51722.218009741089</v>
      </c>
      <c r="E34" s="78">
        <f t="shared" si="2"/>
        <v>383092.6</v>
      </c>
      <c r="F34" s="89">
        <f t="shared" si="3"/>
        <v>541523.81800974114</v>
      </c>
      <c r="G34" s="90">
        <v>1.0670900000000001</v>
      </c>
      <c r="H34" s="90">
        <v>3.8309259999999998</v>
      </c>
      <c r="I34" s="84">
        <v>0.21790000000000001</v>
      </c>
      <c r="J34" s="84">
        <v>0.78210000000000002</v>
      </c>
      <c r="K34" s="91"/>
      <c r="L34" s="91">
        <f t="shared" si="0"/>
        <v>30</v>
      </c>
      <c r="M34" s="92">
        <f t="shared" si="6"/>
        <v>35583.828393273623</v>
      </c>
      <c r="N34" s="78">
        <f t="shared" si="7"/>
        <v>6000</v>
      </c>
      <c r="O34" s="92">
        <f>M33*G34-U34</f>
        <v>37970.880453232399</v>
      </c>
      <c r="P34" s="92">
        <f t="shared" si="8"/>
        <v>0</v>
      </c>
      <c r="Q34" s="92">
        <f>M33*H34-V34</f>
        <v>136319.01337133013</v>
      </c>
      <c r="R34" s="92">
        <f t="shared" si="9"/>
        <v>174289.89382456255</v>
      </c>
      <c r="S34" s="92">
        <f t="shared" si="10"/>
        <v>550.44567478885438</v>
      </c>
      <c r="T34" s="92">
        <f t="shared" si="11"/>
        <v>5449.5543252111456</v>
      </c>
      <c r="U34" s="92">
        <f>T34*I34</f>
        <v>1187.4578874635088</v>
      </c>
      <c r="V34" s="92">
        <f>T34*J34</f>
        <v>4262.0964377476375</v>
      </c>
    </row>
    <row r="35" spans="1:22" x14ac:dyDescent="0.2">
      <c r="A35" s="78">
        <v>31</v>
      </c>
      <c r="B35" s="88">
        <f>IF(A35&lt;=B2,A35*D2,B2*D2)</f>
        <v>100000</v>
      </c>
      <c r="C35" s="78">
        <f t="shared" si="1"/>
        <v>107061.99999999999</v>
      </c>
      <c r="D35" s="93">
        <f t="shared" si="5"/>
        <v>53998.051279887201</v>
      </c>
      <c r="E35" s="78">
        <f t="shared" si="2"/>
        <v>420194.60000000003</v>
      </c>
      <c r="F35" s="89">
        <f t="shared" si="3"/>
        <v>581254.65127988718</v>
      </c>
      <c r="G35" s="90">
        <v>1.0706199999999999</v>
      </c>
      <c r="H35" s="90">
        <v>4.2019460000000004</v>
      </c>
      <c r="I35" s="84">
        <v>0.20300000000000001</v>
      </c>
      <c r="J35" s="84">
        <v>0.79690000000000005</v>
      </c>
      <c r="K35" s="91"/>
      <c r="L35" s="91">
        <f t="shared" si="0"/>
        <v>31</v>
      </c>
      <c r="M35" s="92">
        <f t="shared" si="6"/>
        <v>34547.154264833851</v>
      </c>
      <c r="N35" s="78">
        <f t="shared" si="7"/>
        <v>6000</v>
      </c>
      <c r="O35" s="92">
        <f>M34*G35-U35</f>
        <v>36987.11111186412</v>
      </c>
      <c r="P35" s="92">
        <f t="shared" si="8"/>
        <v>0</v>
      </c>
      <c r="Q35" s="92">
        <f>M34*H35-V35</f>
        <v>145165.27667450154</v>
      </c>
      <c r="R35" s="92">
        <f t="shared" si="9"/>
        <v>182152.38778636567</v>
      </c>
      <c r="S35" s="92">
        <f t="shared" si="10"/>
        <v>533.75742589910431</v>
      </c>
      <c r="T35" s="92">
        <f t="shared" si="11"/>
        <v>5466.2425741008956</v>
      </c>
      <c r="U35" s="92">
        <f>T35*I35</f>
        <v>1109.647242542482</v>
      </c>
      <c r="V35" s="92">
        <f>T35*J35</f>
        <v>4356.0487073010036</v>
      </c>
    </row>
    <row r="36" spans="1:22" x14ac:dyDescent="0.2">
      <c r="A36" s="78">
        <v>32</v>
      </c>
      <c r="B36" s="88">
        <f>IF(A36&lt;=B2,A36*D2,B2*D2)</f>
        <v>100000</v>
      </c>
      <c r="C36" s="78">
        <f t="shared" si="1"/>
        <v>107415</v>
      </c>
      <c r="D36" s="93">
        <f t="shared" si="5"/>
        <v>56308.022049085506</v>
      </c>
      <c r="E36" s="78">
        <f t="shared" si="2"/>
        <v>457943.8</v>
      </c>
      <c r="F36" s="89">
        <f t="shared" si="3"/>
        <v>621666.82204908552</v>
      </c>
      <c r="G36" s="90">
        <v>1.0741499999999999</v>
      </c>
      <c r="H36" s="90">
        <v>4.5794379999999997</v>
      </c>
      <c r="I36" s="84">
        <v>0.19</v>
      </c>
      <c r="J36" s="84">
        <v>0.81</v>
      </c>
      <c r="K36" s="91"/>
      <c r="L36" s="91">
        <f t="shared" si="0"/>
        <v>32</v>
      </c>
      <c r="M36" s="92">
        <f t="shared" si="6"/>
        <v>33577.54793417007</v>
      </c>
      <c r="N36" s="78">
        <f t="shared" si="7"/>
        <v>6000</v>
      </c>
      <c r="O36" s="92">
        <f>M35*G36-U36</f>
        <v>36067.28514322605</v>
      </c>
      <c r="P36" s="92">
        <f t="shared" si="8"/>
        <v>0</v>
      </c>
      <c r="Q36" s="92">
        <f>M35*H36-V36</f>
        <v>153766.29895655991</v>
      </c>
      <c r="R36" s="92">
        <f t="shared" si="9"/>
        <v>189833.58409978595</v>
      </c>
      <c r="S36" s="92">
        <f t="shared" si="10"/>
        <v>518.20731397250779</v>
      </c>
      <c r="T36" s="92">
        <f t="shared" si="11"/>
        <v>5481.792686027492</v>
      </c>
      <c r="U36" s="92">
        <f>T36*I36</f>
        <v>1041.5406103452235</v>
      </c>
      <c r="V36" s="92">
        <f>T36*J36</f>
        <v>4440.2520756822687</v>
      </c>
    </row>
    <row r="37" spans="1:22" x14ac:dyDescent="0.2">
      <c r="A37" s="78">
        <v>33</v>
      </c>
      <c r="B37" s="88">
        <f>IF(A37&lt;=B2,A37*D2,B2*D2)</f>
        <v>100000</v>
      </c>
      <c r="C37" s="78">
        <f t="shared" si="1"/>
        <v>108124</v>
      </c>
      <c r="D37" s="93">
        <f t="shared" si="5"/>
        <v>58652.64237982178</v>
      </c>
      <c r="E37" s="78">
        <f t="shared" si="2"/>
        <v>496552.8</v>
      </c>
      <c r="F37" s="89">
        <f t="shared" si="3"/>
        <v>663329.44237982179</v>
      </c>
      <c r="G37" s="90">
        <v>1.08124</v>
      </c>
      <c r="H37" s="90">
        <v>4.9655279999999999</v>
      </c>
      <c r="I37" s="84">
        <v>0.17879999999999999</v>
      </c>
      <c r="J37" s="84">
        <v>0.82110000000000005</v>
      </c>
      <c r="K37" s="91"/>
      <c r="L37" s="91">
        <f t="shared" si="0"/>
        <v>33</v>
      </c>
      <c r="M37" s="92">
        <f t="shared" si="6"/>
        <v>32668.673363153895</v>
      </c>
      <c r="N37" s="78">
        <f t="shared" si="7"/>
        <v>6000</v>
      </c>
      <c r="O37" s="92">
        <f>M36*G37-U37</f>
        <v>35322.642911901494</v>
      </c>
      <c r="P37" s="92">
        <f t="shared" si="8"/>
        <v>0</v>
      </c>
      <c r="Q37" s="92">
        <f>M36*H37-V37</f>
        <v>162217.21230759483</v>
      </c>
      <c r="R37" s="92">
        <f t="shared" si="9"/>
        <v>197539.85521949633</v>
      </c>
      <c r="S37" s="92">
        <f t="shared" si="10"/>
        <v>503.66321901255105</v>
      </c>
      <c r="T37" s="92">
        <f t="shared" si="11"/>
        <v>5496.3367809874489</v>
      </c>
      <c r="U37" s="92">
        <f>T37*I37</f>
        <v>982.74501644055579</v>
      </c>
      <c r="V37" s="92">
        <f>T37*J37</f>
        <v>4513.0421308687946</v>
      </c>
    </row>
    <row r="38" spans="1:22" x14ac:dyDescent="0.2">
      <c r="A38" s="78">
        <v>34</v>
      </c>
      <c r="B38" s="88">
        <f>IF(A38&lt;=B2,A38*D2,B2*D2)</f>
        <v>100000</v>
      </c>
      <c r="C38" s="78">
        <f t="shared" si="1"/>
        <v>108734</v>
      </c>
      <c r="D38" s="93">
        <f t="shared" si="5"/>
        <v>61032.432015519102</v>
      </c>
      <c r="E38" s="78">
        <f t="shared" si="2"/>
        <v>535984.4</v>
      </c>
      <c r="F38" s="89">
        <f t="shared" si="3"/>
        <v>705750.83201551915</v>
      </c>
      <c r="G38" s="90">
        <v>1.08734</v>
      </c>
      <c r="H38" s="90">
        <v>5.3598439999999998</v>
      </c>
      <c r="I38" s="84">
        <v>0.16869999999999999</v>
      </c>
      <c r="J38" s="84">
        <v>0.83130000000000004</v>
      </c>
      <c r="K38" s="91"/>
      <c r="L38" s="91">
        <f t="shared" si="0"/>
        <v>34</v>
      </c>
      <c r="M38" s="92">
        <f t="shared" si="6"/>
        <v>31814.089166767179</v>
      </c>
      <c r="N38" s="78">
        <f t="shared" si="7"/>
        <v>6000</v>
      </c>
      <c r="O38" s="92">
        <f>M37*G38-U38</f>
        <v>34592.423372637211</v>
      </c>
      <c r="P38" s="92">
        <f t="shared" si="8"/>
        <v>0</v>
      </c>
      <c r="Q38" s="92">
        <f>M37*H38-V38</f>
        <v>170518.55493596205</v>
      </c>
      <c r="R38" s="92">
        <f t="shared" si="9"/>
        <v>205110.97830859927</v>
      </c>
      <c r="S38" s="92">
        <f t="shared" si="10"/>
        <v>490.03010044730843</v>
      </c>
      <c r="T38" s="92">
        <f t="shared" si="11"/>
        <v>5509.9698995526915</v>
      </c>
      <c r="U38" s="92">
        <f>T38*I38</f>
        <v>929.531922054539</v>
      </c>
      <c r="V38" s="92">
        <f>T38*J38</f>
        <v>4580.4379774981526</v>
      </c>
    </row>
    <row r="39" spans="1:22" x14ac:dyDescent="0.2">
      <c r="A39" s="78">
        <v>35</v>
      </c>
      <c r="B39" s="88">
        <f>IF(A39&lt;=B2,A39*D2,B2*D2)</f>
        <v>100000</v>
      </c>
      <c r="C39" s="78">
        <f t="shared" si="1"/>
        <v>109293</v>
      </c>
      <c r="D39" s="93">
        <f t="shared" si="5"/>
        <v>63447.918495751881</v>
      </c>
      <c r="E39" s="78">
        <f t="shared" si="2"/>
        <v>578057.80000000005</v>
      </c>
      <c r="F39" s="89">
        <f t="shared" si="3"/>
        <v>750798.71849575196</v>
      </c>
      <c r="G39" s="90">
        <v>1.09293</v>
      </c>
      <c r="H39" s="90">
        <v>5.7805780000000002</v>
      </c>
      <c r="I39" s="84">
        <v>0.159</v>
      </c>
      <c r="J39" s="84">
        <v>0.84099999999999997</v>
      </c>
      <c r="K39" s="91"/>
      <c r="L39" s="91">
        <f t="shared" si="0"/>
        <v>35</v>
      </c>
      <c r="M39" s="92">
        <f t="shared" si="6"/>
        <v>31010.594210871554</v>
      </c>
      <c r="N39" s="78">
        <f t="shared" si="7"/>
        <v>6000</v>
      </c>
      <c r="O39" s="92">
        <f>M38*G39-U39</f>
        <v>33892.449075697594</v>
      </c>
      <c r="P39" s="92">
        <f t="shared" si="8"/>
        <v>0</v>
      </c>
      <c r="Q39" s="92">
        <f>M38*H39-V39</f>
        <v>179259.15866229148</v>
      </c>
      <c r="R39" s="92">
        <f t="shared" si="9"/>
        <v>213151.60773798908</v>
      </c>
      <c r="S39" s="92">
        <f t="shared" si="10"/>
        <v>477.21133750150767</v>
      </c>
      <c r="T39" s="92">
        <f t="shared" si="11"/>
        <v>5522.7886624984922</v>
      </c>
      <c r="U39" s="92">
        <f>T39*I39</f>
        <v>878.12339733726026</v>
      </c>
      <c r="V39" s="92">
        <f>T39*J39</f>
        <v>4644.6652651612321</v>
      </c>
    </row>
    <row r="40" spans="1:22" x14ac:dyDescent="0.2">
      <c r="A40" s="78">
        <v>36</v>
      </c>
      <c r="B40" s="88">
        <f>IF(A40&lt;=B2,A40*D2,B2*D2)</f>
        <v>100000</v>
      </c>
      <c r="C40" s="78">
        <f t="shared" si="1"/>
        <v>109898.99999999999</v>
      </c>
      <c r="D40" s="93">
        <f t="shared" si="5"/>
        <v>65899.637273188157</v>
      </c>
      <c r="E40" s="78">
        <f t="shared" si="2"/>
        <v>626161.80000000005</v>
      </c>
      <c r="F40" s="89">
        <f t="shared" si="3"/>
        <v>801960.43727318826</v>
      </c>
      <c r="G40" s="90">
        <v>1.0989899999999999</v>
      </c>
      <c r="H40" s="90">
        <v>6.2616180000000004</v>
      </c>
      <c r="I40" s="84">
        <v>0.14929999999999999</v>
      </c>
      <c r="J40" s="84">
        <v>0.85070000000000001</v>
      </c>
      <c r="K40" s="91"/>
      <c r="L40" s="91">
        <f t="shared" si="0"/>
        <v>36</v>
      </c>
      <c r="M40" s="92">
        <f t="shared" si="6"/>
        <v>30258.63372516767</v>
      </c>
      <c r="N40" s="78">
        <f t="shared" si="7"/>
        <v>6000</v>
      </c>
      <c r="O40" s="92">
        <f>M39*G40-U40</f>
        <v>33253.981157540977</v>
      </c>
      <c r="P40" s="92">
        <f t="shared" si="8"/>
        <v>0</v>
      </c>
      <c r="Q40" s="92">
        <f>M39*H40-V40</f>
        <v>189468.00558891695</v>
      </c>
      <c r="R40" s="92">
        <f t="shared" si="9"/>
        <v>222721.98674645793</v>
      </c>
      <c r="S40" s="92">
        <f t="shared" si="10"/>
        <v>465.15891316307329</v>
      </c>
      <c r="T40" s="92">
        <f t="shared" si="11"/>
        <v>5534.8410868369265</v>
      </c>
      <c r="U40" s="92">
        <f>T40*I40</f>
        <v>826.35177426475309</v>
      </c>
      <c r="V40" s="92">
        <f>T40*J40</f>
        <v>4708.4893125721737</v>
      </c>
    </row>
    <row r="41" spans="1:22" x14ac:dyDescent="0.2">
      <c r="A41" s="78">
        <v>37</v>
      </c>
      <c r="B41" s="88">
        <f>IF(A41&lt;=B2,A41*D2,B2*D2)</f>
        <v>100000</v>
      </c>
      <c r="C41" s="78">
        <f t="shared" si="1"/>
        <v>110661.00000000001</v>
      </c>
      <c r="D41" s="93">
        <f t="shared" si="5"/>
        <v>68388.131832285973</v>
      </c>
      <c r="E41" s="78">
        <f t="shared" si="2"/>
        <v>677757.4</v>
      </c>
      <c r="F41" s="89">
        <f t="shared" si="3"/>
        <v>856806.53183228604</v>
      </c>
      <c r="G41" s="90">
        <v>1.1066100000000001</v>
      </c>
      <c r="H41" s="90">
        <v>6.7775740000000004</v>
      </c>
      <c r="I41" s="84">
        <v>0.1404</v>
      </c>
      <c r="J41" s="84">
        <v>0.85970000000000002</v>
      </c>
      <c r="K41" s="91"/>
      <c r="L41" s="91">
        <f t="shared" si="0"/>
        <v>37</v>
      </c>
      <c r="M41" s="92">
        <f t="shared" si="6"/>
        <v>29555.137195465875</v>
      </c>
      <c r="N41" s="78">
        <f t="shared" si="7"/>
        <v>6000</v>
      </c>
      <c r="O41" s="92">
        <f>M40*G41-U41</f>
        <v>32705.831349233002</v>
      </c>
      <c r="P41" s="92">
        <f t="shared" si="8"/>
        <v>0</v>
      </c>
      <c r="Q41" s="92">
        <f>M40*H41-V41</f>
        <v>200312.12942242244</v>
      </c>
      <c r="R41" s="92">
        <f t="shared" si="9"/>
        <v>233017.96077165543</v>
      </c>
      <c r="S41" s="92">
        <f t="shared" si="10"/>
        <v>453.87950587751504</v>
      </c>
      <c r="T41" s="92">
        <f t="shared" si="11"/>
        <v>5546.1204941224851</v>
      </c>
      <c r="U41" s="92">
        <f>T41*I41</f>
        <v>778.67531737479692</v>
      </c>
      <c r="V41" s="92">
        <f>T41*J41</f>
        <v>4767.9997887971003</v>
      </c>
    </row>
    <row r="42" spans="1:22" x14ac:dyDescent="0.2">
      <c r="A42" s="78">
        <v>38</v>
      </c>
      <c r="B42" s="88">
        <f>IF(A42&lt;=B2,A42*D2,B2*D2)</f>
        <v>100000</v>
      </c>
      <c r="C42" s="78">
        <f t="shared" si="1"/>
        <v>111374</v>
      </c>
      <c r="D42" s="93">
        <f t="shared" si="5"/>
        <v>70913.953809770261</v>
      </c>
      <c r="E42" s="78">
        <f t="shared" si="2"/>
        <v>733075.20000000007</v>
      </c>
      <c r="F42" s="89">
        <f t="shared" si="3"/>
        <v>915363.15380977036</v>
      </c>
      <c r="G42" s="90">
        <v>1.11374</v>
      </c>
      <c r="H42" s="90">
        <v>7.3307520000000004</v>
      </c>
      <c r="I42" s="84">
        <v>0.13189999999999999</v>
      </c>
      <c r="J42" s="84">
        <v>0.86819999999999997</v>
      </c>
      <c r="K42" s="91"/>
      <c r="L42" s="91">
        <f t="shared" si="0"/>
        <v>38</v>
      </c>
      <c r="M42" s="92">
        <f t="shared" si="6"/>
        <v>28897.045986227935</v>
      </c>
      <c r="N42" s="78">
        <f t="shared" si="7"/>
        <v>6000</v>
      </c>
      <c r="O42" s="92">
        <f>M41*G42-U42</f>
        <v>32183.813339019394</v>
      </c>
      <c r="P42" s="92">
        <f t="shared" si="8"/>
        <v>0</v>
      </c>
      <c r="Q42" s="92">
        <f>M41*H42-V42</f>
        <v>211837.07765763241</v>
      </c>
      <c r="R42" s="92">
        <f t="shared" si="9"/>
        <v>244020.89099665181</v>
      </c>
      <c r="S42" s="92">
        <f t="shared" si="10"/>
        <v>443.32705793198812</v>
      </c>
      <c r="T42" s="92">
        <f t="shared" si="11"/>
        <v>5556.6729420680122</v>
      </c>
      <c r="U42" s="92">
        <f>T42*I42</f>
        <v>732.92516105877075</v>
      </c>
      <c r="V42" s="92">
        <f>T42*J42</f>
        <v>4824.303448303448</v>
      </c>
    </row>
    <row r="43" spans="1:22" x14ac:dyDescent="0.2">
      <c r="A43" s="78">
        <v>39</v>
      </c>
      <c r="B43" s="88">
        <f>IF(A43&lt;=B2,A43*D2,B2*D2)</f>
        <v>100000</v>
      </c>
      <c r="C43" s="78">
        <f t="shared" si="1"/>
        <v>111930</v>
      </c>
      <c r="D43" s="93">
        <f t="shared" si="5"/>
        <v>73477.66311691681</v>
      </c>
      <c r="E43" s="78">
        <f t="shared" si="2"/>
        <v>792418.4</v>
      </c>
      <c r="F43" s="89">
        <f t="shared" si="3"/>
        <v>977826.0631169168</v>
      </c>
      <c r="G43" s="90">
        <v>1.1193</v>
      </c>
      <c r="H43" s="90">
        <v>7.9241840000000003</v>
      </c>
      <c r="I43" s="84">
        <v>0.12379999999999999</v>
      </c>
      <c r="J43" s="84">
        <v>0.87619999999999998</v>
      </c>
      <c r="K43" s="91"/>
      <c r="L43" s="91">
        <f t="shared" si="0"/>
        <v>39</v>
      </c>
      <c r="M43" s="92">
        <f t="shared" si="6"/>
        <v>28281.537042391825</v>
      </c>
      <c r="N43" s="78">
        <f t="shared" si="7"/>
        <v>6000</v>
      </c>
      <c r="O43" s="92">
        <f>M42*G43-U43</f>
        <v>31655.325386781355</v>
      </c>
      <c r="P43" s="92">
        <f t="shared" si="8"/>
        <v>0</v>
      </c>
      <c r="Q43" s="92">
        <f>M42*H43-V43</f>
        <v>224108.10332672863</v>
      </c>
      <c r="R43" s="92">
        <f t="shared" si="9"/>
        <v>255763.42871350999</v>
      </c>
      <c r="S43" s="92">
        <f t="shared" si="10"/>
        <v>433.45568979341903</v>
      </c>
      <c r="T43" s="92">
        <f t="shared" si="11"/>
        <v>5566.544310206581</v>
      </c>
      <c r="U43" s="92">
        <f>T43*I43</f>
        <v>689.1381856035747</v>
      </c>
      <c r="V43" s="92">
        <f>T43*J43</f>
        <v>4877.406124603006</v>
      </c>
    </row>
    <row r="44" spans="1:22" x14ac:dyDescent="0.2">
      <c r="A44" s="78">
        <v>40</v>
      </c>
      <c r="B44" s="88">
        <f>IF(A44&lt;=B2,A44*D2,B2*D2)</f>
        <v>100000</v>
      </c>
      <c r="C44" s="78">
        <f t="shared" si="1"/>
        <v>112874.99999999999</v>
      </c>
      <c r="D44" s="93">
        <f t="shared" si="5"/>
        <v>76079.82806367056</v>
      </c>
      <c r="E44" s="78">
        <f t="shared" si="2"/>
        <v>856110.60000000009</v>
      </c>
      <c r="F44" s="89">
        <f t="shared" si="3"/>
        <v>1045065.4280636706</v>
      </c>
      <c r="G44" s="90">
        <v>1.1287499999999999</v>
      </c>
      <c r="H44" s="90">
        <v>8.5611060000000005</v>
      </c>
      <c r="I44" s="84">
        <v>0.11650000000000001</v>
      </c>
      <c r="J44" s="84">
        <v>0.88349999999999995</v>
      </c>
      <c r="K44" s="91"/>
      <c r="L44" s="91">
        <f t="shared" si="0"/>
        <v>40</v>
      </c>
      <c r="M44" s="92">
        <f t="shared" si="6"/>
        <v>27706.120860143212</v>
      </c>
      <c r="N44" s="78">
        <f t="shared" si="7"/>
        <v>6000</v>
      </c>
      <c r="O44" s="92">
        <f>M43*G44-U44</f>
        <v>31273.20692258135</v>
      </c>
      <c r="P44" s="92">
        <f t="shared" si="8"/>
        <v>0</v>
      </c>
      <c r="Q44" s="92">
        <f>M43*H44-V44</f>
        <v>237195.03753249723</v>
      </c>
      <c r="R44" s="92">
        <f t="shared" si="9"/>
        <v>268468.24445507856</v>
      </c>
      <c r="S44" s="92">
        <f t="shared" si="10"/>
        <v>424.22305563587736</v>
      </c>
      <c r="T44" s="92">
        <f t="shared" si="11"/>
        <v>5575.7769443641228</v>
      </c>
      <c r="U44" s="92">
        <f>T44*I44</f>
        <v>649.57801401842039</v>
      </c>
      <c r="V44" s="92">
        <f>T44*J44</f>
        <v>4926.1989303457021</v>
      </c>
    </row>
    <row r="45" spans="1:22" x14ac:dyDescent="0.2">
      <c r="A45" s="78">
        <v>41</v>
      </c>
      <c r="B45" s="88">
        <f>IF(A45&lt;=B2,A45*D2,B2*D2)</f>
        <v>100000</v>
      </c>
      <c r="C45" s="78">
        <f t="shared" si="1"/>
        <v>113318.99999999999</v>
      </c>
      <c r="D45" s="93">
        <f t="shared" si="5"/>
        <v>78721.025484625614</v>
      </c>
      <c r="E45" s="78">
        <f t="shared" si="2"/>
        <v>931439.6</v>
      </c>
      <c r="F45" s="89">
        <f t="shared" si="3"/>
        <v>1123479.6254846256</v>
      </c>
      <c r="G45" s="90">
        <v>1.1331899999999999</v>
      </c>
      <c r="H45" s="90">
        <v>9.3143960000000003</v>
      </c>
      <c r="I45" s="84">
        <v>0.1085</v>
      </c>
      <c r="J45" s="84">
        <v>0.89149999999999996</v>
      </c>
      <c r="K45" s="91"/>
      <c r="L45" s="91">
        <f t="shared" si="0"/>
        <v>41</v>
      </c>
      <c r="M45" s="92">
        <f t="shared" si="6"/>
        <v>27171.625665951582</v>
      </c>
      <c r="N45" s="78">
        <f t="shared" si="7"/>
        <v>6000</v>
      </c>
      <c r="O45" s="92">
        <f>M44*G45-U45</f>
        <v>30790.390809205568</v>
      </c>
      <c r="P45" s="92">
        <f t="shared" si="8"/>
        <v>0</v>
      </c>
      <c r="Q45" s="92">
        <f>M44*H45-V45</f>
        <v>253087.28141643674</v>
      </c>
      <c r="R45" s="92">
        <f t="shared" si="9"/>
        <v>283877.67222564231</v>
      </c>
      <c r="S45" s="92">
        <f t="shared" si="10"/>
        <v>415.59181290214815</v>
      </c>
      <c r="T45" s="92">
        <f t="shared" si="11"/>
        <v>5584.4081870978516</v>
      </c>
      <c r="U45" s="92">
        <f>T45*I45</f>
        <v>605.90828830011685</v>
      </c>
      <c r="V45" s="92">
        <f>T45*J45</f>
        <v>4978.4998987977342</v>
      </c>
    </row>
    <row r="46" spans="1:22" x14ac:dyDescent="0.2">
      <c r="A46" s="78">
        <v>42</v>
      </c>
      <c r="B46" s="88">
        <f>IF(A46&lt;=B2,A46*D2,B2*D2)</f>
        <v>100000</v>
      </c>
      <c r="C46" s="78">
        <f t="shared" si="1"/>
        <v>113772.99999999999</v>
      </c>
      <c r="D46" s="93">
        <f t="shared" si="5"/>
        <v>81401.840866894985</v>
      </c>
      <c r="E46" s="78">
        <f t="shared" si="2"/>
        <v>1012903.4</v>
      </c>
      <c r="F46" s="89">
        <f t="shared" si="3"/>
        <v>1208078.2408668951</v>
      </c>
      <c r="G46" s="90">
        <v>1.1377299999999999</v>
      </c>
      <c r="H46" s="90">
        <v>10.129034000000001</v>
      </c>
      <c r="I46" s="84">
        <v>0.10100000000000001</v>
      </c>
      <c r="J46" s="84">
        <v>0.89900000000000002</v>
      </c>
      <c r="K46" s="91"/>
      <c r="L46" s="91">
        <f t="shared" si="0"/>
        <v>42</v>
      </c>
      <c r="M46" s="92">
        <f t="shared" si="6"/>
        <v>26675.271262570703</v>
      </c>
      <c r="N46" s="78">
        <f t="shared" si="7"/>
        <v>6000</v>
      </c>
      <c r="O46" s="92">
        <f>M45*G46-U46</f>
        <v>30349.13868180701</v>
      </c>
      <c r="P46" s="92">
        <f t="shared" si="8"/>
        <v>0</v>
      </c>
      <c r="Q46" s="92">
        <f>M45*H46-V46</f>
        <v>270194.7295778016</v>
      </c>
      <c r="R46" s="92">
        <f t="shared" si="9"/>
        <v>300543.86825960863</v>
      </c>
      <c r="S46" s="92">
        <f t="shared" si="10"/>
        <v>407.57438498927371</v>
      </c>
      <c r="T46" s="92">
        <f t="shared" si="11"/>
        <v>5592.4256150107267</v>
      </c>
      <c r="U46" s="92">
        <f>T46*I46</f>
        <v>564.83498711608343</v>
      </c>
      <c r="V46" s="92">
        <f>T46*J46</f>
        <v>5027.5906278946431</v>
      </c>
    </row>
    <row r="47" spans="1:22" x14ac:dyDescent="0.2">
      <c r="A47" s="78">
        <v>43</v>
      </c>
      <c r="B47" s="88">
        <f>IF(A47&lt;=B2,A47*D2,B2*D2)</f>
        <v>100000</v>
      </c>
      <c r="C47" s="78">
        <f t="shared" si="1"/>
        <v>114226.99999999999</v>
      </c>
      <c r="D47" s="93">
        <f t="shared" si="5"/>
        <v>84122.868479898403</v>
      </c>
      <c r="E47" s="78">
        <f t="shared" si="2"/>
        <v>1100599.2000000002</v>
      </c>
      <c r="F47" s="89">
        <f t="shared" si="3"/>
        <v>1298949.0684798986</v>
      </c>
      <c r="G47" s="90">
        <v>1.1422699999999999</v>
      </c>
      <c r="H47" s="90">
        <v>11.005992000000001</v>
      </c>
      <c r="I47" s="84">
        <v>9.4E-2</v>
      </c>
      <c r="J47" s="84">
        <v>0.90590000000000004</v>
      </c>
      <c r="K47" s="91"/>
      <c r="L47" s="91">
        <f t="shared" si="0"/>
        <v>43</v>
      </c>
      <c r="M47" s="92">
        <f t="shared" si="6"/>
        <v>26214.347515174872</v>
      </c>
      <c r="N47" s="78">
        <f t="shared" si="7"/>
        <v>6000</v>
      </c>
      <c r="O47" s="92">
        <f>M46*G47-U47</f>
        <v>29943.974237576858</v>
      </c>
      <c r="P47" s="92">
        <f t="shared" si="8"/>
        <v>0</v>
      </c>
      <c r="Q47" s="92">
        <f>M46*H47-V47</f>
        <v>288514.89903723454</v>
      </c>
      <c r="R47" s="92">
        <f t="shared" si="9"/>
        <v>318458.87327481143</v>
      </c>
      <c r="S47" s="92">
        <f t="shared" si="10"/>
        <v>400.12906893856052</v>
      </c>
      <c r="T47" s="92">
        <f t="shared" si="11"/>
        <v>5599.8709310614395</v>
      </c>
      <c r="U47" s="92">
        <f>T47*I47</f>
        <v>526.38786751977534</v>
      </c>
      <c r="V47" s="92">
        <f>T47*J47</f>
        <v>5072.9230764485583</v>
      </c>
    </row>
    <row r="48" spans="1:22" x14ac:dyDescent="0.2">
      <c r="A48" s="78">
        <v>44</v>
      </c>
      <c r="B48" s="88">
        <f>IF(A48&lt;=B2,A48*D2,B2*D2)</f>
        <v>100000</v>
      </c>
      <c r="C48" s="78">
        <f t="shared" si="1"/>
        <v>114670.99999999999</v>
      </c>
      <c r="D48" s="93">
        <f t="shared" si="5"/>
        <v>86884.711507096872</v>
      </c>
      <c r="E48" s="78">
        <f t="shared" si="2"/>
        <v>1195876.7999999998</v>
      </c>
      <c r="F48" s="89">
        <f t="shared" si="3"/>
        <v>1397432.5115070967</v>
      </c>
      <c r="G48" s="90">
        <v>1.1467099999999999</v>
      </c>
      <c r="H48" s="90">
        <v>11.958767999999999</v>
      </c>
      <c r="I48" s="84">
        <v>8.7499999999999994E-2</v>
      </c>
      <c r="J48" s="84">
        <v>0.91259999999999997</v>
      </c>
      <c r="K48" s="91"/>
      <c r="L48" s="91">
        <f t="shared" si="0"/>
        <v>44</v>
      </c>
      <c r="M48" s="92">
        <f t="shared" si="6"/>
        <v>25786.481384076353</v>
      </c>
      <c r="N48" s="78">
        <f t="shared" si="7"/>
        <v>6000</v>
      </c>
      <c r="O48" s="92">
        <f>M47*G48-U48</f>
        <v>29569.66077023984</v>
      </c>
      <c r="P48" s="92">
        <f t="shared" si="8"/>
        <v>0</v>
      </c>
      <c r="Q48" s="92">
        <f>M47*H48-V48</f>
        <v>308374.54840848799</v>
      </c>
      <c r="R48" s="92">
        <f t="shared" si="9"/>
        <v>337944.20917872782</v>
      </c>
      <c r="S48" s="92">
        <f t="shared" si="10"/>
        <v>393.21521272762305</v>
      </c>
      <c r="T48" s="92">
        <f t="shared" si="11"/>
        <v>5606.7847872723769</v>
      </c>
      <c r="U48" s="92">
        <f>T48*I48</f>
        <v>490.59366888633292</v>
      </c>
      <c r="V48" s="92">
        <f>T48*J48</f>
        <v>5116.7517968647708</v>
      </c>
    </row>
    <row r="49" spans="1:22" x14ac:dyDescent="0.2">
      <c r="A49" s="78">
        <v>45</v>
      </c>
      <c r="B49" s="88">
        <f>IF(A49&lt;=B2,A49*D2,B2*D2)</f>
        <v>100000</v>
      </c>
      <c r="C49" s="78">
        <f t="shared" si="1"/>
        <v>115114.99999999999</v>
      </c>
      <c r="D49" s="93">
        <f t="shared" si="5"/>
        <v>89687.982179703322</v>
      </c>
      <c r="E49" s="78">
        <f t="shared" si="2"/>
        <v>1298871.6000000001</v>
      </c>
      <c r="F49" s="89">
        <f t="shared" si="3"/>
        <v>1503674.5821797033</v>
      </c>
      <c r="G49" s="90">
        <v>1.1511499999999999</v>
      </c>
      <c r="H49" s="90">
        <v>12.988716</v>
      </c>
      <c r="I49" s="84">
        <v>8.14E-2</v>
      </c>
      <c r="J49" s="84">
        <v>0.91859999999999997</v>
      </c>
      <c r="K49" s="91"/>
      <c r="L49" s="91">
        <f t="shared" si="0"/>
        <v>45</v>
      </c>
      <c r="M49" s="92">
        <f t="shared" si="6"/>
        <v>25389.499259514629</v>
      </c>
      <c r="N49" s="78">
        <f t="shared" si="7"/>
        <v>6000</v>
      </c>
      <c r="O49" s="92">
        <f>M48*G49-U49</f>
        <v>29227.193339049449</v>
      </c>
      <c r="P49" s="92">
        <f t="shared" si="8"/>
        <v>0</v>
      </c>
      <c r="Q49" s="92">
        <f>M48*H49-V49</f>
        <v>329776.99526404584</v>
      </c>
      <c r="R49" s="92">
        <f t="shared" si="9"/>
        <v>359004.1886030953</v>
      </c>
      <c r="S49" s="92">
        <f t="shared" si="10"/>
        <v>386.7972207611453</v>
      </c>
      <c r="T49" s="92">
        <f t="shared" si="11"/>
        <v>5613.2027792388544</v>
      </c>
      <c r="U49" s="92">
        <f>T49*I49</f>
        <v>456.91470623004273</v>
      </c>
      <c r="V49" s="92">
        <f>T49*J49</f>
        <v>5156.2880730088118</v>
      </c>
    </row>
    <row r="50" spans="1:22" x14ac:dyDescent="0.2">
      <c r="A50" s="78">
        <v>46</v>
      </c>
      <c r="B50" s="88">
        <f>IF(A50&lt;=B2,A50*D2,B2*D2)</f>
        <v>100000</v>
      </c>
      <c r="C50" s="78">
        <f t="shared" si="1"/>
        <v>115579.00000000001</v>
      </c>
      <c r="D50" s="93">
        <f t="shared" si="5"/>
        <v>92533.301912398863</v>
      </c>
      <c r="E50" s="78">
        <f t="shared" si="2"/>
        <v>1410200</v>
      </c>
      <c r="F50" s="89">
        <f t="shared" si="3"/>
        <v>1618312.301912399</v>
      </c>
      <c r="G50" s="90">
        <v>1.1557900000000001</v>
      </c>
      <c r="H50" s="90">
        <v>14.102</v>
      </c>
      <c r="I50" s="84">
        <v>7.5800000000000006E-2</v>
      </c>
      <c r="J50" s="84">
        <v>0.92430000000000001</v>
      </c>
      <c r="K50" s="91"/>
      <c r="L50" s="91">
        <f t="shared" si="0"/>
        <v>46</v>
      </c>
      <c r="M50" s="92">
        <f t="shared" si="6"/>
        <v>25021.197792522966</v>
      </c>
      <c r="N50" s="78">
        <f t="shared" si="7"/>
        <v>6000</v>
      </c>
      <c r="O50" s="92">
        <f>M49*G50-U50</f>
        <v>28918.997209812485</v>
      </c>
      <c r="P50" s="92">
        <f t="shared" si="8"/>
        <v>0</v>
      </c>
      <c r="Q50" s="92">
        <f>M49*H50-V50</f>
        <v>352848.93127015885</v>
      </c>
      <c r="R50" s="92">
        <f t="shared" si="9"/>
        <v>381767.92847997136</v>
      </c>
      <c r="S50" s="92">
        <f t="shared" si="10"/>
        <v>380.84248889271942</v>
      </c>
      <c r="T50" s="92">
        <f t="shared" si="11"/>
        <v>5619.1575111072807</v>
      </c>
      <c r="U50" s="92">
        <f>T50*I50</f>
        <v>425.93213934193193</v>
      </c>
      <c r="V50" s="92">
        <f>T50*J50</f>
        <v>5193.7872875164594</v>
      </c>
    </row>
    <row r="51" spans="1:22" x14ac:dyDescent="0.2">
      <c r="A51" s="78">
        <v>47</v>
      </c>
      <c r="B51" s="88">
        <f>IF(A51&lt;=B2,A51*D2,B2*D2)</f>
        <v>100000</v>
      </c>
      <c r="C51" s="78">
        <f t="shared" si="1"/>
        <v>116113</v>
      </c>
      <c r="D51" s="93">
        <f t="shared" si="5"/>
        <v>95421.301441084841</v>
      </c>
      <c r="E51" s="78">
        <f t="shared" si="2"/>
        <v>1530599.4</v>
      </c>
      <c r="F51" s="89">
        <f t="shared" si="3"/>
        <v>1742133.7014410847</v>
      </c>
      <c r="G51" s="90">
        <v>1.16113</v>
      </c>
      <c r="H51" s="90">
        <v>15.305994</v>
      </c>
      <c r="I51" s="84">
        <v>7.0499999999999993E-2</v>
      </c>
      <c r="J51" s="84">
        <v>0.92959999999999998</v>
      </c>
      <c r="K51" s="91"/>
      <c r="L51" s="91">
        <f t="shared" si="0"/>
        <v>47</v>
      </c>
      <c r="M51" s="92">
        <f t="shared" si="6"/>
        <v>24679.586237077365</v>
      </c>
      <c r="N51" s="78">
        <f t="shared" si="7"/>
        <v>6000</v>
      </c>
      <c r="O51" s="92">
        <f>M50*G51-U51</f>
        <v>28656.323309497784</v>
      </c>
      <c r="P51" s="92">
        <f t="shared" si="8"/>
        <v>0</v>
      </c>
      <c r="Q51" s="92">
        <f>M50*H51-V51</f>
        <v>377745.59886718873</v>
      </c>
      <c r="R51" s="92">
        <f t="shared" si="9"/>
        <v>406401.92217668652</v>
      </c>
      <c r="S51" s="92">
        <f t="shared" si="10"/>
        <v>375.31796688784448</v>
      </c>
      <c r="T51" s="92">
        <f t="shared" si="11"/>
        <v>5624.6820331121553</v>
      </c>
      <c r="U51" s="92">
        <f>T51*I51</f>
        <v>396.54008333440692</v>
      </c>
      <c r="V51" s="92">
        <f>T51*J51</f>
        <v>5228.7044179810591</v>
      </c>
    </row>
    <row r="52" spans="1:22" x14ac:dyDescent="0.2">
      <c r="A52" s="78">
        <v>48</v>
      </c>
      <c r="B52" s="88">
        <f>IF(A52&lt;=B2,A52*D2,B2*D2)</f>
        <v>100000</v>
      </c>
      <c r="C52" s="78">
        <f t="shared" si="1"/>
        <v>116679</v>
      </c>
      <c r="D52" s="93">
        <f t="shared" si="5"/>
        <v>98352.620962701098</v>
      </c>
      <c r="E52" s="78">
        <f t="shared" si="2"/>
        <v>1659992</v>
      </c>
      <c r="F52" s="89">
        <f t="shared" si="3"/>
        <v>1875023.620962701</v>
      </c>
      <c r="G52" s="90">
        <v>1.16679</v>
      </c>
      <c r="H52" s="90">
        <v>16.599920000000001</v>
      </c>
      <c r="I52" s="84">
        <v>6.5699999999999995E-2</v>
      </c>
      <c r="J52" s="84">
        <v>0.93440000000000001</v>
      </c>
      <c r="K52" s="91"/>
      <c r="L52" s="91">
        <f t="shared" si="0"/>
        <v>48</v>
      </c>
      <c r="M52" s="92">
        <f t="shared" si="6"/>
        <v>24362.687666523943</v>
      </c>
      <c r="N52" s="78">
        <f t="shared" si="7"/>
        <v>6000</v>
      </c>
      <c r="O52" s="92">
        <f>M51*G52-U52</f>
        <v>28426.016157796137</v>
      </c>
      <c r="P52" s="92">
        <f t="shared" si="8"/>
        <v>0</v>
      </c>
      <c r="Q52" s="92">
        <f>M51*H52-V52</f>
        <v>404418.66624928417</v>
      </c>
      <c r="R52" s="92">
        <f t="shared" si="9"/>
        <v>432844.68240708031</v>
      </c>
      <c r="S52" s="92">
        <f t="shared" si="10"/>
        <v>370.19379355616047</v>
      </c>
      <c r="T52" s="92">
        <f t="shared" si="11"/>
        <v>5629.80620644384</v>
      </c>
      <c r="U52" s="92">
        <f>T52*I52</f>
        <v>369.87826776336027</v>
      </c>
      <c r="V52" s="92">
        <f>T52*J52</f>
        <v>5260.4909193011244</v>
      </c>
    </row>
    <row r="53" spans="1:22" x14ac:dyDescent="0.2">
      <c r="A53" s="78">
        <v>49</v>
      </c>
      <c r="B53" s="88">
        <f>IF(A53&lt;=B2,A53*D2,B2*D2)</f>
        <v>100000</v>
      </c>
      <c r="C53" s="78">
        <f t="shared" si="1"/>
        <v>117234</v>
      </c>
      <c r="D53" s="93">
        <f t="shared" si="5"/>
        <v>101327.91027714161</v>
      </c>
      <c r="E53" s="78">
        <f t="shared" si="2"/>
        <v>1800569.7999999998</v>
      </c>
      <c r="F53" s="89">
        <f t="shared" si="3"/>
        <v>2019131.7102771415</v>
      </c>
      <c r="G53" s="90">
        <v>1.1723399999999999</v>
      </c>
      <c r="H53" s="90">
        <v>18.005697999999999</v>
      </c>
      <c r="I53" s="84">
        <v>6.1100000000000002E-2</v>
      </c>
      <c r="J53" s="84">
        <v>0.93889999999999996</v>
      </c>
      <c r="K53" s="91"/>
      <c r="L53" s="91">
        <f t="shared" si="0"/>
        <v>49</v>
      </c>
      <c r="M53" s="92">
        <f t="shared" si="6"/>
        <v>24068.875780517163</v>
      </c>
      <c r="N53" s="78">
        <f t="shared" si="7"/>
        <v>6000</v>
      </c>
      <c r="O53" s="92">
        <f>M52*G53-U53</f>
        <v>28217.081662219047</v>
      </c>
      <c r="P53" s="92">
        <f t="shared" si="8"/>
        <v>0</v>
      </c>
      <c r="Q53" s="92">
        <f>M52*H53-V53</f>
        <v>433376.90850350627</v>
      </c>
      <c r="R53" s="92">
        <f t="shared" si="9"/>
        <v>461593.99016572535</v>
      </c>
      <c r="S53" s="92">
        <f t="shared" si="10"/>
        <v>365.44031499785916</v>
      </c>
      <c r="T53" s="92">
        <f t="shared" si="11"/>
        <v>5634.5596850021411</v>
      </c>
      <c r="U53" s="92">
        <f>T53*I53</f>
        <v>344.27159675363083</v>
      </c>
      <c r="V53" s="92">
        <f>T53*J53</f>
        <v>5290.2880882485097</v>
      </c>
    </row>
    <row r="54" spans="1:22" x14ac:dyDescent="0.2">
      <c r="A54" s="78">
        <v>50</v>
      </c>
      <c r="B54" s="88">
        <f>IF(A54&lt;=B2,A54*D2,B2*D2)</f>
        <v>100000</v>
      </c>
      <c r="C54" s="78">
        <f t="shared" si="1"/>
        <v>117739</v>
      </c>
      <c r="D54" s="93">
        <f t="shared" si="5"/>
        <v>104347.82893129872</v>
      </c>
      <c r="E54" s="78">
        <f t="shared" si="2"/>
        <v>1952547.8</v>
      </c>
      <c r="F54" s="89">
        <f t="shared" si="3"/>
        <v>2174634.6289312989</v>
      </c>
      <c r="G54" s="90">
        <v>1.1773899999999999</v>
      </c>
      <c r="H54" s="90">
        <v>19.525478</v>
      </c>
      <c r="I54" s="84">
        <v>5.6899999999999999E-2</v>
      </c>
      <c r="J54" s="84">
        <v>0.94320000000000004</v>
      </c>
      <c r="K54" s="91"/>
      <c r="L54" s="91">
        <f t="shared" si="0"/>
        <v>50</v>
      </c>
      <c r="M54" s="92">
        <f t="shared" si="6"/>
        <v>23796.479194607346</v>
      </c>
      <c r="N54" s="78">
        <f t="shared" si="7"/>
        <v>6000</v>
      </c>
      <c r="O54" s="92">
        <f>M53*G54-U54</f>
        <v>28017.596440701771</v>
      </c>
      <c r="P54" s="92">
        <f t="shared" si="8"/>
        <v>0</v>
      </c>
      <c r="Q54" s="92">
        <f>M53*H54-V54</f>
        <v>464637.63099176344</v>
      </c>
      <c r="R54" s="92">
        <f t="shared" si="9"/>
        <v>492655.22743246518</v>
      </c>
      <c r="S54" s="92">
        <f t="shared" si="10"/>
        <v>361.03313670775742</v>
      </c>
      <c r="T54" s="92">
        <f t="shared" si="11"/>
        <v>5638.9668632922421</v>
      </c>
      <c r="U54" s="92">
        <f>T54*I54</f>
        <v>320.85721452132856</v>
      </c>
      <c r="V54" s="92">
        <f>T54*J54</f>
        <v>5318.6735454572427</v>
      </c>
    </row>
    <row r="55" spans="1:22" x14ac:dyDescent="0.2">
      <c r="A55" s="78">
        <v>51</v>
      </c>
      <c r="B55" s="88">
        <f>IF(A55&lt;=B2,A55*D2,B2*D2)</f>
        <v>100000</v>
      </c>
      <c r="C55" s="78">
        <f t="shared" si="1"/>
        <v>118202.99999999999</v>
      </c>
      <c r="D55" s="93">
        <f t="shared" si="5"/>
        <v>107413.04636526819</v>
      </c>
      <c r="E55" s="78">
        <f t="shared" si="2"/>
        <v>2119693.2000000002</v>
      </c>
      <c r="F55" s="89">
        <f t="shared" si="3"/>
        <v>2345309.2463652682</v>
      </c>
      <c r="G55" s="90">
        <v>1.1820299999999999</v>
      </c>
      <c r="H55" s="90">
        <v>21.196932</v>
      </c>
      <c r="I55" s="84">
        <v>5.28E-2</v>
      </c>
      <c r="J55" s="84">
        <v>0.94710000000000005</v>
      </c>
      <c r="K55" s="91"/>
      <c r="L55" s="91">
        <f t="shared" si="0"/>
        <v>51</v>
      </c>
      <c r="M55" s="92">
        <f t="shared" si="6"/>
        <v>23544.341983508973</v>
      </c>
      <c r="N55" s="78">
        <f t="shared" si="7"/>
        <v>6000</v>
      </c>
      <c r="O55" s="92">
        <f>M54*G55-U55</f>
        <v>27830.199113923849</v>
      </c>
      <c r="P55" s="92">
        <f t="shared" si="8"/>
        <v>0</v>
      </c>
      <c r="Q55" s="92">
        <f>M54*H55-V55</f>
        <v>499067.81600918481</v>
      </c>
      <c r="R55" s="92">
        <f t="shared" si="9"/>
        <v>526898.01512310863</v>
      </c>
      <c r="S55" s="92">
        <f t="shared" si="10"/>
        <v>356.94718791911015</v>
      </c>
      <c r="T55" s="92">
        <f t="shared" si="11"/>
        <v>5643.0528120808895</v>
      </c>
      <c r="U55" s="92">
        <f>T55*I55</f>
        <v>297.95318847787098</v>
      </c>
      <c r="V55" s="92">
        <f>T55*J55</f>
        <v>5344.5353183218103</v>
      </c>
    </row>
    <row r="56" spans="1:22" x14ac:dyDescent="0.2">
      <c r="A56" s="78">
        <v>52</v>
      </c>
      <c r="B56" s="88">
        <f>IF(A56&lt;=B2,A56*D2,B2*D2)</f>
        <v>100000</v>
      </c>
      <c r="C56" s="78">
        <f t="shared" si="1"/>
        <v>118697.99999999999</v>
      </c>
      <c r="D56" s="93">
        <f t="shared" si="5"/>
        <v>110524.2420607472</v>
      </c>
      <c r="E56" s="78">
        <f t="shared" si="2"/>
        <v>2300735.2000000002</v>
      </c>
      <c r="F56" s="89">
        <f t="shared" si="3"/>
        <v>2529957.4420607472</v>
      </c>
      <c r="G56" s="90">
        <v>1.1869799999999999</v>
      </c>
      <c r="H56" s="90">
        <v>23.007352000000001</v>
      </c>
      <c r="I56" s="84">
        <v>4.9099999999999998E-2</v>
      </c>
      <c r="J56" s="84">
        <v>0.95089999999999997</v>
      </c>
      <c r="K56" s="91"/>
      <c r="L56" s="91">
        <f t="shared" si="0"/>
        <v>52</v>
      </c>
      <c r="M56" s="92">
        <f t="shared" si="6"/>
        <v>23310.95679089236</v>
      </c>
      <c r="N56" s="78">
        <f t="shared" si="7"/>
        <v>6000</v>
      </c>
      <c r="O56" s="92">
        <f>M55*G56-U56</f>
        <v>27669.403455456333</v>
      </c>
      <c r="P56" s="92">
        <f t="shared" si="8"/>
        <v>0</v>
      </c>
      <c r="Q56" s="92">
        <f>M55*H56-V56</f>
        <v>536323.38834485097</v>
      </c>
      <c r="R56" s="92">
        <f t="shared" si="9"/>
        <v>563992.79180030734</v>
      </c>
      <c r="S56" s="92">
        <f t="shared" si="10"/>
        <v>353.16512975263458</v>
      </c>
      <c r="T56" s="92">
        <f t="shared" si="11"/>
        <v>5646.834870247365</v>
      </c>
      <c r="U56" s="92">
        <f>T56*I56</f>
        <v>277.25959212914563</v>
      </c>
      <c r="V56" s="92">
        <f>T56*J56</f>
        <v>5369.5752781182191</v>
      </c>
    </row>
    <row r="57" spans="1:22" x14ac:dyDescent="0.2">
      <c r="A57" s="78">
        <v>53</v>
      </c>
      <c r="B57" s="88">
        <f>IF(A57&lt;=B2,A57*D2,B2*D2)</f>
        <v>100000</v>
      </c>
      <c r="C57" s="78">
        <f t="shared" si="1"/>
        <v>119173</v>
      </c>
      <c r="D57" s="93">
        <f t="shared" si="5"/>
        <v>113682.10569165841</v>
      </c>
      <c r="E57" s="78">
        <f t="shared" si="2"/>
        <v>2494796.7999999998</v>
      </c>
      <c r="F57" s="89">
        <f t="shared" si="3"/>
        <v>2727651.9056916581</v>
      </c>
      <c r="G57" s="90">
        <v>1.19173</v>
      </c>
      <c r="H57" s="90">
        <v>24.947967999999999</v>
      </c>
      <c r="I57" s="84">
        <v>4.5600000000000002E-2</v>
      </c>
      <c r="J57" s="84">
        <v>0.95450000000000002</v>
      </c>
      <c r="K57" s="91"/>
      <c r="L57" s="91">
        <f t="shared" si="0"/>
        <v>53</v>
      </c>
      <c r="M57" s="92">
        <f t="shared" si="6"/>
        <v>23094.777045265528</v>
      </c>
      <c r="N57" s="78">
        <f t="shared" si="7"/>
        <v>6000</v>
      </c>
      <c r="O57" s="92">
        <f>M56*G57-U57</f>
        <v>27522.711230855122</v>
      </c>
      <c r="P57" s="92">
        <f t="shared" si="8"/>
        <v>0</v>
      </c>
      <c r="Q57" s="92">
        <f>M56*H57-V57</f>
        <v>576167.75869241892</v>
      </c>
      <c r="R57" s="92">
        <f t="shared" si="9"/>
        <v>603690.46992327401</v>
      </c>
      <c r="S57" s="92">
        <f t="shared" si="10"/>
        <v>349.66435186338538</v>
      </c>
      <c r="T57" s="92">
        <f t="shared" si="11"/>
        <v>5650.3356481366145</v>
      </c>
      <c r="U57" s="92">
        <f>T57*I57</f>
        <v>257.65530555502966</v>
      </c>
      <c r="V57" s="92">
        <f>T57*J57</f>
        <v>5393.2453761463985</v>
      </c>
    </row>
    <row r="58" spans="1:22" x14ac:dyDescent="0.2">
      <c r="A58" s="78">
        <v>54</v>
      </c>
      <c r="B58" s="88">
        <f>IF(A58&lt;=B2,A58*D2,B2*D2)</f>
        <v>100000</v>
      </c>
      <c r="C58" s="78">
        <f t="shared" si="1"/>
        <v>119829.99999999999</v>
      </c>
      <c r="D58" s="93">
        <f t="shared" si="5"/>
        <v>116887.33727703326</v>
      </c>
      <c r="E58" s="78">
        <f t="shared" si="2"/>
        <v>2706534.8</v>
      </c>
      <c r="F58" s="89">
        <f t="shared" si="3"/>
        <v>2943252.1372770332</v>
      </c>
      <c r="G58" s="90">
        <v>1.1982999999999999</v>
      </c>
      <c r="H58" s="90">
        <v>27.065348</v>
      </c>
      <c r="I58" s="84">
        <v>4.24E-2</v>
      </c>
      <c r="J58" s="84">
        <v>0.95760000000000001</v>
      </c>
      <c r="K58" s="91"/>
      <c r="L58" s="91">
        <f t="shared" si="0"/>
        <v>54</v>
      </c>
      <c r="M58" s="92">
        <f t="shared" si="6"/>
        <v>22894.747597185946</v>
      </c>
      <c r="N58" s="78">
        <f t="shared" si="7"/>
        <v>6000</v>
      </c>
      <c r="O58" s="92">
        <f>M57*G58-U58</f>
        <v>27434.759611542468</v>
      </c>
      <c r="P58" s="92">
        <f t="shared" si="8"/>
        <v>0</v>
      </c>
      <c r="Q58" s="92">
        <f>M57*H58-V58</f>
        <v>619654.31109000149</v>
      </c>
      <c r="R58" s="92">
        <f t="shared" si="9"/>
        <v>647089.07070154394</v>
      </c>
      <c r="S58" s="92">
        <f t="shared" si="10"/>
        <v>346.42165567898292</v>
      </c>
      <c r="T58" s="92">
        <f t="shared" si="11"/>
        <v>5653.5783443210166</v>
      </c>
      <c r="U58" s="92">
        <f>T58*I58</f>
        <v>239.71172179921112</v>
      </c>
      <c r="V58" s="92">
        <f>T58*J58</f>
        <v>5413.8666225218058</v>
      </c>
    </row>
    <row r="59" spans="1:22" x14ac:dyDescent="0.2">
      <c r="A59" s="78">
        <v>55</v>
      </c>
      <c r="B59" s="88">
        <f>IF(A59&lt;=B2,A59*D2,B2*D2)</f>
        <v>100000</v>
      </c>
      <c r="C59" s="78">
        <f t="shared" si="1"/>
        <v>120315</v>
      </c>
      <c r="D59" s="93">
        <f t="shared" si="5"/>
        <v>120140.64733618875</v>
      </c>
      <c r="E59" s="78">
        <f t="shared" si="2"/>
        <v>2935717</v>
      </c>
      <c r="F59" s="89">
        <f t="shared" si="3"/>
        <v>3176172.6473361887</v>
      </c>
      <c r="G59" s="90">
        <v>1.2031499999999999</v>
      </c>
      <c r="H59" s="90">
        <v>29.35717</v>
      </c>
      <c r="I59" s="84">
        <v>3.9399999999999998E-2</v>
      </c>
      <c r="J59" s="84">
        <v>0.96060000000000001</v>
      </c>
      <c r="K59" s="91"/>
      <c r="L59" s="91">
        <f t="shared" si="0"/>
        <v>55</v>
      </c>
      <c r="M59" s="92">
        <f t="shared" si="6"/>
        <v>22709.657904212403</v>
      </c>
      <c r="N59" s="78">
        <f t="shared" si="7"/>
        <v>6000</v>
      </c>
      <c r="O59" s="92">
        <f>M58*G59-U59</f>
        <v>27322.946367384207</v>
      </c>
      <c r="P59" s="92">
        <f t="shared" si="8"/>
        <v>0</v>
      </c>
      <c r="Q59" s="92">
        <f>M58*H59-V59</f>
        <v>666691.28773580724</v>
      </c>
      <c r="R59" s="92">
        <f t="shared" si="9"/>
        <v>694014.23410319141</v>
      </c>
      <c r="S59" s="92">
        <f t="shared" si="10"/>
        <v>343.42121395778918</v>
      </c>
      <c r="T59" s="92">
        <f t="shared" si="11"/>
        <v>5656.5787860422106</v>
      </c>
      <c r="U59" s="92">
        <f>T59*I59</f>
        <v>222.86920417006309</v>
      </c>
      <c r="V59" s="92">
        <f>T59*J59</f>
        <v>5433.7095818721473</v>
      </c>
    </row>
    <row r="60" spans="1:22" x14ac:dyDescent="0.2">
      <c r="A60" s="78">
        <v>56</v>
      </c>
      <c r="B60" s="88">
        <f>IF(A60&lt;=B2,A60*D2,B2*D2)</f>
        <v>100000</v>
      </c>
      <c r="C60" s="78">
        <f t="shared" si="1"/>
        <v>120820</v>
      </c>
      <c r="D60" s="93">
        <f t="shared" si="5"/>
        <v>123442.75704623156</v>
      </c>
      <c r="E60" s="78">
        <f t="shared" si="2"/>
        <v>3183676</v>
      </c>
      <c r="F60" s="89">
        <f t="shared" si="3"/>
        <v>3427938.7570462315</v>
      </c>
      <c r="G60" s="90">
        <v>1.2081999999999999</v>
      </c>
      <c r="H60" s="90">
        <v>31.836760000000002</v>
      </c>
      <c r="I60" s="84">
        <v>3.6600000000000001E-2</v>
      </c>
      <c r="J60" s="84">
        <v>0.96350000000000002</v>
      </c>
      <c r="K60" s="91"/>
      <c r="L60" s="91">
        <f t="shared" si="0"/>
        <v>56</v>
      </c>
      <c r="M60" s="92">
        <f t="shared" si="6"/>
        <v>22538.384550104154</v>
      </c>
      <c r="N60" s="78">
        <f t="shared" si="7"/>
        <v>6000</v>
      </c>
      <c r="O60" s="92">
        <f>M59*G60-U60</f>
        <v>27230.676282058837</v>
      </c>
      <c r="P60" s="92">
        <f t="shared" si="8"/>
        <v>0</v>
      </c>
      <c r="Q60" s="92">
        <f>M59*H60-V60</f>
        <v>717549.13970937394</v>
      </c>
      <c r="R60" s="92">
        <f t="shared" si="9"/>
        <v>744779.81599143276</v>
      </c>
      <c r="S60" s="92">
        <f t="shared" si="10"/>
        <v>340.64486856318604</v>
      </c>
      <c r="T60" s="92">
        <f t="shared" si="11"/>
        <v>5659.3551314368142</v>
      </c>
      <c r="U60" s="92">
        <f>T60*I60</f>
        <v>207.13239781058741</v>
      </c>
      <c r="V60" s="92">
        <f>T60*J60</f>
        <v>5452.7886691393705</v>
      </c>
    </row>
    <row r="61" spans="1:22" x14ac:dyDescent="0.2">
      <c r="A61" s="78">
        <v>57</v>
      </c>
      <c r="B61" s="88">
        <f>IF(A61&lt;=B2,A61*D2,B2*D2)</f>
        <v>100000</v>
      </c>
      <c r="C61" s="78">
        <f t="shared" si="1"/>
        <v>121303.99999999999</v>
      </c>
      <c r="D61" s="93">
        <f t="shared" si="5"/>
        <v>126794.39840192502</v>
      </c>
      <c r="E61" s="78">
        <f t="shared" si="2"/>
        <v>3452217.4</v>
      </c>
      <c r="F61" s="89">
        <f t="shared" si="3"/>
        <v>3700315.7984019248</v>
      </c>
      <c r="G61" s="90">
        <v>1.2130399999999999</v>
      </c>
      <c r="H61" s="90">
        <v>34.522174</v>
      </c>
      <c r="I61" s="84">
        <v>3.39E-2</v>
      </c>
      <c r="J61" s="84">
        <v>0.96609999999999996</v>
      </c>
      <c r="K61" s="91"/>
      <c r="L61" s="91">
        <f t="shared" si="0"/>
        <v>57</v>
      </c>
      <c r="M61" s="92">
        <f t="shared" si="6"/>
        <v>22379.936098963964</v>
      </c>
      <c r="N61" s="78">
        <f t="shared" si="7"/>
        <v>6000</v>
      </c>
      <c r="O61" s="92">
        <f>M60*G61-U61</f>
        <v>27148.022763202069</v>
      </c>
      <c r="P61" s="92">
        <f t="shared" si="8"/>
        <v>0</v>
      </c>
      <c r="Q61" s="92">
        <f>M60*H61-V61</f>
        <v>772604.04811731516</v>
      </c>
      <c r="R61" s="92">
        <f t="shared" si="9"/>
        <v>799752.07088051725</v>
      </c>
      <c r="S61" s="92">
        <f t="shared" si="10"/>
        <v>338.07576825156229</v>
      </c>
      <c r="T61" s="92">
        <f t="shared" si="11"/>
        <v>5661.9242317484377</v>
      </c>
      <c r="U61" s="92">
        <f>T61*I61</f>
        <v>191.93923145627204</v>
      </c>
      <c r="V61" s="92">
        <f>T61*J61</f>
        <v>5469.9850002921658</v>
      </c>
    </row>
    <row r="62" spans="1:22" x14ac:dyDescent="0.2">
      <c r="A62" s="78">
        <v>58</v>
      </c>
      <c r="B62" s="88">
        <f>IF(A62&lt;=B2,A62*D2,B2*D2)</f>
        <v>100000</v>
      </c>
      <c r="C62" s="78">
        <f t="shared" si="1"/>
        <v>121839.00000000001</v>
      </c>
      <c r="D62" s="93">
        <f t="shared" si="5"/>
        <v>130196.31437795388</v>
      </c>
      <c r="E62" s="78">
        <f t="shared" si="2"/>
        <v>3739594.0000000005</v>
      </c>
      <c r="F62" s="89">
        <f t="shared" si="3"/>
        <v>3991629.3143779542</v>
      </c>
      <c r="G62" s="90">
        <v>1.2183900000000001</v>
      </c>
      <c r="H62" s="90">
        <v>37.395940000000003</v>
      </c>
      <c r="I62" s="84">
        <v>3.1600000000000003E-2</v>
      </c>
      <c r="J62" s="84">
        <v>0.96850000000000003</v>
      </c>
      <c r="K62" s="91"/>
      <c r="L62" s="91">
        <f t="shared" si="0"/>
        <v>58</v>
      </c>
      <c r="M62" s="92">
        <f t="shared" si="6"/>
        <v>22233.239011570993</v>
      </c>
      <c r="N62" s="78">
        <f t="shared" si="7"/>
        <v>6000</v>
      </c>
      <c r="O62" s="92">
        <f>M61*G62-U62</f>
        <v>27088.498433327615</v>
      </c>
      <c r="P62" s="92">
        <f t="shared" si="8"/>
        <v>0</v>
      </c>
      <c r="Q62" s="92">
        <f>M61*H62-V62</f>
        <v>831432.87208236824</v>
      </c>
      <c r="R62" s="92">
        <f t="shared" si="9"/>
        <v>858521.37051569589</v>
      </c>
      <c r="S62" s="92">
        <f t="shared" si="10"/>
        <v>335.69904148445943</v>
      </c>
      <c r="T62" s="92">
        <f t="shared" si="11"/>
        <v>5664.3009585155405</v>
      </c>
      <c r="U62" s="92">
        <f>T62*I62</f>
        <v>178.99191028909109</v>
      </c>
      <c r="V62" s="92">
        <f>T62*J62</f>
        <v>5485.8754783223012</v>
      </c>
    </row>
    <row r="63" spans="1:22" x14ac:dyDescent="0.2">
      <c r="A63" s="78">
        <v>59</v>
      </c>
      <c r="B63" s="88">
        <f>IF(A63&lt;=B2,A63*D2,B2*D2)</f>
        <v>100000</v>
      </c>
      <c r="C63" s="78">
        <f t="shared" si="1"/>
        <v>122334.00000000001</v>
      </c>
      <c r="D63" s="93">
        <f t="shared" si="5"/>
        <v>133649.25909362317</v>
      </c>
      <c r="E63" s="78">
        <f t="shared" si="2"/>
        <v>4053549.1999999997</v>
      </c>
      <c r="F63" s="89">
        <f t="shared" si="3"/>
        <v>4309532.4590936229</v>
      </c>
      <c r="G63" s="90">
        <v>1.2233400000000001</v>
      </c>
      <c r="H63" s="90">
        <v>40.535491999999998</v>
      </c>
      <c r="I63" s="84">
        <v>2.93E-2</v>
      </c>
      <c r="J63" s="84">
        <v>0.97070000000000001</v>
      </c>
      <c r="K63" s="91"/>
      <c r="L63" s="91">
        <f t="shared" si="0"/>
        <v>59</v>
      </c>
      <c r="M63" s="92">
        <f t="shared" si="6"/>
        <v>22097.543781243654</v>
      </c>
      <c r="N63" s="78">
        <f t="shared" si="7"/>
        <v>6000</v>
      </c>
      <c r="O63" s="92">
        <f>M62*G63-U63</f>
        <v>27032.782120960848</v>
      </c>
      <c r="P63" s="92">
        <f t="shared" si="8"/>
        <v>0</v>
      </c>
      <c r="Q63" s="92">
        <f>M62*H63-V63</f>
        <v>895734.80916425178</v>
      </c>
      <c r="R63" s="92">
        <f t="shared" si="9"/>
        <v>922767.59128521266</v>
      </c>
      <c r="S63" s="92">
        <f t="shared" si="10"/>
        <v>333.49858517356489</v>
      </c>
      <c r="T63" s="92">
        <f t="shared" si="11"/>
        <v>5666.5014148264354</v>
      </c>
      <c r="U63" s="92">
        <f>T63*I63</f>
        <v>166.02849145441456</v>
      </c>
      <c r="V63" s="92">
        <f>T63*J63</f>
        <v>5500.4729233720209</v>
      </c>
    </row>
    <row r="64" spans="1:22" x14ac:dyDescent="0.2">
      <c r="A64" s="78">
        <v>60</v>
      </c>
      <c r="B64" s="88">
        <f>IF(A64&lt;=B2,A64*D2,B2*D2)</f>
        <v>100000</v>
      </c>
      <c r="C64" s="78">
        <f t="shared" si="1"/>
        <v>122838</v>
      </c>
      <c r="D64" s="93">
        <f t="shared" si="5"/>
        <v>137153.99798002752</v>
      </c>
      <c r="E64" s="78">
        <f t="shared" si="2"/>
        <v>4393151.2</v>
      </c>
      <c r="F64" s="89">
        <f t="shared" si="3"/>
        <v>4653143.1979800276</v>
      </c>
      <c r="G64" s="90">
        <v>1.22838</v>
      </c>
      <c r="H64" s="90">
        <v>43.931511999999998</v>
      </c>
      <c r="I64" s="84">
        <v>2.7199999999999998E-2</v>
      </c>
      <c r="J64" s="84">
        <v>0.9728</v>
      </c>
      <c r="K64" s="91"/>
      <c r="L64" s="91">
        <f t="shared" si="0"/>
        <v>60</v>
      </c>
      <c r="M64" s="92">
        <f t="shared" si="6"/>
        <v>21972.022204814777</v>
      </c>
      <c r="N64" s="78">
        <f t="shared" si="7"/>
        <v>6000</v>
      </c>
      <c r="O64" s="92">
        <f>M63*G64-U64</f>
        <v>26989.996627866825</v>
      </c>
      <c r="P64" s="92">
        <f t="shared" si="8"/>
        <v>0</v>
      </c>
      <c r="Q64" s="92">
        <f>M63*H64-V64</f>
        <v>965264.15715508687</v>
      </c>
      <c r="R64" s="92">
        <f t="shared" si="9"/>
        <v>992254.15378295374</v>
      </c>
      <c r="S64" s="92">
        <f t="shared" si="10"/>
        <v>331.46315671865477</v>
      </c>
      <c r="T64" s="92">
        <f t="shared" si="11"/>
        <v>5668.5368432813448</v>
      </c>
      <c r="U64" s="92">
        <f>T64*I64</f>
        <v>154.18420213725256</v>
      </c>
      <c r="V64" s="92">
        <f>T64*J64</f>
        <v>5514.3526411440926</v>
      </c>
    </row>
    <row r="65" spans="1:22" x14ac:dyDescent="0.2">
      <c r="A65" s="78">
        <v>61</v>
      </c>
      <c r="B65" s="88">
        <f>IF(A65&lt;=B2,A65*D2,B2*D2)</f>
        <v>100000</v>
      </c>
      <c r="C65" s="78">
        <f t="shared" si="1"/>
        <v>123442.99999999999</v>
      </c>
      <c r="D65" s="93">
        <f t="shared" si="5"/>
        <v>140711.30794972793</v>
      </c>
      <c r="E65" s="78">
        <f t="shared" si="2"/>
        <v>4757627.3999999994</v>
      </c>
      <c r="F65" s="89">
        <f t="shared" si="3"/>
        <v>5021781.7079497278</v>
      </c>
      <c r="G65" s="90">
        <v>1.2344299999999999</v>
      </c>
      <c r="H65" s="90">
        <v>47.576273999999998</v>
      </c>
      <c r="I65" s="84">
        <v>2.53E-2</v>
      </c>
      <c r="J65" s="84">
        <v>0.97470000000000001</v>
      </c>
      <c r="K65" s="91"/>
      <c r="L65" s="91">
        <f t="shared" si="0"/>
        <v>61</v>
      </c>
      <c r="M65" s="92">
        <f t="shared" si="6"/>
        <v>21855.851736119508</v>
      </c>
      <c r="N65" s="78">
        <f t="shared" si="7"/>
        <v>6000</v>
      </c>
      <c r="O65" s="92">
        <f>M64*G65-U65</f>
        <v>26979.46175271623</v>
      </c>
      <c r="P65" s="92">
        <f t="shared" si="8"/>
        <v>0</v>
      </c>
      <c r="Q65" s="92">
        <f>M64*H65-V65</f>
        <v>1039819.9907009974</v>
      </c>
      <c r="R65" s="92">
        <f t="shared" si="9"/>
        <v>1066799.4524537136</v>
      </c>
      <c r="S65" s="92">
        <f t="shared" si="10"/>
        <v>329.58033307222166</v>
      </c>
      <c r="T65" s="92">
        <f t="shared" si="11"/>
        <v>5670.4196669277781</v>
      </c>
      <c r="U65" s="92">
        <f>T65*I65</f>
        <v>143.46161757327278</v>
      </c>
      <c r="V65" s="92">
        <f>T65*J65</f>
        <v>5526.9580493545054</v>
      </c>
    </row>
    <row r="66" spans="1:22" x14ac:dyDescent="0.2">
      <c r="A66" s="78">
        <v>62</v>
      </c>
      <c r="B66" s="88">
        <f>IF(A66&lt;=B2,A66*D2,B2*D2)</f>
        <v>100000</v>
      </c>
      <c r="C66" s="78">
        <f t="shared" si="1"/>
        <v>123937.99999999999</v>
      </c>
      <c r="D66" s="93">
        <f t="shared" si="5"/>
        <v>144321.97756897382</v>
      </c>
      <c r="E66" s="78">
        <f t="shared" si="2"/>
        <v>5152062.2</v>
      </c>
      <c r="F66" s="89">
        <f t="shared" si="3"/>
        <v>5420322.177568974</v>
      </c>
      <c r="G66" s="90">
        <v>1.2393799999999999</v>
      </c>
      <c r="H66" s="90">
        <v>51.520622000000003</v>
      </c>
      <c r="I66" s="84">
        <v>2.35E-2</v>
      </c>
      <c r="J66" s="84">
        <v>0.97660000000000002</v>
      </c>
      <c r="K66" s="91"/>
      <c r="L66" s="91">
        <f t="shared" si="0"/>
        <v>62</v>
      </c>
      <c r="M66" s="92">
        <f t="shared" si="6"/>
        <v>21748.332971537868</v>
      </c>
      <c r="N66" s="78">
        <f t="shared" si="7"/>
        <v>6000</v>
      </c>
      <c r="O66" s="92">
        <f>M65*G66-U66</f>
        <v>26954.409712448774</v>
      </c>
      <c r="P66" s="92">
        <f t="shared" si="8"/>
        <v>0</v>
      </c>
      <c r="Q66" s="92">
        <f>M65*H66-V66</f>
        <v>1120487.6421567393</v>
      </c>
      <c r="R66" s="92">
        <f t="shared" si="9"/>
        <v>1147442.051869188</v>
      </c>
      <c r="S66" s="92">
        <f t="shared" si="10"/>
        <v>327.83777604179261</v>
      </c>
      <c r="T66" s="92">
        <f t="shared" si="11"/>
        <v>5672.1622239582075</v>
      </c>
      <c r="U66" s="92">
        <f>T66*I66</f>
        <v>133.29581226301787</v>
      </c>
      <c r="V66" s="92">
        <f>T66*J66</f>
        <v>5539.4336279175859</v>
      </c>
    </row>
    <row r="67" spans="1:22" x14ac:dyDescent="0.2">
      <c r="A67" s="78">
        <v>63</v>
      </c>
      <c r="B67" s="88">
        <f>IF(A67&lt;=B2,A67*D2,B2*D2)</f>
        <v>100000</v>
      </c>
      <c r="C67" s="78">
        <f t="shared" si="1"/>
        <v>124454</v>
      </c>
      <c r="D67" s="93">
        <f t="shared" si="5"/>
        <v>147986.80723250841</v>
      </c>
      <c r="E67" s="78">
        <f t="shared" si="2"/>
        <v>5573009.7999999998</v>
      </c>
      <c r="F67" s="89">
        <f t="shared" si="3"/>
        <v>5845450.6072325082</v>
      </c>
      <c r="G67" s="90">
        <v>1.24454</v>
      </c>
      <c r="H67" s="90">
        <v>55.730097999999998</v>
      </c>
      <c r="I67" s="84">
        <v>2.18E-2</v>
      </c>
      <c r="J67" s="84">
        <v>0.97819999999999996</v>
      </c>
      <c r="K67" s="91"/>
      <c r="L67" s="91">
        <f t="shared" si="0"/>
        <v>63</v>
      </c>
      <c r="M67" s="92">
        <f t="shared" si="6"/>
        <v>21648.744294871471</v>
      </c>
      <c r="N67" s="78">
        <f t="shared" si="7"/>
        <v>6000</v>
      </c>
      <c r="O67" s="92">
        <f>M66*G67-U67</f>
        <v>26942.982021279429</v>
      </c>
      <c r="P67" s="92">
        <f t="shared" si="8"/>
        <v>0</v>
      </c>
      <c r="Q67" s="92">
        <f>M66*H67-V67</f>
        <v>1206486.6411301279</v>
      </c>
      <c r="R67" s="92">
        <f t="shared" si="9"/>
        <v>1233429.6231514073</v>
      </c>
      <c r="S67" s="92">
        <f t="shared" si="10"/>
        <v>326.22499457306799</v>
      </c>
      <c r="T67" s="92">
        <f t="shared" si="11"/>
        <v>5673.7750054269318</v>
      </c>
      <c r="U67" s="92">
        <f>T67*I67</f>
        <v>123.68829511830711</v>
      </c>
      <c r="V67" s="92">
        <f>T67*J67</f>
        <v>5550.0867103086248</v>
      </c>
    </row>
    <row r="68" spans="1:22" x14ac:dyDescent="0.2">
      <c r="A68" s="78">
        <v>64</v>
      </c>
      <c r="B68" s="88">
        <f>IF(A68&lt;=B2,A68*D2,B2*D2)</f>
        <v>100000</v>
      </c>
      <c r="C68" s="78">
        <f t="shared" si="1"/>
        <v>125160</v>
      </c>
      <c r="D68" s="93">
        <f t="shared" si="5"/>
        <v>151706.60934099602</v>
      </c>
      <c r="E68" s="78">
        <f t="shared" si="2"/>
        <v>6033147</v>
      </c>
      <c r="F68" s="89">
        <f t="shared" si="3"/>
        <v>6310013.6093409956</v>
      </c>
      <c r="G68" s="90">
        <v>1.2516</v>
      </c>
      <c r="H68" s="90">
        <v>60.331470000000003</v>
      </c>
      <c r="I68" s="84">
        <v>2.0299999999999999E-2</v>
      </c>
      <c r="J68" s="84">
        <v>0.97970000000000002</v>
      </c>
      <c r="K68" s="91"/>
      <c r="L68" s="91">
        <f t="shared" si="0"/>
        <v>64</v>
      </c>
      <c r="M68" s="92">
        <f t="shared" si="6"/>
        <v>21556.58574348503</v>
      </c>
      <c r="N68" s="78">
        <f t="shared" si="7"/>
        <v>6000</v>
      </c>
      <c r="O68" s="92">
        <f>M67*G68-U68</f>
        <v>26980.360402098922</v>
      </c>
      <c r="P68" s="92">
        <f t="shared" si="8"/>
        <v>0</v>
      </c>
      <c r="Q68" s="92">
        <f>M67*H68-V68</f>
        <v>1300540.5060854948</v>
      </c>
      <c r="R68" s="92">
        <f t="shared" si="9"/>
        <v>1327520.8664875936</v>
      </c>
      <c r="S68" s="92">
        <f t="shared" si="10"/>
        <v>324.73116442307207</v>
      </c>
      <c r="T68" s="92">
        <f t="shared" si="11"/>
        <v>5675.2688355769278</v>
      </c>
      <c r="U68" s="92">
        <f>T68*I68</f>
        <v>115.20795736221163</v>
      </c>
      <c r="V68" s="92">
        <f>T68*J68</f>
        <v>5560.0608782147165</v>
      </c>
    </row>
    <row r="69" spans="1:22" x14ac:dyDescent="0.2">
      <c r="A69" s="78">
        <v>65</v>
      </c>
      <c r="B69" s="88">
        <f>IF(A69&lt;=B2,A69*D2,B2*D2)</f>
        <v>100000</v>
      </c>
      <c r="C69" s="78">
        <f t="shared" si="1"/>
        <v>125666.00000000001</v>
      </c>
      <c r="D69" s="93">
        <f t="shared" si="5"/>
        <v>155482.20848111095</v>
      </c>
      <c r="E69" s="78">
        <f t="shared" si="2"/>
        <v>6530554.7999999998</v>
      </c>
      <c r="F69" s="89">
        <f t="shared" si="3"/>
        <v>6811703.0084811104</v>
      </c>
      <c r="G69" s="90">
        <v>1.2566600000000001</v>
      </c>
      <c r="H69" s="90">
        <v>65.305548000000002</v>
      </c>
      <c r="I69" s="84">
        <v>1.89E-2</v>
      </c>
      <c r="J69" s="84">
        <v>0.98109999999999997</v>
      </c>
      <c r="K69" s="91"/>
      <c r="L69" s="91">
        <f t="shared" ref="L69:L104" si="12">A69</f>
        <v>65</v>
      </c>
      <c r="M69" s="92">
        <f t="shared" si="6"/>
        <v>21471.304129954948</v>
      </c>
      <c r="N69" s="78">
        <f t="shared" si="7"/>
        <v>6000</v>
      </c>
      <c r="O69" s="92">
        <f>M68*G69-U69</f>
        <v>26982.010332466176</v>
      </c>
      <c r="P69" s="92">
        <f t="shared" si="8"/>
        <v>0</v>
      </c>
      <c r="Q69" s="92">
        <f>M68*H69-V69</f>
        <v>1402195.2824813712</v>
      </c>
      <c r="R69" s="92">
        <f t="shared" si="9"/>
        <v>1429177.2928138373</v>
      </c>
      <c r="S69" s="92">
        <f t="shared" si="10"/>
        <v>323.34878615227541</v>
      </c>
      <c r="T69" s="92">
        <f t="shared" si="11"/>
        <v>5676.6512138477246</v>
      </c>
      <c r="U69" s="92">
        <f>T69*I69</f>
        <v>107.288707941722</v>
      </c>
      <c r="V69" s="92">
        <f>T69*J69</f>
        <v>5569.3625059060023</v>
      </c>
    </row>
    <row r="70" spans="1:22" x14ac:dyDescent="0.2">
      <c r="A70" s="78">
        <v>66</v>
      </c>
      <c r="B70" s="88">
        <f>IF(A70&lt;=B2,A70*D2,B2*D2)</f>
        <v>100000</v>
      </c>
      <c r="C70" s="78">
        <f t="shared" ref="C70:C103" si="13">B70*G70</f>
        <v>126322</v>
      </c>
      <c r="D70" s="93">
        <f t="shared" si="5"/>
        <v>159314.44160832762</v>
      </c>
      <c r="E70" s="78">
        <f t="shared" ref="E70:E103" si="14">B70*H70</f>
        <v>7068185.8000000007</v>
      </c>
      <c r="F70" s="89">
        <f t="shared" ref="F70:F103" si="15">C70+D70+E70</f>
        <v>7353822.2416083282</v>
      </c>
      <c r="G70" s="90">
        <v>1.26322</v>
      </c>
      <c r="H70" s="90">
        <v>70.681858000000005</v>
      </c>
      <c r="I70" s="84">
        <v>1.7600000000000001E-2</v>
      </c>
      <c r="J70" s="84">
        <v>0.98240000000000005</v>
      </c>
      <c r="K70" s="91"/>
      <c r="L70" s="91">
        <f t="shared" si="12"/>
        <v>66</v>
      </c>
      <c r="M70" s="92">
        <f t="shared" si="6"/>
        <v>21392.387148707214</v>
      </c>
      <c r="N70" s="78">
        <f t="shared" si="7"/>
        <v>6000</v>
      </c>
      <c r="O70" s="92">
        <f>M69*G70-U70</f>
        <v>27023.049227331998</v>
      </c>
      <c r="P70" s="92">
        <f t="shared" si="8"/>
        <v>0</v>
      </c>
      <c r="Q70" s="92">
        <f>M69*H70-V70</f>
        <v>1512053.6707259482</v>
      </c>
      <c r="R70" s="92">
        <f t="shared" si="9"/>
        <v>1539076.7199532802</v>
      </c>
      <c r="S70" s="92">
        <f t="shared" si="10"/>
        <v>322.06956194932422</v>
      </c>
      <c r="T70" s="92">
        <f t="shared" si="11"/>
        <v>5677.9304380506755</v>
      </c>
      <c r="U70" s="92">
        <f>T70*I70</f>
        <v>99.931575709691899</v>
      </c>
      <c r="V70" s="92">
        <f>T70*J70</f>
        <v>5577.9988623409836</v>
      </c>
    </row>
    <row r="71" spans="1:22" x14ac:dyDescent="0.2">
      <c r="A71" s="78">
        <v>67</v>
      </c>
      <c r="B71" s="88">
        <f>IF(A71&lt;=B2,A71*D2,B2*D2)</f>
        <v>100000</v>
      </c>
      <c r="C71" s="78">
        <f t="shared" si="13"/>
        <v>126878</v>
      </c>
      <c r="D71" s="93">
        <f t="shared" si="5"/>
        <v>163204.15823245252</v>
      </c>
      <c r="E71" s="78">
        <f t="shared" si="14"/>
        <v>7649951.7999999998</v>
      </c>
      <c r="F71" s="89">
        <f t="shared" si="15"/>
        <v>7940033.9582324522</v>
      </c>
      <c r="G71" s="90">
        <v>1.26878</v>
      </c>
      <c r="H71" s="90">
        <v>76.499517999999995</v>
      </c>
      <c r="I71" s="84">
        <v>1.6299999999999999E-2</v>
      </c>
      <c r="J71" s="84">
        <v>0.98370000000000002</v>
      </c>
      <c r="K71" s="91"/>
      <c r="L71" s="91">
        <f t="shared" si="12"/>
        <v>67</v>
      </c>
      <c r="M71" s="92">
        <f t="shared" si="6"/>
        <v>21319.359961380007</v>
      </c>
      <c r="N71" s="78">
        <f t="shared" si="7"/>
        <v>6000</v>
      </c>
      <c r="O71" s="92">
        <f>M70*G71-U71</f>
        <v>27049.663405194598</v>
      </c>
      <c r="P71" s="92">
        <f t="shared" si="8"/>
        <v>0</v>
      </c>
      <c r="Q71" s="92">
        <f>M70*H71-V71</f>
        <v>1630920.761114069</v>
      </c>
      <c r="R71" s="92">
        <f t="shared" si="9"/>
        <v>1657970.4245192637</v>
      </c>
      <c r="S71" s="92">
        <f t="shared" si="10"/>
        <v>320.88580723060818</v>
      </c>
      <c r="T71" s="92">
        <f t="shared" si="11"/>
        <v>5679.1141927693916</v>
      </c>
      <c r="U71" s="92">
        <f>T71*I71</f>
        <v>92.569561342141071</v>
      </c>
      <c r="V71" s="92">
        <f>T71*J71</f>
        <v>5586.5446314272504</v>
      </c>
    </row>
    <row r="72" spans="1:22" x14ac:dyDescent="0.2">
      <c r="A72" s="78">
        <v>68</v>
      </c>
      <c r="B72" s="88">
        <f>IF(A72&lt;=B2,A72*D2,B2*D2)</f>
        <v>100000</v>
      </c>
      <c r="C72" s="78">
        <f t="shared" si="13"/>
        <v>127587.99999999999</v>
      </c>
      <c r="D72" s="93">
        <f t="shared" ref="D72:D103" si="16">D71*1.015+$B$2*$D$2*0.015</f>
        <v>167152.22060593931</v>
      </c>
      <c r="E72" s="78">
        <f t="shared" si="14"/>
        <v>8269218.7999999998</v>
      </c>
      <c r="F72" s="89">
        <f t="shared" si="15"/>
        <v>8563959.0206059385</v>
      </c>
      <c r="G72" s="90">
        <v>1.2758799999999999</v>
      </c>
      <c r="H72" s="90">
        <v>82.692188000000002</v>
      </c>
      <c r="I72" s="84">
        <v>1.52E-2</v>
      </c>
      <c r="J72" s="84">
        <v>0.98480000000000001</v>
      </c>
      <c r="K72" s="91"/>
      <c r="L72" s="91">
        <f t="shared" si="12"/>
        <v>68</v>
      </c>
      <c r="M72" s="92">
        <f t="shared" si="6"/>
        <v>21251.71305845067</v>
      </c>
      <c r="N72" s="78">
        <f t="shared" si="7"/>
        <v>6000</v>
      </c>
      <c r="O72" s="92">
        <f>M71*G72-U72</f>
        <v>27114.605801596714</v>
      </c>
      <c r="P72" s="92">
        <f t="shared" si="8"/>
        <v>0</v>
      </c>
      <c r="Q72" s="92">
        <f>M71*H72-V72</f>
        <v>1757350.6515514578</v>
      </c>
      <c r="R72" s="92">
        <f t="shared" si="9"/>
        <v>1784465.2573530546</v>
      </c>
      <c r="S72" s="92">
        <f t="shared" si="10"/>
        <v>319.79039942070011</v>
      </c>
      <c r="T72" s="92">
        <f t="shared" si="11"/>
        <v>5680.2096005793001</v>
      </c>
      <c r="U72" s="92">
        <f>T72*I72</f>
        <v>86.339185928805364</v>
      </c>
      <c r="V72" s="92">
        <f>T72*J72</f>
        <v>5593.8704146504951</v>
      </c>
    </row>
    <row r="73" spans="1:22" x14ac:dyDescent="0.2">
      <c r="A73" s="78">
        <v>69</v>
      </c>
      <c r="B73" s="88">
        <f>IF(A73&lt;=B2,A73*D2,B2*D2)</f>
        <v>100000</v>
      </c>
      <c r="C73" s="78">
        <f t="shared" si="13"/>
        <v>128203</v>
      </c>
      <c r="D73" s="93">
        <f t="shared" si="16"/>
        <v>171159.50391502838</v>
      </c>
      <c r="E73" s="78">
        <f t="shared" si="14"/>
        <v>8947505.5999999996</v>
      </c>
      <c r="F73" s="89">
        <f t="shared" si="15"/>
        <v>9246868.1039150283</v>
      </c>
      <c r="G73" s="90">
        <v>1.28203</v>
      </c>
      <c r="H73" s="90">
        <v>89.475055999999995</v>
      </c>
      <c r="I73" s="84">
        <v>1.41E-2</v>
      </c>
      <c r="J73" s="84">
        <v>0.98599999999999999</v>
      </c>
      <c r="K73" s="91"/>
      <c r="L73" s="91">
        <f t="shared" si="12"/>
        <v>69</v>
      </c>
      <c r="M73" s="92">
        <f t="shared" si="6"/>
        <v>21189.106926481716</v>
      </c>
      <c r="N73" s="78">
        <f t="shared" si="7"/>
        <v>6000</v>
      </c>
      <c r="O73" s="92">
        <f>M72*G73-U73</f>
        <v>27165.228429637373</v>
      </c>
      <c r="P73" s="92">
        <f t="shared" si="8"/>
        <v>0</v>
      </c>
      <c r="Q73" s="92">
        <f>M72*H73-V73</f>
        <v>1895896.5288369395</v>
      </c>
      <c r="R73" s="92">
        <f t="shared" si="9"/>
        <v>1923061.7572665769</v>
      </c>
      <c r="S73" s="92">
        <f t="shared" si="10"/>
        <v>318.77569587676004</v>
      </c>
      <c r="T73" s="92">
        <f t="shared" si="11"/>
        <v>5681.2243041232396</v>
      </c>
      <c r="U73" s="92">
        <f>T73*I73</f>
        <v>80.105262688137671</v>
      </c>
      <c r="V73" s="92">
        <f>T73*J73</f>
        <v>5601.6871638655139</v>
      </c>
    </row>
    <row r="74" spans="1:22" x14ac:dyDescent="0.2">
      <c r="A74" s="78">
        <v>70</v>
      </c>
      <c r="B74" s="88">
        <f>IF(A74&lt;=B2,A74*D2,B2*D2)</f>
        <v>100000</v>
      </c>
      <c r="C74" s="78">
        <f t="shared" si="13"/>
        <v>128800</v>
      </c>
      <c r="D74" s="93">
        <f t="shared" si="16"/>
        <v>175226.89647375379</v>
      </c>
      <c r="E74" s="78">
        <f t="shared" si="14"/>
        <v>9680514</v>
      </c>
      <c r="F74" s="89">
        <f t="shared" si="15"/>
        <v>9984540.8964737542</v>
      </c>
      <c r="G74" s="90">
        <v>1.288</v>
      </c>
      <c r="H74" s="90">
        <v>96.805139999999994</v>
      </c>
      <c r="I74" s="84">
        <v>1.3100000000000001E-2</v>
      </c>
      <c r="J74" s="84">
        <v>0.98680000000000001</v>
      </c>
      <c r="K74" s="91"/>
      <c r="L74" s="91">
        <f t="shared" si="12"/>
        <v>70</v>
      </c>
      <c r="M74" s="92">
        <f t="shared" si="6"/>
        <v>21131.184807477766</v>
      </c>
      <c r="N74" s="78">
        <f t="shared" si="7"/>
        <v>6000</v>
      </c>
      <c r="O74" s="92">
        <f>M73*G74-U74</f>
        <v>27217.133380819505</v>
      </c>
      <c r="P74" s="92">
        <f t="shared" si="8"/>
        <v>0</v>
      </c>
      <c r="Q74" s="92">
        <f>M73*H74-V74</f>
        <v>2045607.303653758</v>
      </c>
      <c r="R74" s="92">
        <f t="shared" si="9"/>
        <v>2072824.4370345776</v>
      </c>
      <c r="S74" s="92">
        <f t="shared" si="10"/>
        <v>317.83660389722576</v>
      </c>
      <c r="T74" s="92">
        <f t="shared" si="11"/>
        <v>5682.1633961027746</v>
      </c>
      <c r="U74" s="92">
        <f>T74*I74</f>
        <v>74.436340488946357</v>
      </c>
      <c r="V74" s="92">
        <f>T74*J74</f>
        <v>5607.1588392742178</v>
      </c>
    </row>
    <row r="75" spans="1:22" x14ac:dyDescent="0.2">
      <c r="A75" s="78">
        <v>71</v>
      </c>
      <c r="B75" s="88">
        <f>IF(A75&lt;=B2,A75*D2,B2*D2)</f>
        <v>100000</v>
      </c>
      <c r="C75" s="78">
        <f t="shared" si="13"/>
        <v>129509.00000000001</v>
      </c>
      <c r="D75" s="93">
        <f t="shared" si="16"/>
        <v>179355.29992086007</v>
      </c>
      <c r="E75" s="78">
        <f t="shared" si="14"/>
        <v>10476032.200000001</v>
      </c>
      <c r="F75" s="89">
        <f t="shared" si="15"/>
        <v>10784896.499920862</v>
      </c>
      <c r="G75" s="90">
        <v>1.2950900000000001</v>
      </c>
      <c r="H75" s="90">
        <v>104.760322</v>
      </c>
      <c r="I75" s="84">
        <v>1.2200000000000001E-2</v>
      </c>
      <c r="J75" s="84">
        <v>0.98780000000000001</v>
      </c>
      <c r="K75" s="91"/>
      <c r="L75" s="91">
        <f t="shared" si="12"/>
        <v>71</v>
      </c>
      <c r="M75" s="92">
        <f t="shared" ref="M75:M103" si="17">Q75/H75</f>
        <v>21077.598687012156</v>
      </c>
      <c r="N75" s="78">
        <f t="shared" ref="N75:N103" si="18">IF(L75&lt;$O$2,0,$M$2)</f>
        <v>6000</v>
      </c>
      <c r="O75" s="92">
        <f>M74*G75-U75</f>
        <v>27297.453139136149</v>
      </c>
      <c r="P75" s="92">
        <f t="shared" ref="P75:P103" si="19">IF(L75&lt;$O$2,(P74*1.015+$D$2*$B$2*0.015),IF($M$2&lt;(P74*1.015+$D$2*$B$2*0.015),(P74*1.015+$D$2*$B$2*0.015)-$M$2,0))</f>
        <v>0</v>
      </c>
      <c r="Q75" s="92">
        <f>M74*H75-V75</f>
        <v>2208096.0254381709</v>
      </c>
      <c r="R75" s="92">
        <f t="shared" ref="R75:R103" si="20">O75+P75+Q75</f>
        <v>2235393.478577307</v>
      </c>
      <c r="S75" s="92">
        <f t="shared" ref="S75:S103" si="21">IF(N75&lt;(P74*1.015+M74*0.015),N75,P74*1.015+M74*0.015)</f>
        <v>316.96777211216647</v>
      </c>
      <c r="T75" s="92">
        <f t="shared" si="11"/>
        <v>5683.0322278878339</v>
      </c>
      <c r="U75" s="92">
        <f>T75*I75</f>
        <v>69.332993180231583</v>
      </c>
      <c r="V75" s="92">
        <f>T75*J75</f>
        <v>5613.699234707602</v>
      </c>
    </row>
    <row r="76" spans="1:22" x14ac:dyDescent="0.2">
      <c r="A76" s="78">
        <v>72</v>
      </c>
      <c r="B76" s="88">
        <f>IF(A76&lt;=B2,A76*D2,B2*D2)</f>
        <v>100000</v>
      </c>
      <c r="C76" s="78">
        <f t="shared" si="13"/>
        <v>130166</v>
      </c>
      <c r="D76" s="93">
        <f t="shared" si="16"/>
        <v>183545.62941967294</v>
      </c>
      <c r="E76" s="78">
        <f t="shared" si="14"/>
        <v>11336438.6</v>
      </c>
      <c r="F76" s="89">
        <f t="shared" si="15"/>
        <v>11650150.229419673</v>
      </c>
      <c r="G76" s="90">
        <v>1.30166</v>
      </c>
      <c r="H76" s="90">
        <v>113.364386</v>
      </c>
      <c r="I76" s="84">
        <v>1.14E-2</v>
      </c>
      <c r="J76" s="84">
        <v>0.98860000000000003</v>
      </c>
      <c r="K76" s="91"/>
      <c r="L76" s="91">
        <f t="shared" si="12"/>
        <v>72</v>
      </c>
      <c r="M76" s="92">
        <f t="shared" si="17"/>
        <v>21028.032500599162</v>
      </c>
      <c r="N76" s="78">
        <f t="shared" si="18"/>
        <v>6000</v>
      </c>
      <c r="O76" s="92">
        <f>M75*G76-U76</f>
        <v>27371.07137631172</v>
      </c>
      <c r="P76" s="92">
        <f t="shared" si="19"/>
        <v>0</v>
      </c>
      <c r="Q76" s="92">
        <f>M75*H76-V76</f>
        <v>2383829.9932184685</v>
      </c>
      <c r="R76" s="92">
        <f t="shared" si="20"/>
        <v>2411201.0645947801</v>
      </c>
      <c r="S76" s="92">
        <f t="shared" si="21"/>
        <v>316.16398030518235</v>
      </c>
      <c r="T76" s="92">
        <f t="shared" si="11"/>
        <v>5683.8360196948179</v>
      </c>
      <c r="U76" s="92">
        <f>T76*I76</f>
        <v>64.795730624520928</v>
      </c>
      <c r="V76" s="92">
        <f>T76*J76</f>
        <v>5619.0402890702971</v>
      </c>
    </row>
    <row r="77" spans="1:22" x14ac:dyDescent="0.2">
      <c r="A77" s="78">
        <v>73</v>
      </c>
      <c r="B77" s="88">
        <f>IF(A77&lt;=B2,A77*D2,B2*D2)</f>
        <v>100000</v>
      </c>
      <c r="C77" s="78">
        <f t="shared" si="13"/>
        <v>130875.00000000001</v>
      </c>
      <c r="D77" s="93">
        <f t="shared" si="16"/>
        <v>187798.81386096802</v>
      </c>
      <c r="E77" s="78">
        <f t="shared" si="14"/>
        <v>12259993.799999999</v>
      </c>
      <c r="F77" s="89">
        <f t="shared" si="15"/>
        <v>12578667.613860967</v>
      </c>
      <c r="G77" s="90">
        <v>1.3087500000000001</v>
      </c>
      <c r="H77" s="90">
        <v>122.59993799999999</v>
      </c>
      <c r="I77" s="84">
        <v>1.06E-2</v>
      </c>
      <c r="J77" s="84">
        <v>0.98939999999999995</v>
      </c>
      <c r="K77" s="91"/>
      <c r="L77" s="91">
        <f t="shared" si="12"/>
        <v>73</v>
      </c>
      <c r="M77" s="92">
        <f t="shared" si="17"/>
        <v>20982.157086129875</v>
      </c>
      <c r="N77" s="78">
        <f t="shared" si="18"/>
        <v>6000</v>
      </c>
      <c r="O77" s="92">
        <f>M76*G77-U77</f>
        <v>27460.18099232675</v>
      </c>
      <c r="P77" s="92">
        <f t="shared" si="19"/>
        <v>0</v>
      </c>
      <c r="Q77" s="92">
        <f>M76*H77-V77</f>
        <v>2572411.1578657832</v>
      </c>
      <c r="R77" s="92">
        <f t="shared" si="20"/>
        <v>2599871.3388581099</v>
      </c>
      <c r="S77" s="92">
        <f t="shared" si="21"/>
        <v>315.42048750898743</v>
      </c>
      <c r="T77" s="92">
        <f t="shared" si="11"/>
        <v>5684.5795124910128</v>
      </c>
      <c r="U77" s="92">
        <f>T77*I77</f>
        <v>60.256542832404733</v>
      </c>
      <c r="V77" s="92">
        <f>T77*J77</f>
        <v>5624.3229696586077</v>
      </c>
    </row>
    <row r="78" spans="1:22" x14ac:dyDescent="0.2">
      <c r="A78" s="78">
        <v>74</v>
      </c>
      <c r="B78" s="88">
        <f>IF(A78&lt;=B2,A78*D2,B2*D2)</f>
        <v>100000</v>
      </c>
      <c r="C78" s="78">
        <f t="shared" si="13"/>
        <v>131431</v>
      </c>
      <c r="D78" s="93">
        <f t="shared" si="16"/>
        <v>192115.79606888251</v>
      </c>
      <c r="E78" s="78">
        <f t="shared" si="14"/>
        <v>13264385.799999999</v>
      </c>
      <c r="F78" s="89">
        <f t="shared" si="15"/>
        <v>13587932.596068881</v>
      </c>
      <c r="G78" s="90">
        <v>1.3143100000000001</v>
      </c>
      <c r="H78" s="90">
        <v>132.64385799999999</v>
      </c>
      <c r="I78" s="84">
        <v>9.7999999999999997E-3</v>
      </c>
      <c r="J78" s="84">
        <v>0.99019999999999997</v>
      </c>
      <c r="K78" s="91"/>
      <c r="L78" s="91">
        <f t="shared" si="12"/>
        <v>74</v>
      </c>
      <c r="M78" s="92">
        <f t="shared" si="17"/>
        <v>20939.715980256733</v>
      </c>
      <c r="N78" s="78">
        <f t="shared" si="18"/>
        <v>6000</v>
      </c>
      <c r="O78" s="92">
        <f>M77*G78-U78</f>
        <v>27521.34325696302</v>
      </c>
      <c r="P78" s="92">
        <f t="shared" si="19"/>
        <v>0</v>
      </c>
      <c r="Q78" s="92">
        <f>M77*H78-V78</f>
        <v>2777524.7130455049</v>
      </c>
      <c r="R78" s="92">
        <f t="shared" si="20"/>
        <v>2805046.0563024678</v>
      </c>
      <c r="S78" s="92">
        <f t="shared" si="21"/>
        <v>314.73235629194812</v>
      </c>
      <c r="T78" s="92">
        <f t="shared" ref="T78:T103" si="22">N78-S78</f>
        <v>5685.2676437080518</v>
      </c>
      <c r="U78" s="92">
        <f>T78*I78</f>
        <v>55.715622908338908</v>
      </c>
      <c r="V78" s="92">
        <f>T78*J78</f>
        <v>5629.5520207997124</v>
      </c>
    </row>
    <row r="79" spans="1:22" x14ac:dyDescent="0.2">
      <c r="A79" s="78">
        <v>75</v>
      </c>
      <c r="B79" s="88">
        <f>IF(A79&lt;=B2,A79*D2,B2*D2)</f>
        <v>100000</v>
      </c>
      <c r="C79" s="78">
        <f t="shared" si="13"/>
        <v>132087</v>
      </c>
      <c r="D79" s="93">
        <f t="shared" si="16"/>
        <v>196497.53300991573</v>
      </c>
      <c r="E79" s="78">
        <f t="shared" si="14"/>
        <v>14349983</v>
      </c>
      <c r="F79" s="89">
        <f t="shared" si="15"/>
        <v>14678567.533009917</v>
      </c>
      <c r="G79" s="90">
        <v>1.32087</v>
      </c>
      <c r="H79" s="90">
        <v>143.49983</v>
      </c>
      <c r="I79" s="84">
        <v>9.1000000000000004E-3</v>
      </c>
      <c r="J79" s="84">
        <v>0.9909</v>
      </c>
      <c r="K79" s="91"/>
      <c r="L79" s="91">
        <f t="shared" si="12"/>
        <v>75</v>
      </c>
      <c r="M79" s="92">
        <f t="shared" si="17"/>
        <v>20900.453477077968</v>
      </c>
      <c r="N79" s="78">
        <f t="shared" si="18"/>
        <v>6000</v>
      </c>
      <c r="O79" s="92">
        <f>M78*G79-U79</f>
        <v>27606.900918073017</v>
      </c>
      <c r="P79" s="92">
        <f t="shared" si="19"/>
        <v>0</v>
      </c>
      <c r="Q79" s="92">
        <f>M78*H79-V79</f>
        <v>2999211.5208835974</v>
      </c>
      <c r="R79" s="92">
        <f t="shared" si="20"/>
        <v>3026818.4218016705</v>
      </c>
      <c r="S79" s="92">
        <f t="shared" si="21"/>
        <v>314.095739703851</v>
      </c>
      <c r="T79" s="92">
        <f t="shared" si="22"/>
        <v>5685.904260296149</v>
      </c>
      <c r="U79" s="92">
        <f>T79*I79</f>
        <v>51.741728768694955</v>
      </c>
      <c r="V79" s="92">
        <f>T79*J79</f>
        <v>5634.1625315274541</v>
      </c>
    </row>
    <row r="80" spans="1:22" x14ac:dyDescent="0.2">
      <c r="A80" s="78">
        <v>76</v>
      </c>
      <c r="B80" s="88">
        <f>IF(A80&lt;=B2,A80*D2,B2*D2)</f>
        <v>100000</v>
      </c>
      <c r="C80" s="78">
        <f t="shared" si="13"/>
        <v>132693</v>
      </c>
      <c r="D80" s="93">
        <f t="shared" si="16"/>
        <v>200944.99600506446</v>
      </c>
      <c r="E80" s="78">
        <f t="shared" si="14"/>
        <v>15523214.999999998</v>
      </c>
      <c r="F80" s="89">
        <f t="shared" si="15"/>
        <v>15856852.996005062</v>
      </c>
      <c r="G80" s="90">
        <v>1.3269299999999999</v>
      </c>
      <c r="H80" s="90">
        <v>155.23214999999999</v>
      </c>
      <c r="I80" s="84">
        <v>8.5000000000000006E-3</v>
      </c>
      <c r="J80" s="84">
        <v>0.99150000000000005</v>
      </c>
      <c r="K80" s="91"/>
      <c r="L80" s="91">
        <f t="shared" si="12"/>
        <v>76</v>
      </c>
      <c r="M80" s="92">
        <f t="shared" si="17"/>
        <v>20864.132663344069</v>
      </c>
      <c r="N80" s="78">
        <f t="shared" si="18"/>
        <v>6000</v>
      </c>
      <c r="O80" s="92">
        <f>M79*G80-U80</f>
        <v>27685.103540157394</v>
      </c>
      <c r="P80" s="92">
        <f t="shared" si="19"/>
        <v>0</v>
      </c>
      <c r="Q80" s="92">
        <f>M79*H80-V80</f>
        <v>3238784.1712161261</v>
      </c>
      <c r="R80" s="92">
        <f t="shared" si="20"/>
        <v>3266469.2747562835</v>
      </c>
      <c r="S80" s="92">
        <f t="shared" si="21"/>
        <v>313.5068021561695</v>
      </c>
      <c r="T80" s="92">
        <f t="shared" si="22"/>
        <v>5686.4931978438308</v>
      </c>
      <c r="U80" s="92">
        <f>T80*I80</f>
        <v>48.335192181672568</v>
      </c>
      <c r="V80" s="92">
        <f>T80*J80</f>
        <v>5638.1580056621588</v>
      </c>
    </row>
    <row r="81" spans="1:22" x14ac:dyDescent="0.2">
      <c r="A81" s="78">
        <v>77</v>
      </c>
      <c r="B81" s="88">
        <f>IF(A81&lt;=B2,A81*D2,B2*D2)</f>
        <v>100000</v>
      </c>
      <c r="C81" s="78">
        <f t="shared" si="13"/>
        <v>133553</v>
      </c>
      <c r="D81" s="93">
        <f t="shared" si="16"/>
        <v>205459.17094514042</v>
      </c>
      <c r="E81" s="78">
        <f t="shared" si="14"/>
        <v>16791925.399999999</v>
      </c>
      <c r="F81" s="89">
        <f t="shared" si="15"/>
        <v>17130937.57094514</v>
      </c>
      <c r="G81" s="90">
        <v>1.3355300000000001</v>
      </c>
      <c r="H81" s="90">
        <v>167.919254</v>
      </c>
      <c r="I81" s="84">
        <v>7.9000000000000008E-3</v>
      </c>
      <c r="J81" s="84">
        <v>0.99209999999999998</v>
      </c>
      <c r="K81" s="91"/>
      <c r="L81" s="91">
        <f t="shared" si="12"/>
        <v>77</v>
      </c>
      <c r="M81" s="92">
        <f t="shared" si="17"/>
        <v>20830.532523542526</v>
      </c>
      <c r="N81" s="78">
        <f t="shared" si="18"/>
        <v>6000</v>
      </c>
      <c r="O81" s="92">
        <f>M80*G81-U81</f>
        <v>27819.747495596515</v>
      </c>
      <c r="P81" s="92">
        <f t="shared" si="19"/>
        <v>0</v>
      </c>
      <c r="Q81" s="92">
        <f>M80*H81-V81</f>
        <v>3497847.4817759986</v>
      </c>
      <c r="R81" s="92">
        <f t="shared" si="20"/>
        <v>3525667.2292715949</v>
      </c>
      <c r="S81" s="92">
        <f t="shared" si="21"/>
        <v>312.96198995016101</v>
      </c>
      <c r="T81" s="92">
        <f t="shared" si="22"/>
        <v>5687.0380100498387</v>
      </c>
      <c r="U81" s="92">
        <f>T81*I81</f>
        <v>44.927600279393729</v>
      </c>
      <c r="V81" s="92">
        <f>T81*J81</f>
        <v>5642.1104097704447</v>
      </c>
    </row>
    <row r="82" spans="1:22" x14ac:dyDescent="0.2">
      <c r="A82" s="78">
        <v>78</v>
      </c>
      <c r="B82" s="88">
        <f>IF(A82&lt;=B2,A82*D2,B2*D2)</f>
        <v>100000</v>
      </c>
      <c r="C82" s="78">
        <f t="shared" si="13"/>
        <v>134312</v>
      </c>
      <c r="D82" s="93">
        <f t="shared" si="16"/>
        <v>210041.05850931749</v>
      </c>
      <c r="E82" s="78">
        <f t="shared" si="14"/>
        <v>18150791</v>
      </c>
      <c r="F82" s="89">
        <f t="shared" si="15"/>
        <v>18495144.058509316</v>
      </c>
      <c r="G82" s="90">
        <v>1.3431200000000001</v>
      </c>
      <c r="H82" s="90">
        <v>181.50791000000001</v>
      </c>
      <c r="I82" s="84">
        <v>7.3000000000000001E-3</v>
      </c>
      <c r="J82" s="84">
        <v>0.99260000000000004</v>
      </c>
      <c r="K82" s="91"/>
      <c r="L82" s="91">
        <f t="shared" si="12"/>
        <v>78</v>
      </c>
      <c r="M82" s="92">
        <f t="shared" si="17"/>
        <v>20799.429448193045</v>
      </c>
      <c r="N82" s="78">
        <f t="shared" si="18"/>
        <v>6000</v>
      </c>
      <c r="O82" s="92">
        <f>M81*G82-U82</f>
        <v>27936.385786331768</v>
      </c>
      <c r="P82" s="92">
        <f t="shared" si="19"/>
        <v>0</v>
      </c>
      <c r="Q82" s="92">
        <f>M81*H82-V82</f>
        <v>3775260.9683339731</v>
      </c>
      <c r="R82" s="92">
        <f t="shared" si="20"/>
        <v>3803197.3541203048</v>
      </c>
      <c r="S82" s="92">
        <f t="shared" si="21"/>
        <v>312.45798785313787</v>
      </c>
      <c r="T82" s="92">
        <f t="shared" si="22"/>
        <v>5687.5420121468624</v>
      </c>
      <c r="U82" s="92">
        <f>T82*I82</f>
        <v>41.519056688672094</v>
      </c>
      <c r="V82" s="92">
        <f>T82*J82</f>
        <v>5645.4542012569755</v>
      </c>
    </row>
    <row r="83" spans="1:22" x14ac:dyDescent="0.2">
      <c r="A83" s="78">
        <v>79</v>
      </c>
      <c r="B83" s="88">
        <f>IF(A83&lt;=B2,A83*D2,B2*D2)</f>
        <v>100000</v>
      </c>
      <c r="C83" s="78">
        <f t="shared" si="13"/>
        <v>134918</v>
      </c>
      <c r="D83" s="93">
        <f t="shared" si="16"/>
        <v>214691.67438695722</v>
      </c>
      <c r="E83" s="78">
        <f t="shared" si="14"/>
        <v>19630632.800000001</v>
      </c>
      <c r="F83" s="89">
        <f t="shared" si="15"/>
        <v>19980242.474386957</v>
      </c>
      <c r="G83" s="90">
        <v>1.34918</v>
      </c>
      <c r="H83" s="90">
        <v>196.30632800000001</v>
      </c>
      <c r="I83" s="84">
        <v>6.7999999999999996E-3</v>
      </c>
      <c r="J83" s="84">
        <v>0.99309999999999998</v>
      </c>
      <c r="K83" s="91"/>
      <c r="L83" s="91">
        <f t="shared" si="12"/>
        <v>79</v>
      </c>
      <c r="M83" s="92">
        <f t="shared" si="17"/>
        <v>20770.654210243378</v>
      </c>
      <c r="N83" s="78">
        <f t="shared" si="18"/>
        <v>6000</v>
      </c>
      <c r="O83" s="92">
        <f>M82*G83-U83</f>
        <v>28023.495764716808</v>
      </c>
      <c r="P83" s="92">
        <f t="shared" si="19"/>
        <v>0</v>
      </c>
      <c r="Q83" s="92">
        <f>M82*H83-V83</f>
        <v>4077410.8581706178</v>
      </c>
      <c r="R83" s="92">
        <f t="shared" si="20"/>
        <v>4105434.3539353348</v>
      </c>
      <c r="S83" s="92">
        <f t="shared" si="21"/>
        <v>311.99144172289567</v>
      </c>
      <c r="T83" s="92">
        <f t="shared" si="22"/>
        <v>5688.0085582771044</v>
      </c>
      <c r="U83" s="92">
        <f>T83*I83</f>
        <v>38.678458196284311</v>
      </c>
      <c r="V83" s="92">
        <f>T83*J83</f>
        <v>5648.7612992249924</v>
      </c>
    </row>
    <row r="84" spans="1:22" x14ac:dyDescent="0.2">
      <c r="A84" s="78">
        <v>80</v>
      </c>
      <c r="B84" s="88">
        <f>IF(A84&lt;=B2,A84*D2,B2*D2)</f>
        <v>100000</v>
      </c>
      <c r="C84" s="78">
        <f t="shared" si="13"/>
        <v>135677</v>
      </c>
      <c r="D84" s="93">
        <f t="shared" si="16"/>
        <v>219412.04950276157</v>
      </c>
      <c r="E84" s="78">
        <f t="shared" si="14"/>
        <v>21229671.400000002</v>
      </c>
      <c r="F84" s="89">
        <f t="shared" si="15"/>
        <v>21584760.449502762</v>
      </c>
      <c r="G84" s="90">
        <v>1.35677</v>
      </c>
      <c r="H84" s="90">
        <v>212.29671400000001</v>
      </c>
      <c r="I84" s="84">
        <v>6.4000000000000003E-3</v>
      </c>
      <c r="J84" s="84">
        <v>0.99360000000000004</v>
      </c>
      <c r="K84" s="91"/>
      <c r="L84" s="91">
        <f t="shared" si="12"/>
        <v>80</v>
      </c>
      <c r="M84" s="92">
        <f t="shared" si="17"/>
        <v>20744.030933494731</v>
      </c>
      <c r="N84" s="78">
        <f t="shared" si="18"/>
        <v>6000</v>
      </c>
      <c r="O84" s="92">
        <f>M83*G84-U84</f>
        <v>28144.594495636095</v>
      </c>
      <c r="P84" s="92">
        <f t="shared" si="19"/>
        <v>0</v>
      </c>
      <c r="Q84" s="92">
        <f>M83*H84-V84</f>
        <v>4403889.6022952842</v>
      </c>
      <c r="R84" s="92">
        <f t="shared" si="20"/>
        <v>4432034.1967909206</v>
      </c>
      <c r="S84" s="92">
        <f t="shared" si="21"/>
        <v>311.55981315365068</v>
      </c>
      <c r="T84" s="92">
        <f t="shared" si="22"/>
        <v>5688.4401868463492</v>
      </c>
      <c r="U84" s="92">
        <f>T84*I84</f>
        <v>36.406017195816638</v>
      </c>
      <c r="V84" s="92">
        <f>T84*J84</f>
        <v>5652.0341696505329</v>
      </c>
    </row>
    <row r="85" spans="1:22" x14ac:dyDescent="0.2">
      <c r="A85" s="78">
        <v>81</v>
      </c>
      <c r="B85" s="88">
        <f>IF(A85&lt;=B2,A85*D2,B2*D2)</f>
        <v>100000</v>
      </c>
      <c r="C85" s="78">
        <f t="shared" si="13"/>
        <v>136537</v>
      </c>
      <c r="D85" s="93">
        <f t="shared" si="16"/>
        <v>224203.23024530298</v>
      </c>
      <c r="E85" s="78">
        <f t="shared" si="14"/>
        <v>22849054</v>
      </c>
      <c r="F85" s="89">
        <f t="shared" si="15"/>
        <v>23209794.230245303</v>
      </c>
      <c r="G85" s="90">
        <v>1.36537</v>
      </c>
      <c r="H85" s="90">
        <v>228.49054000000001</v>
      </c>
      <c r="I85" s="84">
        <v>5.8999999999999999E-3</v>
      </c>
      <c r="J85" s="84">
        <v>0.99409999999999998</v>
      </c>
      <c r="K85" s="91"/>
      <c r="L85" s="91">
        <f t="shared" si="12"/>
        <v>81</v>
      </c>
      <c r="M85" s="92">
        <f t="shared" si="17"/>
        <v>20719.280344771298</v>
      </c>
      <c r="N85" s="78">
        <f t="shared" si="18"/>
        <v>6000</v>
      </c>
      <c r="O85" s="92">
        <f>M84*G85-U85</f>
        <v>28289.713362403316</v>
      </c>
      <c r="P85" s="92">
        <f t="shared" si="19"/>
        <v>0</v>
      </c>
      <c r="Q85" s="92">
        <f>M84*H85-V85</f>
        <v>4734159.5543881804</v>
      </c>
      <c r="R85" s="92">
        <f t="shared" si="20"/>
        <v>4762449.2677505836</v>
      </c>
      <c r="S85" s="92">
        <f t="shared" si="21"/>
        <v>311.16046400242095</v>
      </c>
      <c r="T85" s="92">
        <f t="shared" si="22"/>
        <v>5688.8395359975793</v>
      </c>
      <c r="U85" s="92">
        <f>T85*I85</f>
        <v>33.564153262385716</v>
      </c>
      <c r="V85" s="92">
        <f>T85*J85</f>
        <v>5655.2753827351935</v>
      </c>
    </row>
    <row r="86" spans="1:22" x14ac:dyDescent="0.2">
      <c r="A86" s="78">
        <v>82</v>
      </c>
      <c r="B86" s="88">
        <f>IF(A86&lt;=B2,A86*D2,B2*D2)</f>
        <v>100000</v>
      </c>
      <c r="C86" s="78">
        <f t="shared" si="13"/>
        <v>137143</v>
      </c>
      <c r="D86" s="93">
        <f t="shared" si="16"/>
        <v>229066.2786989825</v>
      </c>
      <c r="E86" s="78">
        <f t="shared" si="14"/>
        <v>24590726.599999998</v>
      </c>
      <c r="F86" s="89">
        <f t="shared" si="15"/>
        <v>24956935.878698979</v>
      </c>
      <c r="G86" s="90">
        <v>1.3714299999999999</v>
      </c>
      <c r="H86" s="90">
        <v>245.90726599999999</v>
      </c>
      <c r="I86" s="84">
        <v>5.4999999999999997E-3</v>
      </c>
      <c r="J86" s="84">
        <v>0.99439999999999995</v>
      </c>
      <c r="K86" s="91"/>
      <c r="L86" s="91">
        <f t="shared" si="12"/>
        <v>82</v>
      </c>
      <c r="M86" s="92">
        <f t="shared" si="17"/>
        <v>20696.274309584129</v>
      </c>
      <c r="N86" s="78">
        <f t="shared" si="18"/>
        <v>6000</v>
      </c>
      <c r="O86" s="92">
        <f>M85*G86-U86</f>
        <v>28383.751983858143</v>
      </c>
      <c r="P86" s="92">
        <f t="shared" si="19"/>
        <v>0</v>
      </c>
      <c r="Q86" s="92">
        <f>M85*H86-V86</f>
        <v>5089364.2318558702</v>
      </c>
      <c r="R86" s="92">
        <f t="shared" si="20"/>
        <v>5117747.9838397279</v>
      </c>
      <c r="S86" s="92">
        <f t="shared" si="21"/>
        <v>310.78920517156945</v>
      </c>
      <c r="T86" s="92">
        <f t="shared" si="22"/>
        <v>5689.2107948284302</v>
      </c>
      <c r="U86" s="92">
        <f>T86*I86</f>
        <v>31.290659371556362</v>
      </c>
      <c r="V86" s="92">
        <f>T86*J86</f>
        <v>5657.3512143773905</v>
      </c>
    </row>
    <row r="87" spans="1:22" x14ac:dyDescent="0.2">
      <c r="A87" s="78">
        <v>83</v>
      </c>
      <c r="B87" s="88">
        <f>IF(A87&lt;=B2,A87*D2,B2*D2)</f>
        <v>100000</v>
      </c>
      <c r="C87" s="78">
        <f t="shared" si="13"/>
        <v>137902</v>
      </c>
      <c r="D87" s="93">
        <f t="shared" si="16"/>
        <v>234002.2728794672</v>
      </c>
      <c r="E87" s="78">
        <f t="shared" si="14"/>
        <v>26434474.399999999</v>
      </c>
      <c r="F87" s="89">
        <f t="shared" si="15"/>
        <v>26806378.672879465</v>
      </c>
      <c r="G87" s="90">
        <v>1.3790199999999999</v>
      </c>
      <c r="H87" s="90">
        <v>264.34474399999999</v>
      </c>
      <c r="I87" s="84">
        <v>5.1999999999999998E-3</v>
      </c>
      <c r="J87" s="84">
        <v>0.99480000000000002</v>
      </c>
      <c r="K87" s="91"/>
      <c r="L87" s="91">
        <f t="shared" si="12"/>
        <v>83</v>
      </c>
      <c r="M87" s="92">
        <f t="shared" si="17"/>
        <v>20674.862988484616</v>
      </c>
      <c r="N87" s="78">
        <f t="shared" si="18"/>
        <v>6000</v>
      </c>
      <c r="O87" s="92">
        <f>M86*G87-U87</f>
        <v>28510.990507798851</v>
      </c>
      <c r="P87" s="92">
        <f t="shared" si="19"/>
        <v>0</v>
      </c>
      <c r="Q87" s="92">
        <f>M86*H87-V87</f>
        <v>5465291.3639260409</v>
      </c>
      <c r="R87" s="92">
        <f t="shared" si="20"/>
        <v>5493802.3544338401</v>
      </c>
      <c r="S87" s="92">
        <f t="shared" si="21"/>
        <v>310.44411464376191</v>
      </c>
      <c r="T87" s="92">
        <f t="shared" si="22"/>
        <v>5689.5558853562379</v>
      </c>
      <c r="U87" s="92">
        <f>T87*I87</f>
        <v>29.585690603852434</v>
      </c>
      <c r="V87" s="92">
        <f>T87*J87</f>
        <v>5659.9701947523854</v>
      </c>
    </row>
    <row r="88" spans="1:22" x14ac:dyDescent="0.2">
      <c r="A88" s="78">
        <v>84</v>
      </c>
      <c r="B88" s="88">
        <f>IF(A88&lt;=B2,A88*D2,B2*D2)</f>
        <v>100000</v>
      </c>
      <c r="C88" s="78">
        <f t="shared" si="13"/>
        <v>138761</v>
      </c>
      <c r="D88" s="93">
        <f t="shared" si="16"/>
        <v>239012.30697265919</v>
      </c>
      <c r="E88" s="78">
        <f t="shared" si="14"/>
        <v>28440224.599999998</v>
      </c>
      <c r="F88" s="89">
        <f t="shared" si="15"/>
        <v>28817997.906972658</v>
      </c>
      <c r="G88" s="90">
        <v>1.38761</v>
      </c>
      <c r="H88" s="90">
        <v>284.40224599999999</v>
      </c>
      <c r="I88" s="84">
        <v>4.8999999999999998E-3</v>
      </c>
      <c r="J88" s="84">
        <v>0.99519999999999997</v>
      </c>
      <c r="K88" s="91"/>
      <c r="L88" s="91">
        <f t="shared" si="12"/>
        <v>84</v>
      </c>
      <c r="M88" s="92">
        <f t="shared" si="17"/>
        <v>20654.952577350563</v>
      </c>
      <c r="N88" s="78">
        <f t="shared" si="18"/>
        <v>6000</v>
      </c>
      <c r="O88" s="92">
        <f>M87*G88-U88</f>
        <v>28660.766233880793</v>
      </c>
      <c r="P88" s="92">
        <f t="shared" si="19"/>
        <v>0</v>
      </c>
      <c r="Q88" s="92">
        <f>M87*H88-V88</f>
        <v>5874314.9040219886</v>
      </c>
      <c r="R88" s="92">
        <f t="shared" si="20"/>
        <v>5902975.6702558696</v>
      </c>
      <c r="S88" s="92">
        <f t="shared" si="21"/>
        <v>310.12294482726924</v>
      </c>
      <c r="T88" s="92">
        <f t="shared" si="22"/>
        <v>5689.8770551727312</v>
      </c>
      <c r="U88" s="92">
        <f>T88*I88</f>
        <v>27.880397570346382</v>
      </c>
      <c r="V88" s="92">
        <f>T88*J88</f>
        <v>5662.5656453079018</v>
      </c>
    </row>
    <row r="89" spans="1:22" x14ac:dyDescent="0.2">
      <c r="A89" s="78">
        <v>85</v>
      </c>
      <c r="B89" s="88">
        <f>IF(A89&lt;=B2,A89*D2,B2*D2)</f>
        <v>100000</v>
      </c>
      <c r="C89" s="78">
        <f t="shared" si="13"/>
        <v>139368</v>
      </c>
      <c r="D89" s="93">
        <f t="shared" si="16"/>
        <v>244097.49157724905</v>
      </c>
      <c r="E89" s="78">
        <f t="shared" si="14"/>
        <v>30594482.199999999</v>
      </c>
      <c r="F89" s="89">
        <f t="shared" si="15"/>
        <v>30977947.691577248</v>
      </c>
      <c r="G89" s="90">
        <v>1.39368</v>
      </c>
      <c r="H89" s="90">
        <v>305.94482199999999</v>
      </c>
      <c r="I89" s="84">
        <v>4.4999999999999997E-3</v>
      </c>
      <c r="J89" s="84">
        <v>0.99550000000000005</v>
      </c>
      <c r="K89" s="91"/>
      <c r="L89" s="91">
        <f t="shared" si="12"/>
        <v>85</v>
      </c>
      <c r="M89" s="92">
        <f t="shared" si="17"/>
        <v>20636.437572312698</v>
      </c>
      <c r="N89" s="78">
        <f t="shared" si="18"/>
        <v>6000</v>
      </c>
      <c r="O89" s="92">
        <f>M88*G89-U89</f>
        <v>28760.788517300905</v>
      </c>
      <c r="P89" s="92">
        <f t="shared" si="19"/>
        <v>0</v>
      </c>
      <c r="Q89" s="92">
        <f>M88*H89-V89</f>
        <v>6313611.21977532</v>
      </c>
      <c r="R89" s="92">
        <f t="shared" si="20"/>
        <v>6342372.008292621</v>
      </c>
      <c r="S89" s="92">
        <f t="shared" si="21"/>
        <v>309.82428866025845</v>
      </c>
      <c r="T89" s="92">
        <f t="shared" si="22"/>
        <v>5690.1757113397416</v>
      </c>
      <c r="U89" s="92">
        <f>T89*I89</f>
        <v>25.605790701028834</v>
      </c>
      <c r="V89" s="92">
        <f>T89*J89</f>
        <v>5664.5699206387135</v>
      </c>
    </row>
    <row r="90" spans="1:22" x14ac:dyDescent="0.2">
      <c r="A90" s="78">
        <v>86</v>
      </c>
      <c r="B90" s="88">
        <f>IF(A90&lt;=B2,A90*D2,B2*D2)</f>
        <v>100000</v>
      </c>
      <c r="C90" s="78">
        <f t="shared" si="13"/>
        <v>140127</v>
      </c>
      <c r="D90" s="93">
        <f t="shared" si="16"/>
        <v>249258.95395090777</v>
      </c>
      <c r="E90" s="78">
        <f t="shared" si="14"/>
        <v>32906809.199999999</v>
      </c>
      <c r="F90" s="89">
        <f t="shared" si="15"/>
        <v>33296195.153950907</v>
      </c>
      <c r="G90" s="90">
        <v>1.40127</v>
      </c>
      <c r="H90" s="90">
        <v>329.06809199999998</v>
      </c>
      <c r="I90" s="84">
        <v>4.1999999999999997E-3</v>
      </c>
      <c r="J90" s="84">
        <v>0.99580000000000002</v>
      </c>
      <c r="K90" s="91"/>
      <c r="L90" s="91">
        <f t="shared" si="12"/>
        <v>86</v>
      </c>
      <c r="M90" s="92">
        <f t="shared" si="17"/>
        <v>20619.217569311062</v>
      </c>
      <c r="N90" s="78">
        <f t="shared" si="18"/>
        <v>6000</v>
      </c>
      <c r="O90" s="92">
        <f>M89*G90-U90</f>
        <v>28893.320972521673</v>
      </c>
      <c r="P90" s="92">
        <f t="shared" si="19"/>
        <v>0</v>
      </c>
      <c r="Q90" s="92">
        <f>M89*H90-V90</f>
        <v>6785126.5840660688</v>
      </c>
      <c r="R90" s="92">
        <f t="shared" si="20"/>
        <v>6814019.9050385905</v>
      </c>
      <c r="S90" s="92">
        <f t="shared" si="21"/>
        <v>309.54656358469043</v>
      </c>
      <c r="T90" s="92">
        <f t="shared" si="22"/>
        <v>5690.4534364153096</v>
      </c>
      <c r="U90" s="92">
        <f>T90*I90</f>
        <v>23.8999044329443</v>
      </c>
      <c r="V90" s="92">
        <f>T90*J90</f>
        <v>5666.5535319823657</v>
      </c>
    </row>
    <row r="91" spans="1:22" x14ac:dyDescent="0.2">
      <c r="A91" s="78">
        <v>87</v>
      </c>
      <c r="B91" s="88">
        <f>IF(A91&lt;=B2,A91*D2,B2*D2)</f>
        <v>100000</v>
      </c>
      <c r="C91" s="78">
        <f t="shared" si="13"/>
        <v>140986</v>
      </c>
      <c r="D91" s="93">
        <f t="shared" si="16"/>
        <v>254497.83826017135</v>
      </c>
      <c r="E91" s="78">
        <f t="shared" si="14"/>
        <v>35393377.600000001</v>
      </c>
      <c r="F91" s="89">
        <f t="shared" si="15"/>
        <v>35788861.438260175</v>
      </c>
      <c r="G91" s="90">
        <v>1.4098599999999999</v>
      </c>
      <c r="H91" s="90">
        <v>353.93377600000002</v>
      </c>
      <c r="I91" s="84">
        <v>4.0000000000000001E-3</v>
      </c>
      <c r="J91" s="84">
        <v>0.996</v>
      </c>
      <c r="K91" s="91"/>
      <c r="L91" s="91">
        <f t="shared" si="12"/>
        <v>87</v>
      </c>
      <c r="M91" s="92">
        <f t="shared" si="17"/>
        <v>20603.203418433543</v>
      </c>
      <c r="N91" s="78">
        <f t="shared" si="18"/>
        <v>6000</v>
      </c>
      <c r="O91" s="92">
        <f>M90*G91-U91</f>
        <v>29047.447235323052</v>
      </c>
      <c r="P91" s="92">
        <f t="shared" si="19"/>
        <v>0</v>
      </c>
      <c r="Q91" s="92">
        <f>M90*H91-V91</f>
        <v>7292169.5835822923</v>
      </c>
      <c r="R91" s="92">
        <f t="shared" si="20"/>
        <v>7321217.0308176158</v>
      </c>
      <c r="S91" s="92">
        <f t="shared" si="21"/>
        <v>309.28826353966593</v>
      </c>
      <c r="T91" s="92">
        <f t="shared" si="22"/>
        <v>5690.7117364603337</v>
      </c>
      <c r="U91" s="92">
        <f>T91*I91</f>
        <v>22.762846945841336</v>
      </c>
      <c r="V91" s="92">
        <f>T91*J91</f>
        <v>5667.9488895144923</v>
      </c>
    </row>
    <row r="92" spans="1:22" x14ac:dyDescent="0.2">
      <c r="A92" s="78">
        <v>88</v>
      </c>
      <c r="B92" s="88">
        <f>IF(A92&lt;=B2,A92*D2,B2*D2)</f>
        <v>100000</v>
      </c>
      <c r="C92" s="78">
        <f t="shared" si="13"/>
        <v>141602</v>
      </c>
      <c r="D92" s="93">
        <f t="shared" si="16"/>
        <v>259815.30583407389</v>
      </c>
      <c r="E92" s="78">
        <f t="shared" si="14"/>
        <v>37996326.800000004</v>
      </c>
      <c r="F92" s="89">
        <f t="shared" si="15"/>
        <v>38397744.105834082</v>
      </c>
      <c r="G92" s="90">
        <v>1.4160200000000001</v>
      </c>
      <c r="H92" s="90">
        <v>379.96326800000003</v>
      </c>
      <c r="I92" s="84">
        <v>3.7000000000000002E-3</v>
      </c>
      <c r="J92" s="84">
        <v>0.99639999999999995</v>
      </c>
      <c r="K92" s="91"/>
      <c r="L92" s="91">
        <f t="shared" si="12"/>
        <v>88</v>
      </c>
      <c r="M92" s="92">
        <f t="shared" si="17"/>
        <v>20588.279700802741</v>
      </c>
      <c r="N92" s="78">
        <f t="shared" si="18"/>
        <v>6000</v>
      </c>
      <c r="O92" s="92">
        <f>M91*G92-U92</f>
        <v>29153.491582359988</v>
      </c>
      <c r="P92" s="92">
        <f t="shared" si="19"/>
        <v>0</v>
      </c>
      <c r="Q92" s="92">
        <f>M91*H92-V92</f>
        <v>7822790.0376150729</v>
      </c>
      <c r="R92" s="92">
        <f t="shared" si="20"/>
        <v>7851943.529197433</v>
      </c>
      <c r="S92" s="92">
        <f t="shared" si="21"/>
        <v>309.04805127650314</v>
      </c>
      <c r="T92" s="92">
        <f t="shared" si="22"/>
        <v>5690.9519487234966</v>
      </c>
      <c r="U92" s="92">
        <f>T92*I92</f>
        <v>21.056522210276938</v>
      </c>
      <c r="V92" s="92">
        <f>T92*J92</f>
        <v>5670.4645217080915</v>
      </c>
    </row>
    <row r="93" spans="1:22" x14ac:dyDescent="0.2">
      <c r="A93" s="78">
        <v>89</v>
      </c>
      <c r="B93" s="88">
        <f>IF(A93&lt;=B2,A93*D2,B2*D2)</f>
        <v>100000</v>
      </c>
      <c r="C93" s="78">
        <f t="shared" si="13"/>
        <v>142452</v>
      </c>
      <c r="D93" s="93">
        <f t="shared" si="16"/>
        <v>265212.53542158497</v>
      </c>
      <c r="E93" s="78">
        <f t="shared" si="14"/>
        <v>40851921</v>
      </c>
      <c r="F93" s="89">
        <f t="shared" si="15"/>
        <v>41259585.535421588</v>
      </c>
      <c r="G93" s="90">
        <v>1.42452</v>
      </c>
      <c r="H93" s="90">
        <v>408.51920999999999</v>
      </c>
      <c r="I93" s="84">
        <v>3.5000000000000001E-3</v>
      </c>
      <c r="J93" s="84">
        <v>0.99660000000000004</v>
      </c>
      <c r="K93" s="91"/>
      <c r="L93" s="91">
        <f t="shared" si="12"/>
        <v>89</v>
      </c>
      <c r="M93" s="92">
        <f t="shared" si="17"/>
        <v>20574.395835202515</v>
      </c>
      <c r="N93" s="78">
        <f t="shared" si="18"/>
        <v>6000</v>
      </c>
      <c r="O93" s="92">
        <f>M92*G93-U93</f>
        <v>29308.497084071812</v>
      </c>
      <c r="P93" s="92">
        <f t="shared" si="19"/>
        <v>0</v>
      </c>
      <c r="Q93" s="92">
        <f>M92*H93-V93</f>
        <v>8405035.9328242205</v>
      </c>
      <c r="R93" s="92">
        <f t="shared" si="20"/>
        <v>8434344.4299082924</v>
      </c>
      <c r="S93" s="92">
        <f t="shared" si="21"/>
        <v>308.82419551204111</v>
      </c>
      <c r="T93" s="92">
        <f t="shared" si="22"/>
        <v>5691.1758044879589</v>
      </c>
      <c r="U93" s="92">
        <f>T93*I93</f>
        <v>19.919115315707856</v>
      </c>
      <c r="V93" s="92">
        <f>T93*J93</f>
        <v>5671.8258067527004</v>
      </c>
    </row>
    <row r="94" spans="1:22" x14ac:dyDescent="0.2">
      <c r="A94" s="78">
        <v>90</v>
      </c>
      <c r="B94" s="88">
        <f>IF(A94&lt;=B2,A94*D2,B2*D2)</f>
        <v>100000</v>
      </c>
      <c r="C94" s="78">
        <f t="shared" si="13"/>
        <v>143108</v>
      </c>
      <c r="D94" s="93">
        <f t="shared" si="16"/>
        <v>270690.72345290869</v>
      </c>
      <c r="E94" s="78">
        <f t="shared" si="14"/>
        <v>43915516.799999997</v>
      </c>
      <c r="F94" s="89">
        <f t="shared" si="15"/>
        <v>44329315.523452908</v>
      </c>
      <c r="G94" s="90">
        <v>1.4310799999999999</v>
      </c>
      <c r="H94" s="90">
        <v>439.155168</v>
      </c>
      <c r="I94" s="84">
        <v>3.2000000000000002E-3</v>
      </c>
      <c r="J94" s="84">
        <v>0.99680000000000002</v>
      </c>
      <c r="K94" s="91"/>
      <c r="L94" s="91">
        <f t="shared" si="12"/>
        <v>90</v>
      </c>
      <c r="M94" s="92">
        <f t="shared" si="17"/>
        <v>20561.477459086596</v>
      </c>
      <c r="N94" s="78">
        <f t="shared" si="18"/>
        <v>6000</v>
      </c>
      <c r="O94" s="92">
        <f>M93*G94-U94</f>
        <v>29425.393962841699</v>
      </c>
      <c r="P94" s="92">
        <f t="shared" si="19"/>
        <v>0</v>
      </c>
      <c r="Q94" s="92">
        <f>M93*H94-V94</f>
        <v>9029679.0878733881</v>
      </c>
      <c r="R94" s="92">
        <f t="shared" si="20"/>
        <v>9059104.4818362296</v>
      </c>
      <c r="S94" s="92">
        <f t="shared" si="21"/>
        <v>308.6159375280377</v>
      </c>
      <c r="T94" s="92">
        <f t="shared" si="22"/>
        <v>5691.3840624719624</v>
      </c>
      <c r="U94" s="92">
        <f>T94*I94</f>
        <v>18.21242899991028</v>
      </c>
      <c r="V94" s="92">
        <f>T94*J94</f>
        <v>5673.1716334720522</v>
      </c>
    </row>
    <row r="95" spans="1:22" x14ac:dyDescent="0.2">
      <c r="A95" s="78">
        <v>91</v>
      </c>
      <c r="B95" s="88">
        <f>IF(A95&lt;=B2,A95*D2,B2*D2)</f>
        <v>100000</v>
      </c>
      <c r="C95" s="78">
        <f t="shared" si="13"/>
        <v>144173</v>
      </c>
      <c r="D95" s="93">
        <f t="shared" si="16"/>
        <v>276251.08430470229</v>
      </c>
      <c r="E95" s="78">
        <f t="shared" si="14"/>
        <v>47507557.799999997</v>
      </c>
      <c r="F95" s="89">
        <f t="shared" si="15"/>
        <v>47927981.884304702</v>
      </c>
      <c r="G95" s="90">
        <v>1.44173</v>
      </c>
      <c r="H95" s="90">
        <v>475.07557800000001</v>
      </c>
      <c r="I95" s="84">
        <v>3.0000000000000001E-3</v>
      </c>
      <c r="J95" s="84">
        <v>0.99690000000000001</v>
      </c>
      <c r="K95" s="91"/>
      <c r="L95" s="91">
        <f t="shared" si="12"/>
        <v>91</v>
      </c>
      <c r="M95" s="92">
        <f t="shared" si="17"/>
        <v>20549.534235293231</v>
      </c>
      <c r="N95" s="78">
        <f t="shared" si="18"/>
        <v>6000</v>
      </c>
      <c r="O95" s="92">
        <f>M94*G95-U95</f>
        <v>29627.024163574577</v>
      </c>
      <c r="P95" s="92">
        <f t="shared" si="19"/>
        <v>0</v>
      </c>
      <c r="Q95" s="92">
        <f>M94*H95-V95</f>
        <v>9762581.8544627205</v>
      </c>
      <c r="R95" s="92">
        <f t="shared" si="20"/>
        <v>9792208.8786262944</v>
      </c>
      <c r="S95" s="92">
        <f t="shared" si="21"/>
        <v>308.42216188629891</v>
      </c>
      <c r="T95" s="92">
        <f t="shared" si="22"/>
        <v>5691.5778381137006</v>
      </c>
      <c r="U95" s="92">
        <f>T95*I95</f>
        <v>17.074733514341101</v>
      </c>
      <c r="V95" s="92">
        <f>T95*J95</f>
        <v>5673.9339468155486</v>
      </c>
    </row>
    <row r="96" spans="1:22" x14ac:dyDescent="0.2">
      <c r="A96" s="78">
        <v>92</v>
      </c>
      <c r="B96" s="88">
        <f>IF(A96&lt;=B2,A96*D2,B2*D2)</f>
        <v>100000</v>
      </c>
      <c r="C96" s="78">
        <f t="shared" si="13"/>
        <v>144883</v>
      </c>
      <c r="D96" s="93">
        <f t="shared" si="16"/>
        <v>281894.85056927282</v>
      </c>
      <c r="E96" s="78">
        <f t="shared" si="14"/>
        <v>51407621.400000006</v>
      </c>
      <c r="F96" s="89">
        <f t="shared" si="15"/>
        <v>51834399.250569277</v>
      </c>
      <c r="G96" s="90">
        <v>1.4488300000000001</v>
      </c>
      <c r="H96" s="90">
        <v>514.07621400000005</v>
      </c>
      <c r="I96" s="84">
        <v>2.8E-3</v>
      </c>
      <c r="J96" s="84">
        <v>0.99720000000298026</v>
      </c>
      <c r="K96" s="91"/>
      <c r="L96" s="91">
        <f t="shared" si="12"/>
        <v>92</v>
      </c>
      <c r="M96" s="92">
        <f t="shared" si="17"/>
        <v>20538.493420891875</v>
      </c>
      <c r="N96" s="78">
        <f t="shared" si="18"/>
        <v>6000</v>
      </c>
      <c r="O96" s="92">
        <f>M95*G96-U96</f>
        <v>29756.844766557773</v>
      </c>
      <c r="P96" s="92">
        <f t="shared" si="19"/>
        <v>0</v>
      </c>
      <c r="Q96" s="92">
        <f>M95*H96-V96</f>
        <v>10558350.939076005</v>
      </c>
      <c r="R96" s="92">
        <f t="shared" si="20"/>
        <v>10588107.783842562</v>
      </c>
      <c r="S96" s="92">
        <f t="shared" si="21"/>
        <v>308.24301352939847</v>
      </c>
      <c r="T96" s="92">
        <f t="shared" si="22"/>
        <v>5691.756986470602</v>
      </c>
      <c r="U96" s="92">
        <f>T96*I96</f>
        <v>15.936919562117685</v>
      </c>
      <c r="V96" s="92">
        <f>T96*J96</f>
        <v>5675.8200669254475</v>
      </c>
    </row>
    <row r="97" spans="1:22" x14ac:dyDescent="0.2">
      <c r="A97" s="78">
        <v>93</v>
      </c>
      <c r="B97" s="88">
        <f>IF(A97&lt;=B2,A97*D2,B2*D2)</f>
        <v>100000</v>
      </c>
      <c r="C97" s="78">
        <f t="shared" si="13"/>
        <v>145845</v>
      </c>
      <c r="D97" s="93">
        <f t="shared" si="16"/>
        <v>287623.27332781191</v>
      </c>
      <c r="E97" s="78">
        <f t="shared" si="14"/>
        <v>55275681</v>
      </c>
      <c r="F97" s="89">
        <f t="shared" si="15"/>
        <v>55709149.273327813</v>
      </c>
      <c r="G97" s="90">
        <v>1.45845</v>
      </c>
      <c r="H97" s="90">
        <v>552.75680999999997</v>
      </c>
      <c r="I97" s="84">
        <v>2.5999999999999999E-3</v>
      </c>
      <c r="J97" s="84">
        <v>0.99729999999999996</v>
      </c>
      <c r="K97" s="91"/>
      <c r="L97" s="91">
        <f t="shared" si="12"/>
        <v>93</v>
      </c>
      <c r="M97" s="92">
        <f t="shared" si="17"/>
        <v>20528.223887699383</v>
      </c>
      <c r="N97" s="78">
        <f t="shared" si="18"/>
        <v>6000</v>
      </c>
      <c r="O97" s="92">
        <f>M96*G97-U97</f>
        <v>29939.56673094317</v>
      </c>
      <c r="P97" s="92">
        <f t="shared" si="19"/>
        <v>0</v>
      </c>
      <c r="Q97" s="92">
        <f>M96*H97-V97</f>
        <v>11347115.551130509</v>
      </c>
      <c r="R97" s="92">
        <f t="shared" si="20"/>
        <v>11377055.117861452</v>
      </c>
      <c r="S97" s="92">
        <f t="shared" si="21"/>
        <v>308.07740131337812</v>
      </c>
      <c r="T97" s="92">
        <f t="shared" si="22"/>
        <v>5691.9225986866222</v>
      </c>
      <c r="U97" s="92">
        <f>T97*I97</f>
        <v>14.798998756585217</v>
      </c>
      <c r="V97" s="92">
        <f>T97*J97</f>
        <v>5676.5544076701681</v>
      </c>
    </row>
    <row r="98" spans="1:22" x14ac:dyDescent="0.2">
      <c r="A98" s="78">
        <v>94</v>
      </c>
      <c r="B98" s="88">
        <f>IF(A98&lt;=B2,A98*D2,B2*D2)</f>
        <v>100000</v>
      </c>
      <c r="C98" s="78">
        <f t="shared" si="13"/>
        <v>146704</v>
      </c>
      <c r="D98" s="93">
        <f t="shared" si="16"/>
        <v>293437.62242772907</v>
      </c>
      <c r="E98" s="78">
        <f t="shared" si="14"/>
        <v>59451978.399999999</v>
      </c>
      <c r="F98" s="89">
        <f t="shared" si="15"/>
        <v>59892120.02242773</v>
      </c>
      <c r="G98" s="90">
        <v>1.4670399999999999</v>
      </c>
      <c r="H98" s="90">
        <v>594.51978399999996</v>
      </c>
      <c r="I98" s="84">
        <v>2.5000000000000001E-3</v>
      </c>
      <c r="J98" s="84">
        <v>0.99760000000000004</v>
      </c>
      <c r="K98" s="91"/>
      <c r="L98" s="91">
        <f t="shared" si="12"/>
        <v>94</v>
      </c>
      <c r="M98" s="92">
        <f t="shared" si="17"/>
        <v>20518.672623283019</v>
      </c>
      <c r="N98" s="78">
        <f t="shared" si="18"/>
        <v>6000</v>
      </c>
      <c r="O98" s="92">
        <f>M97*G98-U98</f>
        <v>30101.495380606288</v>
      </c>
      <c r="P98" s="92">
        <f t="shared" si="19"/>
        <v>0</v>
      </c>
      <c r="Q98" s="92">
        <f>M97*H98-V98</f>
        <v>12198756.815960933</v>
      </c>
      <c r="R98" s="92">
        <f t="shared" si="20"/>
        <v>12228858.311341539</v>
      </c>
      <c r="S98" s="92">
        <f t="shared" si="21"/>
        <v>307.92335831549076</v>
      </c>
      <c r="T98" s="92">
        <f t="shared" si="22"/>
        <v>5692.076641684509</v>
      </c>
      <c r="U98" s="92">
        <f>T98*I98</f>
        <v>14.230191604211273</v>
      </c>
      <c r="V98" s="92">
        <f>T98*J98</f>
        <v>5678.4156577444664</v>
      </c>
    </row>
    <row r="99" spans="1:22" x14ac:dyDescent="0.2">
      <c r="A99" s="78">
        <v>95</v>
      </c>
      <c r="B99" s="88">
        <f>IF(A99&lt;=B2,A99*D2,B2*D2)</f>
        <v>100000</v>
      </c>
      <c r="C99" s="78">
        <f t="shared" si="13"/>
        <v>147412</v>
      </c>
      <c r="D99" s="93">
        <f t="shared" si="16"/>
        <v>299339.18676414498</v>
      </c>
      <c r="E99" s="78">
        <f t="shared" si="14"/>
        <v>63873740.399999999</v>
      </c>
      <c r="F99" s="89">
        <f t="shared" si="15"/>
        <v>64320491.586764142</v>
      </c>
      <c r="G99" s="90">
        <v>1.4741200000000001</v>
      </c>
      <c r="H99" s="90">
        <v>638.73740399999997</v>
      </c>
      <c r="I99" s="84">
        <v>2.3E-3</v>
      </c>
      <c r="J99" s="84">
        <v>0.99770000000000003</v>
      </c>
      <c r="K99" s="91"/>
      <c r="L99" s="91">
        <f t="shared" si="12"/>
        <v>95</v>
      </c>
      <c r="M99" s="92">
        <f t="shared" si="17"/>
        <v>20509.781445516863</v>
      </c>
      <c r="N99" s="78">
        <f t="shared" si="18"/>
        <v>6000</v>
      </c>
      <c r="O99" s="92">
        <f>M98*G99-U99</f>
        <v>30233.893581639466</v>
      </c>
      <c r="P99" s="92">
        <f t="shared" si="19"/>
        <v>0</v>
      </c>
      <c r="Q99" s="92">
        <f>M98*H99-V99</f>
        <v>13100364.557116808</v>
      </c>
      <c r="R99" s="92">
        <f t="shared" si="20"/>
        <v>13130598.450698448</v>
      </c>
      <c r="S99" s="92">
        <f t="shared" si="21"/>
        <v>307.78008934924526</v>
      </c>
      <c r="T99" s="92">
        <f t="shared" si="22"/>
        <v>5692.2199106507551</v>
      </c>
      <c r="U99" s="92">
        <f>T99*I99</f>
        <v>13.092105794496737</v>
      </c>
      <c r="V99" s="92">
        <f>T99*J99</f>
        <v>5679.1278048562581</v>
      </c>
    </row>
    <row r="100" spans="1:22" x14ac:dyDescent="0.2">
      <c r="A100" s="78">
        <v>96</v>
      </c>
      <c r="B100" s="88">
        <f>IF(A100&lt;=B2,A100*D2,B2*D2)</f>
        <v>100000</v>
      </c>
      <c r="C100" s="78">
        <f t="shared" si="13"/>
        <v>148170</v>
      </c>
      <c r="D100" s="93">
        <f t="shared" si="16"/>
        <v>305329.27456560713</v>
      </c>
      <c r="E100" s="78">
        <f t="shared" si="14"/>
        <v>68612286.799999997</v>
      </c>
      <c r="F100" s="89">
        <f t="shared" si="15"/>
        <v>69065786.074565604</v>
      </c>
      <c r="G100" s="90">
        <v>1.4817</v>
      </c>
      <c r="H100" s="90">
        <v>686.12286800000004</v>
      </c>
      <c r="I100" s="84">
        <v>2.2000000000000001E-3</v>
      </c>
      <c r="J100" s="84">
        <v>0.99780000000000002</v>
      </c>
      <c r="K100" s="91"/>
      <c r="L100" s="91">
        <f t="shared" si="12"/>
        <v>96</v>
      </c>
      <c r="M100" s="92">
        <f t="shared" si="17"/>
        <v>20501.503292483339</v>
      </c>
      <c r="N100" s="78">
        <f t="shared" si="18"/>
        <v>6000</v>
      </c>
      <c r="O100" s="92">
        <f>M99*G100-U100</f>
        <v>30376.819990610038</v>
      </c>
      <c r="P100" s="92">
        <f t="shared" si="19"/>
        <v>0</v>
      </c>
      <c r="Q100" s="92">
        <f>M99*H100-V100</f>
        <v>14066550.237350112</v>
      </c>
      <c r="R100" s="92">
        <f t="shared" si="20"/>
        <v>14096927.057340723</v>
      </c>
      <c r="S100" s="92">
        <f t="shared" si="21"/>
        <v>307.64672168275291</v>
      </c>
      <c r="T100" s="92">
        <f t="shared" si="22"/>
        <v>5692.3532783172468</v>
      </c>
      <c r="U100" s="92">
        <f>T100*I100</f>
        <v>12.523177212297943</v>
      </c>
      <c r="V100" s="92">
        <f>T100*J100</f>
        <v>5679.8301011049489</v>
      </c>
    </row>
    <row r="101" spans="1:22" x14ac:dyDescent="0.2">
      <c r="A101" s="78">
        <v>97</v>
      </c>
      <c r="B101" s="88">
        <f>IF(A101&lt;=B2,A101*D2,B2*D2)</f>
        <v>100000</v>
      </c>
      <c r="C101" s="78">
        <f t="shared" si="13"/>
        <v>149029</v>
      </c>
      <c r="D101" s="93">
        <f t="shared" si="16"/>
        <v>311409.21368409123</v>
      </c>
      <c r="E101" s="78">
        <f t="shared" si="14"/>
        <v>73638886</v>
      </c>
      <c r="F101" s="89">
        <f t="shared" si="15"/>
        <v>74099324.213684097</v>
      </c>
      <c r="G101" s="90">
        <v>1.4902899999999999</v>
      </c>
      <c r="H101" s="90">
        <v>736.38886000000002</v>
      </c>
      <c r="I101" s="84">
        <v>2E-3</v>
      </c>
      <c r="J101" s="84">
        <v>0.998</v>
      </c>
      <c r="K101" s="91"/>
      <c r="L101" s="91">
        <f t="shared" si="12"/>
        <v>97</v>
      </c>
      <c r="M101" s="92">
        <f t="shared" si="17"/>
        <v>20493.788492865497</v>
      </c>
      <c r="N101" s="78">
        <f t="shared" si="18"/>
        <v>6000</v>
      </c>
      <c r="O101" s="92">
        <f>M100*G101-U101</f>
        <v>30541.800386853767</v>
      </c>
      <c r="P101" s="92">
        <f t="shared" si="19"/>
        <v>0</v>
      </c>
      <c r="Q101" s="92">
        <f>M100*H101-V101</f>
        <v>15091397.545342341</v>
      </c>
      <c r="R101" s="92">
        <f t="shared" si="20"/>
        <v>15121939.345729195</v>
      </c>
      <c r="S101" s="92">
        <f t="shared" si="21"/>
        <v>307.52254938725008</v>
      </c>
      <c r="T101" s="92">
        <f t="shared" si="22"/>
        <v>5692.4774506127496</v>
      </c>
      <c r="U101" s="92">
        <f>T101*I101</f>
        <v>11.3849549012255</v>
      </c>
      <c r="V101" s="92">
        <f>T101*J101</f>
        <v>5681.092495711524</v>
      </c>
    </row>
    <row r="102" spans="1:22" x14ac:dyDescent="0.2">
      <c r="A102" s="78">
        <v>98</v>
      </c>
      <c r="B102" s="88">
        <f>IF(A102&lt;=B2,A102*D2,B2*D2)</f>
        <v>100000</v>
      </c>
      <c r="C102" s="78">
        <f t="shared" si="13"/>
        <v>149888</v>
      </c>
      <c r="D102" s="93">
        <f t="shared" si="16"/>
        <v>317580.35188935255</v>
      </c>
      <c r="E102" s="78">
        <f t="shared" si="14"/>
        <v>78986811.599999994</v>
      </c>
      <c r="F102" s="89">
        <f t="shared" si="15"/>
        <v>79454279.951889351</v>
      </c>
      <c r="G102" s="90">
        <v>1.49888</v>
      </c>
      <c r="H102" s="90">
        <v>789.86811599999999</v>
      </c>
      <c r="I102" s="84">
        <v>1.9E-3</v>
      </c>
      <c r="J102" s="84">
        <v>0.99819999999999998</v>
      </c>
      <c r="K102" s="91"/>
      <c r="L102" s="91">
        <f t="shared" si="12"/>
        <v>98</v>
      </c>
      <c r="M102" s="92">
        <f t="shared" si="17"/>
        <v>20486.594448201846</v>
      </c>
      <c r="N102" s="78">
        <f t="shared" si="18"/>
        <v>6000</v>
      </c>
      <c r="O102" s="92">
        <f>M101*G102-U102</f>
        <v>30706.91376915828</v>
      </c>
      <c r="P102" s="92">
        <f t="shared" si="19"/>
        <v>0</v>
      </c>
      <c r="Q102" s="92">
        <f>M101*H102-V102</f>
        <v>16181707.760057252</v>
      </c>
      <c r="R102" s="92">
        <f t="shared" si="20"/>
        <v>16212414.67382641</v>
      </c>
      <c r="S102" s="92">
        <f t="shared" si="21"/>
        <v>307.40682739298245</v>
      </c>
      <c r="T102" s="92">
        <f t="shared" si="22"/>
        <v>5692.5931726070176</v>
      </c>
      <c r="U102" s="92">
        <f>T102*I102</f>
        <v>10.815927027953334</v>
      </c>
      <c r="V102" s="92">
        <f>T102*J102</f>
        <v>5682.3465048963244</v>
      </c>
    </row>
    <row r="103" spans="1:22" x14ac:dyDescent="0.2">
      <c r="A103" s="78">
        <v>99</v>
      </c>
      <c r="B103" s="88">
        <f>IF(A103&lt;=B2,A103*D2,B2*D2)</f>
        <v>100000</v>
      </c>
      <c r="C103" s="78">
        <f t="shared" si="13"/>
        <v>150648</v>
      </c>
      <c r="D103" s="93">
        <f t="shared" si="16"/>
        <v>323844.05716769281</v>
      </c>
      <c r="E103" s="78">
        <f t="shared" si="14"/>
        <v>84760716.400000006</v>
      </c>
      <c r="F103" s="89">
        <f t="shared" si="15"/>
        <v>85235208.4571677</v>
      </c>
      <c r="G103" s="90">
        <v>1.50648</v>
      </c>
      <c r="H103" s="90">
        <v>847.60716400000001</v>
      </c>
      <c r="I103" s="84">
        <v>1.8E-3</v>
      </c>
      <c r="J103" s="84">
        <v>0.99819999999999998</v>
      </c>
      <c r="K103" s="91"/>
      <c r="L103" s="91">
        <f t="shared" si="12"/>
        <v>99</v>
      </c>
      <c r="M103" s="92">
        <f t="shared" si="17"/>
        <v>20479.89033518502</v>
      </c>
      <c r="N103" s="78">
        <f t="shared" si="18"/>
        <v>6000</v>
      </c>
      <c r="O103" s="92">
        <f>M102*G103-U103</f>
        <v>30852.397942377218</v>
      </c>
      <c r="P103" s="92">
        <f t="shared" si="19"/>
        <v>0</v>
      </c>
      <c r="Q103" s="92">
        <f>M102*H103-V103</f>
        <v>17358901.766037185</v>
      </c>
      <c r="R103" s="92">
        <f t="shared" si="20"/>
        <v>17389754.16397956</v>
      </c>
      <c r="S103" s="92">
        <f t="shared" si="21"/>
        <v>307.29891672302767</v>
      </c>
      <c r="T103" s="92">
        <f t="shared" si="22"/>
        <v>5692.701083276972</v>
      </c>
      <c r="U103" s="92">
        <f>T103*I103</f>
        <v>10.24686194989855</v>
      </c>
      <c r="V103" s="92">
        <f>T103*J103</f>
        <v>5682.4542213270734</v>
      </c>
    </row>
    <row r="104" spans="1:22" x14ac:dyDescent="0.2">
      <c r="G104" s="90"/>
    </row>
    <row r="105" spans="1:22" x14ac:dyDescent="0.2">
      <c r="G105" s="90"/>
    </row>
  </sheetData>
  <mergeCells count="2">
    <mergeCell ref="B1:G1"/>
    <mergeCell ref="I3:J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TRST</vt:lpstr>
      <vt:lpstr>Model</vt:lpstr>
      <vt:lpstr>TRST!Print_Area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Hu</dc:creator>
  <cp:lastModifiedBy>Jim Hu</cp:lastModifiedBy>
  <dcterms:created xsi:type="dcterms:W3CDTF">2025-05-06T08:43:16Z</dcterms:created>
  <dcterms:modified xsi:type="dcterms:W3CDTF">2025-05-06T09:42:49Z</dcterms:modified>
</cp:coreProperties>
</file>