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F:\Current Files\DA\Intro to Descriptive Statistics\"/>
    </mc:Choice>
  </mc:AlternateContent>
  <bookViews>
    <workbookView xWindow="3450" yWindow="3195" windowWidth="19530" windowHeight="6630"/>
  </bookViews>
  <sheets>
    <sheet name="Project Questions " sheetId="2" r:id="rId1"/>
    <sheet name="Sheet3" sheetId="3" r:id="rId2"/>
  </sheets>
  <calcPr calcId="171027"/>
</workbook>
</file>

<file path=xl/calcChain.xml><?xml version="1.0" encoding="utf-8"?>
<calcChain xmlns="http://schemas.openxmlformats.org/spreadsheetml/2006/main">
  <c r="F90" i="2" l="1"/>
  <c r="B227" i="2" l="1"/>
  <c r="D227" i="2" s="1"/>
  <c r="E161" i="2"/>
  <c r="D161" i="2"/>
  <c r="D160" i="2"/>
  <c r="F146" i="2"/>
  <c r="F145" i="2"/>
  <c r="F144" i="2"/>
  <c r="F143" i="2"/>
  <c r="F142" i="2"/>
  <c r="F141" i="2"/>
  <c r="F140" i="2"/>
  <c r="F139" i="2"/>
  <c r="F138" i="2"/>
  <c r="F137" i="2"/>
  <c r="F136" i="2"/>
  <c r="F135" i="2"/>
  <c r="F134" i="2"/>
  <c r="F29" i="2"/>
  <c r="F28" i="2"/>
  <c r="H27" i="2"/>
  <c r="H26" i="2"/>
  <c r="H25" i="2"/>
  <c r="H24" i="2"/>
  <c r="H23" i="2"/>
  <c r="H22" i="2"/>
  <c r="H21" i="2"/>
  <c r="H20" i="2"/>
  <c r="H19" i="2"/>
  <c r="H18" i="2"/>
  <c r="H17" i="2"/>
  <c r="H16" i="2"/>
  <c r="H15" i="2"/>
  <c r="C210" i="2"/>
  <c r="G212" i="2" s="1"/>
  <c r="B206" i="2"/>
  <c r="D206" i="2" s="1"/>
  <c r="G203" i="2"/>
  <c r="E203" i="2"/>
  <c r="F148" i="2" l="1"/>
  <c r="F147" i="2"/>
  <c r="H28" i="2"/>
  <c r="H29" i="2"/>
  <c r="F30" i="2"/>
  <c r="E212" i="2"/>
  <c r="F149" i="2" l="1"/>
  <c r="G141" i="2" s="1"/>
  <c r="H141" i="2" s="1"/>
  <c r="G140" i="2"/>
  <c r="H140" i="2" s="1"/>
  <c r="G144" i="2"/>
  <c r="H144" i="2" s="1"/>
  <c r="H30" i="2"/>
  <c r="I21" i="2" s="1"/>
  <c r="J21" i="2" s="1"/>
  <c r="E26" i="2"/>
  <c r="D26" i="2" s="1"/>
  <c r="E21" i="2"/>
  <c r="D21" i="2" s="1"/>
  <c r="E25" i="2"/>
  <c r="D25" i="2" s="1"/>
  <c r="E27" i="2"/>
  <c r="D27" i="2" s="1"/>
  <c r="E18" i="2"/>
  <c r="D18" i="2" s="1"/>
  <c r="E17" i="2"/>
  <c r="D17" i="2" s="1"/>
  <c r="E24" i="2"/>
  <c r="D24" i="2" s="1"/>
  <c r="E19" i="2"/>
  <c r="D19" i="2" s="1"/>
  <c r="E15" i="2"/>
  <c r="D15" i="2" s="1"/>
  <c r="E23" i="2"/>
  <c r="D23" i="2" s="1"/>
  <c r="E22" i="2"/>
  <c r="D22" i="2" s="1"/>
  <c r="E16" i="2"/>
  <c r="D16" i="2" s="1"/>
  <c r="E20" i="2"/>
  <c r="D20" i="2" s="1"/>
  <c r="G143" i="2" l="1"/>
  <c r="H143" i="2" s="1"/>
  <c r="G142" i="2"/>
  <c r="H142" i="2" s="1"/>
  <c r="G138" i="2"/>
  <c r="H138" i="2" s="1"/>
  <c r="G137" i="2"/>
  <c r="H137" i="2" s="1"/>
  <c r="G134" i="2"/>
  <c r="H134" i="2" s="1"/>
  <c r="G146" i="2"/>
  <c r="H146" i="2" s="1"/>
  <c r="G135" i="2"/>
  <c r="H135" i="2" s="1"/>
  <c r="G139" i="2"/>
  <c r="H139" i="2" s="1"/>
  <c r="G136" i="2"/>
  <c r="H136" i="2" s="1"/>
  <c r="D159" i="2"/>
  <c r="G145" i="2"/>
  <c r="H145" i="2" s="1"/>
  <c r="I16" i="2"/>
  <c r="J16" i="2" s="1"/>
  <c r="I20" i="2"/>
  <c r="J20" i="2" s="1"/>
  <c r="I19" i="2"/>
  <c r="J19" i="2" s="1"/>
  <c r="I26" i="2"/>
  <c r="J26" i="2" s="1"/>
  <c r="I17" i="2"/>
  <c r="J17" i="2" s="1"/>
  <c r="I23" i="2"/>
  <c r="J23" i="2" s="1"/>
  <c r="I25" i="2"/>
  <c r="J25" i="2" s="1"/>
  <c r="I18" i="2"/>
  <c r="J18" i="2" s="1"/>
  <c r="I22" i="2"/>
  <c r="J22" i="2" s="1"/>
  <c r="I27" i="2"/>
  <c r="J27" i="2" s="1"/>
  <c r="I15" i="2"/>
  <c r="J15" i="2" s="1"/>
  <c r="I24" i="2"/>
  <c r="J24" i="2" s="1"/>
  <c r="D28" i="2"/>
  <c r="F31" i="2" s="1"/>
  <c r="F32" i="2" s="1"/>
  <c r="H147" i="2" l="1"/>
  <c r="F150" i="2" s="1"/>
  <c r="F151" i="2" s="1"/>
  <c r="D162" i="2" s="1"/>
  <c r="J28" i="2"/>
  <c r="H31" i="2" s="1"/>
  <c r="H32" i="2" s="1"/>
  <c r="C177" i="2" l="1"/>
  <c r="B117" i="2"/>
  <c r="C161" i="2" s="1"/>
  <c r="B161" i="2"/>
  <c r="C160" i="2"/>
  <c r="B160" i="2"/>
  <c r="B148" i="2"/>
  <c r="B147"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C108" i="2"/>
  <c r="C107" i="2"/>
  <c r="E160" i="2" s="1"/>
  <c r="C106" i="2"/>
  <c r="C109" i="2" s="1"/>
  <c r="E105" i="2"/>
  <c r="C105"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B176" i="2"/>
  <c r="B175" i="2"/>
  <c r="B174" i="2"/>
  <c r="B173" i="2"/>
  <c r="B172" i="2"/>
  <c r="B171" i="2"/>
  <c r="B170" i="2"/>
  <c r="B169" i="2"/>
  <c r="B168" i="2"/>
  <c r="B167" i="2"/>
  <c r="X115" i="2" l="1"/>
  <c r="Q115" i="2"/>
  <c r="R115" i="2"/>
  <c r="AA115" i="2"/>
  <c r="L115" i="2"/>
  <c r="T115" i="2"/>
  <c r="AB115" i="2"/>
  <c r="AJ115" i="2"/>
  <c r="H115" i="2"/>
  <c r="I115" i="2"/>
  <c r="AH115" i="2"/>
  <c r="M115" i="2"/>
  <c r="U115" i="2"/>
  <c r="AC115" i="2"/>
  <c r="P115" i="2"/>
  <c r="Y115" i="2"/>
  <c r="J115" i="2"/>
  <c r="K115" i="2"/>
  <c r="AI115" i="2"/>
  <c r="N115" i="2"/>
  <c r="V115" i="2"/>
  <c r="AD115" i="2"/>
  <c r="AF115" i="2"/>
  <c r="AG115" i="2"/>
  <c r="Z115" i="2"/>
  <c r="S115" i="2"/>
  <c r="G115" i="2"/>
  <c r="F94" i="2"/>
  <c r="F95" i="2"/>
  <c r="AD96" i="2" s="1"/>
  <c r="AD97" i="2" s="1"/>
  <c r="O115" i="2"/>
  <c r="W115" i="2"/>
  <c r="AE115" i="2"/>
  <c r="D123" i="2"/>
  <c r="D174" i="2"/>
  <c r="E174" i="2" s="1"/>
  <c r="D167" i="2"/>
  <c r="E167" i="2" s="1"/>
  <c r="D149" i="2"/>
  <c r="D120" i="2"/>
  <c r="D126" i="2"/>
  <c r="D175" i="2"/>
  <c r="E175" i="2" s="1"/>
  <c r="D168" i="2"/>
  <c r="E168" i="2" s="1"/>
  <c r="D176" i="2"/>
  <c r="E176" i="2" s="1"/>
  <c r="D128" i="2"/>
  <c r="D170" i="2"/>
  <c r="E170" i="2" s="1"/>
  <c r="D124" i="2"/>
  <c r="D173" i="2"/>
  <c r="E173" i="2" s="1"/>
  <c r="D121" i="2"/>
  <c r="D122" i="2"/>
  <c r="D125" i="2"/>
  <c r="D171" i="2"/>
  <c r="E171" i="2" s="1"/>
  <c r="D172" i="2"/>
  <c r="E172" i="2" s="1"/>
  <c r="D169" i="2"/>
  <c r="E169" i="2" s="1"/>
  <c r="D119" i="2"/>
  <c r="D127" i="2"/>
  <c r="E109" i="2"/>
  <c r="R96" i="2" l="1"/>
  <c r="R97" i="2" s="1"/>
  <c r="J96" i="2"/>
  <c r="J97" i="2" s="1"/>
  <c r="W96" i="2"/>
  <c r="W97" i="2" s="1"/>
  <c r="B115" i="2"/>
  <c r="C159" i="2" s="1"/>
  <c r="AE96" i="2"/>
  <c r="AE97" i="2" s="1"/>
  <c r="S96" i="2"/>
  <c r="S97" i="2" s="1"/>
  <c r="U96" i="2"/>
  <c r="U97" i="2" s="1"/>
  <c r="X96" i="2"/>
  <c r="X97" i="2" s="1"/>
  <c r="E159" i="2"/>
  <c r="B221" i="2" s="1"/>
  <c r="AF96" i="2"/>
  <c r="AF97" i="2" s="1"/>
  <c r="AC96" i="2"/>
  <c r="AC97" i="2" s="1"/>
  <c r="L96" i="2"/>
  <c r="L97" i="2" s="1"/>
  <c r="K96" i="2"/>
  <c r="K97" i="2" s="1"/>
  <c r="H96" i="2"/>
  <c r="H97" i="2" s="1"/>
  <c r="Z96" i="2"/>
  <c r="Z97" i="2" s="1"/>
  <c r="AH96" i="2"/>
  <c r="AH97" i="2" s="1"/>
  <c r="Q96" i="2"/>
  <c r="Q97" i="2" s="1"/>
  <c r="AB96" i="2"/>
  <c r="AB97" i="2" s="1"/>
  <c r="O96" i="2"/>
  <c r="O97" i="2" s="1"/>
  <c r="P96" i="2"/>
  <c r="P97" i="2" s="1"/>
  <c r="T96" i="2"/>
  <c r="T97" i="2" s="1"/>
  <c r="V96" i="2"/>
  <c r="V97" i="2" s="1"/>
  <c r="AI96" i="2"/>
  <c r="AI97" i="2" s="1"/>
  <c r="I96" i="2"/>
  <c r="I97" i="2" s="1"/>
  <c r="AG96" i="2"/>
  <c r="AG97" i="2" s="1"/>
  <c r="N96" i="2"/>
  <c r="N97" i="2" s="1"/>
  <c r="Y96" i="2"/>
  <c r="Y97" i="2" s="1"/>
  <c r="M96" i="2"/>
  <c r="M97" i="2" s="1"/>
  <c r="AJ96" i="2"/>
  <c r="AJ97" i="2" s="1"/>
  <c r="AA96" i="2"/>
  <c r="AA97" i="2" s="1"/>
  <c r="G96" i="2"/>
  <c r="G97" i="2" s="1"/>
  <c r="C142" i="2"/>
  <c r="D142" i="2" s="1"/>
  <c r="C145" i="2"/>
  <c r="D145" i="2" s="1"/>
  <c r="C136" i="2"/>
  <c r="D136" i="2" s="1"/>
  <c r="C135" i="2"/>
  <c r="D135" i="2" s="1"/>
  <c r="C139" i="2"/>
  <c r="D139" i="2" s="1"/>
  <c r="C143" i="2"/>
  <c r="D143" i="2" s="1"/>
  <c r="C144" i="2"/>
  <c r="D144" i="2" s="1"/>
  <c r="C138" i="2"/>
  <c r="D138" i="2" s="1"/>
  <c r="C137" i="2"/>
  <c r="D137" i="2" s="1"/>
  <c r="C134" i="2"/>
  <c r="D134" i="2" s="1"/>
  <c r="C140" i="2"/>
  <c r="D140" i="2" s="1"/>
  <c r="C146" i="2"/>
  <c r="D146" i="2" s="1"/>
  <c r="C141" i="2"/>
  <c r="D141" i="2" s="1"/>
  <c r="B159" i="2"/>
  <c r="E177" i="2"/>
  <c r="F172" i="2" s="1"/>
  <c r="B196" i="2" l="1"/>
  <c r="F97" i="2"/>
  <c r="F98" i="2" s="1"/>
  <c r="F99" i="2" s="1"/>
  <c r="E162" i="2" s="1"/>
  <c r="B222" i="2" s="1"/>
  <c r="B225" i="2" s="1"/>
  <c r="D147" i="2"/>
  <c r="D150" i="2" s="1"/>
  <c r="D151" i="2" s="1"/>
  <c r="F175" i="2"/>
  <c r="F170" i="2"/>
  <c r="F168" i="2"/>
  <c r="F167" i="2"/>
  <c r="F174" i="2"/>
  <c r="F169" i="2"/>
  <c r="F173" i="2"/>
  <c r="F171" i="2"/>
  <c r="F176" i="2"/>
  <c r="B162" i="2" l="1"/>
  <c r="C163" i="2" s="1"/>
  <c r="B197" i="2" s="1"/>
  <c r="E214" i="2" s="1"/>
  <c r="F177" i="2"/>
  <c r="E204" i="2" l="1"/>
  <c r="G204" i="2"/>
  <c r="G214" i="2"/>
</calcChain>
</file>

<file path=xl/comments1.xml><?xml version="1.0" encoding="utf-8"?>
<comments xmlns="http://schemas.openxmlformats.org/spreadsheetml/2006/main">
  <authors>
    <author>Teresa Aysan</author>
  </authors>
  <commentList>
    <comment ref="H14" authorId="0" shapeId="0">
      <text>
        <r>
          <rPr>
            <sz val="9"/>
            <color indexed="81"/>
            <rFont val="Tahoma"/>
            <family val="2"/>
          </rPr>
          <t>if all 3 cards have the same value</t>
        </r>
      </text>
    </comment>
    <comment ref="F133" authorId="0" shapeId="0">
      <text>
        <r>
          <rPr>
            <sz val="9"/>
            <color indexed="81"/>
            <rFont val="Tahoma"/>
            <family val="2"/>
          </rPr>
          <t>if all 3 cards have the same value</t>
        </r>
      </text>
    </comment>
  </commentList>
</comments>
</file>

<file path=xl/sharedStrings.xml><?xml version="1.0" encoding="utf-8"?>
<sst xmlns="http://schemas.openxmlformats.org/spreadsheetml/2006/main" count="259" uniqueCount="162">
  <si>
    <t>J</t>
  </si>
  <si>
    <t>Q</t>
  </si>
  <si>
    <t>K</t>
  </si>
  <si>
    <t>A</t>
  </si>
  <si>
    <t>S</t>
  </si>
  <si>
    <t>H</t>
  </si>
  <si>
    <t>D</t>
  </si>
  <si>
    <t>C</t>
  </si>
  <si>
    <t>Draw 1</t>
  </si>
  <si>
    <t>Draw 2</t>
  </si>
  <si>
    <t>Draw 3</t>
  </si>
  <si>
    <t>Draw 4</t>
  </si>
  <si>
    <t>Draw 5</t>
  </si>
  <si>
    <t>Draw 6</t>
  </si>
  <si>
    <t>Draw 7</t>
  </si>
  <si>
    <t>Draw 8</t>
  </si>
  <si>
    <t>Draw 9</t>
  </si>
  <si>
    <t>Draw 10</t>
  </si>
  <si>
    <t>Draw 11</t>
  </si>
  <si>
    <t>Draw 12</t>
  </si>
  <si>
    <t>Draw 13</t>
  </si>
  <si>
    <t>Draw 14</t>
  </si>
  <si>
    <t>Draw 15</t>
  </si>
  <si>
    <t>Draw 16</t>
  </si>
  <si>
    <t>Draw 17</t>
  </si>
  <si>
    <t>Draw 18</t>
  </si>
  <si>
    <t>Draw 19</t>
  </si>
  <si>
    <t>Draw 20</t>
  </si>
  <si>
    <t>Draw 21</t>
  </si>
  <si>
    <t>Draw 22</t>
  </si>
  <si>
    <t>Draw 23</t>
  </si>
  <si>
    <t>Draw 24</t>
  </si>
  <si>
    <t>Draw 25</t>
  </si>
  <si>
    <t>Draw 26</t>
  </si>
  <si>
    <t>Draw 27</t>
  </si>
  <si>
    <t>Draw 28</t>
  </si>
  <si>
    <t>Draw 29</t>
  </si>
  <si>
    <t>Draw 30</t>
  </si>
  <si>
    <t>Sum</t>
  </si>
  <si>
    <t>n</t>
  </si>
  <si>
    <t>deviation</t>
  </si>
  <si>
    <t>dev ^2</t>
  </si>
  <si>
    <t>Value of each</t>
  </si>
  <si>
    <t>Card #</t>
  </si>
  <si>
    <t>Card suit</t>
  </si>
  <si>
    <t>Median</t>
  </si>
  <si>
    <t>Mode</t>
  </si>
  <si>
    <t>POPULATION</t>
  </si>
  <si>
    <t>SE (Sampling Error)</t>
  </si>
  <si>
    <t>Card Value</t>
  </si>
  <si>
    <t>Descriptive Statistics Final Project</t>
  </si>
  <si>
    <t>Teresa Aysan</t>
  </si>
  <si>
    <t>Question 1.</t>
  </si>
  <si>
    <t>Relative Frequency of card values in the deck</t>
  </si>
  <si>
    <t>Question 2.</t>
  </si>
  <si>
    <t>Cards drawn in the samples</t>
  </si>
  <si>
    <t>Number of Samples</t>
  </si>
  <si>
    <t>Number of Cards in each sample</t>
  </si>
  <si>
    <t>Sorted Means</t>
  </si>
  <si>
    <t>Question 3.</t>
  </si>
  <si>
    <t>Distribution of the Card Sums</t>
  </si>
  <si>
    <t>Mean</t>
  </si>
  <si>
    <t xml:space="preserve">* 2nd quartile - marks 50th percentile: </t>
  </si>
  <si>
    <t>* 1st quartile - marks 25th percentile:</t>
  </si>
  <si>
    <t>* 3rd quartile - marks 75th percentile:</t>
  </si>
  <si>
    <t>to</t>
  </si>
  <si>
    <t>Measures of Variability of sum of card values</t>
  </si>
  <si>
    <t>Sum of each sample - sorted by value:</t>
  </si>
  <si>
    <t>POPULATION:</t>
  </si>
  <si>
    <t>Measures of Central tendency in Samples</t>
  </si>
  <si>
    <t>Measures of Central tendency and Variability in POPULATION</t>
  </si>
  <si>
    <t>Question 4.</t>
  </si>
  <si>
    <t>Histogram of sampled card sums</t>
  </si>
  <si>
    <t>* they both follow the same general shape</t>
  </si>
  <si>
    <t>Zfactor</t>
  </si>
  <si>
    <t>Deviation</t>
  </si>
  <si>
    <t>Variance</t>
  </si>
  <si>
    <t>Range within which I will expect 90% of my draw values to fall:</t>
  </si>
  <si>
    <t>* the 30 maximum was reached even in such a small number of samples because there is 4x more opportunity (10, J, Q, K) to draw cards of value of 10 than there is to draw 3 aces for a sum value of 3.</t>
  </si>
  <si>
    <t>Quantity of each card value drawn</t>
  </si>
  <si>
    <t>Total of Samples Sums by card value</t>
  </si>
  <si>
    <t>Total of Samples values by card</t>
  </si>
  <si>
    <t>Frequency of sampled card value drawn</t>
  </si>
  <si>
    <t>Population Card Value</t>
  </si>
  <si>
    <t>Comparison of Population to Card Samples - of the card values:</t>
  </si>
  <si>
    <t>Std Dev</t>
  </si>
  <si>
    <t>Histograms of the frequency of Card Values in the Population and Samples' Cards Drawn</t>
  </si>
  <si>
    <t>Normalized Frequency of sampled</t>
  </si>
  <si>
    <t>Frequency of Population</t>
  </si>
  <si>
    <t>SUMMARY Measures of Central tendency and Variability in POPULATION compared with SAMPLES</t>
  </si>
  <si>
    <t>The frequency histograms have similar negatively skewed shapes.</t>
  </si>
  <si>
    <t>However, the samples had higher occurrence of high value cards drawn which made for a fairly high Sampling Error.</t>
  </si>
  <si>
    <t>See summary chart under question 3.</t>
  </si>
  <si>
    <t>* this is because the sampled card sums only include 30 samples of a possible 132,600 samples. (52x51x50 cards - 3 draws with no replacement)</t>
  </si>
  <si>
    <t>Sum of 3</t>
  </si>
  <si>
    <t>Sum of 10</t>
  </si>
  <si>
    <t># of cards drawn</t>
  </si>
  <si>
    <t>Sample mean of each</t>
  </si>
  <si>
    <t>Sampled card value mean of means from above:</t>
  </si>
  <si>
    <t>Sampling Error (Std Dev) from above:</t>
  </si>
  <si>
    <t>Probability (from Z table)</t>
  </si>
  <si>
    <t xml:space="preserve">a) In future draws, I expect to get some sums in the range of 3 to 10 which are not yet represented. </t>
  </si>
  <si>
    <t>or</t>
  </si>
  <si>
    <t>b) Within what range will I expect approx 90% of my draw values to fall?</t>
  </si>
  <si>
    <t>Cut off tails of the following at each end:</t>
  </si>
  <si>
    <t>Range that I want:</t>
  </si>
  <si>
    <t>lower end</t>
  </si>
  <si>
    <t>higher end</t>
  </si>
  <si>
    <t>zfactor - from z table</t>
  </si>
  <si>
    <t>which is not very high</t>
  </si>
  <si>
    <t>Dev ^ 2</t>
  </si>
  <si>
    <t>Question 5. - based on Samples measures of central tendency and variability</t>
  </si>
  <si>
    <t>It is such a big sampling error that it brings the upper value to above the maximum card value.</t>
  </si>
  <si>
    <t>USING THE SAMPLED STATISTICS</t>
  </si>
  <si>
    <t>Range to look up</t>
  </si>
  <si>
    <t>Dev ^2</t>
  </si>
  <si>
    <t>Population color</t>
  </si>
  <si>
    <t>Sample sums color</t>
  </si>
  <si>
    <t>Answers color - sometimes answers have no color if they are long or a graph</t>
  </si>
  <si>
    <t>Relative 3 card draw value</t>
  </si>
  <si>
    <t>Number of cards drawn</t>
  </si>
  <si>
    <t>Freq of Population Card Value</t>
  </si>
  <si>
    <t>Record the cards that have been drawn:</t>
  </si>
  <si>
    <t>dev ^ 2</t>
  </si>
  <si>
    <t>Mean of Sampled Sums</t>
  </si>
  <si>
    <t># cards drawn:</t>
  </si>
  <si>
    <t>Population card value</t>
  </si>
  <si>
    <t>Population Relative Sums</t>
  </si>
  <si>
    <t>Sampled Sums</t>
  </si>
  <si>
    <t>Sampled mean of means</t>
  </si>
  <si>
    <t>Variance of the Sampled Sums</t>
  </si>
  <si>
    <t>Std Dev of the Sampled Sums</t>
  </si>
  <si>
    <t>Mode of the Sampled Sums</t>
  </si>
  <si>
    <t>Median of the Sampled Sums</t>
  </si>
  <si>
    <r>
      <t>* range of Sampled Sums</t>
    </r>
    <r>
      <rPr>
        <sz val="11"/>
        <color theme="1"/>
        <rFont val="Calibri"/>
        <family val="2"/>
        <scheme val="minor"/>
      </rPr>
      <t>:</t>
    </r>
  </si>
  <si>
    <r>
      <t>* The two middle quartiles: 50% of the Sampled sums</t>
    </r>
    <r>
      <rPr>
        <sz val="11"/>
        <color theme="1"/>
        <rFont val="Calibri"/>
        <family val="2"/>
        <scheme val="minor"/>
      </rPr>
      <t xml:space="preserve"> fall within the range: </t>
    </r>
  </si>
  <si>
    <t>Range Analysis of Sampled Sums</t>
  </si>
  <si>
    <t>* Mean of Sampling Means:</t>
  </si>
  <si>
    <t>Total drawn</t>
  </si>
  <si>
    <t>* Median of Sampling Means:</t>
  </si>
  <si>
    <t>Each Sample's Mean:</t>
  </si>
  <si>
    <t>* Mode of cards drawn:</t>
  </si>
  <si>
    <t>n/a</t>
  </si>
  <si>
    <t>Compared to Histogram of Population Relative 3 card draw value</t>
  </si>
  <si>
    <t>* they are both negatively skewed but the "population relative 3 card draw value" histogram is more negatively skewed than the "sampled card sums" histogram.</t>
  </si>
  <si>
    <t>SAMPLED</t>
  </si>
  <si>
    <t>* the "population" goes from 3 to 30 whereas the sampled card sums goes from 11 to 30</t>
  </si>
  <si>
    <t>* if more samples were drawn, the range of sampled sums would get closer to 3-30 (e.g. drawing 3 aces.)</t>
  </si>
  <si>
    <t>General or both</t>
  </si>
  <si>
    <t>Total Probability that I will get sums in that range (difference of 3 to 10):</t>
  </si>
  <si>
    <t>c) Approximate probability that I will get a draw value of at least 20:</t>
  </si>
  <si>
    <t>From above:</t>
  </si>
  <si>
    <t>Minimum Draw value</t>
  </si>
  <si>
    <t>Probabiliy of less than draw value (from Z table):</t>
  </si>
  <si>
    <t>Probability of more than draw value:</t>
  </si>
  <si>
    <t xml:space="preserve">or </t>
  </si>
  <si>
    <t>It was a free course, so there was no opportunity to really submit the final project.</t>
  </si>
  <si>
    <t>But I learned a lot and it solidified what was taught.</t>
  </si>
  <si>
    <t>It took me 9 hours and 30 minutes to do the project.</t>
  </si>
  <si>
    <t>It took a grand total of 25hrs and 10 mins to do the course.</t>
  </si>
  <si>
    <t>This is histogram of single card draw</t>
  </si>
  <si>
    <t>Kh Jc 6h 3c 2d Ad 3c 10h Ah 8h Jd Kd 9s 5d 2d Qd 2c 10d Qc 7c 6h 5d Jd 6s 5d 2c Qd 3s 3h 7c 3c Ac 6h 4h 4d 6d 10s 6d Jc 7d As 10d 7s 10s Ah 4c 3h Qh 3c 9s 7s 2d Kd 5c 3h 6c 2d 10d Jh 5h 3c 6c Kc 5c 7c Jd 6s 9d Ad 2d 9d Jh 6s Qs 8s 2c 3c 4h 2h Qd 7h 4d Qs 5h 4d 2c Ac 10s 3s 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</si>
</sst>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5" x14ac:knownFonts="1">
    <font>
      <sz val="11"/>
      <color theme="1"/>
      <name val="Calibri"/>
      <family val="2"/>
      <scheme val="minor"/>
    </font>
    <font>
      <sz val="11"/>
      <color theme="1"/>
      <name val="Calibri"/>
      <family val="2"/>
      <scheme val="minor"/>
    </font>
    <font>
      <sz val="9"/>
      <color indexed="81"/>
      <name val="Tahoma"/>
      <family val="2"/>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s>
  <borders count="12">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9">
    <xf numFmtId="0" fontId="0" fillId="0" borderId="0" xfId="0"/>
    <xf numFmtId="0" fontId="3" fillId="0" borderId="0" xfId="0" applyFont="1"/>
    <xf numFmtId="0" fontId="3" fillId="3" borderId="0" xfId="0" applyFont="1" applyFill="1"/>
    <xf numFmtId="15" fontId="3" fillId="0" borderId="0" xfId="0" applyNumberFormat="1" applyFont="1"/>
    <xf numFmtId="0" fontId="3" fillId="5" borderId="0" xfId="0" applyFont="1" applyFill="1"/>
    <xf numFmtId="0" fontId="3" fillId="2" borderId="0" xfId="0" applyFont="1" applyFill="1"/>
    <xf numFmtId="0" fontId="3" fillId="4" borderId="0" xfId="0" applyFont="1" applyFill="1"/>
    <xf numFmtId="0" fontId="4" fillId="4" borderId="0" xfId="0" applyFont="1" applyFill="1"/>
    <xf numFmtId="0" fontId="4" fillId="7" borderId="0" xfId="0" applyFont="1" applyFill="1" applyAlignment="1">
      <alignment horizontal="right"/>
    </xf>
    <xf numFmtId="0" fontId="4" fillId="7" borderId="0" xfId="0" applyFont="1" applyFill="1" applyAlignment="1">
      <alignment horizontal="right" wrapText="1"/>
    </xf>
    <xf numFmtId="0" fontId="4" fillId="0" borderId="0" xfId="0" applyFont="1" applyAlignment="1">
      <alignment wrapText="1"/>
    </xf>
    <xf numFmtId="0" fontId="4" fillId="2" borderId="0" xfId="0" applyFont="1" applyFill="1" applyAlignment="1">
      <alignment horizontal="right" wrapText="1"/>
    </xf>
    <xf numFmtId="0" fontId="4" fillId="3" borderId="0" xfId="0" applyFont="1" applyFill="1" applyAlignment="1">
      <alignment horizontal="right" wrapText="1"/>
    </xf>
    <xf numFmtId="43" fontId="3" fillId="7" borderId="0" xfId="1" applyFont="1" applyFill="1"/>
    <xf numFmtId="0" fontId="3" fillId="7" borderId="0" xfId="0" applyFont="1" applyFill="1"/>
    <xf numFmtId="43" fontId="3" fillId="3" borderId="0" xfId="1" applyFont="1" applyFill="1"/>
    <xf numFmtId="0" fontId="3" fillId="7" borderId="1" xfId="0" applyFont="1" applyFill="1" applyBorder="1"/>
    <xf numFmtId="0" fontId="3" fillId="0" borderId="1" xfId="0" applyFont="1" applyBorder="1" applyAlignment="1">
      <alignment horizontal="center"/>
    </xf>
    <xf numFmtId="0" fontId="3" fillId="3" borderId="1" xfId="0" applyFont="1" applyFill="1" applyBorder="1"/>
    <xf numFmtId="0" fontId="3" fillId="0" borderId="0" xfId="0" applyFont="1" applyAlignment="1">
      <alignment horizontal="center"/>
    </xf>
    <xf numFmtId="43" fontId="3" fillId="0" borderId="0" xfId="1" applyFont="1" applyAlignment="1">
      <alignment horizontal="center"/>
    </xf>
    <xf numFmtId="0" fontId="3" fillId="7" borderId="0" xfId="0" applyFont="1" applyFill="1" applyAlignment="1">
      <alignment horizontal="center"/>
    </xf>
    <xf numFmtId="0" fontId="4" fillId="5" borderId="0" xfId="0" applyFont="1" applyFill="1"/>
    <xf numFmtId="0" fontId="4" fillId="5" borderId="2" xfId="0" applyFont="1" applyFill="1" applyBorder="1" applyAlignment="1">
      <alignment horizontal="center"/>
    </xf>
    <xf numFmtId="0" fontId="4" fillId="5" borderId="2" xfId="0" applyFont="1" applyFill="1" applyBorder="1" applyAlignment="1">
      <alignment horizontal="center" wrapText="1"/>
    </xf>
    <xf numFmtId="0" fontId="4" fillId="5" borderId="2" xfId="0" applyFont="1" applyFill="1" applyBorder="1" applyAlignment="1">
      <alignment horizontal="right" wrapText="1"/>
    </xf>
    <xf numFmtId="0" fontId="3" fillId="0" borderId="0" xfId="0" applyFont="1" applyAlignment="1">
      <alignment wrapText="1"/>
    </xf>
    <xf numFmtId="0" fontId="3" fillId="6" borderId="2" xfId="0" applyFont="1" applyFill="1" applyBorder="1" applyAlignment="1">
      <alignment horizontal="center"/>
    </xf>
    <xf numFmtId="0" fontId="3" fillId="6" borderId="2" xfId="0" applyFont="1" applyFill="1" applyBorder="1" applyAlignment="1">
      <alignment wrapText="1"/>
    </xf>
    <xf numFmtId="0" fontId="3" fillId="0" borderId="5" xfId="0" applyFont="1" applyBorder="1" applyAlignment="1">
      <alignment wrapText="1"/>
    </xf>
    <xf numFmtId="0" fontId="3" fillId="0" borderId="4" xfId="0" applyFont="1" applyBorder="1" applyAlignment="1">
      <alignment wrapText="1"/>
    </xf>
    <xf numFmtId="0" fontId="3" fillId="2" borderId="3" xfId="0" applyFont="1" applyFill="1" applyBorder="1" applyAlignment="1">
      <alignment horizontal="right" wrapText="1"/>
    </xf>
    <xf numFmtId="0" fontId="3" fillId="2" borderId="3" xfId="0" applyFont="1" applyFill="1" applyBorder="1" applyAlignment="1">
      <alignment wrapText="1"/>
    </xf>
    <xf numFmtId="0" fontId="3" fillId="0" borderId="0" xfId="0" applyFont="1" applyFill="1"/>
    <xf numFmtId="0" fontId="3" fillId="0" borderId="0" xfId="0" applyFont="1" applyFill="1" applyBorder="1" applyAlignment="1">
      <alignment wrapText="1"/>
    </xf>
    <xf numFmtId="0" fontId="3" fillId="0" borderId="0" xfId="0" applyFont="1" applyFill="1" applyBorder="1" applyAlignment="1">
      <alignment horizontal="right" wrapText="1"/>
    </xf>
    <xf numFmtId="0" fontId="3" fillId="0" borderId="0" xfId="0" applyFont="1" applyFill="1" applyAlignment="1">
      <alignment wrapText="1"/>
    </xf>
    <xf numFmtId="0" fontId="3" fillId="0" borderId="0" xfId="0" applyFont="1" applyFill="1" applyBorder="1"/>
    <xf numFmtId="0" fontId="4" fillId="6" borderId="0" xfId="0" applyFont="1" applyFill="1" applyBorder="1"/>
    <xf numFmtId="0" fontId="3" fillId="6" borderId="0" xfId="0" applyFont="1" applyFill="1"/>
    <xf numFmtId="0" fontId="3" fillId="2" borderId="0" xfId="0" applyFont="1" applyFill="1" applyBorder="1" applyAlignment="1">
      <alignment wrapText="1"/>
    </xf>
    <xf numFmtId="0" fontId="3" fillId="2" borderId="0" xfId="0" applyFont="1" applyFill="1" applyBorder="1" applyAlignment="1">
      <alignment horizontal="right"/>
    </xf>
    <xf numFmtId="43" fontId="3" fillId="2" borderId="0" xfId="1" applyFont="1" applyFill="1" applyBorder="1" applyAlignment="1">
      <alignment wrapText="1"/>
    </xf>
    <xf numFmtId="43" fontId="3" fillId="0" borderId="0" xfId="1" applyFont="1" applyFill="1" applyBorder="1" applyAlignment="1">
      <alignment wrapText="1"/>
    </xf>
    <xf numFmtId="0" fontId="3" fillId="6" borderId="0" xfId="0" applyFont="1" applyFill="1" applyBorder="1" applyAlignment="1">
      <alignment horizontal="right"/>
    </xf>
    <xf numFmtId="43" fontId="3" fillId="6" borderId="0" xfId="1" applyFont="1" applyFill="1" applyBorder="1" applyAlignment="1">
      <alignment wrapText="1"/>
    </xf>
    <xf numFmtId="0" fontId="3" fillId="2" borderId="0" xfId="0" applyFont="1" applyFill="1" applyBorder="1"/>
    <xf numFmtId="0" fontId="3" fillId="0" borderId="0" xfId="0" applyFont="1" applyFill="1" applyBorder="1" applyAlignment="1">
      <alignment horizontal="right"/>
    </xf>
    <xf numFmtId="0" fontId="3" fillId="6" borderId="3" xfId="0" applyFont="1" applyFill="1" applyBorder="1" applyAlignment="1">
      <alignment wrapText="1"/>
    </xf>
    <xf numFmtId="0" fontId="4" fillId="0" borderId="0" xfId="0" applyFont="1" applyFill="1" applyBorder="1"/>
    <xf numFmtId="0" fontId="3" fillId="2" borderId="0" xfId="0" applyFont="1" applyFill="1" applyAlignment="1">
      <alignment horizontal="right"/>
    </xf>
    <xf numFmtId="0" fontId="3" fillId="2" borderId="2" xfId="0" applyFont="1" applyFill="1" applyBorder="1" applyAlignment="1">
      <alignment wrapText="1"/>
    </xf>
    <xf numFmtId="0" fontId="3" fillId="2" borderId="2" xfId="0" applyFont="1" applyFill="1" applyBorder="1"/>
    <xf numFmtId="0" fontId="3" fillId="2" borderId="2" xfId="0" applyFont="1" applyFill="1" applyBorder="1" applyAlignment="1">
      <alignment horizontal="center"/>
    </xf>
    <xf numFmtId="0" fontId="3" fillId="0" borderId="0" xfId="0" applyFont="1" applyFill="1" applyBorder="1" applyAlignment="1">
      <alignment horizontal="center"/>
    </xf>
    <xf numFmtId="0" fontId="4" fillId="5" borderId="0" xfId="0" applyFont="1" applyFill="1" applyBorder="1"/>
    <xf numFmtId="0" fontId="4" fillId="0" borderId="0" xfId="0" applyFont="1" applyFill="1" applyBorder="1" applyAlignment="1">
      <alignment wrapText="1"/>
    </xf>
    <xf numFmtId="0" fontId="4" fillId="0" borderId="0" xfId="0" applyFont="1" applyFill="1" applyBorder="1" applyAlignment="1">
      <alignment horizontal="right" wrapText="1"/>
    </xf>
    <xf numFmtId="0" fontId="3" fillId="5" borderId="0" xfId="0" applyFont="1" applyFill="1" applyBorder="1"/>
    <xf numFmtId="0" fontId="3" fillId="0" borderId="8" xfId="0" applyFont="1" applyFill="1" applyBorder="1" applyAlignment="1">
      <alignment horizontal="right" wrapText="1"/>
    </xf>
    <xf numFmtId="0" fontId="4" fillId="0" borderId="9" xfId="0" applyFont="1" applyFill="1" applyBorder="1" applyAlignment="1">
      <alignment wrapText="1"/>
    </xf>
    <xf numFmtId="0" fontId="4" fillId="0" borderId="2" xfId="0" applyFont="1" applyFill="1" applyBorder="1" applyAlignment="1">
      <alignment wrapText="1"/>
    </xf>
    <xf numFmtId="0" fontId="3" fillId="2" borderId="2" xfId="0" applyFont="1" applyFill="1" applyBorder="1" applyAlignment="1">
      <alignment horizontal="left" wrapText="1"/>
    </xf>
    <xf numFmtId="0" fontId="3" fillId="0" borderId="2" xfId="0" applyFont="1" applyBorder="1" applyAlignment="1">
      <alignment wrapText="1"/>
    </xf>
    <xf numFmtId="43" fontId="3" fillId="2" borderId="2" xfId="1" applyFont="1" applyFill="1" applyBorder="1" applyAlignment="1">
      <alignment wrapText="1"/>
    </xf>
    <xf numFmtId="0" fontId="3" fillId="0" borderId="6" xfId="0" applyFont="1" applyFill="1" applyBorder="1" applyAlignment="1">
      <alignment horizontal="right"/>
    </xf>
    <xf numFmtId="43" fontId="3" fillId="0" borderId="2" xfId="1" applyFont="1" applyFill="1" applyBorder="1" applyAlignment="1">
      <alignment wrapText="1"/>
    </xf>
    <xf numFmtId="43" fontId="3" fillId="2" borderId="2" xfId="1" applyFont="1" applyFill="1" applyBorder="1"/>
    <xf numFmtId="0" fontId="3" fillId="0" borderId="0" xfId="0" applyFont="1" applyBorder="1" applyAlignment="1">
      <alignment wrapText="1"/>
    </xf>
    <xf numFmtId="0" fontId="3" fillId="0" borderId="6" xfId="0" applyFont="1" applyBorder="1" applyAlignment="1">
      <alignment horizontal="right"/>
    </xf>
    <xf numFmtId="43" fontId="3" fillId="0" borderId="2" xfId="1" applyFont="1" applyBorder="1" applyAlignment="1">
      <alignment wrapText="1"/>
    </xf>
    <xf numFmtId="0" fontId="4" fillId="0" borderId="2" xfId="0" applyFont="1" applyBorder="1" applyAlignment="1">
      <alignment wrapText="1"/>
    </xf>
    <xf numFmtId="0" fontId="4" fillId="0" borderId="2" xfId="0" applyFont="1" applyBorder="1" applyAlignment="1">
      <alignment horizontal="right" wrapText="1"/>
    </xf>
    <xf numFmtId="0" fontId="3" fillId="0" borderId="2" xfId="0" applyFont="1" applyBorder="1"/>
    <xf numFmtId="0" fontId="3" fillId="0" borderId="2" xfId="0" applyFont="1" applyFill="1" applyBorder="1"/>
    <xf numFmtId="0" fontId="4" fillId="3" borderId="0" xfId="0" applyFont="1" applyFill="1" applyBorder="1"/>
    <xf numFmtId="0" fontId="4" fillId="7" borderId="0" xfId="0" applyFont="1" applyFill="1"/>
    <xf numFmtId="0" fontId="4" fillId="7" borderId="2" xfId="0" applyFont="1" applyFill="1" applyBorder="1" applyAlignment="1">
      <alignment wrapText="1"/>
    </xf>
    <xf numFmtId="0" fontId="3" fillId="7" borderId="2" xfId="0" applyFont="1" applyFill="1" applyBorder="1"/>
    <xf numFmtId="43" fontId="3" fillId="7" borderId="2" xfId="1" applyFont="1" applyFill="1" applyBorder="1"/>
    <xf numFmtId="0" fontId="3" fillId="7" borderId="11" xfId="0" applyFont="1" applyFill="1" applyBorder="1" applyAlignment="1">
      <alignment horizontal="right"/>
    </xf>
    <xf numFmtId="43" fontId="3" fillId="0" borderId="0" xfId="1" applyFont="1"/>
    <xf numFmtId="43" fontId="3" fillId="2" borderId="2" xfId="1" applyFont="1" applyFill="1" applyBorder="1" applyAlignment="1">
      <alignment horizontal="center"/>
    </xf>
    <xf numFmtId="0" fontId="3" fillId="2" borderId="7" xfId="0" applyFont="1" applyFill="1" applyBorder="1" applyAlignment="1">
      <alignment horizontal="center"/>
    </xf>
    <xf numFmtId="0" fontId="3" fillId="0" borderId="0" xfId="0" applyFont="1" applyBorder="1"/>
    <xf numFmtId="43" fontId="3" fillId="0" borderId="6" xfId="1" applyFont="1" applyBorder="1"/>
    <xf numFmtId="0" fontId="3" fillId="0" borderId="5" xfId="0" applyFont="1" applyFill="1" applyBorder="1"/>
    <xf numFmtId="0" fontId="4" fillId="4" borderId="0" xfId="0" applyFont="1" applyFill="1" applyBorder="1"/>
    <xf numFmtId="0" fontId="3" fillId="4" borderId="5" xfId="0" applyFont="1" applyFill="1" applyBorder="1"/>
    <xf numFmtId="0" fontId="4" fillId="4" borderId="8" xfId="0" applyFont="1" applyFill="1" applyBorder="1" applyAlignment="1">
      <alignment horizontal="left"/>
    </xf>
    <xf numFmtId="0" fontId="3" fillId="4" borderId="0" xfId="0" applyFont="1" applyFill="1" applyBorder="1"/>
    <xf numFmtId="0" fontId="4" fillId="3" borderId="2" xfId="0" applyFont="1" applyFill="1" applyBorder="1" applyAlignment="1">
      <alignment horizontal="right" wrapText="1"/>
    </xf>
    <xf numFmtId="0" fontId="4" fillId="6" borderId="2" xfId="0" applyFont="1" applyFill="1" applyBorder="1" applyAlignment="1">
      <alignment horizontal="right" wrapText="1"/>
    </xf>
    <xf numFmtId="0" fontId="4" fillId="4" borderId="2" xfId="0" applyFont="1" applyFill="1" applyBorder="1" applyAlignment="1">
      <alignment horizontal="right"/>
    </xf>
    <xf numFmtId="43" fontId="3" fillId="3" borderId="2" xfId="1" applyFont="1" applyFill="1" applyBorder="1"/>
    <xf numFmtId="43" fontId="3" fillId="5" borderId="2" xfId="1" applyFont="1" applyFill="1" applyBorder="1"/>
    <xf numFmtId="43" fontId="3" fillId="6" borderId="2" xfId="1" applyFont="1" applyFill="1" applyBorder="1"/>
    <xf numFmtId="43" fontId="3" fillId="5" borderId="2" xfId="1" applyFont="1" applyFill="1" applyBorder="1" applyAlignment="1">
      <alignment horizontal="right"/>
    </xf>
    <xf numFmtId="43" fontId="3" fillId="3" borderId="2" xfId="1" applyFont="1" applyFill="1" applyBorder="1" applyAlignment="1">
      <alignment horizontal="right"/>
    </xf>
    <xf numFmtId="43" fontId="3" fillId="6" borderId="2" xfId="1" applyFont="1" applyFill="1" applyBorder="1" applyAlignment="1">
      <alignment horizontal="right"/>
    </xf>
    <xf numFmtId="0" fontId="3" fillId="0" borderId="0" xfId="0" applyFont="1" applyAlignment="1">
      <alignment horizontal="right"/>
    </xf>
    <xf numFmtId="0" fontId="4" fillId="4" borderId="2" xfId="0" applyFont="1" applyFill="1" applyBorder="1"/>
    <xf numFmtId="0" fontId="4" fillId="4" borderId="0" xfId="0" applyFont="1" applyFill="1" applyBorder="1" applyAlignment="1">
      <alignment horizontal="right" wrapText="1"/>
    </xf>
    <xf numFmtId="0" fontId="4" fillId="6" borderId="2" xfId="0" applyFont="1" applyFill="1" applyBorder="1" applyAlignment="1">
      <alignment wrapText="1"/>
    </xf>
    <xf numFmtId="0" fontId="3" fillId="6" borderId="2" xfId="0" applyFont="1" applyFill="1" applyBorder="1"/>
    <xf numFmtId="0" fontId="3" fillId="7" borderId="10" xfId="0" applyFont="1" applyFill="1" applyBorder="1"/>
    <xf numFmtId="0" fontId="3" fillId="6" borderId="10" xfId="0" applyFont="1" applyFill="1" applyBorder="1"/>
    <xf numFmtId="0" fontId="4" fillId="0" borderId="0" xfId="0" applyFont="1"/>
    <xf numFmtId="0" fontId="3" fillId="5" borderId="0" xfId="0" applyFont="1" applyFill="1" applyAlignment="1">
      <alignment wrapText="1"/>
    </xf>
    <xf numFmtId="0" fontId="3" fillId="0" borderId="8" xfId="0" applyFont="1" applyBorder="1"/>
    <xf numFmtId="0" fontId="4" fillId="0" borderId="2" xfId="0" applyFont="1" applyFill="1" applyBorder="1" applyAlignment="1">
      <alignment horizontal="right"/>
    </xf>
    <xf numFmtId="0" fontId="4" fillId="0" borderId="2" xfId="0" applyFont="1" applyFill="1" applyBorder="1" applyAlignment="1">
      <alignment horizontal="center"/>
    </xf>
    <xf numFmtId="43" fontId="3" fillId="0" borderId="2" xfId="1" applyFont="1" applyFill="1" applyBorder="1"/>
    <xf numFmtId="43" fontId="3" fillId="0" borderId="2" xfId="1" applyFont="1" applyBorder="1"/>
    <xf numFmtId="0" fontId="3" fillId="0" borderId="2" xfId="0" applyFont="1" applyBorder="1" applyAlignment="1">
      <alignment horizontal="center"/>
    </xf>
    <xf numFmtId="0" fontId="4" fillId="2" borderId="0" xfId="0" applyFont="1" applyFill="1" applyAlignment="1">
      <alignment wrapText="1"/>
    </xf>
    <xf numFmtId="0" fontId="4" fillId="2" borderId="0" xfId="0" applyFont="1" applyFill="1"/>
    <xf numFmtId="0" fontId="4" fillId="2" borderId="0" xfId="0" applyFont="1" applyFill="1" applyAlignment="1">
      <alignment horizontal="center"/>
    </xf>
    <xf numFmtId="164" fontId="4" fillId="2" borderId="0" xfId="2" applyNumberFormat="1" applyFont="1" applyFill="1" applyAlignment="1">
      <alignment horizontal="center"/>
    </xf>
    <xf numFmtId="0" fontId="4" fillId="0" borderId="0" xfId="0" applyFont="1" applyFill="1"/>
    <xf numFmtId="9" fontId="3" fillId="0" borderId="0" xfId="0" applyNumberFormat="1" applyFont="1" applyFill="1"/>
    <xf numFmtId="9" fontId="3" fillId="0" borderId="0" xfId="2" applyFont="1" applyFill="1"/>
    <xf numFmtId="9" fontId="3" fillId="0" borderId="2" xfId="0" applyNumberFormat="1" applyFont="1" applyFill="1" applyBorder="1"/>
    <xf numFmtId="0" fontId="3" fillId="0" borderId="2" xfId="0" applyFont="1" applyFill="1" applyBorder="1" applyAlignment="1">
      <alignment horizontal="center"/>
    </xf>
    <xf numFmtId="43" fontId="3" fillId="2" borderId="0" xfId="1" applyFont="1" applyFill="1" applyBorder="1"/>
    <xf numFmtId="0" fontId="3" fillId="0" borderId="0" xfId="0" applyFont="1" applyBorder="1" applyAlignment="1">
      <alignment horizontal="center"/>
    </xf>
    <xf numFmtId="43" fontId="3" fillId="0" borderId="0" xfId="1" applyFont="1" applyBorder="1"/>
    <xf numFmtId="0" fontId="3" fillId="2" borderId="0" xfId="0" applyFont="1" applyFill="1" applyAlignment="1">
      <alignment horizontal="center"/>
    </xf>
    <xf numFmtId="10" fontId="3" fillId="2" borderId="0" xfId="2"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Sampled Card Sums</c:v>
          </c:tx>
          <c:invertIfNegative val="0"/>
          <c:val>
            <c:numRef>
              <c:f>'Project Questions '!$G$102:$AJ$102</c:f>
              <c:numCache>
                <c:formatCode>General</c:formatCode>
                <c:ptCount val="30"/>
                <c:pt idx="0">
                  <c:v>11</c:v>
                </c:pt>
                <c:pt idx="1">
                  <c:v>13</c:v>
                </c:pt>
                <c:pt idx="2">
                  <c:v>13</c:v>
                </c:pt>
                <c:pt idx="3">
                  <c:v>15</c:v>
                </c:pt>
                <c:pt idx="4">
                  <c:v>16</c:v>
                </c:pt>
                <c:pt idx="5">
                  <c:v>16</c:v>
                </c:pt>
                <c:pt idx="6">
                  <c:v>16</c:v>
                </c:pt>
                <c:pt idx="7">
                  <c:v>17</c:v>
                </c:pt>
                <c:pt idx="8">
                  <c:v>17</c:v>
                </c:pt>
                <c:pt idx="9">
                  <c:v>18</c:v>
                </c:pt>
                <c:pt idx="10">
                  <c:v>19</c:v>
                </c:pt>
                <c:pt idx="11">
                  <c:v>19</c:v>
                </c:pt>
                <c:pt idx="12">
                  <c:v>20</c:v>
                </c:pt>
                <c:pt idx="13">
                  <c:v>21</c:v>
                </c:pt>
                <c:pt idx="14">
                  <c:v>22</c:v>
                </c:pt>
                <c:pt idx="15">
                  <c:v>22</c:v>
                </c:pt>
                <c:pt idx="16">
                  <c:v>23</c:v>
                </c:pt>
                <c:pt idx="17">
                  <c:v>23</c:v>
                </c:pt>
                <c:pt idx="18">
                  <c:v>24</c:v>
                </c:pt>
                <c:pt idx="19">
                  <c:v>24</c:v>
                </c:pt>
                <c:pt idx="20">
                  <c:v>24</c:v>
                </c:pt>
                <c:pt idx="21">
                  <c:v>24</c:v>
                </c:pt>
                <c:pt idx="22">
                  <c:v>26</c:v>
                </c:pt>
                <c:pt idx="23">
                  <c:v>26</c:v>
                </c:pt>
                <c:pt idx="24">
                  <c:v>27</c:v>
                </c:pt>
                <c:pt idx="25">
                  <c:v>28</c:v>
                </c:pt>
                <c:pt idx="26">
                  <c:v>29</c:v>
                </c:pt>
                <c:pt idx="27">
                  <c:v>30</c:v>
                </c:pt>
                <c:pt idx="28">
                  <c:v>30</c:v>
                </c:pt>
                <c:pt idx="29">
                  <c:v>30</c:v>
                </c:pt>
              </c:numCache>
            </c:numRef>
          </c:val>
          <c:extLst>
            <c:ext xmlns:c16="http://schemas.microsoft.com/office/drawing/2014/chart" uri="{C3380CC4-5D6E-409C-BE32-E72D297353CC}">
              <c16:uniqueId val="{00000000-6E04-439E-B219-77E152878E55}"/>
            </c:ext>
          </c:extLst>
        </c:ser>
        <c:dLbls>
          <c:showLegendKey val="0"/>
          <c:showVal val="0"/>
          <c:showCatName val="0"/>
          <c:showSerName val="0"/>
          <c:showPercent val="0"/>
          <c:showBubbleSize val="0"/>
        </c:dLbls>
        <c:gapWidth val="150"/>
        <c:axId val="97324032"/>
        <c:axId val="97734016"/>
      </c:barChart>
      <c:catAx>
        <c:axId val="97324032"/>
        <c:scaling>
          <c:orientation val="minMax"/>
        </c:scaling>
        <c:delete val="0"/>
        <c:axPos val="b"/>
        <c:majorTickMark val="out"/>
        <c:minorTickMark val="none"/>
        <c:tickLblPos val="nextTo"/>
        <c:crossAx val="97734016"/>
        <c:crosses val="autoZero"/>
        <c:auto val="1"/>
        <c:lblAlgn val="ctr"/>
        <c:lblOffset val="100"/>
        <c:noMultiLvlLbl val="0"/>
      </c:catAx>
      <c:valAx>
        <c:axId val="97734016"/>
        <c:scaling>
          <c:orientation val="minMax"/>
        </c:scaling>
        <c:delete val="0"/>
        <c:axPos val="l"/>
        <c:majorGridlines/>
        <c:numFmt formatCode="General" sourceLinked="1"/>
        <c:majorTickMark val="out"/>
        <c:minorTickMark val="none"/>
        <c:tickLblPos val="nextTo"/>
        <c:crossAx val="97324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'Project Questions '!$F$14</c:f>
              <c:strCache>
                <c:ptCount val="1"/>
                <c:pt idx="0">
                  <c:v>Population Card Value</c:v>
                </c:pt>
              </c:strCache>
            </c:strRef>
          </c:tx>
          <c:invertIfNegative val="0"/>
          <c:val>
            <c:numRef>
              <c:f>'Project Questions '!$F$15:$F$27</c:f>
              <c:numCache>
                <c:formatCode>General</c:formatCode>
                <c:ptCount val="13"/>
                <c:pt idx="0">
                  <c:v>1</c:v>
                </c:pt>
                <c:pt idx="1">
                  <c:v>2</c:v>
                </c:pt>
                <c:pt idx="2">
                  <c:v>3</c:v>
                </c:pt>
                <c:pt idx="3">
                  <c:v>4</c:v>
                </c:pt>
                <c:pt idx="4">
                  <c:v>5</c:v>
                </c:pt>
                <c:pt idx="5">
                  <c:v>6</c:v>
                </c:pt>
                <c:pt idx="6">
                  <c:v>7</c:v>
                </c:pt>
                <c:pt idx="7">
                  <c:v>8</c:v>
                </c:pt>
                <c:pt idx="8">
                  <c:v>9</c:v>
                </c:pt>
                <c:pt idx="9">
                  <c:v>10</c:v>
                </c:pt>
                <c:pt idx="10">
                  <c:v>10</c:v>
                </c:pt>
                <c:pt idx="11">
                  <c:v>10</c:v>
                </c:pt>
                <c:pt idx="12">
                  <c:v>10</c:v>
                </c:pt>
              </c:numCache>
            </c:numRef>
          </c:val>
          <c:extLst>
            <c:ext xmlns:c16="http://schemas.microsoft.com/office/drawing/2014/chart" uri="{C3380CC4-5D6E-409C-BE32-E72D297353CC}">
              <c16:uniqueId val="{00000000-C565-4B64-86AD-7F690742287E}"/>
            </c:ext>
          </c:extLst>
        </c:ser>
        <c:dLbls>
          <c:showLegendKey val="0"/>
          <c:showVal val="0"/>
          <c:showCatName val="0"/>
          <c:showSerName val="0"/>
          <c:showPercent val="0"/>
          <c:showBubbleSize val="0"/>
        </c:dLbls>
        <c:gapWidth val="150"/>
        <c:axId val="105625856"/>
        <c:axId val="105991168"/>
      </c:barChart>
      <c:catAx>
        <c:axId val="105625856"/>
        <c:scaling>
          <c:orientation val="minMax"/>
        </c:scaling>
        <c:delete val="0"/>
        <c:axPos val="b"/>
        <c:majorTickMark val="out"/>
        <c:minorTickMark val="none"/>
        <c:tickLblPos val="nextTo"/>
        <c:crossAx val="105991168"/>
        <c:crosses val="autoZero"/>
        <c:auto val="1"/>
        <c:lblAlgn val="ctr"/>
        <c:lblOffset val="100"/>
        <c:noMultiLvlLbl val="0"/>
      </c:catAx>
      <c:valAx>
        <c:axId val="105991168"/>
        <c:scaling>
          <c:orientation val="minMax"/>
        </c:scaling>
        <c:delete val="0"/>
        <c:axPos val="l"/>
        <c:majorGridlines/>
        <c:numFmt formatCode="General" sourceLinked="1"/>
        <c:majorTickMark val="out"/>
        <c:minorTickMark val="none"/>
        <c:tickLblPos val="nextTo"/>
        <c:crossAx val="105625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'Project Questions '!$F$166</c:f>
              <c:strCache>
                <c:ptCount val="1"/>
                <c:pt idx="0">
                  <c:v>Normalized Frequency of sampled</c:v>
                </c:pt>
              </c:strCache>
            </c:strRef>
          </c:tx>
          <c:invertIfNegative val="0"/>
          <c:val>
            <c:numRef>
              <c:f>'Project Questions '!$F$167:$F$176</c:f>
              <c:numCache>
                <c:formatCode>_(* #,##0.00_);_(* \(#,##0.00\);_(* "-"??_);_(@_)</c:formatCode>
                <c:ptCount val="10"/>
                <c:pt idx="0">
                  <c:v>0.57777777777777772</c:v>
                </c:pt>
                <c:pt idx="1">
                  <c:v>1.1555555555555554</c:v>
                </c:pt>
                <c:pt idx="2">
                  <c:v>0.57777777777777772</c:v>
                </c:pt>
                <c:pt idx="3">
                  <c:v>0.86666666666666659</c:v>
                </c:pt>
                <c:pt idx="4">
                  <c:v>0.86666666666666659</c:v>
                </c:pt>
                <c:pt idx="5">
                  <c:v>0.72222222222222221</c:v>
                </c:pt>
                <c:pt idx="6">
                  <c:v>0.86666666666666659</c:v>
                </c:pt>
                <c:pt idx="7">
                  <c:v>1.3</c:v>
                </c:pt>
                <c:pt idx="8">
                  <c:v>1.0111111111111111</c:v>
                </c:pt>
                <c:pt idx="9">
                  <c:v>5.0555555555555554</c:v>
                </c:pt>
              </c:numCache>
            </c:numRef>
          </c:val>
          <c:extLst>
            <c:ext xmlns:c16="http://schemas.microsoft.com/office/drawing/2014/chart" uri="{C3380CC4-5D6E-409C-BE32-E72D297353CC}">
              <c16:uniqueId val="{00000000-71EA-4465-A01A-A2263CD1C8AB}"/>
            </c:ext>
          </c:extLst>
        </c:ser>
        <c:dLbls>
          <c:showLegendKey val="0"/>
          <c:showVal val="0"/>
          <c:showCatName val="0"/>
          <c:showSerName val="0"/>
          <c:showPercent val="0"/>
          <c:showBubbleSize val="0"/>
        </c:dLbls>
        <c:gapWidth val="150"/>
        <c:axId val="173293568"/>
        <c:axId val="173295104"/>
      </c:barChart>
      <c:catAx>
        <c:axId val="173293568"/>
        <c:scaling>
          <c:orientation val="minMax"/>
        </c:scaling>
        <c:delete val="0"/>
        <c:axPos val="b"/>
        <c:majorTickMark val="out"/>
        <c:minorTickMark val="none"/>
        <c:tickLblPos val="nextTo"/>
        <c:crossAx val="173295104"/>
        <c:crosses val="autoZero"/>
        <c:auto val="1"/>
        <c:lblAlgn val="ctr"/>
        <c:lblOffset val="100"/>
        <c:noMultiLvlLbl val="0"/>
      </c:catAx>
      <c:valAx>
        <c:axId val="173295104"/>
        <c:scaling>
          <c:orientation val="minMax"/>
        </c:scaling>
        <c:delete val="0"/>
        <c:axPos val="l"/>
        <c:majorGridlines/>
        <c:numFmt formatCode="_(* #,##0.00_);_(* \(#,##0.00\);_(* &quot;-&quot;??_);_(@_)" sourceLinked="1"/>
        <c:majorTickMark val="out"/>
        <c:minorTickMark val="none"/>
        <c:tickLblPos val="nextTo"/>
        <c:crossAx val="173293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'Project Questions '!$G$14</c:f>
              <c:strCache>
                <c:ptCount val="1"/>
                <c:pt idx="0">
                  <c:v>Freq of Population Card Value</c:v>
                </c:pt>
              </c:strCache>
            </c:strRef>
          </c:tx>
          <c:invertIfNegative val="0"/>
          <c:val>
            <c:numRef>
              <c:f>'Project Questions '!$G$15:$G$24</c:f>
              <c:numCache>
                <c:formatCode>General</c:formatCode>
                <c:ptCount val="10"/>
                <c:pt idx="0">
                  <c:v>1</c:v>
                </c:pt>
                <c:pt idx="1">
                  <c:v>1</c:v>
                </c:pt>
                <c:pt idx="2">
                  <c:v>1</c:v>
                </c:pt>
                <c:pt idx="3">
                  <c:v>1</c:v>
                </c:pt>
                <c:pt idx="4">
                  <c:v>1</c:v>
                </c:pt>
                <c:pt idx="5">
                  <c:v>1</c:v>
                </c:pt>
                <c:pt idx="6">
                  <c:v>1</c:v>
                </c:pt>
                <c:pt idx="7">
                  <c:v>1</c:v>
                </c:pt>
                <c:pt idx="8">
                  <c:v>1</c:v>
                </c:pt>
                <c:pt idx="9">
                  <c:v>4</c:v>
                </c:pt>
              </c:numCache>
            </c:numRef>
          </c:val>
          <c:extLst>
            <c:ext xmlns:c16="http://schemas.microsoft.com/office/drawing/2014/chart" uri="{C3380CC4-5D6E-409C-BE32-E72D297353CC}">
              <c16:uniqueId val="{00000000-A0E8-4374-AF51-608B327A4461}"/>
            </c:ext>
          </c:extLst>
        </c:ser>
        <c:dLbls>
          <c:showLegendKey val="0"/>
          <c:showVal val="0"/>
          <c:showCatName val="0"/>
          <c:showSerName val="0"/>
          <c:showPercent val="0"/>
          <c:showBubbleSize val="0"/>
        </c:dLbls>
        <c:gapWidth val="150"/>
        <c:axId val="80955648"/>
        <c:axId val="80965632"/>
      </c:barChart>
      <c:catAx>
        <c:axId val="80955648"/>
        <c:scaling>
          <c:orientation val="minMax"/>
        </c:scaling>
        <c:delete val="0"/>
        <c:axPos val="b"/>
        <c:majorTickMark val="out"/>
        <c:minorTickMark val="none"/>
        <c:tickLblPos val="nextTo"/>
        <c:crossAx val="80965632"/>
        <c:crosses val="autoZero"/>
        <c:auto val="1"/>
        <c:lblAlgn val="ctr"/>
        <c:lblOffset val="100"/>
        <c:noMultiLvlLbl val="0"/>
      </c:catAx>
      <c:valAx>
        <c:axId val="80965632"/>
        <c:scaling>
          <c:orientation val="minMax"/>
        </c:scaling>
        <c:delete val="0"/>
        <c:axPos val="l"/>
        <c:majorGridlines/>
        <c:numFmt formatCode="General" sourceLinked="1"/>
        <c:majorTickMark val="out"/>
        <c:minorTickMark val="none"/>
        <c:tickLblPos val="nextTo"/>
        <c:crossAx val="809556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'Project Questions '!$G$14</c:f>
              <c:strCache>
                <c:ptCount val="1"/>
                <c:pt idx="0">
                  <c:v>Freq of Population Card Value</c:v>
                </c:pt>
              </c:strCache>
            </c:strRef>
          </c:tx>
          <c:invertIfNegative val="0"/>
          <c:val>
            <c:numRef>
              <c:f>'Project Questions '!$G$15:$G$24</c:f>
              <c:numCache>
                <c:formatCode>General</c:formatCode>
                <c:ptCount val="10"/>
                <c:pt idx="0">
                  <c:v>1</c:v>
                </c:pt>
                <c:pt idx="1">
                  <c:v>1</c:v>
                </c:pt>
                <c:pt idx="2">
                  <c:v>1</c:v>
                </c:pt>
                <c:pt idx="3">
                  <c:v>1</c:v>
                </c:pt>
                <c:pt idx="4">
                  <c:v>1</c:v>
                </c:pt>
                <c:pt idx="5">
                  <c:v>1</c:v>
                </c:pt>
                <c:pt idx="6">
                  <c:v>1</c:v>
                </c:pt>
                <c:pt idx="7">
                  <c:v>1</c:v>
                </c:pt>
                <c:pt idx="8">
                  <c:v>1</c:v>
                </c:pt>
                <c:pt idx="9">
                  <c:v>4</c:v>
                </c:pt>
              </c:numCache>
            </c:numRef>
          </c:val>
          <c:extLst>
            <c:ext xmlns:c16="http://schemas.microsoft.com/office/drawing/2014/chart" uri="{C3380CC4-5D6E-409C-BE32-E72D297353CC}">
              <c16:uniqueId val="{00000000-1008-4392-B634-FCC6AC8C8A26}"/>
            </c:ext>
          </c:extLst>
        </c:ser>
        <c:dLbls>
          <c:showLegendKey val="0"/>
          <c:showVal val="0"/>
          <c:showCatName val="0"/>
          <c:showSerName val="0"/>
          <c:showPercent val="0"/>
          <c:showBubbleSize val="0"/>
        </c:dLbls>
        <c:gapWidth val="150"/>
        <c:axId val="80975360"/>
        <c:axId val="80976896"/>
      </c:barChart>
      <c:catAx>
        <c:axId val="80975360"/>
        <c:scaling>
          <c:orientation val="minMax"/>
        </c:scaling>
        <c:delete val="0"/>
        <c:axPos val="b"/>
        <c:majorTickMark val="out"/>
        <c:minorTickMark val="none"/>
        <c:tickLblPos val="nextTo"/>
        <c:crossAx val="80976896"/>
        <c:crosses val="autoZero"/>
        <c:auto val="1"/>
        <c:lblAlgn val="ctr"/>
        <c:lblOffset val="100"/>
        <c:noMultiLvlLbl val="0"/>
      </c:catAx>
      <c:valAx>
        <c:axId val="80976896"/>
        <c:scaling>
          <c:orientation val="minMax"/>
        </c:scaling>
        <c:delete val="0"/>
        <c:axPos val="l"/>
        <c:majorGridlines/>
        <c:numFmt formatCode="General" sourceLinked="1"/>
        <c:majorTickMark val="out"/>
        <c:minorTickMark val="none"/>
        <c:tickLblPos val="nextTo"/>
        <c:crossAx val="80975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'Project Questions '!$H$14</c:f>
              <c:strCache>
                <c:ptCount val="1"/>
                <c:pt idx="0">
                  <c:v>Relative 3 card draw value</c:v>
                </c:pt>
              </c:strCache>
            </c:strRef>
          </c:tx>
          <c:invertIfNegative val="0"/>
          <c:val>
            <c:numRef>
              <c:f>'Project Questions '!$H$15:$H$27</c:f>
              <c:numCache>
                <c:formatCode>General</c:formatCode>
                <c:ptCount val="13"/>
                <c:pt idx="0">
                  <c:v>3</c:v>
                </c:pt>
                <c:pt idx="1">
                  <c:v>6</c:v>
                </c:pt>
                <c:pt idx="2">
                  <c:v>9</c:v>
                </c:pt>
                <c:pt idx="3">
                  <c:v>12</c:v>
                </c:pt>
                <c:pt idx="4">
                  <c:v>15</c:v>
                </c:pt>
                <c:pt idx="5">
                  <c:v>18</c:v>
                </c:pt>
                <c:pt idx="6">
                  <c:v>21</c:v>
                </c:pt>
                <c:pt idx="7">
                  <c:v>24</c:v>
                </c:pt>
                <c:pt idx="8">
                  <c:v>27</c:v>
                </c:pt>
                <c:pt idx="9">
                  <c:v>30</c:v>
                </c:pt>
                <c:pt idx="10">
                  <c:v>30</c:v>
                </c:pt>
                <c:pt idx="11">
                  <c:v>30</c:v>
                </c:pt>
                <c:pt idx="12">
                  <c:v>30</c:v>
                </c:pt>
              </c:numCache>
            </c:numRef>
          </c:val>
          <c:extLst>
            <c:ext xmlns:c16="http://schemas.microsoft.com/office/drawing/2014/chart" uri="{C3380CC4-5D6E-409C-BE32-E72D297353CC}">
              <c16:uniqueId val="{00000000-94AC-411E-98D4-DEE5D898CA65}"/>
            </c:ext>
          </c:extLst>
        </c:ser>
        <c:dLbls>
          <c:showLegendKey val="0"/>
          <c:showVal val="0"/>
          <c:showCatName val="0"/>
          <c:showSerName val="0"/>
          <c:showPercent val="0"/>
          <c:showBubbleSize val="0"/>
        </c:dLbls>
        <c:gapWidth val="150"/>
        <c:axId val="159502336"/>
        <c:axId val="159503872"/>
      </c:barChart>
      <c:catAx>
        <c:axId val="159502336"/>
        <c:scaling>
          <c:orientation val="minMax"/>
        </c:scaling>
        <c:delete val="0"/>
        <c:axPos val="b"/>
        <c:majorTickMark val="out"/>
        <c:minorTickMark val="none"/>
        <c:tickLblPos val="nextTo"/>
        <c:crossAx val="159503872"/>
        <c:crosses val="autoZero"/>
        <c:auto val="1"/>
        <c:lblAlgn val="ctr"/>
        <c:lblOffset val="100"/>
        <c:noMultiLvlLbl val="0"/>
      </c:catAx>
      <c:valAx>
        <c:axId val="159503872"/>
        <c:scaling>
          <c:orientation val="minMax"/>
        </c:scaling>
        <c:delete val="0"/>
        <c:axPos val="l"/>
        <c:majorGridlines/>
        <c:numFmt formatCode="General" sourceLinked="1"/>
        <c:majorTickMark val="out"/>
        <c:minorTickMark val="none"/>
        <c:tickLblPos val="nextTo"/>
        <c:crossAx val="159502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'Project Questions '!$H$14</c:f>
              <c:strCache>
                <c:ptCount val="1"/>
                <c:pt idx="0">
                  <c:v>Relative 3 card draw value</c:v>
                </c:pt>
              </c:strCache>
            </c:strRef>
          </c:tx>
          <c:invertIfNegative val="0"/>
          <c:val>
            <c:numRef>
              <c:f>'Project Questions '!$H$15:$H$27</c:f>
              <c:numCache>
                <c:formatCode>General</c:formatCode>
                <c:ptCount val="13"/>
                <c:pt idx="0">
                  <c:v>3</c:v>
                </c:pt>
                <c:pt idx="1">
                  <c:v>6</c:v>
                </c:pt>
                <c:pt idx="2">
                  <c:v>9</c:v>
                </c:pt>
                <c:pt idx="3">
                  <c:v>12</c:v>
                </c:pt>
                <c:pt idx="4">
                  <c:v>15</c:v>
                </c:pt>
                <c:pt idx="5">
                  <c:v>18</c:v>
                </c:pt>
                <c:pt idx="6">
                  <c:v>21</c:v>
                </c:pt>
                <c:pt idx="7">
                  <c:v>24</c:v>
                </c:pt>
                <c:pt idx="8">
                  <c:v>27</c:v>
                </c:pt>
                <c:pt idx="9">
                  <c:v>30</c:v>
                </c:pt>
                <c:pt idx="10">
                  <c:v>30</c:v>
                </c:pt>
                <c:pt idx="11">
                  <c:v>30</c:v>
                </c:pt>
                <c:pt idx="12">
                  <c:v>30</c:v>
                </c:pt>
              </c:numCache>
            </c:numRef>
          </c:val>
          <c:extLst>
            <c:ext xmlns:c16="http://schemas.microsoft.com/office/drawing/2014/chart" uri="{C3380CC4-5D6E-409C-BE32-E72D297353CC}">
              <c16:uniqueId val="{00000000-2405-4464-9E21-2926E05D1BF0}"/>
            </c:ext>
          </c:extLst>
        </c:ser>
        <c:dLbls>
          <c:showLegendKey val="0"/>
          <c:showVal val="0"/>
          <c:showCatName val="0"/>
          <c:showSerName val="0"/>
          <c:showPercent val="0"/>
          <c:showBubbleSize val="0"/>
        </c:dLbls>
        <c:gapWidth val="150"/>
        <c:axId val="103469440"/>
        <c:axId val="173518848"/>
      </c:barChart>
      <c:catAx>
        <c:axId val="103469440"/>
        <c:scaling>
          <c:orientation val="minMax"/>
        </c:scaling>
        <c:delete val="0"/>
        <c:axPos val="b"/>
        <c:majorTickMark val="out"/>
        <c:minorTickMark val="none"/>
        <c:tickLblPos val="nextTo"/>
        <c:crossAx val="173518848"/>
        <c:crosses val="autoZero"/>
        <c:auto val="1"/>
        <c:lblAlgn val="ctr"/>
        <c:lblOffset val="100"/>
        <c:noMultiLvlLbl val="0"/>
      </c:catAx>
      <c:valAx>
        <c:axId val="173518848"/>
        <c:scaling>
          <c:orientation val="minMax"/>
        </c:scaling>
        <c:delete val="0"/>
        <c:axPos val="l"/>
        <c:majorGridlines/>
        <c:numFmt formatCode="General" sourceLinked="1"/>
        <c:majorTickMark val="out"/>
        <c:minorTickMark val="none"/>
        <c:tickLblPos val="nextTo"/>
        <c:crossAx val="103469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160020</xdr:colOff>
      <xdr:row>186</xdr:row>
      <xdr:rowOff>99060</xdr:rowOff>
    </xdr:from>
    <xdr:to>
      <xdr:col>6</xdr:col>
      <xdr:colOff>312420</xdr:colOff>
      <xdr:row>190</xdr:row>
      <xdr:rowOff>541020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13</xdr:row>
      <xdr:rowOff>7620</xdr:rowOff>
    </xdr:from>
    <xdr:to>
      <xdr:col>14</xdr:col>
      <xdr:colOff>60960</xdr:colOff>
      <xdr:row>22</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411480</xdr:colOff>
      <xdr:row>164</xdr:row>
      <xdr:rowOff>171450</xdr:rowOff>
    </xdr:from>
    <xdr:to>
      <xdr:col>13</xdr:col>
      <xdr:colOff>190500</xdr:colOff>
      <xdr:row>176</xdr:row>
      <xdr:rowOff>160020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259080</xdr:colOff>
      <xdr:row>12</xdr:row>
      <xdr:rowOff>163830</xdr:rowOff>
    </xdr:from>
    <xdr:to>
      <xdr:col>18</xdr:col>
      <xdr:colOff>198120</xdr:colOff>
      <xdr:row>21</xdr:row>
      <xdr:rowOff>106680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510540</xdr:colOff>
      <xdr:row>165</xdr:row>
      <xdr:rowOff>0</xdr:rowOff>
    </xdr:from>
    <xdr:to>
      <xdr:col>21</xdr:col>
      <xdr:colOff>358140</xdr:colOff>
      <xdr:row>176</xdr:row>
      <xdr:rowOff>137160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13</xdr:row>
      <xdr:rowOff>327660</xdr:rowOff>
    </xdr:from>
    <xdr:to>
      <xdr:col>1</xdr:col>
      <xdr:colOff>563880</xdr:colOff>
      <xdr:row>25</xdr:row>
      <xdr:rowOff>53340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670560</xdr:colOff>
      <xdr:row>186</xdr:row>
      <xdr:rowOff>83820</xdr:rowOff>
    </xdr:from>
    <xdr:to>
      <xdr:col>12</xdr:col>
      <xdr:colOff>0</xdr:colOff>
      <xdr:row>190</xdr:row>
      <xdr:rowOff>541020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230</xdr:row>
      <xdr:rowOff>0</xdr:rowOff>
    </xdr:from>
    <xdr:to>
      <xdr:col>15</xdr:col>
      <xdr:colOff>121920</xdr:colOff>
      <xdr:row>272</xdr:row>
      <xdr:rowOff>152400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8"/>
        <a:stretch>
          <a:fillRect/>
        </a:stretch>
      </xdr:blipFill>
      <xdr:spPr>
        <a:xfrm>
          <a:off x="0" y="47609760"/>
          <a:ext cx="11902440" cy="78333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227"/>
  <sheetViews>
    <sheetView tabSelected="1" workbookViewId="0">
      <selection activeCell="M7" sqref="M7"/>
    </sheetView>
  </sheetViews>
  <sheetFormatPr defaultRowHeight="15" x14ac:dyDescent="0.25"/>
  <cols>
    <col min="1" max="1" width="32.140625" style="1" customWidth="1"/>
    <col min="2" max="2" width="10.140625" style="1" bestFit="1" customWidth="1"/>
    <col min="3" max="3" width="11.28515625" style="1" customWidth="1"/>
    <col min="4" max="4" width="10.5703125" style="1" customWidth="1"/>
    <col min="5" max="5" width="12.7109375" style="1" customWidth="1"/>
    <col min="6" max="6" width="11.5703125" style="1" bestFit="1" customWidth="1"/>
    <col min="7" max="7" width="12.28515625" style="1" bestFit="1" customWidth="1"/>
    <col min="8" max="16384" width="9.140625" style="1"/>
  </cols>
  <sheetData>
    <row r="1" spans="1:10" x14ac:dyDescent="0.25">
      <c r="A1" s="1" t="s">
        <v>156</v>
      </c>
    </row>
    <row r="2" spans="1:10" x14ac:dyDescent="0.25">
      <c r="A2" s="1" t="s">
        <v>157</v>
      </c>
    </row>
    <row r="3" spans="1:10" x14ac:dyDescent="0.25">
      <c r="A3" s="1" t="s">
        <v>158</v>
      </c>
    </row>
    <row r="4" spans="1:10" x14ac:dyDescent="0.25">
      <c r="A4" s="1" t="s">
        <v>159</v>
      </c>
    </row>
    <row r="7" spans="1:10" x14ac:dyDescent="0.25">
      <c r="A7" s="1" t="s">
        <v>50</v>
      </c>
      <c r="C7" s="2" t="s">
        <v>116</v>
      </c>
      <c r="D7" s="2"/>
    </row>
    <row r="8" spans="1:10" x14ac:dyDescent="0.25">
      <c r="A8" s="3">
        <v>42108</v>
      </c>
      <c r="C8" s="4" t="s">
        <v>117</v>
      </c>
      <c r="D8" s="4"/>
    </row>
    <row r="9" spans="1:10" x14ac:dyDescent="0.25">
      <c r="A9" s="1" t="s">
        <v>51</v>
      </c>
      <c r="C9" s="5" t="s">
        <v>118</v>
      </c>
      <c r="D9" s="5"/>
    </row>
    <row r="10" spans="1:10" x14ac:dyDescent="0.25">
      <c r="C10" s="6" t="s">
        <v>148</v>
      </c>
      <c r="D10" s="6"/>
    </row>
    <row r="11" spans="1:10" x14ac:dyDescent="0.25">
      <c r="A11" s="7" t="s">
        <v>52</v>
      </c>
    </row>
    <row r="12" spans="1:10" x14ac:dyDescent="0.25">
      <c r="A12" s="2" t="s">
        <v>53</v>
      </c>
      <c r="B12" s="2"/>
    </row>
    <row r="13" spans="1:10" x14ac:dyDescent="0.25">
      <c r="A13" s="1" t="s">
        <v>120</v>
      </c>
      <c r="B13" s="1">
        <v>3</v>
      </c>
    </row>
    <row r="14" spans="1:10" ht="60" x14ac:dyDescent="0.25">
      <c r="D14" s="8" t="s">
        <v>41</v>
      </c>
      <c r="E14" s="8" t="s">
        <v>40</v>
      </c>
      <c r="F14" s="9" t="s">
        <v>83</v>
      </c>
      <c r="G14" s="10" t="s">
        <v>121</v>
      </c>
      <c r="H14" s="11" t="s">
        <v>119</v>
      </c>
      <c r="I14" s="12" t="s">
        <v>40</v>
      </c>
      <c r="J14" s="12" t="s">
        <v>123</v>
      </c>
    </row>
    <row r="15" spans="1:10" x14ac:dyDescent="0.25">
      <c r="D15" s="13">
        <f t="shared" ref="D15:D27" si="0">+E15^2</f>
        <v>30.674556213017748</v>
      </c>
      <c r="E15" s="13">
        <f t="shared" ref="E15:E27" si="1">+F15-F$30</f>
        <v>-5.5384615384615383</v>
      </c>
      <c r="F15" s="14">
        <v>1</v>
      </c>
      <c r="G15" s="1">
        <v>1</v>
      </c>
      <c r="H15" s="2">
        <f t="shared" ref="H15:H27" si="2">+F15*B$13</f>
        <v>3</v>
      </c>
      <c r="I15" s="15">
        <f t="shared" ref="I15:I27" si="3">+H15-H$30</f>
        <v>-16.615384615384617</v>
      </c>
      <c r="J15" s="15">
        <f>+I15^2</f>
        <v>276.07100591715982</v>
      </c>
    </row>
    <row r="16" spans="1:10" x14ac:dyDescent="0.25">
      <c r="D16" s="13">
        <f t="shared" si="0"/>
        <v>20.597633136094672</v>
      </c>
      <c r="E16" s="13">
        <f t="shared" si="1"/>
        <v>-4.5384615384615383</v>
      </c>
      <c r="F16" s="14">
        <v>2</v>
      </c>
      <c r="G16" s="1">
        <v>1</v>
      </c>
      <c r="H16" s="2">
        <f t="shared" si="2"/>
        <v>6</v>
      </c>
      <c r="I16" s="15">
        <f t="shared" si="3"/>
        <v>-13.615384615384617</v>
      </c>
      <c r="J16" s="15">
        <f t="shared" ref="J16:J27" si="4">+I16^2</f>
        <v>185.37869822485212</v>
      </c>
    </row>
    <row r="17" spans="1:16" x14ac:dyDescent="0.25">
      <c r="D17" s="13">
        <f t="shared" si="0"/>
        <v>12.520710059171597</v>
      </c>
      <c r="E17" s="13">
        <f t="shared" si="1"/>
        <v>-3.5384615384615383</v>
      </c>
      <c r="F17" s="14">
        <v>3</v>
      </c>
      <c r="G17" s="1">
        <v>1</v>
      </c>
      <c r="H17" s="2">
        <f t="shared" si="2"/>
        <v>9</v>
      </c>
      <c r="I17" s="15">
        <f t="shared" si="3"/>
        <v>-10.615384615384617</v>
      </c>
      <c r="J17" s="15">
        <f t="shared" si="4"/>
        <v>112.68639053254441</v>
      </c>
    </row>
    <row r="18" spans="1:16" x14ac:dyDescent="0.25">
      <c r="D18" s="13">
        <f t="shared" si="0"/>
        <v>6.4437869822485201</v>
      </c>
      <c r="E18" s="13">
        <f t="shared" si="1"/>
        <v>-2.5384615384615383</v>
      </c>
      <c r="F18" s="14">
        <v>4</v>
      </c>
      <c r="G18" s="1">
        <v>1</v>
      </c>
      <c r="H18" s="2">
        <f t="shared" si="2"/>
        <v>12</v>
      </c>
      <c r="I18" s="15">
        <f t="shared" si="3"/>
        <v>-7.6153846153846168</v>
      </c>
      <c r="J18" s="15">
        <f t="shared" si="4"/>
        <v>57.994082840236707</v>
      </c>
    </row>
    <row r="19" spans="1:16" x14ac:dyDescent="0.25">
      <c r="D19" s="13">
        <f t="shared" si="0"/>
        <v>2.3668639053254434</v>
      </c>
      <c r="E19" s="13">
        <f t="shared" si="1"/>
        <v>-1.5384615384615383</v>
      </c>
      <c r="F19" s="14">
        <v>5</v>
      </c>
      <c r="G19" s="1">
        <v>1</v>
      </c>
      <c r="H19" s="2">
        <f t="shared" si="2"/>
        <v>15</v>
      </c>
      <c r="I19" s="15">
        <f t="shared" si="3"/>
        <v>-4.6153846153846168</v>
      </c>
      <c r="J19" s="15">
        <f t="shared" si="4"/>
        <v>21.301775147929007</v>
      </c>
    </row>
    <row r="20" spans="1:16" x14ac:dyDescent="0.25">
      <c r="D20" s="13">
        <f t="shared" si="0"/>
        <v>0.28994082840236673</v>
      </c>
      <c r="E20" s="13">
        <f t="shared" si="1"/>
        <v>-0.53846153846153832</v>
      </c>
      <c r="F20" s="14">
        <v>6</v>
      </c>
      <c r="G20" s="1">
        <v>1</v>
      </c>
      <c r="H20" s="2">
        <f t="shared" si="2"/>
        <v>18</v>
      </c>
      <c r="I20" s="15">
        <f t="shared" si="3"/>
        <v>-1.6153846153846168</v>
      </c>
      <c r="J20" s="15">
        <f t="shared" si="4"/>
        <v>2.609467455621306</v>
      </c>
    </row>
    <row r="21" spans="1:16" x14ac:dyDescent="0.25">
      <c r="D21" s="13">
        <f t="shared" si="0"/>
        <v>0.21301775147929006</v>
      </c>
      <c r="E21" s="13">
        <f t="shared" si="1"/>
        <v>0.46153846153846168</v>
      </c>
      <c r="F21" s="14">
        <v>7</v>
      </c>
      <c r="G21" s="1">
        <v>1</v>
      </c>
      <c r="H21" s="2">
        <f t="shared" si="2"/>
        <v>21</v>
      </c>
      <c r="I21" s="15">
        <f t="shared" si="3"/>
        <v>1.3846153846153832</v>
      </c>
      <c r="J21" s="15">
        <f t="shared" si="4"/>
        <v>1.9171597633136057</v>
      </c>
    </row>
    <row r="22" spans="1:16" x14ac:dyDescent="0.25">
      <c r="D22" s="13">
        <f t="shared" si="0"/>
        <v>2.1360946745562135</v>
      </c>
      <c r="E22" s="13">
        <f t="shared" si="1"/>
        <v>1.4615384615384617</v>
      </c>
      <c r="F22" s="14">
        <v>8</v>
      </c>
      <c r="G22" s="1">
        <v>1</v>
      </c>
      <c r="H22" s="2">
        <f t="shared" si="2"/>
        <v>24</v>
      </c>
      <c r="I22" s="15">
        <f t="shared" si="3"/>
        <v>4.3846153846153832</v>
      </c>
      <c r="J22" s="15">
        <f t="shared" si="4"/>
        <v>19.224852071005905</v>
      </c>
    </row>
    <row r="23" spans="1:16" x14ac:dyDescent="0.25">
      <c r="D23" s="13">
        <f t="shared" si="0"/>
        <v>6.0591715976331368</v>
      </c>
      <c r="E23" s="13">
        <f t="shared" si="1"/>
        <v>2.4615384615384617</v>
      </c>
      <c r="F23" s="14">
        <v>9</v>
      </c>
      <c r="G23" s="1">
        <v>1</v>
      </c>
      <c r="H23" s="2">
        <f t="shared" si="2"/>
        <v>27</v>
      </c>
      <c r="I23" s="15">
        <f t="shared" si="3"/>
        <v>7.3846153846153832</v>
      </c>
      <c r="J23" s="15">
        <f t="shared" si="4"/>
        <v>54.532544378698205</v>
      </c>
    </row>
    <row r="24" spans="1:16" x14ac:dyDescent="0.25">
      <c r="D24" s="13">
        <f t="shared" si="0"/>
        <v>11.98224852071006</v>
      </c>
      <c r="E24" s="13">
        <f t="shared" si="1"/>
        <v>3.4615384615384617</v>
      </c>
      <c r="F24" s="14">
        <v>10</v>
      </c>
      <c r="G24" s="1">
        <v>4</v>
      </c>
      <c r="H24" s="2">
        <f t="shared" si="2"/>
        <v>30</v>
      </c>
      <c r="I24" s="15">
        <f t="shared" si="3"/>
        <v>10.384615384615383</v>
      </c>
      <c r="J24" s="15">
        <f t="shared" si="4"/>
        <v>107.8402366863905</v>
      </c>
      <c r="P24" s="1" t="s">
        <v>160</v>
      </c>
    </row>
    <row r="25" spans="1:16" x14ac:dyDescent="0.25">
      <c r="D25" s="13">
        <f t="shared" si="0"/>
        <v>11.98224852071006</v>
      </c>
      <c r="E25" s="13">
        <f t="shared" si="1"/>
        <v>3.4615384615384617</v>
      </c>
      <c r="F25" s="14">
        <v>10</v>
      </c>
      <c r="H25" s="2">
        <f t="shared" si="2"/>
        <v>30</v>
      </c>
      <c r="I25" s="15">
        <f t="shared" si="3"/>
        <v>10.384615384615383</v>
      </c>
      <c r="J25" s="15">
        <f t="shared" si="4"/>
        <v>107.8402366863905</v>
      </c>
    </row>
    <row r="26" spans="1:16" x14ac:dyDescent="0.25">
      <c r="D26" s="13">
        <f t="shared" si="0"/>
        <v>11.98224852071006</v>
      </c>
      <c r="E26" s="13">
        <f t="shared" si="1"/>
        <v>3.4615384615384617</v>
      </c>
      <c r="F26" s="14">
        <v>10</v>
      </c>
      <c r="H26" s="2">
        <f t="shared" si="2"/>
        <v>30</v>
      </c>
      <c r="I26" s="15">
        <f t="shared" si="3"/>
        <v>10.384615384615383</v>
      </c>
      <c r="J26" s="15">
        <f t="shared" si="4"/>
        <v>107.8402366863905</v>
      </c>
    </row>
    <row r="27" spans="1:16" x14ac:dyDescent="0.25">
      <c r="A27" s="5"/>
      <c r="B27" s="5"/>
      <c r="D27" s="13">
        <f t="shared" si="0"/>
        <v>11.98224852071006</v>
      </c>
      <c r="E27" s="13">
        <f t="shared" si="1"/>
        <v>3.4615384615384617</v>
      </c>
      <c r="F27" s="14">
        <v>10</v>
      </c>
      <c r="H27" s="2">
        <f t="shared" si="2"/>
        <v>30</v>
      </c>
      <c r="I27" s="15">
        <f t="shared" si="3"/>
        <v>10.384615384615383</v>
      </c>
      <c r="J27" s="15">
        <f t="shared" si="4"/>
        <v>107.8402366863905</v>
      </c>
    </row>
    <row r="28" spans="1:16" ht="15.75" thickBot="1" x14ac:dyDescent="0.3">
      <c r="D28" s="16">
        <f>SUM(D15:D27)</f>
        <v>129.23076923076923</v>
      </c>
      <c r="E28" s="14"/>
      <c r="F28" s="16">
        <f>SUM(F15:F27)</f>
        <v>85</v>
      </c>
      <c r="G28" s="17" t="s">
        <v>38</v>
      </c>
      <c r="H28" s="18">
        <f>SUM(H15:H27)</f>
        <v>255</v>
      </c>
      <c r="I28" s="2"/>
      <c r="J28" s="18">
        <f>SUM(J15:J27)</f>
        <v>1163.0769230769229</v>
      </c>
    </row>
    <row r="29" spans="1:16" ht="15.75" thickTop="1" x14ac:dyDescent="0.25">
      <c r="D29" s="14"/>
      <c r="E29" s="14"/>
      <c r="F29" s="14">
        <f>COUNT(F15:F27)</f>
        <v>13</v>
      </c>
      <c r="G29" s="19" t="s">
        <v>39</v>
      </c>
      <c r="H29" s="2">
        <f>COUNT(H15:H27)</f>
        <v>13</v>
      </c>
      <c r="I29" s="2"/>
      <c r="J29" s="2"/>
    </row>
    <row r="30" spans="1:16" x14ac:dyDescent="0.25">
      <c r="D30" s="14"/>
      <c r="E30" s="14"/>
      <c r="F30" s="13">
        <f>+F28/F29</f>
        <v>6.5384615384615383</v>
      </c>
      <c r="G30" s="20" t="s">
        <v>61</v>
      </c>
      <c r="H30" s="15">
        <f>+H28/H29</f>
        <v>19.615384615384617</v>
      </c>
      <c r="I30" s="2"/>
      <c r="J30" s="2"/>
    </row>
    <row r="31" spans="1:16" x14ac:dyDescent="0.25">
      <c r="D31" s="14"/>
      <c r="E31" s="14"/>
      <c r="F31" s="13">
        <f>+D28/F29</f>
        <v>9.9408284023668632</v>
      </c>
      <c r="G31" s="20" t="s">
        <v>76</v>
      </c>
      <c r="H31" s="15">
        <f>+J28/H29</f>
        <v>89.467455621301752</v>
      </c>
      <c r="I31" s="2"/>
      <c r="J31" s="2"/>
    </row>
    <row r="32" spans="1:16" x14ac:dyDescent="0.25">
      <c r="D32" s="14"/>
      <c r="E32" s="21"/>
      <c r="F32" s="13">
        <f>SQRT(F31)</f>
        <v>3.1529079279875685</v>
      </c>
      <c r="G32" s="20" t="s">
        <v>85</v>
      </c>
      <c r="H32" s="15">
        <f>SQRT(H31)</f>
        <v>9.4587237839627054</v>
      </c>
      <c r="I32" s="2"/>
      <c r="J32" s="2"/>
    </row>
    <row r="33" spans="1:37" x14ac:dyDescent="0.25">
      <c r="D33" s="14"/>
      <c r="E33" s="21"/>
      <c r="F33" s="13">
        <v>7</v>
      </c>
      <c r="G33" s="20" t="s">
        <v>45</v>
      </c>
    </row>
    <row r="35" spans="1:37" x14ac:dyDescent="0.25">
      <c r="A35" s="7" t="s">
        <v>54</v>
      </c>
    </row>
    <row r="37" spans="1:37" ht="60" x14ac:dyDescent="0.25">
      <c r="A37" s="22" t="s">
        <v>55</v>
      </c>
      <c r="C37" s="23" t="s">
        <v>44</v>
      </c>
      <c r="D37" s="23" t="s">
        <v>43</v>
      </c>
      <c r="E37" s="24" t="s">
        <v>42</v>
      </c>
      <c r="F37" s="25" t="s">
        <v>81</v>
      </c>
      <c r="G37" s="25" t="s">
        <v>8</v>
      </c>
      <c r="H37" s="25" t="s">
        <v>9</v>
      </c>
      <c r="I37" s="25" t="s">
        <v>10</v>
      </c>
      <c r="J37" s="25" t="s">
        <v>11</v>
      </c>
      <c r="K37" s="25" t="s">
        <v>12</v>
      </c>
      <c r="L37" s="25" t="s">
        <v>13</v>
      </c>
      <c r="M37" s="25" t="s">
        <v>14</v>
      </c>
      <c r="N37" s="25" t="s">
        <v>15</v>
      </c>
      <c r="O37" s="25" t="s">
        <v>16</v>
      </c>
      <c r="P37" s="25" t="s">
        <v>17</v>
      </c>
      <c r="Q37" s="25" t="s">
        <v>18</v>
      </c>
      <c r="R37" s="25" t="s">
        <v>19</v>
      </c>
      <c r="S37" s="25" t="s">
        <v>20</v>
      </c>
      <c r="T37" s="25" t="s">
        <v>21</v>
      </c>
      <c r="U37" s="25" t="s">
        <v>22</v>
      </c>
      <c r="V37" s="25" t="s">
        <v>23</v>
      </c>
      <c r="W37" s="25" t="s">
        <v>24</v>
      </c>
      <c r="X37" s="25" t="s">
        <v>25</v>
      </c>
      <c r="Y37" s="25" t="s">
        <v>26</v>
      </c>
      <c r="Z37" s="25" t="s">
        <v>27</v>
      </c>
      <c r="AA37" s="25" t="s">
        <v>28</v>
      </c>
      <c r="AB37" s="25" t="s">
        <v>29</v>
      </c>
      <c r="AC37" s="25" t="s">
        <v>30</v>
      </c>
      <c r="AD37" s="25" t="s">
        <v>31</v>
      </c>
      <c r="AE37" s="25" t="s">
        <v>32</v>
      </c>
      <c r="AF37" s="25" t="s">
        <v>33</v>
      </c>
      <c r="AG37" s="25" t="s">
        <v>34</v>
      </c>
      <c r="AH37" s="25" t="s">
        <v>35</v>
      </c>
      <c r="AI37" s="25" t="s">
        <v>36</v>
      </c>
      <c r="AJ37" s="25" t="s">
        <v>37</v>
      </c>
      <c r="AK37" s="26"/>
    </row>
    <row r="38" spans="1:37" x14ac:dyDescent="0.25">
      <c r="A38" s="1" t="s">
        <v>56</v>
      </c>
      <c r="B38" s="1">
        <v>30</v>
      </c>
      <c r="C38" s="27" t="s">
        <v>4</v>
      </c>
      <c r="D38" s="27" t="s">
        <v>3</v>
      </c>
      <c r="E38" s="27">
        <v>1</v>
      </c>
      <c r="F38" s="28">
        <f t="shared" ref="F38:F69" si="5">SUM(G38:AJ38)</f>
        <v>1</v>
      </c>
      <c r="G38" s="28">
        <v>1</v>
      </c>
      <c r="H38" s="28">
        <v>0</v>
      </c>
      <c r="I38" s="28">
        <v>0</v>
      </c>
      <c r="J38" s="28">
        <v>0</v>
      </c>
      <c r="K38" s="28">
        <v>0</v>
      </c>
      <c r="L38" s="28">
        <v>0</v>
      </c>
      <c r="M38" s="28">
        <v>0</v>
      </c>
      <c r="N38" s="28">
        <v>0</v>
      </c>
      <c r="O38" s="28">
        <v>0</v>
      </c>
      <c r="P38" s="28">
        <v>0</v>
      </c>
      <c r="Q38" s="28">
        <v>0</v>
      </c>
      <c r="R38" s="28">
        <v>0</v>
      </c>
      <c r="S38" s="28">
        <v>0</v>
      </c>
      <c r="T38" s="28">
        <v>0</v>
      </c>
      <c r="U38" s="28">
        <v>0</v>
      </c>
      <c r="V38" s="28">
        <v>0</v>
      </c>
      <c r="W38" s="28">
        <v>0</v>
      </c>
      <c r="X38" s="28">
        <v>0</v>
      </c>
      <c r="Y38" s="28">
        <v>0</v>
      </c>
      <c r="Z38" s="28">
        <v>0</v>
      </c>
      <c r="AA38" s="28">
        <v>0</v>
      </c>
      <c r="AB38" s="28">
        <v>0</v>
      </c>
      <c r="AC38" s="28">
        <v>0</v>
      </c>
      <c r="AD38" s="28">
        <v>0</v>
      </c>
      <c r="AE38" s="28">
        <v>0</v>
      </c>
      <c r="AF38" s="28">
        <v>0</v>
      </c>
      <c r="AG38" s="28">
        <v>0</v>
      </c>
      <c r="AH38" s="28">
        <v>0</v>
      </c>
      <c r="AI38" s="28">
        <v>0</v>
      </c>
      <c r="AJ38" s="28">
        <v>0</v>
      </c>
      <c r="AK38" s="26"/>
    </row>
    <row r="39" spans="1:37" x14ac:dyDescent="0.25">
      <c r="A39" s="1" t="s">
        <v>57</v>
      </c>
      <c r="B39" s="1">
        <v>3</v>
      </c>
      <c r="C39" s="27" t="s">
        <v>4</v>
      </c>
      <c r="D39" s="27">
        <v>2</v>
      </c>
      <c r="E39" s="27">
        <v>2</v>
      </c>
      <c r="F39" s="28">
        <f t="shared" si="5"/>
        <v>0</v>
      </c>
      <c r="G39" s="28">
        <v>0</v>
      </c>
      <c r="H39" s="28">
        <v>0</v>
      </c>
      <c r="I39" s="28">
        <v>0</v>
      </c>
      <c r="J39" s="28">
        <v>0</v>
      </c>
      <c r="K39" s="28">
        <v>0</v>
      </c>
      <c r="L39" s="28">
        <v>0</v>
      </c>
      <c r="M39" s="28">
        <v>0</v>
      </c>
      <c r="N39" s="28">
        <v>0</v>
      </c>
      <c r="O39" s="28">
        <v>0</v>
      </c>
      <c r="P39" s="28">
        <v>0</v>
      </c>
      <c r="Q39" s="28">
        <v>0</v>
      </c>
      <c r="R39" s="28">
        <v>0</v>
      </c>
      <c r="S39" s="28">
        <v>0</v>
      </c>
      <c r="T39" s="28">
        <v>0</v>
      </c>
      <c r="U39" s="28">
        <v>0</v>
      </c>
      <c r="V39" s="28">
        <v>0</v>
      </c>
      <c r="W39" s="28">
        <v>0</v>
      </c>
      <c r="X39" s="28">
        <v>0</v>
      </c>
      <c r="Y39" s="28">
        <v>0</v>
      </c>
      <c r="Z39" s="28">
        <v>0</v>
      </c>
      <c r="AA39" s="28">
        <v>0</v>
      </c>
      <c r="AB39" s="28">
        <v>0</v>
      </c>
      <c r="AC39" s="28">
        <v>0</v>
      </c>
      <c r="AD39" s="28">
        <v>0</v>
      </c>
      <c r="AE39" s="28">
        <v>0</v>
      </c>
      <c r="AF39" s="28">
        <v>0</v>
      </c>
      <c r="AG39" s="28">
        <v>0</v>
      </c>
      <c r="AH39" s="28">
        <v>0</v>
      </c>
      <c r="AI39" s="28">
        <v>0</v>
      </c>
      <c r="AJ39" s="28">
        <v>0</v>
      </c>
      <c r="AK39" s="26"/>
    </row>
    <row r="40" spans="1:37" x14ac:dyDescent="0.25">
      <c r="A40" s="5" t="s">
        <v>122</v>
      </c>
      <c r="C40" s="27" t="s">
        <v>4</v>
      </c>
      <c r="D40" s="27">
        <v>3</v>
      </c>
      <c r="E40" s="27">
        <v>3</v>
      </c>
      <c r="F40" s="28">
        <f t="shared" si="5"/>
        <v>3</v>
      </c>
      <c r="G40" s="28">
        <v>0</v>
      </c>
      <c r="H40" s="28">
        <v>0</v>
      </c>
      <c r="I40" s="28">
        <v>0</v>
      </c>
      <c r="J40" s="28">
        <v>0</v>
      </c>
      <c r="K40" s="28">
        <v>0</v>
      </c>
      <c r="L40" s="28">
        <v>0</v>
      </c>
      <c r="M40" s="28">
        <v>0</v>
      </c>
      <c r="N40" s="28">
        <v>0</v>
      </c>
      <c r="O40" s="28">
        <v>0</v>
      </c>
      <c r="P40" s="28">
        <v>0</v>
      </c>
      <c r="Q40" s="28">
        <v>0</v>
      </c>
      <c r="R40" s="28">
        <v>0</v>
      </c>
      <c r="S40" s="28">
        <v>0</v>
      </c>
      <c r="T40" s="28">
        <v>0</v>
      </c>
      <c r="U40" s="28">
        <v>0</v>
      </c>
      <c r="V40" s="28">
        <v>0</v>
      </c>
      <c r="W40" s="28">
        <v>0</v>
      </c>
      <c r="X40" s="28">
        <v>0</v>
      </c>
      <c r="Y40" s="28">
        <v>0</v>
      </c>
      <c r="Z40" s="28">
        <v>0</v>
      </c>
      <c r="AA40" s="28">
        <v>0</v>
      </c>
      <c r="AB40" s="28">
        <v>0</v>
      </c>
      <c r="AC40" s="28">
        <v>0</v>
      </c>
      <c r="AD40" s="28">
        <v>0</v>
      </c>
      <c r="AE40" s="28">
        <v>0</v>
      </c>
      <c r="AF40" s="28">
        <v>3</v>
      </c>
      <c r="AG40" s="28">
        <v>0</v>
      </c>
      <c r="AH40" s="28">
        <v>0</v>
      </c>
      <c r="AI40" s="28">
        <v>0</v>
      </c>
      <c r="AJ40" s="28">
        <v>0</v>
      </c>
      <c r="AK40" s="26"/>
    </row>
    <row r="41" spans="1:37" x14ac:dyDescent="0.25">
      <c r="C41" s="27" t="s">
        <v>4</v>
      </c>
      <c r="D41" s="27">
        <v>4</v>
      </c>
      <c r="E41" s="27">
        <v>4</v>
      </c>
      <c r="F41" s="28">
        <f t="shared" si="5"/>
        <v>8</v>
      </c>
      <c r="G41" s="28">
        <v>4</v>
      </c>
      <c r="H41" s="28">
        <v>0</v>
      </c>
      <c r="I41" s="28">
        <v>0</v>
      </c>
      <c r="J41" s="28">
        <v>0</v>
      </c>
      <c r="K41" s="28">
        <v>4</v>
      </c>
      <c r="L41" s="28">
        <v>0</v>
      </c>
      <c r="M41" s="28">
        <v>0</v>
      </c>
      <c r="N41" s="28">
        <v>0</v>
      </c>
      <c r="O41" s="28">
        <v>0</v>
      </c>
      <c r="P41" s="28">
        <v>0</v>
      </c>
      <c r="Q41" s="28">
        <v>0</v>
      </c>
      <c r="R41" s="28">
        <v>0</v>
      </c>
      <c r="S41" s="28">
        <v>0</v>
      </c>
      <c r="T41" s="28">
        <v>0</v>
      </c>
      <c r="U41" s="28">
        <v>0</v>
      </c>
      <c r="V41" s="28">
        <v>0</v>
      </c>
      <c r="W41" s="28">
        <v>0</v>
      </c>
      <c r="X41" s="28">
        <v>0</v>
      </c>
      <c r="Y41" s="28">
        <v>0</v>
      </c>
      <c r="Z41" s="28">
        <v>0</v>
      </c>
      <c r="AA41" s="28">
        <v>0</v>
      </c>
      <c r="AB41" s="28">
        <v>0</v>
      </c>
      <c r="AC41" s="28">
        <v>0</v>
      </c>
      <c r="AD41" s="28">
        <v>0</v>
      </c>
      <c r="AE41" s="28">
        <v>0</v>
      </c>
      <c r="AF41" s="28">
        <v>0</v>
      </c>
      <c r="AG41" s="28">
        <v>0</v>
      </c>
      <c r="AH41" s="28">
        <v>0</v>
      </c>
      <c r="AI41" s="28">
        <v>0</v>
      </c>
      <c r="AJ41" s="28">
        <v>0</v>
      </c>
      <c r="AK41" s="26"/>
    </row>
    <row r="42" spans="1:37" x14ac:dyDescent="0.25">
      <c r="C42" s="27" t="s">
        <v>4</v>
      </c>
      <c r="D42" s="27">
        <v>5</v>
      </c>
      <c r="E42" s="27">
        <v>5</v>
      </c>
      <c r="F42" s="28">
        <f t="shared" si="5"/>
        <v>5</v>
      </c>
      <c r="G42" s="28">
        <v>0</v>
      </c>
      <c r="H42" s="28">
        <v>0</v>
      </c>
      <c r="I42" s="28">
        <v>0</v>
      </c>
      <c r="J42" s="28">
        <v>0</v>
      </c>
      <c r="K42" s="28">
        <v>0</v>
      </c>
      <c r="L42" s="28">
        <v>0</v>
      </c>
      <c r="M42" s="28">
        <v>0</v>
      </c>
      <c r="N42" s="28">
        <v>0</v>
      </c>
      <c r="O42" s="28">
        <v>0</v>
      </c>
      <c r="P42" s="28">
        <v>0</v>
      </c>
      <c r="Q42" s="28">
        <v>0</v>
      </c>
      <c r="R42" s="28">
        <v>5</v>
      </c>
      <c r="S42" s="28">
        <v>0</v>
      </c>
      <c r="T42" s="28">
        <v>0</v>
      </c>
      <c r="U42" s="28">
        <v>0</v>
      </c>
      <c r="V42" s="28">
        <v>0</v>
      </c>
      <c r="W42" s="28">
        <v>0</v>
      </c>
      <c r="X42" s="28">
        <v>0</v>
      </c>
      <c r="Y42" s="28">
        <v>0</v>
      </c>
      <c r="Z42" s="28">
        <v>0</v>
      </c>
      <c r="AA42" s="28">
        <v>0</v>
      </c>
      <c r="AB42" s="28">
        <v>0</v>
      </c>
      <c r="AC42" s="28">
        <v>0</v>
      </c>
      <c r="AD42" s="28">
        <v>0</v>
      </c>
      <c r="AE42" s="28">
        <v>0</v>
      </c>
      <c r="AF42" s="28">
        <v>0</v>
      </c>
      <c r="AG42" s="28">
        <v>0</v>
      </c>
      <c r="AH42" s="28">
        <v>0</v>
      </c>
      <c r="AI42" s="28">
        <v>0</v>
      </c>
      <c r="AJ42" s="28">
        <v>0</v>
      </c>
      <c r="AK42" s="26"/>
    </row>
    <row r="43" spans="1:37" x14ac:dyDescent="0.25">
      <c r="C43" s="27" t="s">
        <v>4</v>
      </c>
      <c r="D43" s="27">
        <v>6</v>
      </c>
      <c r="E43" s="27">
        <v>6</v>
      </c>
      <c r="F43" s="28">
        <f t="shared" si="5"/>
        <v>12</v>
      </c>
      <c r="G43" s="28">
        <v>0</v>
      </c>
      <c r="H43" s="28">
        <v>6</v>
      </c>
      <c r="I43" s="28">
        <v>0</v>
      </c>
      <c r="J43" s="28">
        <v>0</v>
      </c>
      <c r="K43" s="28">
        <v>0</v>
      </c>
      <c r="L43" s="28">
        <v>0</v>
      </c>
      <c r="M43" s="28">
        <v>0</v>
      </c>
      <c r="N43" s="28">
        <v>0</v>
      </c>
      <c r="O43" s="28">
        <v>0</v>
      </c>
      <c r="P43" s="28">
        <v>0</v>
      </c>
      <c r="Q43" s="28">
        <v>0</v>
      </c>
      <c r="R43" s="28">
        <v>0</v>
      </c>
      <c r="S43" s="28">
        <v>0</v>
      </c>
      <c r="T43" s="28">
        <v>0</v>
      </c>
      <c r="U43" s="28">
        <v>0</v>
      </c>
      <c r="V43" s="28">
        <v>0</v>
      </c>
      <c r="W43" s="28">
        <v>0</v>
      </c>
      <c r="X43" s="28">
        <v>6</v>
      </c>
      <c r="Y43" s="28">
        <v>0</v>
      </c>
      <c r="Z43" s="28">
        <v>0</v>
      </c>
      <c r="AA43" s="28">
        <v>0</v>
      </c>
      <c r="AB43" s="28">
        <v>0</v>
      </c>
      <c r="AC43" s="28">
        <v>0</v>
      </c>
      <c r="AD43" s="28">
        <v>0</v>
      </c>
      <c r="AE43" s="28">
        <v>0</v>
      </c>
      <c r="AF43" s="28">
        <v>0</v>
      </c>
      <c r="AG43" s="28">
        <v>0</v>
      </c>
      <c r="AH43" s="28">
        <v>0</v>
      </c>
      <c r="AI43" s="28">
        <v>0</v>
      </c>
      <c r="AJ43" s="28">
        <v>0</v>
      </c>
      <c r="AK43" s="26"/>
    </row>
    <row r="44" spans="1:37" x14ac:dyDescent="0.25">
      <c r="C44" s="27" t="s">
        <v>4</v>
      </c>
      <c r="D44" s="27">
        <v>7</v>
      </c>
      <c r="E44" s="27">
        <v>7</v>
      </c>
      <c r="F44" s="28">
        <f t="shared" si="5"/>
        <v>14</v>
      </c>
      <c r="G44" s="28">
        <v>0</v>
      </c>
      <c r="H44" s="28">
        <v>0</v>
      </c>
      <c r="I44" s="28">
        <v>0</v>
      </c>
      <c r="J44" s="28">
        <v>0</v>
      </c>
      <c r="K44" s="28">
        <v>0</v>
      </c>
      <c r="L44" s="28">
        <v>0</v>
      </c>
      <c r="M44" s="28">
        <v>0</v>
      </c>
      <c r="N44" s="28">
        <v>0</v>
      </c>
      <c r="O44" s="28">
        <v>0</v>
      </c>
      <c r="P44" s="28">
        <v>0</v>
      </c>
      <c r="Q44" s="28">
        <v>0</v>
      </c>
      <c r="R44" s="28">
        <v>0</v>
      </c>
      <c r="S44" s="28">
        <v>0</v>
      </c>
      <c r="T44" s="28">
        <v>0</v>
      </c>
      <c r="U44" s="28">
        <v>0</v>
      </c>
      <c r="V44" s="28">
        <v>0</v>
      </c>
      <c r="W44" s="28">
        <v>7</v>
      </c>
      <c r="X44" s="28">
        <v>0</v>
      </c>
      <c r="Y44" s="28">
        <v>0</v>
      </c>
      <c r="Z44" s="28">
        <v>0</v>
      </c>
      <c r="AA44" s="28">
        <v>0</v>
      </c>
      <c r="AB44" s="28">
        <v>0</v>
      </c>
      <c r="AC44" s="28">
        <v>0</v>
      </c>
      <c r="AD44" s="28">
        <v>0</v>
      </c>
      <c r="AE44" s="28">
        <v>0</v>
      </c>
      <c r="AF44" s="28">
        <v>0</v>
      </c>
      <c r="AG44" s="28">
        <v>7</v>
      </c>
      <c r="AH44" s="28">
        <v>0</v>
      </c>
      <c r="AI44" s="28">
        <v>0</v>
      </c>
      <c r="AJ44" s="28">
        <v>0</v>
      </c>
      <c r="AK44" s="26"/>
    </row>
    <row r="45" spans="1:37" x14ac:dyDescent="0.25">
      <c r="C45" s="27" t="s">
        <v>4</v>
      </c>
      <c r="D45" s="27">
        <v>8</v>
      </c>
      <c r="E45" s="27">
        <v>8</v>
      </c>
      <c r="F45" s="28">
        <f t="shared" si="5"/>
        <v>16</v>
      </c>
      <c r="G45" s="28">
        <v>0</v>
      </c>
      <c r="H45" s="28">
        <v>0</v>
      </c>
      <c r="I45" s="28">
        <v>0</v>
      </c>
      <c r="J45" s="28">
        <v>0</v>
      </c>
      <c r="K45" s="28">
        <v>0</v>
      </c>
      <c r="L45" s="28">
        <v>0</v>
      </c>
      <c r="M45" s="28">
        <v>0</v>
      </c>
      <c r="N45" s="28">
        <v>0</v>
      </c>
      <c r="O45" s="28">
        <v>0</v>
      </c>
      <c r="P45" s="28">
        <v>0</v>
      </c>
      <c r="Q45" s="28">
        <v>0</v>
      </c>
      <c r="R45" s="28">
        <v>0</v>
      </c>
      <c r="S45" s="28">
        <v>0</v>
      </c>
      <c r="T45" s="28">
        <v>0</v>
      </c>
      <c r="U45" s="28">
        <v>0</v>
      </c>
      <c r="V45" s="28">
        <v>0</v>
      </c>
      <c r="W45" s="28">
        <v>0</v>
      </c>
      <c r="X45" s="28">
        <v>0</v>
      </c>
      <c r="Y45" s="28">
        <v>0</v>
      </c>
      <c r="Z45" s="28">
        <v>0</v>
      </c>
      <c r="AA45" s="28">
        <v>0</v>
      </c>
      <c r="AB45" s="28">
        <v>0</v>
      </c>
      <c r="AC45" s="28">
        <v>0</v>
      </c>
      <c r="AD45" s="28">
        <v>8</v>
      </c>
      <c r="AE45" s="28">
        <v>0</v>
      </c>
      <c r="AF45" s="28">
        <v>0</v>
      </c>
      <c r="AG45" s="28">
        <v>0</v>
      </c>
      <c r="AH45" s="28">
        <v>0</v>
      </c>
      <c r="AI45" s="28">
        <v>0</v>
      </c>
      <c r="AJ45" s="28">
        <v>8</v>
      </c>
      <c r="AK45" s="26"/>
    </row>
    <row r="46" spans="1:37" x14ac:dyDescent="0.25">
      <c r="C46" s="27" t="s">
        <v>4</v>
      </c>
      <c r="D46" s="27">
        <v>9</v>
      </c>
      <c r="E46" s="27">
        <v>9</v>
      </c>
      <c r="F46" s="28">
        <f t="shared" si="5"/>
        <v>9</v>
      </c>
      <c r="G46" s="28">
        <v>0</v>
      </c>
      <c r="H46" s="28">
        <v>0</v>
      </c>
      <c r="I46" s="28">
        <v>0</v>
      </c>
      <c r="J46" s="28">
        <v>0</v>
      </c>
      <c r="K46" s="28">
        <v>0</v>
      </c>
      <c r="L46" s="28">
        <v>0</v>
      </c>
      <c r="M46" s="28">
        <v>0</v>
      </c>
      <c r="N46" s="28">
        <v>0</v>
      </c>
      <c r="O46" s="28">
        <v>0</v>
      </c>
      <c r="P46" s="28">
        <v>9</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6"/>
    </row>
    <row r="47" spans="1:37" x14ac:dyDescent="0.25">
      <c r="C47" s="27" t="s">
        <v>4</v>
      </c>
      <c r="D47" s="27">
        <v>10</v>
      </c>
      <c r="E47" s="27">
        <v>10</v>
      </c>
      <c r="F47" s="28">
        <f t="shared" si="5"/>
        <v>30</v>
      </c>
      <c r="G47" s="28">
        <v>0</v>
      </c>
      <c r="H47" s="28">
        <v>0</v>
      </c>
      <c r="I47" s="28">
        <v>10</v>
      </c>
      <c r="J47" s="28">
        <v>0</v>
      </c>
      <c r="K47" s="28">
        <v>0</v>
      </c>
      <c r="L47" s="28">
        <v>0</v>
      </c>
      <c r="M47" s="28">
        <v>0</v>
      </c>
      <c r="N47" s="28">
        <v>0</v>
      </c>
      <c r="O47" s="28">
        <v>0</v>
      </c>
      <c r="P47" s="28">
        <v>0</v>
      </c>
      <c r="Q47" s="28">
        <v>0</v>
      </c>
      <c r="R47" s="28">
        <v>0</v>
      </c>
      <c r="S47" s="28">
        <v>0</v>
      </c>
      <c r="T47" s="28">
        <v>0</v>
      </c>
      <c r="U47" s="28">
        <v>0</v>
      </c>
      <c r="V47" s="28">
        <v>0</v>
      </c>
      <c r="W47" s="28">
        <v>0</v>
      </c>
      <c r="X47" s="28">
        <v>0</v>
      </c>
      <c r="Y47" s="28">
        <v>0</v>
      </c>
      <c r="Z47" s="28">
        <v>0</v>
      </c>
      <c r="AA47" s="28">
        <v>0</v>
      </c>
      <c r="AB47" s="28">
        <v>10</v>
      </c>
      <c r="AC47" s="28">
        <v>10</v>
      </c>
      <c r="AD47" s="28">
        <v>0</v>
      </c>
      <c r="AE47" s="28">
        <v>0</v>
      </c>
      <c r="AF47" s="28">
        <v>0</v>
      </c>
      <c r="AG47" s="28">
        <v>0</v>
      </c>
      <c r="AH47" s="28">
        <v>0</v>
      </c>
      <c r="AI47" s="28">
        <v>0</v>
      </c>
      <c r="AJ47" s="28">
        <v>0</v>
      </c>
      <c r="AK47" s="26"/>
    </row>
    <row r="48" spans="1:37" x14ac:dyDescent="0.25">
      <c r="C48" s="27" t="s">
        <v>4</v>
      </c>
      <c r="D48" s="27" t="s">
        <v>0</v>
      </c>
      <c r="E48" s="27">
        <v>10</v>
      </c>
      <c r="F48" s="28">
        <f t="shared" si="5"/>
        <v>20</v>
      </c>
      <c r="G48" s="28">
        <v>0</v>
      </c>
      <c r="H48" s="28">
        <v>0</v>
      </c>
      <c r="I48" s="28">
        <v>0</v>
      </c>
      <c r="J48" s="28">
        <v>0</v>
      </c>
      <c r="K48" s="28">
        <v>0</v>
      </c>
      <c r="L48" s="28">
        <v>10</v>
      </c>
      <c r="M48" s="28">
        <v>10</v>
      </c>
      <c r="N48" s="28">
        <v>0</v>
      </c>
      <c r="O48" s="28">
        <v>0</v>
      </c>
      <c r="P48" s="28">
        <v>0</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6"/>
    </row>
    <row r="49" spans="3:37" x14ac:dyDescent="0.25">
      <c r="C49" s="27" t="s">
        <v>4</v>
      </c>
      <c r="D49" s="27" t="s">
        <v>1</v>
      </c>
      <c r="E49" s="27">
        <v>10</v>
      </c>
      <c r="F49" s="28">
        <f t="shared" si="5"/>
        <v>30</v>
      </c>
      <c r="G49" s="28">
        <v>0</v>
      </c>
      <c r="H49" s="28">
        <v>0</v>
      </c>
      <c r="I49" s="28">
        <v>0</v>
      </c>
      <c r="J49" s="28">
        <v>0</v>
      </c>
      <c r="K49" s="28">
        <v>0</v>
      </c>
      <c r="L49" s="28">
        <v>0</v>
      </c>
      <c r="M49" s="28">
        <v>0</v>
      </c>
      <c r="N49" s="28">
        <v>0</v>
      </c>
      <c r="O49" s="28">
        <v>0</v>
      </c>
      <c r="P49" s="28">
        <v>0</v>
      </c>
      <c r="Q49" s="28">
        <v>0</v>
      </c>
      <c r="R49" s="28">
        <v>0</v>
      </c>
      <c r="S49" s="28">
        <v>0</v>
      </c>
      <c r="T49" s="28">
        <v>0</v>
      </c>
      <c r="U49" s="28">
        <v>0</v>
      </c>
      <c r="V49" s="28">
        <v>0</v>
      </c>
      <c r="W49" s="28">
        <v>0</v>
      </c>
      <c r="X49" s="28">
        <v>0</v>
      </c>
      <c r="Y49" s="28">
        <v>0</v>
      </c>
      <c r="Z49" s="28">
        <v>0</v>
      </c>
      <c r="AA49" s="28">
        <v>0</v>
      </c>
      <c r="AB49" s="28">
        <v>0</v>
      </c>
      <c r="AC49" s="28">
        <v>10</v>
      </c>
      <c r="AD49" s="28">
        <v>0</v>
      </c>
      <c r="AE49" s="28">
        <v>10</v>
      </c>
      <c r="AF49" s="28">
        <v>0</v>
      </c>
      <c r="AG49" s="28">
        <v>0</v>
      </c>
      <c r="AH49" s="28">
        <v>10</v>
      </c>
      <c r="AI49" s="28">
        <v>0</v>
      </c>
      <c r="AJ49" s="28">
        <v>0</v>
      </c>
      <c r="AK49" s="26"/>
    </row>
    <row r="50" spans="3:37" x14ac:dyDescent="0.25">
      <c r="C50" s="27" t="s">
        <v>4</v>
      </c>
      <c r="D50" s="27" t="s">
        <v>2</v>
      </c>
      <c r="E50" s="27">
        <v>10</v>
      </c>
      <c r="F50" s="28">
        <f t="shared" si="5"/>
        <v>20</v>
      </c>
      <c r="G50" s="28">
        <v>0</v>
      </c>
      <c r="H50" s="28">
        <v>0</v>
      </c>
      <c r="I50" s="28">
        <v>0</v>
      </c>
      <c r="J50" s="28">
        <v>0</v>
      </c>
      <c r="K50" s="28">
        <v>0</v>
      </c>
      <c r="L50" s="28">
        <v>0</v>
      </c>
      <c r="M50" s="28">
        <v>0</v>
      </c>
      <c r="N50" s="28">
        <v>0</v>
      </c>
      <c r="O50" s="28">
        <v>0</v>
      </c>
      <c r="P50" s="28">
        <v>0</v>
      </c>
      <c r="Q50" s="28">
        <v>0</v>
      </c>
      <c r="R50" s="28">
        <v>10</v>
      </c>
      <c r="S50" s="28">
        <v>0</v>
      </c>
      <c r="T50" s="28">
        <v>0</v>
      </c>
      <c r="U50" s="28">
        <v>0</v>
      </c>
      <c r="V50" s="28">
        <v>0</v>
      </c>
      <c r="W50" s="28">
        <v>0</v>
      </c>
      <c r="X50" s="28">
        <v>0</v>
      </c>
      <c r="Y50" s="28">
        <v>0</v>
      </c>
      <c r="Z50" s="28">
        <v>0</v>
      </c>
      <c r="AA50" s="28">
        <v>0</v>
      </c>
      <c r="AB50" s="28">
        <v>0</v>
      </c>
      <c r="AC50" s="28">
        <v>0</v>
      </c>
      <c r="AD50" s="28">
        <v>0</v>
      </c>
      <c r="AE50" s="28">
        <v>0</v>
      </c>
      <c r="AF50" s="28">
        <v>0</v>
      </c>
      <c r="AG50" s="28">
        <v>0</v>
      </c>
      <c r="AH50" s="28">
        <v>0</v>
      </c>
      <c r="AI50" s="28">
        <v>10</v>
      </c>
      <c r="AJ50" s="28">
        <v>0</v>
      </c>
      <c r="AK50" s="26"/>
    </row>
    <row r="51" spans="3:37" x14ac:dyDescent="0.25">
      <c r="C51" s="27" t="s">
        <v>5</v>
      </c>
      <c r="D51" s="27" t="s">
        <v>3</v>
      </c>
      <c r="E51" s="27">
        <v>1</v>
      </c>
      <c r="F51" s="28">
        <f t="shared" si="5"/>
        <v>1</v>
      </c>
      <c r="G51" s="28">
        <v>0</v>
      </c>
      <c r="H51" s="28">
        <v>0</v>
      </c>
      <c r="I51" s="28">
        <v>0</v>
      </c>
      <c r="J51" s="28">
        <v>0</v>
      </c>
      <c r="K51" s="28">
        <v>0</v>
      </c>
      <c r="L51" s="28">
        <v>0</v>
      </c>
      <c r="M51" s="28">
        <v>0</v>
      </c>
      <c r="N51" s="28">
        <v>0</v>
      </c>
      <c r="O51" s="28">
        <v>0</v>
      </c>
      <c r="P51" s="28">
        <v>0</v>
      </c>
      <c r="Q51" s="28">
        <v>0</v>
      </c>
      <c r="R51" s="28">
        <v>0</v>
      </c>
      <c r="S51" s="28">
        <v>0</v>
      </c>
      <c r="T51" s="28">
        <v>0</v>
      </c>
      <c r="U51" s="28">
        <v>1</v>
      </c>
      <c r="V51" s="28">
        <v>0</v>
      </c>
      <c r="W51" s="28">
        <v>0</v>
      </c>
      <c r="X51" s="28">
        <v>0</v>
      </c>
      <c r="Y51" s="28">
        <v>0</v>
      </c>
      <c r="Z51" s="28">
        <v>0</v>
      </c>
      <c r="AA51" s="28">
        <v>0</v>
      </c>
      <c r="AB51" s="28">
        <v>0</v>
      </c>
      <c r="AC51" s="28">
        <v>0</v>
      </c>
      <c r="AD51" s="28">
        <v>0</v>
      </c>
      <c r="AE51" s="28">
        <v>0</v>
      </c>
      <c r="AF51" s="28">
        <v>0</v>
      </c>
      <c r="AG51" s="28">
        <v>0</v>
      </c>
      <c r="AH51" s="28">
        <v>0</v>
      </c>
      <c r="AI51" s="28">
        <v>0</v>
      </c>
      <c r="AJ51" s="28">
        <v>0</v>
      </c>
      <c r="AK51" s="26"/>
    </row>
    <row r="52" spans="3:37" x14ac:dyDescent="0.25">
      <c r="C52" s="27" t="s">
        <v>5</v>
      </c>
      <c r="D52" s="27">
        <v>2</v>
      </c>
      <c r="E52" s="27">
        <v>2</v>
      </c>
      <c r="F52" s="28">
        <f t="shared" si="5"/>
        <v>4</v>
      </c>
      <c r="G52" s="28">
        <v>0</v>
      </c>
      <c r="H52" s="28">
        <v>0</v>
      </c>
      <c r="I52" s="28">
        <v>0</v>
      </c>
      <c r="J52" s="28">
        <v>0</v>
      </c>
      <c r="K52" s="28">
        <v>0</v>
      </c>
      <c r="L52" s="28">
        <v>0</v>
      </c>
      <c r="M52" s="28">
        <v>0</v>
      </c>
      <c r="N52" s="28">
        <v>0</v>
      </c>
      <c r="O52" s="28">
        <v>0</v>
      </c>
      <c r="P52" s="28">
        <v>0</v>
      </c>
      <c r="Q52" s="28">
        <v>0</v>
      </c>
      <c r="R52" s="28">
        <v>0</v>
      </c>
      <c r="S52" s="28">
        <v>0</v>
      </c>
      <c r="T52" s="28">
        <v>0</v>
      </c>
      <c r="U52" s="28">
        <v>0</v>
      </c>
      <c r="V52" s="28">
        <v>0</v>
      </c>
      <c r="W52" s="28">
        <v>2</v>
      </c>
      <c r="X52" s="28">
        <v>0</v>
      </c>
      <c r="Y52" s="28">
        <v>0</v>
      </c>
      <c r="Z52" s="28">
        <v>0</v>
      </c>
      <c r="AA52" s="28">
        <v>0</v>
      </c>
      <c r="AB52" s="28">
        <v>0</v>
      </c>
      <c r="AC52" s="28">
        <v>0</v>
      </c>
      <c r="AD52" s="28">
        <v>0</v>
      </c>
      <c r="AE52" s="28">
        <v>0</v>
      </c>
      <c r="AF52" s="28">
        <v>0</v>
      </c>
      <c r="AG52" s="28">
        <v>0</v>
      </c>
      <c r="AH52" s="28">
        <v>0</v>
      </c>
      <c r="AI52" s="28">
        <v>2</v>
      </c>
      <c r="AJ52" s="28">
        <v>0</v>
      </c>
      <c r="AK52" s="26"/>
    </row>
    <row r="53" spans="3:37" x14ac:dyDescent="0.25">
      <c r="C53" s="27" t="s">
        <v>5</v>
      </c>
      <c r="D53" s="27">
        <v>3</v>
      </c>
      <c r="E53" s="27">
        <v>3</v>
      </c>
      <c r="F53" s="28">
        <f t="shared" si="5"/>
        <v>6</v>
      </c>
      <c r="G53" s="28">
        <v>0</v>
      </c>
      <c r="H53" s="28">
        <v>0</v>
      </c>
      <c r="I53" s="28">
        <v>0</v>
      </c>
      <c r="J53" s="28">
        <v>0</v>
      </c>
      <c r="K53" s="28">
        <v>0</v>
      </c>
      <c r="L53" s="28">
        <v>0</v>
      </c>
      <c r="M53" s="28">
        <v>0</v>
      </c>
      <c r="N53" s="28">
        <v>0</v>
      </c>
      <c r="O53" s="28">
        <v>0</v>
      </c>
      <c r="P53" s="28">
        <v>0</v>
      </c>
      <c r="Q53" s="28">
        <v>0</v>
      </c>
      <c r="R53" s="28">
        <v>0</v>
      </c>
      <c r="S53" s="28">
        <v>0</v>
      </c>
      <c r="T53" s="28">
        <v>0</v>
      </c>
      <c r="U53" s="28">
        <v>0</v>
      </c>
      <c r="V53" s="28">
        <v>0</v>
      </c>
      <c r="W53" s="28">
        <v>0</v>
      </c>
      <c r="X53" s="28">
        <v>0</v>
      </c>
      <c r="Y53" s="28">
        <v>0</v>
      </c>
      <c r="Z53" s="28">
        <v>0</v>
      </c>
      <c r="AA53" s="28">
        <v>0</v>
      </c>
      <c r="AB53" s="28">
        <v>3</v>
      </c>
      <c r="AC53" s="28">
        <v>0</v>
      </c>
      <c r="AD53" s="28">
        <v>3</v>
      </c>
      <c r="AE53" s="28">
        <v>0</v>
      </c>
      <c r="AF53" s="28">
        <v>0</v>
      </c>
      <c r="AG53" s="28">
        <v>0</v>
      </c>
      <c r="AH53" s="28">
        <v>0</v>
      </c>
      <c r="AI53" s="28">
        <v>0</v>
      </c>
      <c r="AJ53" s="28">
        <v>0</v>
      </c>
      <c r="AK53" s="26"/>
    </row>
    <row r="54" spans="3:37" x14ac:dyDescent="0.25">
      <c r="C54" s="27" t="s">
        <v>5</v>
      </c>
      <c r="D54" s="27">
        <v>4</v>
      </c>
      <c r="E54" s="27">
        <v>4</v>
      </c>
      <c r="F54" s="28">
        <f t="shared" si="5"/>
        <v>8</v>
      </c>
      <c r="G54" s="28">
        <v>0</v>
      </c>
      <c r="H54" s="28">
        <v>0</v>
      </c>
      <c r="I54" s="28">
        <v>0</v>
      </c>
      <c r="J54" s="28">
        <v>0</v>
      </c>
      <c r="K54" s="28">
        <v>0</v>
      </c>
      <c r="L54" s="28">
        <v>0</v>
      </c>
      <c r="M54" s="28">
        <v>0</v>
      </c>
      <c r="N54" s="28">
        <v>0</v>
      </c>
      <c r="O54" s="28">
        <v>0</v>
      </c>
      <c r="P54" s="28">
        <v>0</v>
      </c>
      <c r="Q54" s="28">
        <v>0</v>
      </c>
      <c r="R54" s="28">
        <v>0</v>
      </c>
      <c r="S54" s="28">
        <v>0</v>
      </c>
      <c r="T54" s="28">
        <v>0</v>
      </c>
      <c r="U54" s="28">
        <v>0</v>
      </c>
      <c r="V54" s="28">
        <v>0</v>
      </c>
      <c r="W54" s="28">
        <v>0</v>
      </c>
      <c r="X54" s="28">
        <v>0</v>
      </c>
      <c r="Y54" s="28">
        <v>4</v>
      </c>
      <c r="Z54" s="28">
        <v>0</v>
      </c>
      <c r="AA54" s="28">
        <v>4</v>
      </c>
      <c r="AB54" s="28">
        <v>0</v>
      </c>
      <c r="AC54" s="28">
        <v>0</v>
      </c>
      <c r="AD54" s="28">
        <v>0</v>
      </c>
      <c r="AE54" s="28">
        <v>0</v>
      </c>
      <c r="AF54" s="28">
        <v>0</v>
      </c>
      <c r="AG54" s="28">
        <v>0</v>
      </c>
      <c r="AH54" s="28">
        <v>0</v>
      </c>
      <c r="AI54" s="28">
        <v>0</v>
      </c>
      <c r="AJ54" s="28">
        <v>0</v>
      </c>
      <c r="AK54" s="26"/>
    </row>
    <row r="55" spans="3:37" x14ac:dyDescent="0.25">
      <c r="C55" s="27" t="s">
        <v>5</v>
      </c>
      <c r="D55" s="27">
        <v>5</v>
      </c>
      <c r="E55" s="27">
        <v>5</v>
      </c>
      <c r="F55" s="28">
        <f t="shared" si="5"/>
        <v>0</v>
      </c>
      <c r="G55" s="28">
        <v>0</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0</v>
      </c>
      <c r="Z55" s="28">
        <v>0</v>
      </c>
      <c r="AA55" s="28">
        <v>0</v>
      </c>
      <c r="AB55" s="28">
        <v>0</v>
      </c>
      <c r="AC55" s="28">
        <v>0</v>
      </c>
      <c r="AD55" s="28">
        <v>0</v>
      </c>
      <c r="AE55" s="28">
        <v>0</v>
      </c>
      <c r="AF55" s="28">
        <v>0</v>
      </c>
      <c r="AG55" s="28">
        <v>0</v>
      </c>
      <c r="AH55" s="28">
        <v>0</v>
      </c>
      <c r="AI55" s="28">
        <v>0</v>
      </c>
      <c r="AJ55" s="28">
        <v>0</v>
      </c>
      <c r="AK55" s="26"/>
    </row>
    <row r="56" spans="3:37" x14ac:dyDescent="0.25">
      <c r="C56" s="27" t="s">
        <v>5</v>
      </c>
      <c r="D56" s="27">
        <v>6</v>
      </c>
      <c r="E56" s="27">
        <v>6</v>
      </c>
      <c r="F56" s="28">
        <f t="shared" si="5"/>
        <v>6</v>
      </c>
      <c r="G56" s="28">
        <v>0</v>
      </c>
      <c r="H56" s="28">
        <v>0</v>
      </c>
      <c r="I56" s="28">
        <v>0</v>
      </c>
      <c r="J56" s="28">
        <v>0</v>
      </c>
      <c r="K56" s="28">
        <v>0</v>
      </c>
      <c r="L56" s="28">
        <v>6</v>
      </c>
      <c r="M56" s="28">
        <v>0</v>
      </c>
      <c r="N56" s="28">
        <v>0</v>
      </c>
      <c r="O56" s="28">
        <v>0</v>
      </c>
      <c r="P56" s="28">
        <v>0</v>
      </c>
      <c r="Q56" s="28">
        <v>0</v>
      </c>
      <c r="R56" s="28">
        <v>0</v>
      </c>
      <c r="S56" s="28">
        <v>0</v>
      </c>
      <c r="T56" s="28">
        <v>0</v>
      </c>
      <c r="U56" s="28">
        <v>0</v>
      </c>
      <c r="V56" s="28">
        <v>0</v>
      </c>
      <c r="W56" s="28">
        <v>0</v>
      </c>
      <c r="X56" s="28">
        <v>0</v>
      </c>
      <c r="Y56" s="28">
        <v>0</v>
      </c>
      <c r="Z56" s="28">
        <v>0</v>
      </c>
      <c r="AA56" s="28">
        <v>0</v>
      </c>
      <c r="AB56" s="28">
        <v>0</v>
      </c>
      <c r="AC56" s="28">
        <v>0</v>
      </c>
      <c r="AD56" s="28">
        <v>0</v>
      </c>
      <c r="AE56" s="28">
        <v>0</v>
      </c>
      <c r="AF56" s="28">
        <v>0</v>
      </c>
      <c r="AG56" s="28">
        <v>0</v>
      </c>
      <c r="AH56" s="28">
        <v>0</v>
      </c>
      <c r="AI56" s="28">
        <v>0</v>
      </c>
      <c r="AJ56" s="28">
        <v>0</v>
      </c>
      <c r="AK56" s="26"/>
    </row>
    <row r="57" spans="3:37" x14ac:dyDescent="0.25">
      <c r="C57" s="27" t="s">
        <v>5</v>
      </c>
      <c r="D57" s="27">
        <v>7</v>
      </c>
      <c r="E57" s="27">
        <v>7</v>
      </c>
      <c r="F57" s="28">
        <f t="shared" si="5"/>
        <v>7</v>
      </c>
      <c r="G57" s="28">
        <v>0</v>
      </c>
      <c r="H57" s="28">
        <v>0</v>
      </c>
      <c r="I57" s="28">
        <v>0</v>
      </c>
      <c r="J57" s="28">
        <v>7</v>
      </c>
      <c r="K57" s="28">
        <v>0</v>
      </c>
      <c r="L57" s="28">
        <v>0</v>
      </c>
      <c r="M57" s="28">
        <v>0</v>
      </c>
      <c r="N57" s="28">
        <v>0</v>
      </c>
      <c r="O57" s="28">
        <v>0</v>
      </c>
      <c r="P57" s="28">
        <v>0</v>
      </c>
      <c r="Q57" s="28">
        <v>0</v>
      </c>
      <c r="R57" s="28">
        <v>0</v>
      </c>
      <c r="S57" s="28">
        <v>0</v>
      </c>
      <c r="T57" s="28">
        <v>0</v>
      </c>
      <c r="U57" s="28">
        <v>0</v>
      </c>
      <c r="V57" s="28">
        <v>0</v>
      </c>
      <c r="W57" s="28">
        <v>0</v>
      </c>
      <c r="X57" s="28">
        <v>0</v>
      </c>
      <c r="Y57" s="28">
        <v>0</v>
      </c>
      <c r="Z57" s="28">
        <v>0</v>
      </c>
      <c r="AA57" s="28">
        <v>0</v>
      </c>
      <c r="AB57" s="28">
        <v>0</v>
      </c>
      <c r="AC57" s="28">
        <v>0</v>
      </c>
      <c r="AD57" s="28">
        <v>0</v>
      </c>
      <c r="AE57" s="28">
        <v>0</v>
      </c>
      <c r="AF57" s="28">
        <v>0</v>
      </c>
      <c r="AG57" s="28">
        <v>0</v>
      </c>
      <c r="AH57" s="28">
        <v>0</v>
      </c>
      <c r="AI57" s="28">
        <v>0</v>
      </c>
      <c r="AJ57" s="28">
        <v>0</v>
      </c>
      <c r="AK57" s="26"/>
    </row>
    <row r="58" spans="3:37" x14ac:dyDescent="0.25">
      <c r="C58" s="27" t="s">
        <v>5</v>
      </c>
      <c r="D58" s="27">
        <v>8</v>
      </c>
      <c r="E58" s="27">
        <v>8</v>
      </c>
      <c r="F58" s="28">
        <f t="shared" si="5"/>
        <v>40</v>
      </c>
      <c r="G58" s="28">
        <v>0</v>
      </c>
      <c r="H58" s="28">
        <v>8</v>
      </c>
      <c r="I58" s="28">
        <v>0</v>
      </c>
      <c r="J58" s="28">
        <v>8</v>
      </c>
      <c r="K58" s="28">
        <v>8</v>
      </c>
      <c r="L58" s="28">
        <v>8</v>
      </c>
      <c r="M58" s="28">
        <v>0</v>
      </c>
      <c r="N58" s="28">
        <v>0</v>
      </c>
      <c r="O58" s="28">
        <v>0</v>
      </c>
      <c r="P58" s="28">
        <v>0</v>
      </c>
      <c r="Q58" s="28">
        <v>0</v>
      </c>
      <c r="R58" s="28">
        <v>0</v>
      </c>
      <c r="S58" s="28">
        <v>0</v>
      </c>
      <c r="T58" s="28">
        <v>0</v>
      </c>
      <c r="U58" s="28">
        <v>0</v>
      </c>
      <c r="V58" s="28">
        <v>8</v>
      </c>
      <c r="W58" s="28">
        <v>0</v>
      </c>
      <c r="X58" s="28">
        <v>0</v>
      </c>
      <c r="Y58" s="28">
        <v>0</v>
      </c>
      <c r="Z58" s="28">
        <v>0</v>
      </c>
      <c r="AA58" s="28">
        <v>0</v>
      </c>
      <c r="AB58" s="28">
        <v>0</v>
      </c>
      <c r="AC58" s="28">
        <v>0</v>
      </c>
      <c r="AD58" s="28">
        <v>0</v>
      </c>
      <c r="AE58" s="28">
        <v>0</v>
      </c>
      <c r="AF58" s="28">
        <v>0</v>
      </c>
      <c r="AG58" s="28">
        <v>0</v>
      </c>
      <c r="AH58" s="28">
        <v>0</v>
      </c>
      <c r="AI58" s="28">
        <v>0</v>
      </c>
      <c r="AJ58" s="28">
        <v>0</v>
      </c>
      <c r="AK58" s="26"/>
    </row>
    <row r="59" spans="3:37" x14ac:dyDescent="0.25">
      <c r="C59" s="27" t="s">
        <v>5</v>
      </c>
      <c r="D59" s="27">
        <v>9</v>
      </c>
      <c r="E59" s="27">
        <v>9</v>
      </c>
      <c r="F59" s="28">
        <f t="shared" si="5"/>
        <v>27</v>
      </c>
      <c r="G59" s="28">
        <v>0</v>
      </c>
      <c r="H59" s="28">
        <v>0</v>
      </c>
      <c r="I59" s="28">
        <v>0</v>
      </c>
      <c r="J59" s="28">
        <v>9</v>
      </c>
      <c r="K59" s="28">
        <v>0</v>
      </c>
      <c r="L59" s="28">
        <v>0</v>
      </c>
      <c r="M59" s="28">
        <v>0</v>
      </c>
      <c r="N59" s="28">
        <v>0</v>
      </c>
      <c r="O59" s="28">
        <v>0</v>
      </c>
      <c r="P59" s="28">
        <v>0</v>
      </c>
      <c r="Q59" s="28">
        <v>0</v>
      </c>
      <c r="R59" s="28">
        <v>0</v>
      </c>
      <c r="S59" s="28">
        <v>0</v>
      </c>
      <c r="T59" s="28">
        <v>0</v>
      </c>
      <c r="U59" s="28">
        <v>0</v>
      </c>
      <c r="V59" s="28">
        <v>9</v>
      </c>
      <c r="W59" s="28">
        <v>0</v>
      </c>
      <c r="X59" s="28">
        <v>0</v>
      </c>
      <c r="Y59" s="28">
        <v>0</v>
      </c>
      <c r="Z59" s="28">
        <v>0</v>
      </c>
      <c r="AA59" s="28">
        <v>0</v>
      </c>
      <c r="AB59" s="28">
        <v>0</v>
      </c>
      <c r="AC59" s="28">
        <v>0</v>
      </c>
      <c r="AD59" s="28">
        <v>0</v>
      </c>
      <c r="AE59" s="28">
        <v>0</v>
      </c>
      <c r="AF59" s="28">
        <v>0</v>
      </c>
      <c r="AG59" s="28">
        <v>9</v>
      </c>
      <c r="AH59" s="28">
        <v>0</v>
      </c>
      <c r="AI59" s="28">
        <v>0</v>
      </c>
      <c r="AJ59" s="28">
        <v>0</v>
      </c>
      <c r="AK59" s="26"/>
    </row>
    <row r="60" spans="3:37" x14ac:dyDescent="0.25">
      <c r="C60" s="27" t="s">
        <v>5</v>
      </c>
      <c r="D60" s="27">
        <v>10</v>
      </c>
      <c r="E60" s="27">
        <v>10</v>
      </c>
      <c r="F60" s="28">
        <f t="shared" si="5"/>
        <v>10</v>
      </c>
      <c r="G60" s="28">
        <v>0</v>
      </c>
      <c r="H60" s="28">
        <v>0</v>
      </c>
      <c r="I60" s="28">
        <v>10</v>
      </c>
      <c r="J60" s="28">
        <v>0</v>
      </c>
      <c r="K60" s="28">
        <v>0</v>
      </c>
      <c r="L60" s="28">
        <v>0</v>
      </c>
      <c r="M60" s="28">
        <v>0</v>
      </c>
      <c r="N60" s="28">
        <v>0</v>
      </c>
      <c r="O60" s="28">
        <v>0</v>
      </c>
      <c r="P60" s="28">
        <v>0</v>
      </c>
      <c r="Q60" s="28">
        <v>0</v>
      </c>
      <c r="R60" s="28">
        <v>0</v>
      </c>
      <c r="S60" s="28">
        <v>0</v>
      </c>
      <c r="T60" s="28">
        <v>0</v>
      </c>
      <c r="U60" s="28">
        <v>0</v>
      </c>
      <c r="V60" s="28">
        <v>0</v>
      </c>
      <c r="W60" s="28">
        <v>0</v>
      </c>
      <c r="X60" s="28">
        <v>0</v>
      </c>
      <c r="Y60" s="28">
        <v>0</v>
      </c>
      <c r="Z60" s="28">
        <v>0</v>
      </c>
      <c r="AA60" s="28">
        <v>0</v>
      </c>
      <c r="AB60" s="28">
        <v>0</v>
      </c>
      <c r="AC60" s="28">
        <v>0</v>
      </c>
      <c r="AD60" s="28">
        <v>0</v>
      </c>
      <c r="AE60" s="28">
        <v>0</v>
      </c>
      <c r="AF60" s="28">
        <v>0</v>
      </c>
      <c r="AG60" s="28">
        <v>0</v>
      </c>
      <c r="AH60" s="28">
        <v>0</v>
      </c>
      <c r="AI60" s="28">
        <v>0</v>
      </c>
      <c r="AJ60" s="28">
        <v>0</v>
      </c>
      <c r="AK60" s="26"/>
    </row>
    <row r="61" spans="3:37" x14ac:dyDescent="0.25">
      <c r="C61" s="27" t="s">
        <v>5</v>
      </c>
      <c r="D61" s="27" t="s">
        <v>0</v>
      </c>
      <c r="E61" s="27">
        <v>10</v>
      </c>
      <c r="F61" s="28">
        <f t="shared" si="5"/>
        <v>20</v>
      </c>
      <c r="G61" s="28">
        <v>0</v>
      </c>
      <c r="H61" s="28">
        <v>0</v>
      </c>
      <c r="I61" s="28">
        <v>0</v>
      </c>
      <c r="J61" s="28">
        <v>0</v>
      </c>
      <c r="K61" s="28">
        <v>0</v>
      </c>
      <c r="L61" s="28">
        <v>0</v>
      </c>
      <c r="M61" s="28">
        <v>0</v>
      </c>
      <c r="N61" s="28">
        <v>0</v>
      </c>
      <c r="O61" s="28">
        <v>0</v>
      </c>
      <c r="P61" s="28">
        <v>0</v>
      </c>
      <c r="Q61" s="28">
        <v>0</v>
      </c>
      <c r="R61" s="28">
        <v>0</v>
      </c>
      <c r="S61" s="28">
        <v>0</v>
      </c>
      <c r="T61" s="28">
        <v>0</v>
      </c>
      <c r="U61" s="28">
        <v>0</v>
      </c>
      <c r="V61" s="28">
        <v>0</v>
      </c>
      <c r="W61" s="28">
        <v>0</v>
      </c>
      <c r="X61" s="28">
        <v>0</v>
      </c>
      <c r="Y61" s="28">
        <v>10</v>
      </c>
      <c r="Z61" s="28">
        <v>0</v>
      </c>
      <c r="AA61" s="28">
        <v>0</v>
      </c>
      <c r="AB61" s="28">
        <v>0</v>
      </c>
      <c r="AC61" s="28">
        <v>0</v>
      </c>
      <c r="AD61" s="28">
        <v>0</v>
      </c>
      <c r="AE61" s="28">
        <v>0</v>
      </c>
      <c r="AF61" s="28">
        <v>0</v>
      </c>
      <c r="AG61" s="28">
        <v>0</v>
      </c>
      <c r="AH61" s="28">
        <v>10</v>
      </c>
      <c r="AI61" s="28">
        <v>0</v>
      </c>
      <c r="AJ61" s="28">
        <v>0</v>
      </c>
      <c r="AK61" s="26"/>
    </row>
    <row r="62" spans="3:37" x14ac:dyDescent="0.25">
      <c r="C62" s="27" t="s">
        <v>5</v>
      </c>
      <c r="D62" s="27" t="s">
        <v>1</v>
      </c>
      <c r="E62" s="27">
        <v>10</v>
      </c>
      <c r="F62" s="28">
        <f t="shared" si="5"/>
        <v>40</v>
      </c>
      <c r="G62" s="28">
        <v>0</v>
      </c>
      <c r="H62" s="28">
        <v>0</v>
      </c>
      <c r="I62" s="28">
        <v>10</v>
      </c>
      <c r="J62" s="28">
        <v>0</v>
      </c>
      <c r="K62" s="28">
        <v>0</v>
      </c>
      <c r="L62" s="28">
        <v>0</v>
      </c>
      <c r="M62" s="28">
        <v>0</v>
      </c>
      <c r="N62" s="28">
        <v>0</v>
      </c>
      <c r="O62" s="28">
        <v>0</v>
      </c>
      <c r="P62" s="28">
        <v>0</v>
      </c>
      <c r="Q62" s="28">
        <v>0</v>
      </c>
      <c r="R62" s="28">
        <v>0</v>
      </c>
      <c r="S62" s="28">
        <v>0</v>
      </c>
      <c r="T62" s="28">
        <v>0</v>
      </c>
      <c r="U62" s="28">
        <v>0</v>
      </c>
      <c r="V62" s="28">
        <v>0</v>
      </c>
      <c r="W62" s="28">
        <v>0</v>
      </c>
      <c r="X62" s="28">
        <v>0</v>
      </c>
      <c r="Y62" s="28">
        <v>10</v>
      </c>
      <c r="Z62" s="28">
        <v>0</v>
      </c>
      <c r="AA62" s="28">
        <v>0</v>
      </c>
      <c r="AB62" s="28">
        <v>10</v>
      </c>
      <c r="AC62" s="28">
        <v>0</v>
      </c>
      <c r="AD62" s="28">
        <v>0</v>
      </c>
      <c r="AE62" s="28">
        <v>0</v>
      </c>
      <c r="AF62" s="28">
        <v>0</v>
      </c>
      <c r="AG62" s="28">
        <v>0</v>
      </c>
      <c r="AH62" s="28">
        <v>10</v>
      </c>
      <c r="AI62" s="28">
        <v>0</v>
      </c>
      <c r="AJ62" s="28">
        <v>0</v>
      </c>
      <c r="AK62" s="26"/>
    </row>
    <row r="63" spans="3:37" x14ac:dyDescent="0.25">
      <c r="C63" s="27" t="s">
        <v>5</v>
      </c>
      <c r="D63" s="27" t="s">
        <v>2</v>
      </c>
      <c r="E63" s="27">
        <v>10</v>
      </c>
      <c r="F63" s="28">
        <f t="shared" si="5"/>
        <v>30</v>
      </c>
      <c r="G63" s="28">
        <v>0</v>
      </c>
      <c r="H63" s="28">
        <v>10</v>
      </c>
      <c r="I63" s="28">
        <v>0</v>
      </c>
      <c r="J63" s="28">
        <v>0</v>
      </c>
      <c r="K63" s="28">
        <v>0</v>
      </c>
      <c r="L63" s="28">
        <v>0</v>
      </c>
      <c r="M63" s="28">
        <v>0</v>
      </c>
      <c r="N63" s="28">
        <v>0</v>
      </c>
      <c r="O63" s="28">
        <v>0</v>
      </c>
      <c r="P63" s="28">
        <v>0</v>
      </c>
      <c r="Q63" s="28">
        <v>0</v>
      </c>
      <c r="R63" s="28">
        <v>0</v>
      </c>
      <c r="S63" s="28">
        <v>0</v>
      </c>
      <c r="T63" s="28">
        <v>0</v>
      </c>
      <c r="U63" s="28">
        <v>10</v>
      </c>
      <c r="V63" s="28">
        <v>0</v>
      </c>
      <c r="W63" s="28">
        <v>0</v>
      </c>
      <c r="X63" s="28">
        <v>0</v>
      </c>
      <c r="Y63" s="28">
        <v>0</v>
      </c>
      <c r="Z63" s="28">
        <v>10</v>
      </c>
      <c r="AA63" s="28">
        <v>0</v>
      </c>
      <c r="AB63" s="28">
        <v>0</v>
      </c>
      <c r="AC63" s="28">
        <v>0</v>
      </c>
      <c r="AD63" s="28">
        <v>0</v>
      </c>
      <c r="AE63" s="28">
        <v>0</v>
      </c>
      <c r="AF63" s="28">
        <v>0</v>
      </c>
      <c r="AG63" s="28">
        <v>0</v>
      </c>
      <c r="AH63" s="28">
        <v>0</v>
      </c>
      <c r="AI63" s="28">
        <v>0</v>
      </c>
      <c r="AJ63" s="28">
        <v>0</v>
      </c>
      <c r="AK63" s="26"/>
    </row>
    <row r="64" spans="3:37" x14ac:dyDescent="0.25">
      <c r="C64" s="27" t="s">
        <v>6</v>
      </c>
      <c r="D64" s="27" t="s">
        <v>3</v>
      </c>
      <c r="E64" s="27">
        <v>1</v>
      </c>
      <c r="F64" s="28">
        <f t="shared" si="5"/>
        <v>0</v>
      </c>
      <c r="G64" s="28">
        <v>0</v>
      </c>
      <c r="H64" s="28">
        <v>0</v>
      </c>
      <c r="I64" s="28">
        <v>0</v>
      </c>
      <c r="J64" s="28">
        <v>0</v>
      </c>
      <c r="K64" s="28">
        <v>0</v>
      </c>
      <c r="L64" s="28">
        <v>0</v>
      </c>
      <c r="M64" s="28">
        <v>0</v>
      </c>
      <c r="N64" s="28">
        <v>0</v>
      </c>
      <c r="O64" s="28">
        <v>0</v>
      </c>
      <c r="P64" s="28">
        <v>0</v>
      </c>
      <c r="Q64" s="28">
        <v>0</v>
      </c>
      <c r="R64" s="28">
        <v>0</v>
      </c>
      <c r="S64" s="28">
        <v>0</v>
      </c>
      <c r="T64" s="28">
        <v>0</v>
      </c>
      <c r="U64" s="28">
        <v>0</v>
      </c>
      <c r="V64" s="28">
        <v>0</v>
      </c>
      <c r="W64" s="28">
        <v>0</v>
      </c>
      <c r="X64" s="28">
        <v>0</v>
      </c>
      <c r="Y64" s="28">
        <v>0</v>
      </c>
      <c r="Z64" s="28">
        <v>0</v>
      </c>
      <c r="AA64" s="28">
        <v>0</v>
      </c>
      <c r="AB64" s="28">
        <v>0</v>
      </c>
      <c r="AC64" s="28">
        <v>0</v>
      </c>
      <c r="AD64" s="28">
        <v>0</v>
      </c>
      <c r="AE64" s="28">
        <v>0</v>
      </c>
      <c r="AF64" s="28">
        <v>0</v>
      </c>
      <c r="AG64" s="28">
        <v>0</v>
      </c>
      <c r="AH64" s="28">
        <v>0</v>
      </c>
      <c r="AI64" s="28">
        <v>0</v>
      </c>
      <c r="AJ64" s="28">
        <v>0</v>
      </c>
      <c r="AK64" s="26"/>
    </row>
    <row r="65" spans="3:37" x14ac:dyDescent="0.25">
      <c r="C65" s="27" t="s">
        <v>6</v>
      </c>
      <c r="D65" s="27">
        <v>2</v>
      </c>
      <c r="E65" s="27">
        <v>2</v>
      </c>
      <c r="F65" s="28">
        <f t="shared" si="5"/>
        <v>6</v>
      </c>
      <c r="G65" s="28">
        <v>0</v>
      </c>
      <c r="H65" s="28">
        <v>0</v>
      </c>
      <c r="I65" s="28">
        <v>0</v>
      </c>
      <c r="J65" s="28">
        <v>0</v>
      </c>
      <c r="K65" s="28">
        <v>0</v>
      </c>
      <c r="L65" s="28">
        <v>0</v>
      </c>
      <c r="M65" s="28">
        <v>0</v>
      </c>
      <c r="N65" s="28">
        <v>0</v>
      </c>
      <c r="O65" s="28">
        <v>0</v>
      </c>
      <c r="P65" s="28">
        <v>0</v>
      </c>
      <c r="Q65" s="28">
        <v>0</v>
      </c>
      <c r="R65" s="28">
        <v>2</v>
      </c>
      <c r="S65" s="28">
        <v>2</v>
      </c>
      <c r="T65" s="28">
        <v>0</v>
      </c>
      <c r="U65" s="28">
        <v>2</v>
      </c>
      <c r="V65" s="28">
        <v>0</v>
      </c>
      <c r="W65" s="28">
        <v>0</v>
      </c>
      <c r="X65" s="28">
        <v>0</v>
      </c>
      <c r="Y65" s="28">
        <v>0</v>
      </c>
      <c r="Z65" s="28">
        <v>0</v>
      </c>
      <c r="AA65" s="28">
        <v>0</v>
      </c>
      <c r="AB65" s="28">
        <v>0</v>
      </c>
      <c r="AC65" s="28">
        <v>0</v>
      </c>
      <c r="AD65" s="28">
        <v>0</v>
      </c>
      <c r="AE65" s="28">
        <v>0</v>
      </c>
      <c r="AF65" s="28">
        <v>0</v>
      </c>
      <c r="AG65" s="28">
        <v>0</v>
      </c>
      <c r="AH65" s="28">
        <v>0</v>
      </c>
      <c r="AI65" s="28">
        <v>0</v>
      </c>
      <c r="AJ65" s="28">
        <v>0</v>
      </c>
      <c r="AK65" s="26"/>
    </row>
    <row r="66" spans="3:37" x14ac:dyDescent="0.25">
      <c r="C66" s="27" t="s">
        <v>6</v>
      </c>
      <c r="D66" s="27">
        <v>3</v>
      </c>
      <c r="E66" s="27">
        <v>3</v>
      </c>
      <c r="F66" s="28">
        <f t="shared" si="5"/>
        <v>0</v>
      </c>
      <c r="G66" s="28">
        <v>0</v>
      </c>
      <c r="H66" s="28">
        <v>0</v>
      </c>
      <c r="I66" s="28">
        <v>0</v>
      </c>
      <c r="J66" s="28">
        <v>0</v>
      </c>
      <c r="K66" s="28">
        <v>0</v>
      </c>
      <c r="L66" s="28">
        <v>0</v>
      </c>
      <c r="M66" s="28">
        <v>0</v>
      </c>
      <c r="N66" s="28">
        <v>0</v>
      </c>
      <c r="O66" s="28">
        <v>0</v>
      </c>
      <c r="P66" s="28">
        <v>0</v>
      </c>
      <c r="Q66" s="28">
        <v>0</v>
      </c>
      <c r="R66" s="28">
        <v>0</v>
      </c>
      <c r="S66" s="28">
        <v>0</v>
      </c>
      <c r="T66" s="28">
        <v>0</v>
      </c>
      <c r="U66" s="28">
        <v>0</v>
      </c>
      <c r="V66" s="28">
        <v>0</v>
      </c>
      <c r="W66" s="28">
        <v>0</v>
      </c>
      <c r="X66" s="28">
        <v>0</v>
      </c>
      <c r="Y66" s="28">
        <v>0</v>
      </c>
      <c r="Z66" s="28">
        <v>0</v>
      </c>
      <c r="AA66" s="28">
        <v>0</v>
      </c>
      <c r="AB66" s="28">
        <v>0</v>
      </c>
      <c r="AC66" s="28">
        <v>0</v>
      </c>
      <c r="AD66" s="28">
        <v>0</v>
      </c>
      <c r="AE66" s="28">
        <v>0</v>
      </c>
      <c r="AF66" s="28">
        <v>0</v>
      </c>
      <c r="AG66" s="28">
        <v>0</v>
      </c>
      <c r="AH66" s="28">
        <v>0</v>
      </c>
      <c r="AI66" s="28">
        <v>0</v>
      </c>
      <c r="AJ66" s="28">
        <v>0</v>
      </c>
      <c r="AK66" s="26"/>
    </row>
    <row r="67" spans="3:37" x14ac:dyDescent="0.25">
      <c r="C67" s="27" t="s">
        <v>6</v>
      </c>
      <c r="D67" s="27">
        <v>4</v>
      </c>
      <c r="E67" s="27">
        <v>4</v>
      </c>
      <c r="F67" s="28">
        <f t="shared" si="5"/>
        <v>0</v>
      </c>
      <c r="G67" s="28">
        <v>0</v>
      </c>
      <c r="H67" s="28">
        <v>0</v>
      </c>
      <c r="I67" s="28">
        <v>0</v>
      </c>
      <c r="J67" s="28">
        <v>0</v>
      </c>
      <c r="K67" s="28">
        <v>0</v>
      </c>
      <c r="L67" s="28">
        <v>0</v>
      </c>
      <c r="M67" s="28">
        <v>0</v>
      </c>
      <c r="N67" s="28">
        <v>0</v>
      </c>
      <c r="O67" s="28">
        <v>0</v>
      </c>
      <c r="P67" s="28">
        <v>0</v>
      </c>
      <c r="Q67" s="28">
        <v>0</v>
      </c>
      <c r="R67" s="28">
        <v>0</v>
      </c>
      <c r="S67" s="28">
        <v>0</v>
      </c>
      <c r="T67" s="28">
        <v>0</v>
      </c>
      <c r="U67" s="28">
        <v>0</v>
      </c>
      <c r="V67" s="28">
        <v>0</v>
      </c>
      <c r="W67" s="28">
        <v>0</v>
      </c>
      <c r="X67" s="28">
        <v>0</v>
      </c>
      <c r="Y67" s="28">
        <v>0</v>
      </c>
      <c r="Z67" s="28">
        <v>0</v>
      </c>
      <c r="AA67" s="28">
        <v>0</v>
      </c>
      <c r="AB67" s="28">
        <v>0</v>
      </c>
      <c r="AC67" s="28">
        <v>0</v>
      </c>
      <c r="AD67" s="28">
        <v>0</v>
      </c>
      <c r="AE67" s="28">
        <v>0</v>
      </c>
      <c r="AF67" s="28">
        <v>0</v>
      </c>
      <c r="AG67" s="28">
        <v>0</v>
      </c>
      <c r="AH67" s="28">
        <v>0</v>
      </c>
      <c r="AI67" s="28">
        <v>0</v>
      </c>
      <c r="AJ67" s="28">
        <v>0</v>
      </c>
      <c r="AK67" s="26"/>
    </row>
    <row r="68" spans="3:37" x14ac:dyDescent="0.25">
      <c r="C68" s="27" t="s">
        <v>6</v>
      </c>
      <c r="D68" s="27">
        <v>5</v>
      </c>
      <c r="E68" s="27">
        <v>5</v>
      </c>
      <c r="F68" s="28">
        <f t="shared" si="5"/>
        <v>15</v>
      </c>
      <c r="G68" s="28">
        <v>0</v>
      </c>
      <c r="H68" s="28">
        <v>0</v>
      </c>
      <c r="I68" s="28">
        <v>0</v>
      </c>
      <c r="J68" s="28">
        <v>0</v>
      </c>
      <c r="K68" s="28">
        <v>0</v>
      </c>
      <c r="L68" s="28">
        <v>0</v>
      </c>
      <c r="M68" s="28">
        <v>0</v>
      </c>
      <c r="N68" s="28">
        <v>0</v>
      </c>
      <c r="O68" s="28">
        <v>0</v>
      </c>
      <c r="P68" s="28">
        <v>0</v>
      </c>
      <c r="Q68" s="28">
        <v>0</v>
      </c>
      <c r="R68" s="28">
        <v>0</v>
      </c>
      <c r="S68" s="28">
        <v>0</v>
      </c>
      <c r="T68" s="28">
        <v>0</v>
      </c>
      <c r="U68" s="28">
        <v>0</v>
      </c>
      <c r="V68" s="28">
        <v>5</v>
      </c>
      <c r="W68" s="28">
        <v>0</v>
      </c>
      <c r="X68" s="28">
        <v>0</v>
      </c>
      <c r="Y68" s="28">
        <v>0</v>
      </c>
      <c r="Z68" s="28">
        <v>0</v>
      </c>
      <c r="AA68" s="28">
        <v>0</v>
      </c>
      <c r="AB68" s="28">
        <v>0</v>
      </c>
      <c r="AC68" s="28">
        <v>0</v>
      </c>
      <c r="AD68" s="28">
        <v>5</v>
      </c>
      <c r="AE68" s="28">
        <v>0</v>
      </c>
      <c r="AF68" s="28">
        <v>0</v>
      </c>
      <c r="AG68" s="28">
        <v>0</v>
      </c>
      <c r="AH68" s="28">
        <v>0</v>
      </c>
      <c r="AI68" s="28">
        <v>0</v>
      </c>
      <c r="AJ68" s="28">
        <v>5</v>
      </c>
      <c r="AK68" s="26"/>
    </row>
    <row r="69" spans="3:37" x14ac:dyDescent="0.25">
      <c r="C69" s="27" t="s">
        <v>6</v>
      </c>
      <c r="D69" s="27">
        <v>6</v>
      </c>
      <c r="E69" s="27">
        <v>6</v>
      </c>
      <c r="F69" s="28">
        <f t="shared" si="5"/>
        <v>6</v>
      </c>
      <c r="G69" s="28">
        <v>0</v>
      </c>
      <c r="H69" s="28">
        <v>0</v>
      </c>
      <c r="I69" s="28">
        <v>0</v>
      </c>
      <c r="J69" s="28">
        <v>0</v>
      </c>
      <c r="K69" s="28">
        <v>0</v>
      </c>
      <c r="L69" s="28">
        <v>0</v>
      </c>
      <c r="M69" s="28">
        <v>0</v>
      </c>
      <c r="N69" s="28">
        <v>0</v>
      </c>
      <c r="O69" s="28">
        <v>0</v>
      </c>
      <c r="P69" s="28">
        <v>6</v>
      </c>
      <c r="Q69" s="28">
        <v>0</v>
      </c>
      <c r="R69" s="28">
        <v>0</v>
      </c>
      <c r="S69" s="28">
        <v>0</v>
      </c>
      <c r="T69" s="28">
        <v>0</v>
      </c>
      <c r="U69" s="28">
        <v>0</v>
      </c>
      <c r="V69" s="28">
        <v>0</v>
      </c>
      <c r="W69" s="28">
        <v>0</v>
      </c>
      <c r="X69" s="28">
        <v>0</v>
      </c>
      <c r="Y69" s="28">
        <v>0</v>
      </c>
      <c r="Z69" s="28">
        <v>0</v>
      </c>
      <c r="AA69" s="28">
        <v>0</v>
      </c>
      <c r="AB69" s="28">
        <v>0</v>
      </c>
      <c r="AC69" s="28">
        <v>0</v>
      </c>
      <c r="AD69" s="28">
        <v>0</v>
      </c>
      <c r="AE69" s="28">
        <v>0</v>
      </c>
      <c r="AF69" s="28">
        <v>0</v>
      </c>
      <c r="AG69" s="28">
        <v>0</v>
      </c>
      <c r="AH69" s="28">
        <v>0</v>
      </c>
      <c r="AI69" s="28">
        <v>0</v>
      </c>
      <c r="AJ69" s="28">
        <v>0</v>
      </c>
      <c r="AK69" s="26"/>
    </row>
    <row r="70" spans="3:37" x14ac:dyDescent="0.25">
      <c r="C70" s="27" t="s">
        <v>6</v>
      </c>
      <c r="D70" s="27">
        <v>7</v>
      </c>
      <c r="E70" s="27">
        <v>7</v>
      </c>
      <c r="F70" s="28">
        <f t="shared" ref="F70:F89" si="6">SUM(G70:AJ70)</f>
        <v>0</v>
      </c>
      <c r="G70" s="28">
        <v>0</v>
      </c>
      <c r="H70" s="28">
        <v>0</v>
      </c>
      <c r="I70" s="28">
        <v>0</v>
      </c>
      <c r="J70" s="28">
        <v>0</v>
      </c>
      <c r="K70" s="28">
        <v>0</v>
      </c>
      <c r="L70" s="28">
        <v>0</v>
      </c>
      <c r="M70" s="28">
        <v>0</v>
      </c>
      <c r="N70" s="28">
        <v>0</v>
      </c>
      <c r="O70" s="28">
        <v>0</v>
      </c>
      <c r="P70" s="28">
        <v>0</v>
      </c>
      <c r="Q70" s="28">
        <v>0</v>
      </c>
      <c r="R70" s="28">
        <v>0</v>
      </c>
      <c r="S70" s="28">
        <v>0</v>
      </c>
      <c r="T70" s="28">
        <v>0</v>
      </c>
      <c r="U70" s="28">
        <v>0</v>
      </c>
      <c r="V70" s="28">
        <v>0</v>
      </c>
      <c r="W70" s="28">
        <v>0</v>
      </c>
      <c r="X70" s="28">
        <v>0</v>
      </c>
      <c r="Y70" s="28">
        <v>0</v>
      </c>
      <c r="Z70" s="28">
        <v>0</v>
      </c>
      <c r="AA70" s="28">
        <v>0</v>
      </c>
      <c r="AB70" s="28">
        <v>0</v>
      </c>
      <c r="AC70" s="28">
        <v>0</v>
      </c>
      <c r="AD70" s="28">
        <v>0</v>
      </c>
      <c r="AE70" s="28">
        <v>0</v>
      </c>
      <c r="AF70" s="28">
        <v>0</v>
      </c>
      <c r="AG70" s="28">
        <v>0</v>
      </c>
      <c r="AH70" s="28">
        <v>0</v>
      </c>
      <c r="AI70" s="28">
        <v>0</v>
      </c>
      <c r="AJ70" s="28">
        <v>0</v>
      </c>
      <c r="AK70" s="26"/>
    </row>
    <row r="71" spans="3:37" x14ac:dyDescent="0.25">
      <c r="C71" s="27" t="s">
        <v>6</v>
      </c>
      <c r="D71" s="27">
        <v>8</v>
      </c>
      <c r="E71" s="27">
        <v>8</v>
      </c>
      <c r="F71" s="28">
        <f t="shared" si="6"/>
        <v>8</v>
      </c>
      <c r="G71" s="28">
        <v>0</v>
      </c>
      <c r="H71" s="28">
        <v>0</v>
      </c>
      <c r="I71" s="28">
        <v>0</v>
      </c>
      <c r="J71" s="28">
        <v>0</v>
      </c>
      <c r="K71" s="28">
        <v>0</v>
      </c>
      <c r="L71" s="28">
        <v>0</v>
      </c>
      <c r="M71" s="28">
        <v>8</v>
      </c>
      <c r="N71" s="28">
        <v>0</v>
      </c>
      <c r="O71" s="28">
        <v>0</v>
      </c>
      <c r="P71" s="28">
        <v>0</v>
      </c>
      <c r="Q71" s="28">
        <v>0</v>
      </c>
      <c r="R71" s="28">
        <v>0</v>
      </c>
      <c r="S71" s="28">
        <v>0</v>
      </c>
      <c r="T71" s="28">
        <v>0</v>
      </c>
      <c r="U71" s="28">
        <v>0</v>
      </c>
      <c r="V71" s="28">
        <v>0</v>
      </c>
      <c r="W71" s="28">
        <v>0</v>
      </c>
      <c r="X71" s="28">
        <v>0</v>
      </c>
      <c r="Y71" s="28">
        <v>0</v>
      </c>
      <c r="Z71" s="28">
        <v>0</v>
      </c>
      <c r="AA71" s="28">
        <v>0</v>
      </c>
      <c r="AB71" s="28">
        <v>0</v>
      </c>
      <c r="AC71" s="28">
        <v>0</v>
      </c>
      <c r="AD71" s="28">
        <v>0</v>
      </c>
      <c r="AE71" s="28">
        <v>0</v>
      </c>
      <c r="AF71" s="28">
        <v>0</v>
      </c>
      <c r="AG71" s="28">
        <v>0</v>
      </c>
      <c r="AH71" s="28">
        <v>0</v>
      </c>
      <c r="AI71" s="28">
        <v>0</v>
      </c>
      <c r="AJ71" s="28">
        <v>0</v>
      </c>
      <c r="AK71" s="26"/>
    </row>
    <row r="72" spans="3:37" x14ac:dyDescent="0.25">
      <c r="C72" s="27" t="s">
        <v>6</v>
      </c>
      <c r="D72" s="27">
        <v>9</v>
      </c>
      <c r="E72" s="27">
        <v>9</v>
      </c>
      <c r="F72" s="28">
        <f t="shared" si="6"/>
        <v>18</v>
      </c>
      <c r="G72" s="28">
        <v>0</v>
      </c>
      <c r="H72" s="28">
        <v>0</v>
      </c>
      <c r="I72" s="28">
        <v>0</v>
      </c>
      <c r="J72" s="28">
        <v>0</v>
      </c>
      <c r="K72" s="28">
        <v>0</v>
      </c>
      <c r="L72" s="28">
        <v>0</v>
      </c>
      <c r="M72" s="28">
        <v>0</v>
      </c>
      <c r="N72" s="28">
        <v>0</v>
      </c>
      <c r="O72" s="28">
        <v>9</v>
      </c>
      <c r="P72" s="28">
        <v>0</v>
      </c>
      <c r="Q72" s="28">
        <v>0</v>
      </c>
      <c r="R72" s="28">
        <v>0</v>
      </c>
      <c r="S72" s="28">
        <v>0</v>
      </c>
      <c r="T72" s="28">
        <v>0</v>
      </c>
      <c r="U72" s="28">
        <v>0</v>
      </c>
      <c r="V72" s="28">
        <v>0</v>
      </c>
      <c r="W72" s="28">
        <v>0</v>
      </c>
      <c r="X72" s="28">
        <v>0</v>
      </c>
      <c r="Y72" s="28">
        <v>0</v>
      </c>
      <c r="Z72" s="28">
        <v>0</v>
      </c>
      <c r="AA72" s="28">
        <v>0</v>
      </c>
      <c r="AB72" s="28">
        <v>0</v>
      </c>
      <c r="AC72" s="28">
        <v>0</v>
      </c>
      <c r="AD72" s="28">
        <v>0</v>
      </c>
      <c r="AE72" s="28">
        <v>0</v>
      </c>
      <c r="AF72" s="28">
        <v>9</v>
      </c>
      <c r="AG72" s="28">
        <v>0</v>
      </c>
      <c r="AH72" s="28">
        <v>0</v>
      </c>
      <c r="AI72" s="28">
        <v>0</v>
      </c>
      <c r="AJ72" s="28">
        <v>0</v>
      </c>
      <c r="AK72" s="26"/>
    </row>
    <row r="73" spans="3:37" x14ac:dyDescent="0.25">
      <c r="C73" s="27" t="s">
        <v>6</v>
      </c>
      <c r="D73" s="27">
        <v>10</v>
      </c>
      <c r="E73" s="27">
        <v>10</v>
      </c>
      <c r="F73" s="28">
        <f t="shared" si="6"/>
        <v>10</v>
      </c>
      <c r="G73" s="28">
        <v>0</v>
      </c>
      <c r="H73" s="28">
        <v>0</v>
      </c>
      <c r="I73" s="28">
        <v>0</v>
      </c>
      <c r="J73" s="28">
        <v>0</v>
      </c>
      <c r="K73" s="28">
        <v>0</v>
      </c>
      <c r="L73" s="28">
        <v>0</v>
      </c>
      <c r="M73" s="28">
        <v>10</v>
      </c>
      <c r="N73" s="28">
        <v>0</v>
      </c>
      <c r="O73" s="28">
        <v>0</v>
      </c>
      <c r="P73" s="28">
        <v>0</v>
      </c>
      <c r="Q73" s="28">
        <v>0</v>
      </c>
      <c r="R73" s="28">
        <v>0</v>
      </c>
      <c r="S73" s="28">
        <v>0</v>
      </c>
      <c r="T73" s="28">
        <v>0</v>
      </c>
      <c r="U73" s="28">
        <v>0</v>
      </c>
      <c r="V73" s="28">
        <v>0</v>
      </c>
      <c r="W73" s="28">
        <v>0</v>
      </c>
      <c r="X73" s="28">
        <v>0</v>
      </c>
      <c r="Y73" s="28">
        <v>0</v>
      </c>
      <c r="Z73" s="28">
        <v>0</v>
      </c>
      <c r="AA73" s="28">
        <v>0</v>
      </c>
      <c r="AB73" s="28">
        <v>0</v>
      </c>
      <c r="AC73" s="28">
        <v>0</v>
      </c>
      <c r="AD73" s="28">
        <v>0</v>
      </c>
      <c r="AE73" s="28">
        <v>0</v>
      </c>
      <c r="AF73" s="28">
        <v>0</v>
      </c>
      <c r="AG73" s="28">
        <v>0</v>
      </c>
      <c r="AH73" s="28">
        <v>0</v>
      </c>
      <c r="AI73" s="28">
        <v>0</v>
      </c>
      <c r="AJ73" s="28">
        <v>0</v>
      </c>
      <c r="AK73" s="26"/>
    </row>
    <row r="74" spans="3:37" x14ac:dyDescent="0.25">
      <c r="C74" s="27" t="s">
        <v>6</v>
      </c>
      <c r="D74" s="27" t="s">
        <v>0</v>
      </c>
      <c r="E74" s="27">
        <v>10</v>
      </c>
      <c r="F74" s="28">
        <f t="shared" si="6"/>
        <v>10</v>
      </c>
      <c r="G74" s="28">
        <v>0</v>
      </c>
      <c r="H74" s="28">
        <v>0</v>
      </c>
      <c r="I74" s="28">
        <v>0</v>
      </c>
      <c r="J74" s="28">
        <v>0</v>
      </c>
      <c r="K74" s="28">
        <v>0</v>
      </c>
      <c r="L74" s="28">
        <v>0</v>
      </c>
      <c r="M74" s="28">
        <v>0</v>
      </c>
      <c r="N74" s="28">
        <v>10</v>
      </c>
      <c r="O74" s="28">
        <v>0</v>
      </c>
      <c r="P74" s="28">
        <v>0</v>
      </c>
      <c r="Q74" s="28">
        <v>0</v>
      </c>
      <c r="R74" s="28">
        <v>0</v>
      </c>
      <c r="S74" s="28">
        <v>0</v>
      </c>
      <c r="T74" s="28">
        <v>0</v>
      </c>
      <c r="U74" s="28">
        <v>0</v>
      </c>
      <c r="V74" s="28">
        <v>0</v>
      </c>
      <c r="W74" s="28">
        <v>0</v>
      </c>
      <c r="X74" s="28">
        <v>0</v>
      </c>
      <c r="Y74" s="28">
        <v>0</v>
      </c>
      <c r="Z74" s="28">
        <v>0</v>
      </c>
      <c r="AA74" s="28">
        <v>0</v>
      </c>
      <c r="AB74" s="28">
        <v>0</v>
      </c>
      <c r="AC74" s="28">
        <v>0</v>
      </c>
      <c r="AD74" s="28">
        <v>0</v>
      </c>
      <c r="AE74" s="28">
        <v>0</v>
      </c>
      <c r="AF74" s="28">
        <v>0</v>
      </c>
      <c r="AG74" s="28">
        <v>0</v>
      </c>
      <c r="AH74" s="28">
        <v>0</v>
      </c>
      <c r="AI74" s="28">
        <v>0</v>
      </c>
      <c r="AJ74" s="28">
        <v>0</v>
      </c>
      <c r="AK74" s="26"/>
    </row>
    <row r="75" spans="3:37" x14ac:dyDescent="0.25">
      <c r="C75" s="27" t="s">
        <v>6</v>
      </c>
      <c r="D75" s="27" t="s">
        <v>1</v>
      </c>
      <c r="E75" s="27">
        <v>10</v>
      </c>
      <c r="F75" s="28">
        <f t="shared" si="6"/>
        <v>50</v>
      </c>
      <c r="G75" s="28">
        <v>0</v>
      </c>
      <c r="H75" s="28">
        <v>0</v>
      </c>
      <c r="I75" s="28">
        <v>0</v>
      </c>
      <c r="J75" s="28">
        <v>0</v>
      </c>
      <c r="K75" s="28">
        <v>0</v>
      </c>
      <c r="L75" s="28">
        <v>0</v>
      </c>
      <c r="M75" s="28">
        <v>0</v>
      </c>
      <c r="N75" s="28">
        <v>0</v>
      </c>
      <c r="O75" s="28">
        <v>0</v>
      </c>
      <c r="P75" s="28">
        <v>0</v>
      </c>
      <c r="Q75" s="28">
        <v>0</v>
      </c>
      <c r="R75" s="28">
        <v>0</v>
      </c>
      <c r="S75" s="28">
        <v>0</v>
      </c>
      <c r="T75" s="28">
        <v>10</v>
      </c>
      <c r="U75" s="28">
        <v>0</v>
      </c>
      <c r="V75" s="28">
        <v>0</v>
      </c>
      <c r="W75" s="28">
        <v>0</v>
      </c>
      <c r="X75" s="28">
        <v>10</v>
      </c>
      <c r="Y75" s="28">
        <v>0</v>
      </c>
      <c r="Z75" s="28">
        <v>10</v>
      </c>
      <c r="AA75" s="28">
        <v>0</v>
      </c>
      <c r="AB75" s="28">
        <v>0</v>
      </c>
      <c r="AC75" s="28">
        <v>0</v>
      </c>
      <c r="AD75" s="28">
        <v>0</v>
      </c>
      <c r="AE75" s="28">
        <v>0</v>
      </c>
      <c r="AF75" s="28">
        <v>0</v>
      </c>
      <c r="AG75" s="28">
        <v>10</v>
      </c>
      <c r="AH75" s="28">
        <v>0</v>
      </c>
      <c r="AI75" s="28">
        <v>0</v>
      </c>
      <c r="AJ75" s="28">
        <v>10</v>
      </c>
      <c r="AK75" s="26"/>
    </row>
    <row r="76" spans="3:37" x14ac:dyDescent="0.25">
      <c r="C76" s="27" t="s">
        <v>6</v>
      </c>
      <c r="D76" s="27" t="s">
        <v>2</v>
      </c>
      <c r="E76" s="27">
        <v>10</v>
      </c>
      <c r="F76" s="28">
        <f t="shared" si="6"/>
        <v>10</v>
      </c>
      <c r="G76" s="28">
        <v>0</v>
      </c>
      <c r="H76" s="28">
        <v>0</v>
      </c>
      <c r="I76" s="28">
        <v>0</v>
      </c>
      <c r="J76" s="28">
        <v>0</v>
      </c>
      <c r="K76" s="28">
        <v>0</v>
      </c>
      <c r="L76" s="28">
        <v>0</v>
      </c>
      <c r="M76" s="28">
        <v>0</v>
      </c>
      <c r="N76" s="28">
        <v>0</v>
      </c>
      <c r="O76" s="28">
        <v>10</v>
      </c>
      <c r="P76" s="28">
        <v>0</v>
      </c>
      <c r="Q76" s="28">
        <v>0</v>
      </c>
      <c r="R76" s="28">
        <v>0</v>
      </c>
      <c r="S76" s="28">
        <v>0</v>
      </c>
      <c r="T76" s="28">
        <v>0</v>
      </c>
      <c r="U76" s="28">
        <v>0</v>
      </c>
      <c r="V76" s="28">
        <v>0</v>
      </c>
      <c r="W76" s="28">
        <v>0</v>
      </c>
      <c r="X76" s="28">
        <v>0</v>
      </c>
      <c r="Y76" s="28">
        <v>0</v>
      </c>
      <c r="Z76" s="28">
        <v>0</v>
      </c>
      <c r="AA76" s="28">
        <v>0</v>
      </c>
      <c r="AB76" s="28">
        <v>0</v>
      </c>
      <c r="AC76" s="28">
        <v>0</v>
      </c>
      <c r="AD76" s="28">
        <v>0</v>
      </c>
      <c r="AE76" s="28">
        <v>0</v>
      </c>
      <c r="AF76" s="28">
        <v>0</v>
      </c>
      <c r="AG76" s="28">
        <v>0</v>
      </c>
      <c r="AH76" s="28">
        <v>0</v>
      </c>
      <c r="AI76" s="28">
        <v>0</v>
      </c>
      <c r="AJ76" s="28">
        <v>0</v>
      </c>
      <c r="AK76" s="26"/>
    </row>
    <row r="77" spans="3:37" x14ac:dyDescent="0.25">
      <c r="C77" s="27" t="s">
        <v>7</v>
      </c>
      <c r="D77" s="27" t="s">
        <v>3</v>
      </c>
      <c r="E77" s="27">
        <v>1</v>
      </c>
      <c r="F77" s="28">
        <f t="shared" si="6"/>
        <v>2</v>
      </c>
      <c r="G77" s="28">
        <v>0</v>
      </c>
      <c r="H77" s="28">
        <v>0</v>
      </c>
      <c r="I77" s="28">
        <v>0</v>
      </c>
      <c r="J77" s="28">
        <v>0</v>
      </c>
      <c r="K77" s="28">
        <v>1</v>
      </c>
      <c r="L77" s="28">
        <v>0</v>
      </c>
      <c r="M77" s="28">
        <v>0</v>
      </c>
      <c r="N77" s="28">
        <v>0</v>
      </c>
      <c r="O77" s="28">
        <v>0</v>
      </c>
      <c r="P77" s="28">
        <v>0</v>
      </c>
      <c r="Q77" s="28">
        <v>0</v>
      </c>
      <c r="R77" s="28">
        <v>0</v>
      </c>
      <c r="S77" s="28">
        <v>0</v>
      </c>
      <c r="T77" s="28">
        <v>0</v>
      </c>
      <c r="U77" s="28">
        <v>0</v>
      </c>
      <c r="V77" s="28">
        <v>0</v>
      </c>
      <c r="W77" s="28">
        <v>0</v>
      </c>
      <c r="X77" s="28">
        <v>1</v>
      </c>
      <c r="Y77" s="28">
        <v>0</v>
      </c>
      <c r="Z77" s="28">
        <v>0</v>
      </c>
      <c r="AA77" s="28">
        <v>0</v>
      </c>
      <c r="AB77" s="28">
        <v>0</v>
      </c>
      <c r="AC77" s="28">
        <v>0</v>
      </c>
      <c r="AD77" s="28">
        <v>0</v>
      </c>
      <c r="AE77" s="28">
        <v>0</v>
      </c>
      <c r="AF77" s="28">
        <v>0</v>
      </c>
      <c r="AG77" s="28">
        <v>0</v>
      </c>
      <c r="AH77" s="28">
        <v>0</v>
      </c>
      <c r="AI77" s="28">
        <v>0</v>
      </c>
      <c r="AJ77" s="28">
        <v>0</v>
      </c>
      <c r="AK77" s="26"/>
    </row>
    <row r="78" spans="3:37" x14ac:dyDescent="0.25">
      <c r="C78" s="27" t="s">
        <v>7</v>
      </c>
      <c r="D78" s="27">
        <v>2</v>
      </c>
      <c r="E78" s="27">
        <v>2</v>
      </c>
      <c r="F78" s="28">
        <f t="shared" si="6"/>
        <v>6</v>
      </c>
      <c r="G78" s="28">
        <v>0</v>
      </c>
      <c r="H78" s="28">
        <v>0</v>
      </c>
      <c r="I78" s="28">
        <v>0</v>
      </c>
      <c r="J78" s="28">
        <v>0</v>
      </c>
      <c r="K78" s="28">
        <v>0</v>
      </c>
      <c r="L78" s="28">
        <v>0</v>
      </c>
      <c r="M78" s="28">
        <v>0</v>
      </c>
      <c r="N78" s="28">
        <v>2</v>
      </c>
      <c r="O78" s="28">
        <v>0</v>
      </c>
      <c r="P78" s="28">
        <v>0</v>
      </c>
      <c r="Q78" s="28">
        <v>0</v>
      </c>
      <c r="R78" s="28">
        <v>0</v>
      </c>
      <c r="S78" s="28">
        <v>0</v>
      </c>
      <c r="T78" s="28">
        <v>0</v>
      </c>
      <c r="U78" s="28">
        <v>0</v>
      </c>
      <c r="V78" s="28">
        <v>0</v>
      </c>
      <c r="W78" s="28">
        <v>2</v>
      </c>
      <c r="X78" s="28">
        <v>0</v>
      </c>
      <c r="Y78" s="28">
        <v>0</v>
      </c>
      <c r="Z78" s="28">
        <v>0</v>
      </c>
      <c r="AA78" s="28">
        <v>0</v>
      </c>
      <c r="AB78" s="28">
        <v>0</v>
      </c>
      <c r="AC78" s="28">
        <v>2</v>
      </c>
      <c r="AD78" s="28">
        <v>0</v>
      </c>
      <c r="AE78" s="28">
        <v>0</v>
      </c>
      <c r="AF78" s="28">
        <v>0</v>
      </c>
      <c r="AG78" s="28">
        <v>0</v>
      </c>
      <c r="AH78" s="28">
        <v>0</v>
      </c>
      <c r="AI78" s="28">
        <v>0</v>
      </c>
      <c r="AJ78" s="28">
        <v>0</v>
      </c>
      <c r="AK78" s="26"/>
    </row>
    <row r="79" spans="3:37" x14ac:dyDescent="0.25">
      <c r="C79" s="27" t="s">
        <v>7</v>
      </c>
      <c r="D79" s="27">
        <v>3</v>
      </c>
      <c r="E79" s="27">
        <v>3</v>
      </c>
      <c r="F79" s="28">
        <f t="shared" si="6"/>
        <v>3</v>
      </c>
      <c r="G79" s="28">
        <v>0</v>
      </c>
      <c r="H79" s="28">
        <v>0</v>
      </c>
      <c r="I79" s="28">
        <v>0</v>
      </c>
      <c r="J79" s="28">
        <v>0</v>
      </c>
      <c r="K79" s="28">
        <v>0</v>
      </c>
      <c r="L79" s="28">
        <v>0</v>
      </c>
      <c r="M79" s="28">
        <v>0</v>
      </c>
      <c r="N79" s="28">
        <v>0</v>
      </c>
      <c r="O79" s="28">
        <v>0</v>
      </c>
      <c r="P79" s="28">
        <v>0</v>
      </c>
      <c r="Q79" s="28">
        <v>0</v>
      </c>
      <c r="R79" s="28">
        <v>0</v>
      </c>
      <c r="S79" s="28">
        <v>0</v>
      </c>
      <c r="T79" s="28">
        <v>3</v>
      </c>
      <c r="U79" s="28">
        <v>0</v>
      </c>
      <c r="V79" s="28">
        <v>0</v>
      </c>
      <c r="W79" s="28">
        <v>0</v>
      </c>
      <c r="X79" s="28">
        <v>0</v>
      </c>
      <c r="Y79" s="28">
        <v>0</v>
      </c>
      <c r="Z79" s="28">
        <v>0</v>
      </c>
      <c r="AA79" s="28">
        <v>0</v>
      </c>
      <c r="AB79" s="28">
        <v>0</v>
      </c>
      <c r="AC79" s="28">
        <v>0</v>
      </c>
      <c r="AD79" s="28">
        <v>0</v>
      </c>
      <c r="AE79" s="28">
        <v>0</v>
      </c>
      <c r="AF79" s="28">
        <v>0</v>
      </c>
      <c r="AG79" s="28">
        <v>0</v>
      </c>
      <c r="AH79" s="28">
        <v>0</v>
      </c>
      <c r="AI79" s="28">
        <v>0</v>
      </c>
      <c r="AJ79" s="28">
        <v>0</v>
      </c>
      <c r="AK79" s="26"/>
    </row>
    <row r="80" spans="3:37" x14ac:dyDescent="0.25">
      <c r="C80" s="27" t="s">
        <v>7</v>
      </c>
      <c r="D80" s="27">
        <v>4</v>
      </c>
      <c r="E80" s="27">
        <v>4</v>
      </c>
      <c r="F80" s="28">
        <f t="shared" si="6"/>
        <v>8</v>
      </c>
      <c r="G80" s="28">
        <v>0</v>
      </c>
      <c r="H80" s="28">
        <v>0</v>
      </c>
      <c r="I80" s="28">
        <v>0</v>
      </c>
      <c r="J80" s="28">
        <v>0</v>
      </c>
      <c r="K80" s="28">
        <v>0</v>
      </c>
      <c r="L80" s="28">
        <v>0</v>
      </c>
      <c r="M80" s="28">
        <v>0</v>
      </c>
      <c r="N80" s="28">
        <v>4</v>
      </c>
      <c r="O80" s="28">
        <v>0</v>
      </c>
      <c r="P80" s="28">
        <v>0</v>
      </c>
      <c r="Q80" s="28">
        <v>0</v>
      </c>
      <c r="R80" s="28">
        <v>0</v>
      </c>
      <c r="S80" s="28">
        <v>0</v>
      </c>
      <c r="T80" s="28">
        <v>0</v>
      </c>
      <c r="U80" s="28">
        <v>0</v>
      </c>
      <c r="V80" s="28">
        <v>0</v>
      </c>
      <c r="W80" s="28">
        <v>0</v>
      </c>
      <c r="X80" s="28">
        <v>0</v>
      </c>
      <c r="Y80" s="28">
        <v>0</v>
      </c>
      <c r="Z80" s="28">
        <v>0</v>
      </c>
      <c r="AA80" s="28">
        <v>0</v>
      </c>
      <c r="AB80" s="28">
        <v>0</v>
      </c>
      <c r="AC80" s="28">
        <v>0</v>
      </c>
      <c r="AD80" s="28">
        <v>0</v>
      </c>
      <c r="AE80" s="28">
        <v>0</v>
      </c>
      <c r="AF80" s="28">
        <v>4</v>
      </c>
      <c r="AG80" s="28">
        <v>0</v>
      </c>
      <c r="AH80" s="28">
        <v>0</v>
      </c>
      <c r="AI80" s="28">
        <v>0</v>
      </c>
      <c r="AJ80" s="28">
        <v>0</v>
      </c>
      <c r="AK80" s="26"/>
    </row>
    <row r="81" spans="1:37" x14ac:dyDescent="0.25">
      <c r="C81" s="27" t="s">
        <v>7</v>
      </c>
      <c r="D81" s="27">
        <v>5</v>
      </c>
      <c r="E81" s="27">
        <v>5</v>
      </c>
      <c r="F81" s="28">
        <f t="shared" si="6"/>
        <v>10</v>
      </c>
      <c r="G81" s="28">
        <v>0</v>
      </c>
      <c r="H81" s="28">
        <v>0</v>
      </c>
      <c r="I81" s="28">
        <v>0</v>
      </c>
      <c r="J81" s="28">
        <v>0</v>
      </c>
      <c r="K81" s="28">
        <v>0</v>
      </c>
      <c r="L81" s="28">
        <v>0</v>
      </c>
      <c r="M81" s="28">
        <v>0</v>
      </c>
      <c r="N81" s="28">
        <v>0</v>
      </c>
      <c r="O81" s="28">
        <v>0</v>
      </c>
      <c r="P81" s="28">
        <v>5</v>
      </c>
      <c r="Q81" s="28">
        <v>0</v>
      </c>
      <c r="R81" s="28">
        <v>0</v>
      </c>
      <c r="S81" s="28">
        <v>0</v>
      </c>
      <c r="T81" s="28">
        <v>0</v>
      </c>
      <c r="U81" s="28">
        <v>0</v>
      </c>
      <c r="V81" s="28">
        <v>0</v>
      </c>
      <c r="W81" s="28">
        <v>0</v>
      </c>
      <c r="X81" s="28">
        <v>0</v>
      </c>
      <c r="Y81" s="28">
        <v>0</v>
      </c>
      <c r="Z81" s="28">
        <v>0</v>
      </c>
      <c r="AA81" s="28">
        <v>5</v>
      </c>
      <c r="AB81" s="28">
        <v>0</v>
      </c>
      <c r="AC81" s="28">
        <v>0</v>
      </c>
      <c r="AD81" s="28">
        <v>0</v>
      </c>
      <c r="AE81" s="28">
        <v>0</v>
      </c>
      <c r="AF81" s="28">
        <v>0</v>
      </c>
      <c r="AG81" s="28">
        <v>0</v>
      </c>
      <c r="AH81" s="28">
        <v>0</v>
      </c>
      <c r="AI81" s="28">
        <v>0</v>
      </c>
      <c r="AJ81" s="28">
        <v>0</v>
      </c>
      <c r="AK81" s="26"/>
    </row>
    <row r="82" spans="1:37" x14ac:dyDescent="0.25">
      <c r="C82" s="27" t="s">
        <v>7</v>
      </c>
      <c r="D82" s="27">
        <v>6</v>
      </c>
      <c r="E82" s="27">
        <v>6</v>
      </c>
      <c r="F82" s="28">
        <f t="shared" si="6"/>
        <v>6</v>
      </c>
      <c r="G82" s="28">
        <v>0</v>
      </c>
      <c r="H82" s="28">
        <v>0</v>
      </c>
      <c r="I82" s="28">
        <v>0</v>
      </c>
      <c r="J82" s="28">
        <v>0</v>
      </c>
      <c r="K82" s="28">
        <v>0</v>
      </c>
      <c r="L82" s="28">
        <v>0</v>
      </c>
      <c r="M82" s="28">
        <v>0</v>
      </c>
      <c r="N82" s="28">
        <v>0</v>
      </c>
      <c r="O82" s="28">
        <v>0</v>
      </c>
      <c r="P82" s="28">
        <v>0</v>
      </c>
      <c r="Q82" s="28">
        <v>0</v>
      </c>
      <c r="R82" s="28">
        <v>0</v>
      </c>
      <c r="S82" s="28">
        <v>6</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6"/>
    </row>
    <row r="83" spans="1:37" x14ac:dyDescent="0.25">
      <c r="C83" s="27" t="s">
        <v>7</v>
      </c>
      <c r="D83" s="27">
        <v>7</v>
      </c>
      <c r="E83" s="27">
        <v>7</v>
      </c>
      <c r="F83" s="28">
        <f t="shared" si="6"/>
        <v>21</v>
      </c>
      <c r="G83" s="28">
        <v>0</v>
      </c>
      <c r="H83" s="28">
        <v>0</v>
      </c>
      <c r="I83" s="28">
        <v>0</v>
      </c>
      <c r="J83" s="28">
        <v>0</v>
      </c>
      <c r="K83" s="28">
        <v>0</v>
      </c>
      <c r="L83" s="28">
        <v>0</v>
      </c>
      <c r="M83" s="28">
        <v>0</v>
      </c>
      <c r="N83" s="28">
        <v>0</v>
      </c>
      <c r="O83" s="28">
        <v>0</v>
      </c>
      <c r="P83" s="28">
        <v>0</v>
      </c>
      <c r="Q83" s="28">
        <v>7</v>
      </c>
      <c r="R83" s="28">
        <v>0</v>
      </c>
      <c r="S83" s="28">
        <v>0</v>
      </c>
      <c r="T83" s="28">
        <v>0</v>
      </c>
      <c r="U83" s="28">
        <v>0</v>
      </c>
      <c r="V83" s="28">
        <v>0</v>
      </c>
      <c r="W83" s="28">
        <v>0</v>
      </c>
      <c r="X83" s="28">
        <v>0</v>
      </c>
      <c r="Y83" s="28">
        <v>0</v>
      </c>
      <c r="Z83" s="28">
        <v>0</v>
      </c>
      <c r="AA83" s="28">
        <v>0</v>
      </c>
      <c r="AB83" s="28">
        <v>0</v>
      </c>
      <c r="AC83" s="28">
        <v>0</v>
      </c>
      <c r="AD83" s="28">
        <v>0</v>
      </c>
      <c r="AE83" s="28">
        <v>7</v>
      </c>
      <c r="AF83" s="28">
        <v>0</v>
      </c>
      <c r="AG83" s="28">
        <v>0</v>
      </c>
      <c r="AH83" s="28">
        <v>0</v>
      </c>
      <c r="AI83" s="28">
        <v>7</v>
      </c>
      <c r="AJ83" s="28">
        <v>0</v>
      </c>
      <c r="AK83" s="26"/>
    </row>
    <row r="84" spans="1:37" x14ac:dyDescent="0.25">
      <c r="C84" s="27" t="s">
        <v>7</v>
      </c>
      <c r="D84" s="27">
        <v>8</v>
      </c>
      <c r="E84" s="27">
        <v>8</v>
      </c>
      <c r="F84" s="28">
        <f t="shared" si="6"/>
        <v>8</v>
      </c>
      <c r="G84" s="28">
        <v>0</v>
      </c>
      <c r="H84" s="28">
        <v>0</v>
      </c>
      <c r="I84" s="28">
        <v>0</v>
      </c>
      <c r="J84" s="28">
        <v>0</v>
      </c>
      <c r="K84" s="28">
        <v>0</v>
      </c>
      <c r="L84" s="28">
        <v>0</v>
      </c>
      <c r="M84" s="28">
        <v>0</v>
      </c>
      <c r="N84" s="28">
        <v>0</v>
      </c>
      <c r="O84" s="28">
        <v>0</v>
      </c>
      <c r="P84" s="28">
        <v>0</v>
      </c>
      <c r="Q84" s="28">
        <v>0</v>
      </c>
      <c r="R84" s="28">
        <v>0</v>
      </c>
      <c r="S84" s="28">
        <v>0</v>
      </c>
      <c r="T84" s="28">
        <v>8</v>
      </c>
      <c r="U84" s="28">
        <v>0</v>
      </c>
      <c r="V84" s="28">
        <v>0</v>
      </c>
      <c r="W84" s="28">
        <v>0</v>
      </c>
      <c r="X84" s="28">
        <v>0</v>
      </c>
      <c r="Y84" s="28">
        <v>0</v>
      </c>
      <c r="Z84" s="28">
        <v>0</v>
      </c>
      <c r="AA84" s="28">
        <v>0</v>
      </c>
      <c r="AB84" s="28">
        <v>0</v>
      </c>
      <c r="AC84" s="28">
        <v>0</v>
      </c>
      <c r="AD84" s="28">
        <v>0</v>
      </c>
      <c r="AE84" s="28">
        <v>0</v>
      </c>
      <c r="AF84" s="28">
        <v>0</v>
      </c>
      <c r="AG84" s="28">
        <v>0</v>
      </c>
      <c r="AH84" s="28">
        <v>0</v>
      </c>
      <c r="AI84" s="28">
        <v>0</v>
      </c>
      <c r="AJ84" s="28">
        <v>0</v>
      </c>
      <c r="AK84" s="26"/>
    </row>
    <row r="85" spans="1:37" x14ac:dyDescent="0.25">
      <c r="C85" s="27" t="s">
        <v>7</v>
      </c>
      <c r="D85" s="27">
        <v>9</v>
      </c>
      <c r="E85" s="27">
        <v>9</v>
      </c>
      <c r="F85" s="28">
        <f t="shared" si="6"/>
        <v>9</v>
      </c>
      <c r="G85" s="28">
        <v>0</v>
      </c>
      <c r="H85" s="28">
        <v>0</v>
      </c>
      <c r="I85" s="28">
        <v>0</v>
      </c>
      <c r="J85" s="28">
        <v>0</v>
      </c>
      <c r="K85" s="28">
        <v>0</v>
      </c>
      <c r="L85" s="28">
        <v>0</v>
      </c>
      <c r="M85" s="28">
        <v>0</v>
      </c>
      <c r="N85" s="28">
        <v>0</v>
      </c>
      <c r="O85" s="28">
        <v>0</v>
      </c>
      <c r="P85" s="28">
        <v>0</v>
      </c>
      <c r="Q85" s="28">
        <v>9</v>
      </c>
      <c r="R85" s="28">
        <v>0</v>
      </c>
      <c r="S85" s="28">
        <v>0</v>
      </c>
      <c r="T85" s="28">
        <v>0</v>
      </c>
      <c r="U85" s="28">
        <v>0</v>
      </c>
      <c r="V85" s="28">
        <v>0</v>
      </c>
      <c r="W85" s="28">
        <v>0</v>
      </c>
      <c r="X85" s="28">
        <v>0</v>
      </c>
      <c r="Y85" s="28">
        <v>0</v>
      </c>
      <c r="Z85" s="28">
        <v>0</v>
      </c>
      <c r="AA85" s="28">
        <v>0</v>
      </c>
      <c r="AB85" s="28">
        <v>0</v>
      </c>
      <c r="AC85" s="28">
        <v>0</v>
      </c>
      <c r="AD85" s="28">
        <v>0</v>
      </c>
      <c r="AE85" s="28">
        <v>0</v>
      </c>
      <c r="AF85" s="28">
        <v>0</v>
      </c>
      <c r="AG85" s="28">
        <v>0</v>
      </c>
      <c r="AH85" s="28">
        <v>0</v>
      </c>
      <c r="AI85" s="28">
        <v>0</v>
      </c>
      <c r="AJ85" s="28">
        <v>0</v>
      </c>
      <c r="AK85" s="26"/>
    </row>
    <row r="86" spans="1:37" x14ac:dyDescent="0.25">
      <c r="C86" s="27" t="s">
        <v>7</v>
      </c>
      <c r="D86" s="27">
        <v>10</v>
      </c>
      <c r="E86" s="27">
        <v>10</v>
      </c>
      <c r="F86" s="28">
        <f t="shared" si="6"/>
        <v>20</v>
      </c>
      <c r="G86" s="28">
        <v>10</v>
      </c>
      <c r="H86" s="28">
        <v>0</v>
      </c>
      <c r="I86" s="28">
        <v>0</v>
      </c>
      <c r="J86" s="28">
        <v>0</v>
      </c>
      <c r="K86" s="28">
        <v>0</v>
      </c>
      <c r="L86" s="28">
        <v>0</v>
      </c>
      <c r="M86" s="28">
        <v>0</v>
      </c>
      <c r="N86" s="28">
        <v>0</v>
      </c>
      <c r="O86" s="28">
        <v>0</v>
      </c>
      <c r="P86" s="28">
        <v>0</v>
      </c>
      <c r="Q86" s="28">
        <v>10</v>
      </c>
      <c r="R86" s="28">
        <v>0</v>
      </c>
      <c r="S86" s="28">
        <v>0</v>
      </c>
      <c r="T86" s="28">
        <v>0</v>
      </c>
      <c r="U86" s="28">
        <v>0</v>
      </c>
      <c r="V86" s="28">
        <v>0</v>
      </c>
      <c r="W86" s="28">
        <v>0</v>
      </c>
      <c r="X86" s="28">
        <v>0</v>
      </c>
      <c r="Y86" s="28">
        <v>0</v>
      </c>
      <c r="Z86" s="28">
        <v>0</v>
      </c>
      <c r="AA86" s="28">
        <v>0</v>
      </c>
      <c r="AB86" s="28">
        <v>0</v>
      </c>
      <c r="AC86" s="28">
        <v>0</v>
      </c>
      <c r="AD86" s="28">
        <v>0</v>
      </c>
      <c r="AE86" s="28">
        <v>0</v>
      </c>
      <c r="AF86" s="28">
        <v>0</v>
      </c>
      <c r="AG86" s="28">
        <v>0</v>
      </c>
      <c r="AH86" s="28">
        <v>0</v>
      </c>
      <c r="AI86" s="28">
        <v>0</v>
      </c>
      <c r="AJ86" s="28">
        <v>0</v>
      </c>
      <c r="AK86" s="26"/>
    </row>
    <row r="87" spans="1:37" x14ac:dyDescent="0.25">
      <c r="C87" s="27" t="s">
        <v>7</v>
      </c>
      <c r="D87" s="27" t="s">
        <v>0</v>
      </c>
      <c r="E87" s="27">
        <v>10</v>
      </c>
      <c r="F87" s="28">
        <f t="shared" si="6"/>
        <v>20</v>
      </c>
      <c r="G87" s="28">
        <v>0</v>
      </c>
      <c r="H87" s="28">
        <v>0</v>
      </c>
      <c r="I87" s="28">
        <v>0</v>
      </c>
      <c r="J87" s="28">
        <v>0</v>
      </c>
      <c r="K87" s="28">
        <v>0</v>
      </c>
      <c r="L87" s="28">
        <v>0</v>
      </c>
      <c r="M87" s="28">
        <v>0</v>
      </c>
      <c r="N87" s="28">
        <v>0</v>
      </c>
      <c r="O87" s="28">
        <v>10</v>
      </c>
      <c r="P87" s="28">
        <v>0</v>
      </c>
      <c r="Q87" s="28">
        <v>0</v>
      </c>
      <c r="R87" s="28">
        <v>0</v>
      </c>
      <c r="S87" s="28">
        <v>10</v>
      </c>
      <c r="T87" s="28">
        <v>0</v>
      </c>
      <c r="U87" s="28">
        <v>0</v>
      </c>
      <c r="V87" s="28">
        <v>0</v>
      </c>
      <c r="W87" s="28">
        <v>0</v>
      </c>
      <c r="X87" s="28">
        <v>0</v>
      </c>
      <c r="Y87" s="28">
        <v>0</v>
      </c>
      <c r="Z87" s="28">
        <v>0</v>
      </c>
      <c r="AA87" s="28">
        <v>0</v>
      </c>
      <c r="AB87" s="28">
        <v>0</v>
      </c>
      <c r="AC87" s="28">
        <v>0</v>
      </c>
      <c r="AD87" s="28">
        <v>0</v>
      </c>
      <c r="AE87" s="28">
        <v>0</v>
      </c>
      <c r="AF87" s="28">
        <v>0</v>
      </c>
      <c r="AG87" s="28">
        <v>0</v>
      </c>
      <c r="AH87" s="28">
        <v>0</v>
      </c>
      <c r="AI87" s="28">
        <v>0</v>
      </c>
      <c r="AJ87" s="28">
        <v>0</v>
      </c>
      <c r="AK87" s="26"/>
    </row>
    <row r="88" spans="1:37" x14ac:dyDescent="0.25">
      <c r="C88" s="27" t="s">
        <v>7</v>
      </c>
      <c r="D88" s="27" t="s">
        <v>1</v>
      </c>
      <c r="E88" s="27">
        <v>10</v>
      </c>
      <c r="F88" s="28">
        <f t="shared" si="6"/>
        <v>10</v>
      </c>
      <c r="G88" s="28">
        <v>0</v>
      </c>
      <c r="H88" s="28">
        <v>0</v>
      </c>
      <c r="I88" s="28">
        <v>0</v>
      </c>
      <c r="J88" s="28">
        <v>0</v>
      </c>
      <c r="K88" s="28">
        <v>0</v>
      </c>
      <c r="L88" s="28">
        <v>0</v>
      </c>
      <c r="M88" s="28">
        <v>0</v>
      </c>
      <c r="N88" s="28">
        <v>0</v>
      </c>
      <c r="O88" s="28">
        <v>0</v>
      </c>
      <c r="P88" s="28">
        <v>0</v>
      </c>
      <c r="Q88" s="28">
        <v>0</v>
      </c>
      <c r="R88" s="28">
        <v>0</v>
      </c>
      <c r="S88" s="28">
        <v>0</v>
      </c>
      <c r="T88" s="28">
        <v>0</v>
      </c>
      <c r="U88" s="28">
        <v>0</v>
      </c>
      <c r="V88" s="28">
        <v>0</v>
      </c>
      <c r="W88" s="28">
        <v>0</v>
      </c>
      <c r="X88" s="28">
        <v>0</v>
      </c>
      <c r="Y88" s="28">
        <v>0</v>
      </c>
      <c r="Z88" s="28">
        <v>0</v>
      </c>
      <c r="AA88" s="28">
        <v>0</v>
      </c>
      <c r="AB88" s="28">
        <v>0</v>
      </c>
      <c r="AC88" s="28">
        <v>0</v>
      </c>
      <c r="AD88" s="28">
        <v>0</v>
      </c>
      <c r="AE88" s="28">
        <v>10</v>
      </c>
      <c r="AF88" s="28">
        <v>0</v>
      </c>
      <c r="AG88" s="28">
        <v>0</v>
      </c>
      <c r="AH88" s="28">
        <v>0</v>
      </c>
      <c r="AI88" s="28">
        <v>0</v>
      </c>
      <c r="AJ88" s="28">
        <v>0</v>
      </c>
      <c r="AK88" s="26"/>
    </row>
    <row r="89" spans="1:37" x14ac:dyDescent="0.25">
      <c r="C89" s="27" t="s">
        <v>7</v>
      </c>
      <c r="D89" s="27" t="s">
        <v>2</v>
      </c>
      <c r="E89" s="27">
        <v>10</v>
      </c>
      <c r="F89" s="28">
        <f t="shared" si="6"/>
        <v>20</v>
      </c>
      <c r="G89" s="28">
        <v>0</v>
      </c>
      <c r="H89" s="28">
        <v>0</v>
      </c>
      <c r="I89" s="28">
        <v>0</v>
      </c>
      <c r="J89" s="28">
        <v>0</v>
      </c>
      <c r="K89" s="28">
        <v>0</v>
      </c>
      <c r="L89" s="28">
        <v>0</v>
      </c>
      <c r="M89" s="28">
        <v>0</v>
      </c>
      <c r="N89" s="28">
        <v>0</v>
      </c>
      <c r="O89" s="28">
        <v>0</v>
      </c>
      <c r="P89" s="28">
        <v>0</v>
      </c>
      <c r="Q89" s="28">
        <v>0</v>
      </c>
      <c r="R89" s="28">
        <v>0</v>
      </c>
      <c r="S89" s="28">
        <v>0</v>
      </c>
      <c r="T89" s="28">
        <v>0</v>
      </c>
      <c r="U89" s="28">
        <v>0</v>
      </c>
      <c r="V89" s="28">
        <v>0</v>
      </c>
      <c r="W89" s="28">
        <v>0</v>
      </c>
      <c r="X89" s="28">
        <v>0</v>
      </c>
      <c r="Y89" s="28">
        <v>0</v>
      </c>
      <c r="Z89" s="28">
        <v>10</v>
      </c>
      <c r="AA89" s="28">
        <v>10</v>
      </c>
      <c r="AB89" s="28">
        <v>0</v>
      </c>
      <c r="AC89" s="28">
        <v>0</v>
      </c>
      <c r="AD89" s="28">
        <v>0</v>
      </c>
      <c r="AE89" s="28">
        <v>0</v>
      </c>
      <c r="AF89" s="28">
        <v>0</v>
      </c>
      <c r="AG89" s="28">
        <v>0</v>
      </c>
      <c r="AH89" s="28">
        <v>0</v>
      </c>
      <c r="AI89" s="28">
        <v>0</v>
      </c>
      <c r="AJ89" s="28">
        <v>0</v>
      </c>
      <c r="AK89" s="26"/>
    </row>
    <row r="90" spans="1:37" ht="15.75" thickBot="1" x14ac:dyDescent="0.3">
      <c r="C90" s="29"/>
      <c r="D90" s="30"/>
      <c r="E90" s="31" t="s">
        <v>38</v>
      </c>
      <c r="F90" s="32">
        <f>SUM(F38:F89)</f>
        <v>643</v>
      </c>
      <c r="G90" s="32">
        <f t="shared" ref="G90:AJ90" si="7">SUM(G38:G89)</f>
        <v>15</v>
      </c>
      <c r="H90" s="32">
        <f t="shared" si="7"/>
        <v>24</v>
      </c>
      <c r="I90" s="32">
        <f t="shared" si="7"/>
        <v>30</v>
      </c>
      <c r="J90" s="32">
        <f t="shared" si="7"/>
        <v>24</v>
      </c>
      <c r="K90" s="32">
        <f t="shared" si="7"/>
        <v>13</v>
      </c>
      <c r="L90" s="32">
        <f t="shared" si="7"/>
        <v>24</v>
      </c>
      <c r="M90" s="32">
        <f t="shared" si="7"/>
        <v>28</v>
      </c>
      <c r="N90" s="32">
        <f t="shared" si="7"/>
        <v>16</v>
      </c>
      <c r="O90" s="32">
        <f t="shared" si="7"/>
        <v>29</v>
      </c>
      <c r="P90" s="32">
        <f t="shared" si="7"/>
        <v>20</v>
      </c>
      <c r="Q90" s="32">
        <f t="shared" si="7"/>
        <v>26</v>
      </c>
      <c r="R90" s="32">
        <f t="shared" si="7"/>
        <v>17</v>
      </c>
      <c r="S90" s="32">
        <f t="shared" si="7"/>
        <v>18</v>
      </c>
      <c r="T90" s="32">
        <f t="shared" si="7"/>
        <v>21</v>
      </c>
      <c r="U90" s="32">
        <f t="shared" si="7"/>
        <v>13</v>
      </c>
      <c r="V90" s="32">
        <f t="shared" si="7"/>
        <v>22</v>
      </c>
      <c r="W90" s="32">
        <f t="shared" si="7"/>
        <v>11</v>
      </c>
      <c r="X90" s="32">
        <f t="shared" si="7"/>
        <v>17</v>
      </c>
      <c r="Y90" s="32">
        <f t="shared" si="7"/>
        <v>24</v>
      </c>
      <c r="Z90" s="32">
        <f t="shared" si="7"/>
        <v>30</v>
      </c>
      <c r="AA90" s="32">
        <f t="shared" si="7"/>
        <v>19</v>
      </c>
      <c r="AB90" s="32">
        <f t="shared" si="7"/>
        <v>23</v>
      </c>
      <c r="AC90" s="32">
        <f t="shared" si="7"/>
        <v>22</v>
      </c>
      <c r="AD90" s="32">
        <f t="shared" si="7"/>
        <v>16</v>
      </c>
      <c r="AE90" s="32">
        <f t="shared" si="7"/>
        <v>27</v>
      </c>
      <c r="AF90" s="32">
        <f t="shared" si="7"/>
        <v>16</v>
      </c>
      <c r="AG90" s="32">
        <f t="shared" si="7"/>
        <v>26</v>
      </c>
      <c r="AH90" s="32">
        <f t="shared" si="7"/>
        <v>30</v>
      </c>
      <c r="AI90" s="32">
        <f t="shared" si="7"/>
        <v>19</v>
      </c>
      <c r="AJ90" s="32">
        <f t="shared" si="7"/>
        <v>23</v>
      </c>
      <c r="AK90" s="26"/>
    </row>
    <row r="91" spans="1:37" s="33" customFormat="1" x14ac:dyDescent="0.25">
      <c r="C91" s="34"/>
      <c r="D91" s="34"/>
      <c r="E91" s="35"/>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6"/>
    </row>
    <row r="92" spans="1:37" s="37" customFormat="1" x14ac:dyDescent="0.25">
      <c r="A92" s="7" t="s">
        <v>59</v>
      </c>
      <c r="C92" s="34"/>
      <c r="D92" s="34"/>
      <c r="E92" s="35"/>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row>
    <row r="93" spans="1:37" x14ac:dyDescent="0.25">
      <c r="A93" s="38" t="s">
        <v>66</v>
      </c>
      <c r="B93" s="39"/>
      <c r="C93" s="34"/>
      <c r="D93" s="34"/>
      <c r="E93" s="34"/>
    </row>
    <row r="94" spans="1:37" s="33" customFormat="1" x14ac:dyDescent="0.25">
      <c r="C94" s="34"/>
      <c r="D94" s="34"/>
      <c r="E94" s="35" t="s">
        <v>39</v>
      </c>
      <c r="F94" s="34">
        <f>COUNT(G90:AJ90)</f>
        <v>30</v>
      </c>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6"/>
    </row>
    <row r="95" spans="1:37" s="37" customFormat="1" x14ac:dyDescent="0.25">
      <c r="C95" s="40"/>
      <c r="D95" s="40"/>
      <c r="E95" s="41" t="s">
        <v>124</v>
      </c>
      <c r="F95" s="42">
        <f>+AVERAGE(G90:AJ90)</f>
        <v>21.433333333333334</v>
      </c>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34"/>
    </row>
    <row r="96" spans="1:37" s="37" customFormat="1" x14ac:dyDescent="0.25">
      <c r="C96" s="34"/>
      <c r="D96" s="34"/>
      <c r="E96" s="44" t="s">
        <v>75</v>
      </c>
      <c r="F96" s="45"/>
      <c r="G96" s="45">
        <f t="shared" ref="G96:AJ96" si="8">+G90-$F95</f>
        <v>-6.4333333333333336</v>
      </c>
      <c r="H96" s="45">
        <f t="shared" si="8"/>
        <v>2.5666666666666664</v>
      </c>
      <c r="I96" s="45">
        <f t="shared" si="8"/>
        <v>8.5666666666666664</v>
      </c>
      <c r="J96" s="45">
        <f t="shared" si="8"/>
        <v>2.5666666666666664</v>
      </c>
      <c r="K96" s="45">
        <f t="shared" si="8"/>
        <v>-8.4333333333333336</v>
      </c>
      <c r="L96" s="45">
        <f t="shared" si="8"/>
        <v>2.5666666666666664</v>
      </c>
      <c r="M96" s="45">
        <f t="shared" si="8"/>
        <v>6.5666666666666664</v>
      </c>
      <c r="N96" s="45">
        <f t="shared" si="8"/>
        <v>-5.4333333333333336</v>
      </c>
      <c r="O96" s="45">
        <f t="shared" si="8"/>
        <v>7.5666666666666664</v>
      </c>
      <c r="P96" s="45">
        <f t="shared" si="8"/>
        <v>-1.4333333333333336</v>
      </c>
      <c r="Q96" s="45">
        <f t="shared" si="8"/>
        <v>4.5666666666666664</v>
      </c>
      <c r="R96" s="45">
        <f t="shared" si="8"/>
        <v>-4.4333333333333336</v>
      </c>
      <c r="S96" s="45">
        <f t="shared" si="8"/>
        <v>-3.4333333333333336</v>
      </c>
      <c r="T96" s="45">
        <f t="shared" si="8"/>
        <v>-0.43333333333333357</v>
      </c>
      <c r="U96" s="45">
        <f t="shared" si="8"/>
        <v>-8.4333333333333336</v>
      </c>
      <c r="V96" s="45">
        <f t="shared" si="8"/>
        <v>0.56666666666666643</v>
      </c>
      <c r="W96" s="45">
        <f t="shared" si="8"/>
        <v>-10.433333333333334</v>
      </c>
      <c r="X96" s="45">
        <f t="shared" si="8"/>
        <v>-4.4333333333333336</v>
      </c>
      <c r="Y96" s="45">
        <f t="shared" si="8"/>
        <v>2.5666666666666664</v>
      </c>
      <c r="Z96" s="45">
        <f t="shared" si="8"/>
        <v>8.5666666666666664</v>
      </c>
      <c r="AA96" s="45">
        <f t="shared" si="8"/>
        <v>-2.4333333333333336</v>
      </c>
      <c r="AB96" s="45">
        <f t="shared" si="8"/>
        <v>1.5666666666666664</v>
      </c>
      <c r="AC96" s="45">
        <f t="shared" si="8"/>
        <v>0.56666666666666643</v>
      </c>
      <c r="AD96" s="45">
        <f t="shared" si="8"/>
        <v>-5.4333333333333336</v>
      </c>
      <c r="AE96" s="45">
        <f t="shared" si="8"/>
        <v>5.5666666666666664</v>
      </c>
      <c r="AF96" s="45">
        <f t="shared" si="8"/>
        <v>-5.4333333333333336</v>
      </c>
      <c r="AG96" s="45">
        <f t="shared" si="8"/>
        <v>4.5666666666666664</v>
      </c>
      <c r="AH96" s="45">
        <f t="shared" si="8"/>
        <v>8.5666666666666664</v>
      </c>
      <c r="AI96" s="45">
        <f t="shared" si="8"/>
        <v>-2.4333333333333336</v>
      </c>
      <c r="AJ96" s="45">
        <f t="shared" si="8"/>
        <v>1.5666666666666664</v>
      </c>
      <c r="AK96" s="34"/>
    </row>
    <row r="97" spans="1:37" s="37" customFormat="1" x14ac:dyDescent="0.25">
      <c r="C97" s="34"/>
      <c r="D97" s="34"/>
      <c r="E97" s="44" t="s">
        <v>115</v>
      </c>
      <c r="F97" s="45">
        <f>SUM(G97:AJ97)</f>
        <v>871.36666666666679</v>
      </c>
      <c r="G97" s="45">
        <f t="shared" ref="G97:AJ97" si="9">+G96^2</f>
        <v>41.387777777777778</v>
      </c>
      <c r="H97" s="45">
        <f t="shared" si="9"/>
        <v>6.5877777777777764</v>
      </c>
      <c r="I97" s="45">
        <f t="shared" si="9"/>
        <v>73.387777777777771</v>
      </c>
      <c r="J97" s="45">
        <f t="shared" si="9"/>
        <v>6.5877777777777764</v>
      </c>
      <c r="K97" s="45">
        <f t="shared" si="9"/>
        <v>71.121111111111119</v>
      </c>
      <c r="L97" s="45">
        <f t="shared" si="9"/>
        <v>6.5877777777777764</v>
      </c>
      <c r="M97" s="45">
        <f t="shared" si="9"/>
        <v>43.121111111111105</v>
      </c>
      <c r="N97" s="45">
        <f t="shared" si="9"/>
        <v>29.521111111111114</v>
      </c>
      <c r="O97" s="45">
        <f t="shared" si="9"/>
        <v>57.254444444444438</v>
      </c>
      <c r="P97" s="45">
        <f t="shared" si="9"/>
        <v>2.054444444444445</v>
      </c>
      <c r="Q97" s="45">
        <f t="shared" si="9"/>
        <v>20.854444444444443</v>
      </c>
      <c r="R97" s="45">
        <f t="shared" si="9"/>
        <v>19.654444444444447</v>
      </c>
      <c r="S97" s="45">
        <f t="shared" si="9"/>
        <v>11.78777777777778</v>
      </c>
      <c r="T97" s="45">
        <f t="shared" si="9"/>
        <v>0.18777777777777799</v>
      </c>
      <c r="U97" s="45">
        <f t="shared" si="9"/>
        <v>71.121111111111119</v>
      </c>
      <c r="V97" s="45">
        <f t="shared" si="9"/>
        <v>0.32111111111111085</v>
      </c>
      <c r="W97" s="45">
        <f t="shared" si="9"/>
        <v>108.85444444444445</v>
      </c>
      <c r="X97" s="45">
        <f t="shared" si="9"/>
        <v>19.654444444444447</v>
      </c>
      <c r="Y97" s="45">
        <f t="shared" si="9"/>
        <v>6.5877777777777764</v>
      </c>
      <c r="Z97" s="45">
        <f t="shared" si="9"/>
        <v>73.387777777777771</v>
      </c>
      <c r="AA97" s="45">
        <f t="shared" si="9"/>
        <v>5.9211111111111121</v>
      </c>
      <c r="AB97" s="45">
        <f t="shared" si="9"/>
        <v>2.4544444444444435</v>
      </c>
      <c r="AC97" s="45">
        <f t="shared" si="9"/>
        <v>0.32111111111111085</v>
      </c>
      <c r="AD97" s="45">
        <f t="shared" si="9"/>
        <v>29.521111111111114</v>
      </c>
      <c r="AE97" s="45">
        <f t="shared" si="9"/>
        <v>30.987777777777776</v>
      </c>
      <c r="AF97" s="45">
        <f t="shared" si="9"/>
        <v>29.521111111111114</v>
      </c>
      <c r="AG97" s="45">
        <f t="shared" si="9"/>
        <v>20.854444444444443</v>
      </c>
      <c r="AH97" s="45">
        <f t="shared" si="9"/>
        <v>73.387777777777771</v>
      </c>
      <c r="AI97" s="45">
        <f t="shared" si="9"/>
        <v>5.9211111111111121</v>
      </c>
      <c r="AJ97" s="45">
        <f t="shared" si="9"/>
        <v>2.4544444444444435</v>
      </c>
      <c r="AK97" s="34"/>
    </row>
    <row r="98" spans="1:37" s="37" customFormat="1" x14ac:dyDescent="0.25">
      <c r="C98" s="40"/>
      <c r="D98" s="40"/>
      <c r="E98" s="41" t="s">
        <v>130</v>
      </c>
      <c r="F98" s="42">
        <f>+F97/F94</f>
        <v>29.045555555555559</v>
      </c>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34"/>
    </row>
    <row r="99" spans="1:37" s="37" customFormat="1" x14ac:dyDescent="0.25">
      <c r="C99" s="40"/>
      <c r="D99" s="40"/>
      <c r="E99" s="41" t="s">
        <v>131</v>
      </c>
      <c r="F99" s="42">
        <f>SQRT(F98)</f>
        <v>5.3893928744855444</v>
      </c>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34"/>
    </row>
    <row r="100" spans="1:37" x14ac:dyDescent="0.25">
      <c r="C100" s="40"/>
      <c r="D100" s="40"/>
      <c r="E100" s="41" t="s">
        <v>132</v>
      </c>
      <c r="F100" s="46">
        <v>24</v>
      </c>
    </row>
    <row r="101" spans="1:37" s="37" customFormat="1" x14ac:dyDescent="0.25">
      <c r="C101" s="34"/>
      <c r="D101" s="34"/>
      <c r="E101" s="47"/>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row>
    <row r="102" spans="1:37" s="33" customFormat="1" ht="15.75" thickBot="1" x14ac:dyDescent="0.3">
      <c r="A102" s="38" t="s">
        <v>67</v>
      </c>
      <c r="G102" s="48">
        <v>11</v>
      </c>
      <c r="H102" s="48">
        <v>13</v>
      </c>
      <c r="I102" s="48">
        <v>13</v>
      </c>
      <c r="J102" s="48">
        <v>15</v>
      </c>
      <c r="K102" s="48">
        <v>16</v>
      </c>
      <c r="L102" s="48">
        <v>16</v>
      </c>
      <c r="M102" s="48">
        <v>16</v>
      </c>
      <c r="N102" s="48">
        <v>17</v>
      </c>
      <c r="O102" s="48">
        <v>17</v>
      </c>
      <c r="P102" s="48">
        <v>18</v>
      </c>
      <c r="Q102" s="48">
        <v>19</v>
      </c>
      <c r="R102" s="48">
        <v>19</v>
      </c>
      <c r="S102" s="48">
        <v>20</v>
      </c>
      <c r="T102" s="48">
        <v>21</v>
      </c>
      <c r="U102" s="48">
        <v>22</v>
      </c>
      <c r="V102" s="48">
        <v>22</v>
      </c>
      <c r="W102" s="48">
        <v>23</v>
      </c>
      <c r="X102" s="48">
        <v>23</v>
      </c>
      <c r="Y102" s="48">
        <v>24</v>
      </c>
      <c r="Z102" s="48">
        <v>24</v>
      </c>
      <c r="AA102" s="48">
        <v>24</v>
      </c>
      <c r="AB102" s="48">
        <v>24</v>
      </c>
      <c r="AC102" s="48">
        <v>26</v>
      </c>
      <c r="AD102" s="48">
        <v>26</v>
      </c>
      <c r="AE102" s="48">
        <v>27</v>
      </c>
      <c r="AF102" s="48">
        <v>28</v>
      </c>
      <c r="AG102" s="48">
        <v>29</v>
      </c>
      <c r="AH102" s="48">
        <v>30</v>
      </c>
      <c r="AI102" s="48">
        <v>30</v>
      </c>
      <c r="AJ102" s="48">
        <v>30</v>
      </c>
    </row>
    <row r="103" spans="1:37" s="33" customFormat="1" x14ac:dyDescent="0.25">
      <c r="A103" s="49"/>
      <c r="C103" s="5"/>
      <c r="D103" s="5"/>
      <c r="E103" s="50" t="s">
        <v>133</v>
      </c>
      <c r="F103" s="5">
        <v>22</v>
      </c>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row>
    <row r="104" spans="1:37" s="33" customFormat="1" x14ac:dyDescent="0.25">
      <c r="A104" s="38" t="s">
        <v>136</v>
      </c>
    </row>
    <row r="105" spans="1:37" x14ac:dyDescent="0.25">
      <c r="A105" s="51" t="s">
        <v>134</v>
      </c>
      <c r="B105" s="52"/>
      <c r="C105" s="52">
        <f>+G102</f>
        <v>11</v>
      </c>
      <c r="D105" s="53" t="s">
        <v>65</v>
      </c>
      <c r="E105" s="52">
        <f>+AJ102</f>
        <v>30</v>
      </c>
    </row>
    <row r="106" spans="1:37" x14ac:dyDescent="0.25">
      <c r="A106" s="52" t="s">
        <v>63</v>
      </c>
      <c r="B106" s="52"/>
      <c r="C106" s="52">
        <f>_xlfn.QUARTILE.INC($G$102:$AJ$102,1)</f>
        <v>17</v>
      </c>
      <c r="D106" s="52"/>
      <c r="E106" s="52"/>
    </row>
    <row r="107" spans="1:37" x14ac:dyDescent="0.25">
      <c r="A107" s="52" t="s">
        <v>62</v>
      </c>
      <c r="B107" s="52"/>
      <c r="C107" s="52">
        <f>_xlfn.QUARTILE.INC($G$102:$AJ$102,2)</f>
        <v>22</v>
      </c>
      <c r="D107" s="52"/>
      <c r="E107" s="52"/>
    </row>
    <row r="108" spans="1:37" x14ac:dyDescent="0.25">
      <c r="A108" s="52" t="s">
        <v>64</v>
      </c>
      <c r="B108" s="52"/>
      <c r="C108" s="52">
        <f>_xlfn.QUARTILE.INC($G$102:$AJ$102,3)</f>
        <v>25.5</v>
      </c>
      <c r="D108" s="52"/>
      <c r="E108" s="52"/>
    </row>
    <row r="109" spans="1:37" ht="28.9" customHeight="1" x14ac:dyDescent="0.25">
      <c r="A109" s="51" t="s">
        <v>135</v>
      </c>
      <c r="B109" s="52"/>
      <c r="C109" s="52">
        <f>+C106</f>
        <v>17</v>
      </c>
      <c r="D109" s="53" t="s">
        <v>65</v>
      </c>
      <c r="E109" s="52">
        <f>+C108</f>
        <v>25.5</v>
      </c>
    </row>
    <row r="110" spans="1:37" x14ac:dyDescent="0.25">
      <c r="A110" s="34"/>
      <c r="B110" s="37"/>
      <c r="C110" s="37"/>
      <c r="D110" s="54"/>
      <c r="E110" s="37"/>
    </row>
    <row r="111" spans="1:37" s="49" customFormat="1" x14ac:dyDescent="0.25">
      <c r="A111" s="55" t="s">
        <v>60</v>
      </c>
      <c r="C111" s="56"/>
      <c r="D111" s="56"/>
      <c r="E111" s="57"/>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row>
    <row r="112" spans="1:37" s="37" customFormat="1" x14ac:dyDescent="0.25">
      <c r="C112" s="34"/>
      <c r="D112" s="34"/>
      <c r="E112" s="35"/>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row>
    <row r="113" spans="1:37" s="37" customFormat="1" x14ac:dyDescent="0.25">
      <c r="A113" s="55" t="s">
        <v>69</v>
      </c>
      <c r="B113" s="58"/>
      <c r="C113" s="34"/>
      <c r="D113" s="34"/>
      <c r="E113" s="59"/>
      <c r="F113" s="60"/>
      <c r="G113" s="61" t="str">
        <f t="shared" ref="G113:AJ113" si="10">+G37</f>
        <v>Draw 1</v>
      </c>
      <c r="H113" s="61" t="str">
        <f t="shared" si="10"/>
        <v>Draw 2</v>
      </c>
      <c r="I113" s="61" t="str">
        <f t="shared" si="10"/>
        <v>Draw 3</v>
      </c>
      <c r="J113" s="61" t="str">
        <f t="shared" si="10"/>
        <v>Draw 4</v>
      </c>
      <c r="K113" s="61" t="str">
        <f t="shared" si="10"/>
        <v>Draw 5</v>
      </c>
      <c r="L113" s="61" t="str">
        <f t="shared" si="10"/>
        <v>Draw 6</v>
      </c>
      <c r="M113" s="61" t="str">
        <f t="shared" si="10"/>
        <v>Draw 7</v>
      </c>
      <c r="N113" s="61" t="str">
        <f t="shared" si="10"/>
        <v>Draw 8</v>
      </c>
      <c r="O113" s="61" t="str">
        <f t="shared" si="10"/>
        <v>Draw 9</v>
      </c>
      <c r="P113" s="61" t="str">
        <f t="shared" si="10"/>
        <v>Draw 10</v>
      </c>
      <c r="Q113" s="61" t="str">
        <f t="shared" si="10"/>
        <v>Draw 11</v>
      </c>
      <c r="R113" s="61" t="str">
        <f t="shared" si="10"/>
        <v>Draw 12</v>
      </c>
      <c r="S113" s="61" t="str">
        <f t="shared" si="10"/>
        <v>Draw 13</v>
      </c>
      <c r="T113" s="61" t="str">
        <f t="shared" si="10"/>
        <v>Draw 14</v>
      </c>
      <c r="U113" s="61" t="str">
        <f t="shared" si="10"/>
        <v>Draw 15</v>
      </c>
      <c r="V113" s="61" t="str">
        <f t="shared" si="10"/>
        <v>Draw 16</v>
      </c>
      <c r="W113" s="61" t="str">
        <f t="shared" si="10"/>
        <v>Draw 17</v>
      </c>
      <c r="X113" s="61" t="str">
        <f t="shared" si="10"/>
        <v>Draw 18</v>
      </c>
      <c r="Y113" s="61" t="str">
        <f t="shared" si="10"/>
        <v>Draw 19</v>
      </c>
      <c r="Z113" s="61" t="str">
        <f t="shared" si="10"/>
        <v>Draw 20</v>
      </c>
      <c r="AA113" s="61" t="str">
        <f t="shared" si="10"/>
        <v>Draw 21</v>
      </c>
      <c r="AB113" s="61" t="str">
        <f t="shared" si="10"/>
        <v>Draw 22</v>
      </c>
      <c r="AC113" s="61" t="str">
        <f t="shared" si="10"/>
        <v>Draw 23</v>
      </c>
      <c r="AD113" s="61" t="str">
        <f t="shared" si="10"/>
        <v>Draw 24</v>
      </c>
      <c r="AE113" s="61" t="str">
        <f t="shared" si="10"/>
        <v>Draw 25</v>
      </c>
      <c r="AF113" s="61" t="str">
        <f t="shared" si="10"/>
        <v>Draw 26</v>
      </c>
      <c r="AG113" s="61" t="str">
        <f t="shared" si="10"/>
        <v>Draw 27</v>
      </c>
      <c r="AH113" s="61" t="str">
        <f t="shared" si="10"/>
        <v>Draw 28</v>
      </c>
      <c r="AI113" s="61" t="str">
        <f t="shared" si="10"/>
        <v>Draw 29</v>
      </c>
      <c r="AJ113" s="61" t="str">
        <f t="shared" si="10"/>
        <v>Draw 30</v>
      </c>
      <c r="AK113" s="34"/>
    </row>
    <row r="114" spans="1:37" x14ac:dyDescent="0.25">
      <c r="A114" s="62" t="s">
        <v>39</v>
      </c>
      <c r="B114" s="51">
        <v>90</v>
      </c>
      <c r="C114" s="29"/>
      <c r="D114" s="29"/>
      <c r="G114" s="63">
        <v>3</v>
      </c>
      <c r="H114" s="63">
        <v>3</v>
      </c>
      <c r="I114" s="63">
        <v>3</v>
      </c>
      <c r="J114" s="63">
        <v>3</v>
      </c>
      <c r="K114" s="63">
        <v>3</v>
      </c>
      <c r="L114" s="63">
        <v>3</v>
      </c>
      <c r="M114" s="63">
        <v>3</v>
      </c>
      <c r="N114" s="63">
        <v>3</v>
      </c>
      <c r="O114" s="63">
        <v>3</v>
      </c>
      <c r="P114" s="63">
        <v>3</v>
      </c>
      <c r="Q114" s="63">
        <v>3</v>
      </c>
      <c r="R114" s="63">
        <v>3</v>
      </c>
      <c r="S114" s="63">
        <v>3</v>
      </c>
      <c r="T114" s="63">
        <v>3</v>
      </c>
      <c r="U114" s="63">
        <v>3</v>
      </c>
      <c r="V114" s="63">
        <v>3</v>
      </c>
      <c r="W114" s="63">
        <v>3</v>
      </c>
      <c r="X114" s="63">
        <v>3</v>
      </c>
      <c r="Y114" s="63">
        <v>3</v>
      </c>
      <c r="Z114" s="63">
        <v>3</v>
      </c>
      <c r="AA114" s="63">
        <v>3</v>
      </c>
      <c r="AB114" s="63">
        <v>3</v>
      </c>
      <c r="AC114" s="63">
        <v>3</v>
      </c>
      <c r="AD114" s="63">
        <v>3</v>
      </c>
      <c r="AE114" s="63">
        <v>3</v>
      </c>
      <c r="AF114" s="63">
        <v>3</v>
      </c>
      <c r="AG114" s="63">
        <v>3</v>
      </c>
      <c r="AH114" s="63">
        <v>3</v>
      </c>
      <c r="AI114" s="63">
        <v>3</v>
      </c>
      <c r="AJ114" s="63">
        <v>3</v>
      </c>
      <c r="AK114" s="26"/>
    </row>
    <row r="115" spans="1:37" x14ac:dyDescent="0.25">
      <c r="A115" s="52" t="s">
        <v>137</v>
      </c>
      <c r="B115" s="64">
        <f>AVERAGE(G115:AJ115)</f>
        <v>7.1444444444444457</v>
      </c>
      <c r="C115" s="34"/>
      <c r="D115" s="34"/>
      <c r="F115" s="65" t="s">
        <v>140</v>
      </c>
      <c r="G115" s="66">
        <f t="shared" ref="G115:AJ115" si="11">+G90/G114</f>
        <v>5</v>
      </c>
      <c r="H115" s="66">
        <f t="shared" si="11"/>
        <v>8</v>
      </c>
      <c r="I115" s="66">
        <f t="shared" si="11"/>
        <v>10</v>
      </c>
      <c r="J115" s="66">
        <f t="shared" si="11"/>
        <v>8</v>
      </c>
      <c r="K115" s="66">
        <f t="shared" si="11"/>
        <v>4.333333333333333</v>
      </c>
      <c r="L115" s="66">
        <f t="shared" si="11"/>
        <v>8</v>
      </c>
      <c r="M115" s="66">
        <f t="shared" si="11"/>
        <v>9.3333333333333339</v>
      </c>
      <c r="N115" s="66">
        <f t="shared" si="11"/>
        <v>5.333333333333333</v>
      </c>
      <c r="O115" s="66">
        <f t="shared" si="11"/>
        <v>9.6666666666666661</v>
      </c>
      <c r="P115" s="66">
        <f t="shared" si="11"/>
        <v>6.666666666666667</v>
      </c>
      <c r="Q115" s="66">
        <f t="shared" si="11"/>
        <v>8.6666666666666661</v>
      </c>
      <c r="R115" s="66">
        <f t="shared" si="11"/>
        <v>5.666666666666667</v>
      </c>
      <c r="S115" s="66">
        <f t="shared" si="11"/>
        <v>6</v>
      </c>
      <c r="T115" s="66">
        <f t="shared" si="11"/>
        <v>7</v>
      </c>
      <c r="U115" s="66">
        <f t="shared" si="11"/>
        <v>4.333333333333333</v>
      </c>
      <c r="V115" s="66">
        <f t="shared" si="11"/>
        <v>7.333333333333333</v>
      </c>
      <c r="W115" s="66">
        <f t="shared" si="11"/>
        <v>3.6666666666666665</v>
      </c>
      <c r="X115" s="66">
        <f t="shared" si="11"/>
        <v>5.666666666666667</v>
      </c>
      <c r="Y115" s="66">
        <f t="shared" si="11"/>
        <v>8</v>
      </c>
      <c r="Z115" s="66">
        <f t="shared" si="11"/>
        <v>10</v>
      </c>
      <c r="AA115" s="66">
        <f t="shared" si="11"/>
        <v>6.333333333333333</v>
      </c>
      <c r="AB115" s="66">
        <f t="shared" si="11"/>
        <v>7.666666666666667</v>
      </c>
      <c r="AC115" s="66">
        <f t="shared" si="11"/>
        <v>7.333333333333333</v>
      </c>
      <c r="AD115" s="66">
        <f t="shared" si="11"/>
        <v>5.333333333333333</v>
      </c>
      <c r="AE115" s="66">
        <f t="shared" si="11"/>
        <v>9</v>
      </c>
      <c r="AF115" s="66">
        <f t="shared" si="11"/>
        <v>5.333333333333333</v>
      </c>
      <c r="AG115" s="66">
        <f t="shared" si="11"/>
        <v>8.6666666666666661</v>
      </c>
      <c r="AH115" s="66">
        <f t="shared" si="11"/>
        <v>10</v>
      </c>
      <c r="AI115" s="66">
        <f t="shared" si="11"/>
        <v>6.333333333333333</v>
      </c>
      <c r="AJ115" s="66">
        <f t="shared" si="11"/>
        <v>7.666666666666667</v>
      </c>
      <c r="AK115" s="26"/>
    </row>
    <row r="116" spans="1:37" x14ac:dyDescent="0.25">
      <c r="A116" s="52" t="s">
        <v>139</v>
      </c>
      <c r="B116" s="67">
        <v>7.333333333333333</v>
      </c>
      <c r="C116" s="68"/>
      <c r="D116" s="68"/>
      <c r="F116" s="69" t="s">
        <v>58</v>
      </c>
      <c r="G116" s="70">
        <v>3.6666666666666665</v>
      </c>
      <c r="H116" s="70">
        <v>4.333333333333333</v>
      </c>
      <c r="I116" s="70">
        <v>4.333333333333333</v>
      </c>
      <c r="J116" s="70">
        <v>5</v>
      </c>
      <c r="K116" s="70">
        <v>5.333333333333333</v>
      </c>
      <c r="L116" s="70">
        <v>5.333333333333333</v>
      </c>
      <c r="M116" s="70">
        <v>5.333333333333333</v>
      </c>
      <c r="N116" s="70">
        <v>5.666666666666667</v>
      </c>
      <c r="O116" s="70">
        <v>5.666666666666667</v>
      </c>
      <c r="P116" s="70">
        <v>6</v>
      </c>
      <c r="Q116" s="70">
        <v>6.333333333333333</v>
      </c>
      <c r="R116" s="70">
        <v>6.333333333333333</v>
      </c>
      <c r="S116" s="70">
        <v>6.666666666666667</v>
      </c>
      <c r="T116" s="70">
        <v>7</v>
      </c>
      <c r="U116" s="70">
        <v>7.333333333333333</v>
      </c>
      <c r="V116" s="70">
        <v>7.333333333333333</v>
      </c>
      <c r="W116" s="70">
        <v>7.666666666666667</v>
      </c>
      <c r="X116" s="70">
        <v>7.666666666666667</v>
      </c>
      <c r="Y116" s="70">
        <v>8</v>
      </c>
      <c r="Z116" s="70">
        <v>8</v>
      </c>
      <c r="AA116" s="70">
        <v>8</v>
      </c>
      <c r="AB116" s="70">
        <v>8</v>
      </c>
      <c r="AC116" s="70">
        <v>8.6666666666666661</v>
      </c>
      <c r="AD116" s="70">
        <v>8.6666666666666661</v>
      </c>
      <c r="AE116" s="70">
        <v>9</v>
      </c>
      <c r="AF116" s="70">
        <v>9.3333333333333339</v>
      </c>
      <c r="AG116" s="70">
        <v>9.6666666666666661</v>
      </c>
      <c r="AH116" s="70">
        <v>10</v>
      </c>
      <c r="AI116" s="70">
        <v>10</v>
      </c>
      <c r="AJ116" s="70">
        <v>10</v>
      </c>
      <c r="AK116" s="26"/>
    </row>
    <row r="117" spans="1:37" x14ac:dyDescent="0.25">
      <c r="A117" s="52" t="s">
        <v>141</v>
      </c>
      <c r="B117" s="52">
        <f>+C128</f>
        <v>10</v>
      </c>
    </row>
    <row r="118" spans="1:37" ht="30" x14ac:dyDescent="0.25">
      <c r="A118" s="1" t="s">
        <v>79</v>
      </c>
      <c r="C118" s="71" t="s">
        <v>49</v>
      </c>
      <c r="D118" s="72" t="s">
        <v>138</v>
      </c>
    </row>
    <row r="119" spans="1:37" x14ac:dyDescent="0.25">
      <c r="C119" s="73">
        <v>1</v>
      </c>
      <c r="D119" s="74">
        <f>+F$38+F$51+F$64+F$77</f>
        <v>4</v>
      </c>
    </row>
    <row r="120" spans="1:37" x14ac:dyDescent="0.25">
      <c r="C120" s="73">
        <v>2</v>
      </c>
      <c r="D120" s="74">
        <f>+F$39+F$52+F$65+F$78</f>
        <v>16</v>
      </c>
    </row>
    <row r="121" spans="1:37" x14ac:dyDescent="0.25">
      <c r="C121" s="73">
        <v>3</v>
      </c>
      <c r="D121" s="74">
        <f>+F$40+F$53+F$66+F$79</f>
        <v>12</v>
      </c>
    </row>
    <row r="122" spans="1:37" x14ac:dyDescent="0.25">
      <c r="C122" s="73">
        <v>4</v>
      </c>
      <c r="D122" s="74">
        <f>+F$41+F$54+F$67+F$80</f>
        <v>24</v>
      </c>
    </row>
    <row r="123" spans="1:37" x14ac:dyDescent="0.25">
      <c r="C123" s="73">
        <v>5</v>
      </c>
      <c r="D123" s="74">
        <f>+F$42+F$55+F$68+F$81</f>
        <v>30</v>
      </c>
    </row>
    <row r="124" spans="1:37" x14ac:dyDescent="0.25">
      <c r="C124" s="73">
        <v>6</v>
      </c>
      <c r="D124" s="74">
        <f>+F$43+F$56+F$69+F$82</f>
        <v>30</v>
      </c>
    </row>
    <row r="125" spans="1:37" x14ac:dyDescent="0.25">
      <c r="C125" s="73">
        <v>7</v>
      </c>
      <c r="D125" s="74">
        <f>+F$44+F$57+F$70+F$83</f>
        <v>42</v>
      </c>
    </row>
    <row r="126" spans="1:37" x14ac:dyDescent="0.25">
      <c r="C126" s="73">
        <v>8</v>
      </c>
      <c r="D126" s="74">
        <f>+F$45+F$58+F$71+F$84</f>
        <v>72</v>
      </c>
    </row>
    <row r="127" spans="1:37" x14ac:dyDescent="0.25">
      <c r="C127" s="73">
        <v>9</v>
      </c>
      <c r="D127" s="74">
        <f>+F$46+F$59+F$72+F$85</f>
        <v>63</v>
      </c>
    </row>
    <row r="128" spans="1:37" x14ac:dyDescent="0.25">
      <c r="C128" s="73">
        <v>10</v>
      </c>
      <c r="D128" s="74">
        <f>+F$47+F$60+F$73+F$86+F$48+F$61+F$74+F$87+F$49+F$62+F$75+F$88+F$50+F$63+F$76+F$89</f>
        <v>350</v>
      </c>
    </row>
    <row r="129" spans="1:8" x14ac:dyDescent="0.25">
      <c r="A129" s="33"/>
      <c r="B129" s="33"/>
      <c r="C129" s="37"/>
      <c r="D129" s="37"/>
    </row>
    <row r="131" spans="1:8" x14ac:dyDescent="0.25">
      <c r="A131" s="75" t="s">
        <v>70</v>
      </c>
      <c r="B131" s="2"/>
      <c r="C131" s="2"/>
    </row>
    <row r="132" spans="1:8" x14ac:dyDescent="0.25">
      <c r="E132" s="1" t="s">
        <v>125</v>
      </c>
      <c r="F132" s="1">
        <v>3</v>
      </c>
    </row>
    <row r="133" spans="1:8" ht="45" x14ac:dyDescent="0.25">
      <c r="A133" s="76" t="s">
        <v>68</v>
      </c>
      <c r="B133" s="77" t="s">
        <v>83</v>
      </c>
      <c r="C133" s="78" t="s">
        <v>75</v>
      </c>
      <c r="D133" s="78" t="s">
        <v>110</v>
      </c>
      <c r="E133" s="10" t="s">
        <v>121</v>
      </c>
      <c r="F133" s="11" t="s">
        <v>119</v>
      </c>
      <c r="G133" s="12" t="s">
        <v>40</v>
      </c>
      <c r="H133" s="12" t="s">
        <v>123</v>
      </c>
    </row>
    <row r="134" spans="1:8" x14ac:dyDescent="0.25">
      <c r="A134" s="14"/>
      <c r="B134" s="78">
        <v>1</v>
      </c>
      <c r="C134" s="79">
        <f t="shared" ref="C134:C146" si="12">+B134-D$149</f>
        <v>-5.5384615384615383</v>
      </c>
      <c r="D134" s="79">
        <f t="shared" ref="D134:D146" si="13">+C134^2</f>
        <v>30.674556213017748</v>
      </c>
      <c r="E134" s="1">
        <v>1</v>
      </c>
      <c r="F134" s="2">
        <f t="shared" ref="F134:F146" si="14">+B134*$F$132</f>
        <v>3</v>
      </c>
      <c r="G134" s="15">
        <f t="shared" ref="G134:G146" si="15">+F134-F$149</f>
        <v>-16.615384615384617</v>
      </c>
      <c r="H134" s="15">
        <f t="shared" ref="H134:H146" si="16">+G134^2</f>
        <v>276.07100591715982</v>
      </c>
    </row>
    <row r="135" spans="1:8" x14ac:dyDescent="0.25">
      <c r="A135" s="14"/>
      <c r="B135" s="78">
        <v>2</v>
      </c>
      <c r="C135" s="79">
        <f t="shared" si="12"/>
        <v>-4.5384615384615383</v>
      </c>
      <c r="D135" s="79">
        <f t="shared" si="13"/>
        <v>20.597633136094672</v>
      </c>
      <c r="E135" s="1">
        <v>1</v>
      </c>
      <c r="F135" s="2">
        <f t="shared" si="14"/>
        <v>6</v>
      </c>
      <c r="G135" s="15">
        <f t="shared" si="15"/>
        <v>-13.615384615384617</v>
      </c>
      <c r="H135" s="15">
        <f t="shared" si="16"/>
        <v>185.37869822485212</v>
      </c>
    </row>
    <row r="136" spans="1:8" x14ac:dyDescent="0.25">
      <c r="A136" s="14"/>
      <c r="B136" s="78">
        <v>3</v>
      </c>
      <c r="C136" s="79">
        <f t="shared" si="12"/>
        <v>-3.5384615384615383</v>
      </c>
      <c r="D136" s="79">
        <f t="shared" si="13"/>
        <v>12.520710059171597</v>
      </c>
      <c r="E136" s="1">
        <v>1</v>
      </c>
      <c r="F136" s="2">
        <f t="shared" si="14"/>
        <v>9</v>
      </c>
      <c r="G136" s="15">
        <f t="shared" si="15"/>
        <v>-10.615384615384617</v>
      </c>
      <c r="H136" s="15">
        <f t="shared" si="16"/>
        <v>112.68639053254441</v>
      </c>
    </row>
    <row r="137" spans="1:8" x14ac:dyDescent="0.25">
      <c r="A137" s="14"/>
      <c r="B137" s="78">
        <v>4</v>
      </c>
      <c r="C137" s="79">
        <f t="shared" si="12"/>
        <v>-2.5384615384615383</v>
      </c>
      <c r="D137" s="79">
        <f t="shared" si="13"/>
        <v>6.4437869822485201</v>
      </c>
      <c r="E137" s="1">
        <v>1</v>
      </c>
      <c r="F137" s="2">
        <f t="shared" si="14"/>
        <v>12</v>
      </c>
      <c r="G137" s="15">
        <f t="shared" si="15"/>
        <v>-7.6153846153846168</v>
      </c>
      <c r="H137" s="15">
        <f t="shared" si="16"/>
        <v>57.994082840236707</v>
      </c>
    </row>
    <row r="138" spans="1:8" x14ac:dyDescent="0.25">
      <c r="A138" s="14"/>
      <c r="B138" s="78">
        <v>5</v>
      </c>
      <c r="C138" s="79">
        <f t="shared" si="12"/>
        <v>-1.5384615384615383</v>
      </c>
      <c r="D138" s="79">
        <f t="shared" si="13"/>
        <v>2.3668639053254434</v>
      </c>
      <c r="E138" s="1">
        <v>1</v>
      </c>
      <c r="F138" s="2">
        <f t="shared" si="14"/>
        <v>15</v>
      </c>
      <c r="G138" s="15">
        <f t="shared" si="15"/>
        <v>-4.6153846153846168</v>
      </c>
      <c r="H138" s="15">
        <f t="shared" si="16"/>
        <v>21.301775147929007</v>
      </c>
    </row>
    <row r="139" spans="1:8" x14ac:dyDescent="0.25">
      <c r="A139" s="14"/>
      <c r="B139" s="78">
        <v>6</v>
      </c>
      <c r="C139" s="79">
        <f t="shared" si="12"/>
        <v>-0.53846153846153832</v>
      </c>
      <c r="D139" s="79">
        <f t="shared" si="13"/>
        <v>0.28994082840236673</v>
      </c>
      <c r="E139" s="1">
        <v>1</v>
      </c>
      <c r="F139" s="2">
        <f t="shared" si="14"/>
        <v>18</v>
      </c>
      <c r="G139" s="15">
        <f t="shared" si="15"/>
        <v>-1.6153846153846168</v>
      </c>
      <c r="H139" s="15">
        <f t="shared" si="16"/>
        <v>2.609467455621306</v>
      </c>
    </row>
    <row r="140" spans="1:8" x14ac:dyDescent="0.25">
      <c r="A140" s="14"/>
      <c r="B140" s="78">
        <v>7</v>
      </c>
      <c r="C140" s="79">
        <f t="shared" si="12"/>
        <v>0.46153846153846168</v>
      </c>
      <c r="D140" s="79">
        <f t="shared" si="13"/>
        <v>0.21301775147929006</v>
      </c>
      <c r="E140" s="1">
        <v>1</v>
      </c>
      <c r="F140" s="2">
        <f t="shared" si="14"/>
        <v>21</v>
      </c>
      <c r="G140" s="15">
        <f t="shared" si="15"/>
        <v>1.3846153846153832</v>
      </c>
      <c r="H140" s="15">
        <f t="shared" si="16"/>
        <v>1.9171597633136057</v>
      </c>
    </row>
    <row r="141" spans="1:8" x14ac:dyDescent="0.25">
      <c r="A141" s="14"/>
      <c r="B141" s="78">
        <v>8</v>
      </c>
      <c r="C141" s="79">
        <f t="shared" si="12"/>
        <v>1.4615384615384617</v>
      </c>
      <c r="D141" s="79">
        <f t="shared" si="13"/>
        <v>2.1360946745562135</v>
      </c>
      <c r="E141" s="1">
        <v>1</v>
      </c>
      <c r="F141" s="2">
        <f t="shared" si="14"/>
        <v>24</v>
      </c>
      <c r="G141" s="15">
        <f t="shared" si="15"/>
        <v>4.3846153846153832</v>
      </c>
      <c r="H141" s="15">
        <f t="shared" si="16"/>
        <v>19.224852071005905</v>
      </c>
    </row>
    <row r="142" spans="1:8" x14ac:dyDescent="0.25">
      <c r="A142" s="14"/>
      <c r="B142" s="78">
        <v>9</v>
      </c>
      <c r="C142" s="79">
        <f t="shared" si="12"/>
        <v>2.4615384615384617</v>
      </c>
      <c r="D142" s="79">
        <f t="shared" si="13"/>
        <v>6.0591715976331368</v>
      </c>
      <c r="E142" s="1">
        <v>1</v>
      </c>
      <c r="F142" s="2">
        <f t="shared" si="14"/>
        <v>27</v>
      </c>
      <c r="G142" s="15">
        <f t="shared" si="15"/>
        <v>7.3846153846153832</v>
      </c>
      <c r="H142" s="15">
        <f t="shared" si="16"/>
        <v>54.532544378698205</v>
      </c>
    </row>
    <row r="143" spans="1:8" x14ac:dyDescent="0.25">
      <c r="A143" s="14"/>
      <c r="B143" s="78">
        <v>10</v>
      </c>
      <c r="C143" s="79">
        <f t="shared" si="12"/>
        <v>3.4615384615384617</v>
      </c>
      <c r="D143" s="79">
        <f t="shared" si="13"/>
        <v>11.98224852071006</v>
      </c>
      <c r="E143" s="1">
        <v>4</v>
      </c>
      <c r="F143" s="2">
        <f t="shared" si="14"/>
        <v>30</v>
      </c>
      <c r="G143" s="15">
        <f t="shared" si="15"/>
        <v>10.384615384615383</v>
      </c>
      <c r="H143" s="15">
        <f t="shared" si="16"/>
        <v>107.8402366863905</v>
      </c>
    </row>
    <row r="144" spans="1:8" x14ac:dyDescent="0.25">
      <c r="A144" s="14"/>
      <c r="B144" s="78">
        <v>10</v>
      </c>
      <c r="C144" s="79">
        <f t="shared" si="12"/>
        <v>3.4615384615384617</v>
      </c>
      <c r="D144" s="79">
        <f t="shared" si="13"/>
        <v>11.98224852071006</v>
      </c>
      <c r="F144" s="2">
        <f t="shared" si="14"/>
        <v>30</v>
      </c>
      <c r="G144" s="15">
        <f t="shared" si="15"/>
        <v>10.384615384615383</v>
      </c>
      <c r="H144" s="15">
        <f t="shared" si="16"/>
        <v>107.8402366863905</v>
      </c>
    </row>
    <row r="145" spans="1:8" x14ac:dyDescent="0.25">
      <c r="A145" s="14"/>
      <c r="B145" s="78">
        <v>10</v>
      </c>
      <c r="C145" s="79">
        <f t="shared" si="12"/>
        <v>3.4615384615384617</v>
      </c>
      <c r="D145" s="79">
        <f t="shared" si="13"/>
        <v>11.98224852071006</v>
      </c>
      <c r="F145" s="2">
        <f t="shared" si="14"/>
        <v>30</v>
      </c>
      <c r="G145" s="15">
        <f t="shared" si="15"/>
        <v>10.384615384615383</v>
      </c>
      <c r="H145" s="15">
        <f t="shared" si="16"/>
        <v>107.8402366863905</v>
      </c>
    </row>
    <row r="146" spans="1:8" x14ac:dyDescent="0.25">
      <c r="A146" s="14"/>
      <c r="B146" s="78">
        <v>10</v>
      </c>
      <c r="C146" s="79">
        <f t="shared" si="12"/>
        <v>3.4615384615384617</v>
      </c>
      <c r="D146" s="79">
        <f t="shared" si="13"/>
        <v>11.98224852071006</v>
      </c>
      <c r="F146" s="2">
        <f t="shared" si="14"/>
        <v>30</v>
      </c>
      <c r="G146" s="15">
        <f t="shared" si="15"/>
        <v>10.384615384615383</v>
      </c>
      <c r="H146" s="15">
        <f t="shared" si="16"/>
        <v>107.8402366863905</v>
      </c>
    </row>
    <row r="147" spans="1:8" ht="15.75" thickBot="1" x14ac:dyDescent="0.3">
      <c r="A147" s="80"/>
      <c r="B147" s="78">
        <f>SUM(B134:B146)</f>
        <v>85</v>
      </c>
      <c r="C147" s="79"/>
      <c r="D147" s="79">
        <f>SUM(D134:D146)</f>
        <v>129.23076923076923</v>
      </c>
      <c r="E147" s="17" t="s">
        <v>38</v>
      </c>
      <c r="F147" s="18">
        <f>SUM(F134:F146)</f>
        <v>255</v>
      </c>
      <c r="G147" s="2"/>
      <c r="H147" s="18">
        <f>SUM(H134:H146)</f>
        <v>1163.0769230769229</v>
      </c>
    </row>
    <row r="148" spans="1:8" ht="15.75" thickTop="1" x14ac:dyDescent="0.25">
      <c r="A148" s="80"/>
      <c r="B148" s="78">
        <f>COUNT(B134:B146)</f>
        <v>13</v>
      </c>
      <c r="C148" s="78"/>
      <c r="D148" s="78"/>
      <c r="E148" s="19" t="s">
        <v>39</v>
      </c>
      <c r="F148" s="2">
        <f>COUNT(F134:F146)</f>
        <v>13</v>
      </c>
      <c r="G148" s="2"/>
      <c r="H148" s="2"/>
    </row>
    <row r="149" spans="1:8" x14ac:dyDescent="0.25">
      <c r="C149" s="81"/>
      <c r="D149" s="67">
        <f>+B147/B148</f>
        <v>6.5384615384615383</v>
      </c>
      <c r="E149" s="82" t="s">
        <v>61</v>
      </c>
      <c r="F149" s="67">
        <f>+F147/F148</f>
        <v>19.615384615384617</v>
      </c>
    </row>
    <row r="150" spans="1:8" x14ac:dyDescent="0.25">
      <c r="C150" s="81"/>
      <c r="D150" s="67">
        <f>+D147/B148</f>
        <v>9.9408284023668632</v>
      </c>
      <c r="E150" s="82" t="s">
        <v>76</v>
      </c>
      <c r="F150" s="67">
        <f>+H147/F148</f>
        <v>89.467455621301752</v>
      </c>
    </row>
    <row r="151" spans="1:8" x14ac:dyDescent="0.25">
      <c r="C151" s="81"/>
      <c r="D151" s="67">
        <f>SQRT(D150)</f>
        <v>3.1529079279875685</v>
      </c>
      <c r="E151" s="82" t="s">
        <v>85</v>
      </c>
      <c r="F151" s="67">
        <f>SQRT(F150)</f>
        <v>9.4587237839627054</v>
      </c>
    </row>
    <row r="152" spans="1:8" x14ac:dyDescent="0.25">
      <c r="C152" s="81"/>
      <c r="D152" s="67">
        <v>7</v>
      </c>
      <c r="E152" s="83" t="s">
        <v>45</v>
      </c>
      <c r="F152" s="67">
        <v>27</v>
      </c>
    </row>
    <row r="153" spans="1:8" x14ac:dyDescent="0.25">
      <c r="B153" s="84"/>
      <c r="C153" s="85"/>
      <c r="D153" s="67">
        <v>10</v>
      </c>
      <c r="E153" s="53" t="s">
        <v>46</v>
      </c>
      <c r="F153" s="67">
        <v>30</v>
      </c>
    </row>
    <row r="154" spans="1:8" s="33" customFormat="1" x14ac:dyDescent="0.25">
      <c r="A154" s="47"/>
      <c r="B154" s="37"/>
      <c r="C154" s="37"/>
      <c r="F154" s="86"/>
    </row>
    <row r="155" spans="1:8" x14ac:dyDescent="0.25">
      <c r="A155" s="87" t="s">
        <v>89</v>
      </c>
      <c r="B155" s="88"/>
      <c r="C155" s="88"/>
      <c r="D155" s="88"/>
      <c r="E155" s="88"/>
      <c r="F155" s="88"/>
    </row>
    <row r="156" spans="1:8" s="33" customFormat="1" x14ac:dyDescent="0.25">
      <c r="A156" s="49"/>
      <c r="B156" s="37"/>
      <c r="C156" s="37"/>
      <c r="D156" s="37"/>
      <c r="E156" s="37"/>
      <c r="F156" s="37"/>
    </row>
    <row r="157" spans="1:8" x14ac:dyDescent="0.25">
      <c r="A157" s="89" t="s">
        <v>84</v>
      </c>
      <c r="B157" s="90"/>
      <c r="C157" s="90"/>
      <c r="D157" s="84"/>
      <c r="E157" s="84"/>
      <c r="F157" s="84"/>
    </row>
    <row r="158" spans="1:8" ht="45" x14ac:dyDescent="0.25">
      <c r="A158" s="6"/>
      <c r="B158" s="91" t="s">
        <v>126</v>
      </c>
      <c r="C158" s="25" t="s">
        <v>129</v>
      </c>
      <c r="D158" s="91" t="s">
        <v>127</v>
      </c>
      <c r="E158" s="92" t="s">
        <v>128</v>
      </c>
      <c r="F158" s="84"/>
    </row>
    <row r="159" spans="1:8" x14ac:dyDescent="0.25">
      <c r="A159" s="93" t="s">
        <v>61</v>
      </c>
      <c r="B159" s="94">
        <f>+D149</f>
        <v>6.5384615384615383</v>
      </c>
      <c r="C159" s="95">
        <f>+B115</f>
        <v>7.1444444444444457</v>
      </c>
      <c r="D159" s="94">
        <f>+F149</f>
        <v>19.615384615384617</v>
      </c>
      <c r="E159" s="96">
        <f>+F95</f>
        <v>21.433333333333334</v>
      </c>
      <c r="F159" s="84"/>
    </row>
    <row r="160" spans="1:8" x14ac:dyDescent="0.25">
      <c r="A160" s="93" t="s">
        <v>45</v>
      </c>
      <c r="B160" s="94">
        <f>+D152</f>
        <v>7</v>
      </c>
      <c r="C160" s="95">
        <f>+B116</f>
        <v>7.333333333333333</v>
      </c>
      <c r="D160" s="94">
        <f>+F152</f>
        <v>27</v>
      </c>
      <c r="E160" s="96">
        <f>+C107</f>
        <v>22</v>
      </c>
      <c r="F160" s="84"/>
    </row>
    <row r="161" spans="1:6" x14ac:dyDescent="0.25">
      <c r="A161" s="93" t="s">
        <v>46</v>
      </c>
      <c r="B161" s="94">
        <f>+D153</f>
        <v>10</v>
      </c>
      <c r="C161" s="95">
        <f>+B117</f>
        <v>10</v>
      </c>
      <c r="D161" s="94">
        <f>+F153</f>
        <v>30</v>
      </c>
      <c r="E161" s="96">
        <f>+F100</f>
        <v>24</v>
      </c>
      <c r="F161" s="84"/>
    </row>
    <row r="162" spans="1:6" x14ac:dyDescent="0.25">
      <c r="A162" s="93" t="s">
        <v>85</v>
      </c>
      <c r="B162" s="94">
        <f>+D151</f>
        <v>3.1529079279875685</v>
      </c>
      <c r="C162" s="97" t="s">
        <v>142</v>
      </c>
      <c r="D162" s="98">
        <f>+F151</f>
        <v>9.4587237839627054</v>
      </c>
      <c r="E162" s="99">
        <f>+F99</f>
        <v>5.3893928744855444</v>
      </c>
      <c r="F162" s="84"/>
    </row>
    <row r="163" spans="1:6" x14ac:dyDescent="0.25">
      <c r="A163" s="93" t="s">
        <v>48</v>
      </c>
      <c r="B163" s="98" t="s">
        <v>142</v>
      </c>
      <c r="C163" s="97">
        <f>+B162/SQRT(B39-1)</f>
        <v>2.2294425763368362</v>
      </c>
      <c r="D163" s="98" t="s">
        <v>142</v>
      </c>
      <c r="E163" s="99" t="s">
        <v>142</v>
      </c>
      <c r="F163" s="84"/>
    </row>
    <row r="164" spans="1:6" x14ac:dyDescent="0.25">
      <c r="A164" s="100"/>
      <c r="B164" s="84"/>
      <c r="C164" s="84"/>
      <c r="D164" s="84"/>
      <c r="E164" s="84"/>
      <c r="F164" s="84"/>
    </row>
    <row r="165" spans="1:6" x14ac:dyDescent="0.25">
      <c r="A165" s="101" t="s">
        <v>71</v>
      </c>
      <c r="B165" s="84"/>
      <c r="C165" s="84"/>
      <c r="D165" s="84"/>
      <c r="E165" s="84"/>
      <c r="F165" s="84"/>
    </row>
    <row r="166" spans="1:6" ht="60" x14ac:dyDescent="0.25">
      <c r="A166" s="102" t="s">
        <v>86</v>
      </c>
      <c r="B166" s="77" t="s">
        <v>49</v>
      </c>
      <c r="C166" s="77" t="s">
        <v>88</v>
      </c>
      <c r="D166" s="92" t="s">
        <v>80</v>
      </c>
      <c r="E166" s="103" t="s">
        <v>82</v>
      </c>
      <c r="F166" s="103" t="s">
        <v>87</v>
      </c>
    </row>
    <row r="167" spans="1:6" x14ac:dyDescent="0.25">
      <c r="A167" s="33"/>
      <c r="B167" s="78">
        <f t="shared" ref="B167:B176" si="17">+F15</f>
        <v>1</v>
      </c>
      <c r="C167" s="78">
        <v>1</v>
      </c>
      <c r="D167" s="104">
        <f>+F$38+F$51+F$64+F$77</f>
        <v>4</v>
      </c>
      <c r="E167" s="104">
        <f t="shared" ref="E167:E176" si="18">+D167/B167</f>
        <v>4</v>
      </c>
      <c r="F167" s="96">
        <f t="shared" ref="F167:F176" si="19">+E167/(E$177/B$148)</f>
        <v>0.57777777777777772</v>
      </c>
    </row>
    <row r="168" spans="1:6" x14ac:dyDescent="0.25">
      <c r="A168" s="33"/>
      <c r="B168" s="78">
        <f t="shared" si="17"/>
        <v>2</v>
      </c>
      <c r="C168" s="78">
        <v>1</v>
      </c>
      <c r="D168" s="104">
        <f>+F$39+F$52+F$65+F$78</f>
        <v>16</v>
      </c>
      <c r="E168" s="104">
        <f t="shared" si="18"/>
        <v>8</v>
      </c>
      <c r="F168" s="96">
        <f t="shared" si="19"/>
        <v>1.1555555555555554</v>
      </c>
    </row>
    <row r="169" spans="1:6" x14ac:dyDescent="0.25">
      <c r="A169" s="33"/>
      <c r="B169" s="78">
        <f t="shared" si="17"/>
        <v>3</v>
      </c>
      <c r="C169" s="78">
        <v>1</v>
      </c>
      <c r="D169" s="104">
        <f>+F$40+F$53+F$66+F$79</f>
        <v>12</v>
      </c>
      <c r="E169" s="104">
        <f t="shared" si="18"/>
        <v>4</v>
      </c>
      <c r="F169" s="96">
        <f t="shared" si="19"/>
        <v>0.57777777777777772</v>
      </c>
    </row>
    <row r="170" spans="1:6" x14ac:dyDescent="0.25">
      <c r="A170" s="33"/>
      <c r="B170" s="78">
        <f t="shared" si="17"/>
        <v>4</v>
      </c>
      <c r="C170" s="78">
        <v>1</v>
      </c>
      <c r="D170" s="104">
        <f>+F$41+F$54+F$67+F$80</f>
        <v>24</v>
      </c>
      <c r="E170" s="104">
        <f t="shared" si="18"/>
        <v>6</v>
      </c>
      <c r="F170" s="96">
        <f t="shared" si="19"/>
        <v>0.86666666666666659</v>
      </c>
    </row>
    <row r="171" spans="1:6" x14ac:dyDescent="0.25">
      <c r="A171" s="33"/>
      <c r="B171" s="78">
        <f t="shared" si="17"/>
        <v>5</v>
      </c>
      <c r="C171" s="78">
        <v>1</v>
      </c>
      <c r="D171" s="104">
        <f>+F$42+F$55+F$68+F$81</f>
        <v>30</v>
      </c>
      <c r="E171" s="104">
        <f t="shared" si="18"/>
        <v>6</v>
      </c>
      <c r="F171" s="96">
        <f t="shared" si="19"/>
        <v>0.86666666666666659</v>
      </c>
    </row>
    <row r="172" spans="1:6" x14ac:dyDescent="0.25">
      <c r="A172" s="33"/>
      <c r="B172" s="78">
        <f t="shared" si="17"/>
        <v>6</v>
      </c>
      <c r="C172" s="78">
        <v>1</v>
      </c>
      <c r="D172" s="104">
        <f>+F$43+F$56+F$69+F$82</f>
        <v>30</v>
      </c>
      <c r="E172" s="104">
        <f t="shared" si="18"/>
        <v>5</v>
      </c>
      <c r="F172" s="96">
        <f t="shared" si="19"/>
        <v>0.72222222222222221</v>
      </c>
    </row>
    <row r="173" spans="1:6" x14ac:dyDescent="0.25">
      <c r="A173" s="33"/>
      <c r="B173" s="78">
        <f t="shared" si="17"/>
        <v>7</v>
      </c>
      <c r="C173" s="78">
        <v>1</v>
      </c>
      <c r="D173" s="104">
        <f>+F$44+F$57+F$70+F$83</f>
        <v>42</v>
      </c>
      <c r="E173" s="104">
        <f t="shared" si="18"/>
        <v>6</v>
      </c>
      <c r="F173" s="96">
        <f t="shared" si="19"/>
        <v>0.86666666666666659</v>
      </c>
    </row>
    <row r="174" spans="1:6" x14ac:dyDescent="0.25">
      <c r="A174" s="33"/>
      <c r="B174" s="78">
        <f t="shared" si="17"/>
        <v>8</v>
      </c>
      <c r="C174" s="78">
        <v>1</v>
      </c>
      <c r="D174" s="104">
        <f>+F$45+F$58+F$71+F$84</f>
        <v>72</v>
      </c>
      <c r="E174" s="104">
        <f t="shared" si="18"/>
        <v>9</v>
      </c>
      <c r="F174" s="96">
        <f t="shared" si="19"/>
        <v>1.3</v>
      </c>
    </row>
    <row r="175" spans="1:6" x14ac:dyDescent="0.25">
      <c r="A175" s="33"/>
      <c r="B175" s="78">
        <f t="shared" si="17"/>
        <v>9</v>
      </c>
      <c r="C175" s="78">
        <v>1</v>
      </c>
      <c r="D175" s="104">
        <f>+F$46+F$59+F$72+F$85</f>
        <v>63</v>
      </c>
      <c r="E175" s="104">
        <f t="shared" si="18"/>
        <v>7</v>
      </c>
      <c r="F175" s="96">
        <f t="shared" si="19"/>
        <v>1.0111111111111111</v>
      </c>
    </row>
    <row r="176" spans="1:6" x14ac:dyDescent="0.25">
      <c r="A176" s="33"/>
      <c r="B176" s="78">
        <f t="shared" si="17"/>
        <v>10</v>
      </c>
      <c r="C176" s="78">
        <v>4</v>
      </c>
      <c r="D176" s="104">
        <f>+F$47+F$60+F$73+F$86+F$48+F$61+F$74+F$87+F$49+F$62+F$75+F$88+F$50+F$63+F$76+F$89</f>
        <v>350</v>
      </c>
      <c r="E176" s="104">
        <f t="shared" si="18"/>
        <v>35</v>
      </c>
      <c r="F176" s="96">
        <f t="shared" si="19"/>
        <v>5.0555555555555554</v>
      </c>
    </row>
    <row r="177" spans="1:19" s="33" customFormat="1" ht="15.75" thickBot="1" x14ac:dyDescent="0.3">
      <c r="B177" s="16" t="s">
        <v>38</v>
      </c>
      <c r="C177" s="105">
        <f>SUM(C167:C176)</f>
        <v>13</v>
      </c>
      <c r="D177" s="39"/>
      <c r="E177" s="106">
        <f>SUM(E167:E176)</f>
        <v>90</v>
      </c>
      <c r="F177" s="106">
        <f>SUM(F167:F176)</f>
        <v>13</v>
      </c>
    </row>
    <row r="178" spans="1:19" s="33" customFormat="1" ht="15.75" thickTop="1" x14ac:dyDescent="0.25">
      <c r="B178" s="37"/>
      <c r="C178" s="37"/>
      <c r="E178" s="37"/>
      <c r="F178" s="37"/>
      <c r="H178" s="39"/>
      <c r="I178" s="39"/>
      <c r="J178" s="39"/>
      <c r="K178" s="39"/>
      <c r="L178" s="39"/>
      <c r="P178" s="14"/>
      <c r="Q178" s="14"/>
      <c r="R178" s="14"/>
      <c r="S178" s="14"/>
    </row>
    <row r="179" spans="1:19" s="33" customFormat="1" x14ac:dyDescent="0.25">
      <c r="A179" s="33" t="s">
        <v>90</v>
      </c>
      <c r="C179" s="37"/>
      <c r="D179" s="37"/>
      <c r="E179" s="37"/>
    </row>
    <row r="180" spans="1:19" s="33" customFormat="1" x14ac:dyDescent="0.25">
      <c r="A180" s="33" t="s">
        <v>91</v>
      </c>
      <c r="C180" s="37"/>
      <c r="D180" s="37"/>
      <c r="E180" s="37"/>
    </row>
    <row r="181" spans="1:19" x14ac:dyDescent="0.25">
      <c r="A181" s="1" t="s">
        <v>92</v>
      </c>
      <c r="B181" s="84"/>
      <c r="C181" s="84"/>
      <c r="D181" s="84"/>
      <c r="E181" s="84"/>
      <c r="F181" s="84"/>
    </row>
    <row r="184" spans="1:19" x14ac:dyDescent="0.25">
      <c r="A184" s="6" t="s">
        <v>72</v>
      </c>
      <c r="B184" s="6"/>
      <c r="C184" s="6"/>
    </row>
    <row r="185" spans="1:19" x14ac:dyDescent="0.25">
      <c r="A185" s="6" t="s">
        <v>143</v>
      </c>
      <c r="B185" s="6"/>
      <c r="C185" s="6"/>
    </row>
    <row r="186" spans="1:19" x14ac:dyDescent="0.25">
      <c r="D186" s="39" t="s">
        <v>145</v>
      </c>
      <c r="E186" s="39"/>
      <c r="F186" s="39"/>
      <c r="I186" s="14" t="s">
        <v>47</v>
      </c>
      <c r="J186" s="14"/>
      <c r="K186" s="14"/>
      <c r="L186" s="14"/>
    </row>
    <row r="187" spans="1:19" ht="75" x14ac:dyDescent="0.25">
      <c r="A187" s="26" t="s">
        <v>144</v>
      </c>
      <c r="D187" s="39"/>
      <c r="E187" s="39"/>
      <c r="F187" s="39"/>
      <c r="I187" s="14"/>
      <c r="J187" s="14"/>
      <c r="K187" s="14"/>
      <c r="L187" s="14"/>
    </row>
    <row r="188" spans="1:19" ht="30" x14ac:dyDescent="0.25">
      <c r="A188" s="26" t="s">
        <v>73</v>
      </c>
    </row>
    <row r="189" spans="1:19" ht="45" x14ac:dyDescent="0.25">
      <c r="A189" s="26" t="s">
        <v>146</v>
      </c>
    </row>
    <row r="190" spans="1:19" ht="75" x14ac:dyDescent="0.25">
      <c r="A190" s="26" t="s">
        <v>93</v>
      </c>
    </row>
    <row r="191" spans="1:19" ht="60" x14ac:dyDescent="0.25">
      <c r="A191" s="26" t="s">
        <v>147</v>
      </c>
    </row>
    <row r="192" spans="1:19" ht="105" x14ac:dyDescent="0.25">
      <c r="A192" s="26" t="s">
        <v>78</v>
      </c>
      <c r="D192" s="39"/>
      <c r="E192" s="39"/>
      <c r="F192" s="39"/>
      <c r="I192" s="14"/>
      <c r="J192" s="14"/>
      <c r="K192" s="14"/>
      <c r="L192" s="14"/>
    </row>
    <row r="193" spans="1:7" x14ac:dyDescent="0.25">
      <c r="A193" s="26"/>
    </row>
    <row r="194" spans="1:7" x14ac:dyDescent="0.25">
      <c r="A194" s="7" t="s">
        <v>111</v>
      </c>
      <c r="B194" s="6"/>
      <c r="C194" s="6"/>
      <c r="D194" s="6"/>
      <c r="E194" s="6"/>
    </row>
    <row r="195" spans="1:7" x14ac:dyDescent="0.25">
      <c r="A195" s="107"/>
    </row>
    <row r="196" spans="1:7" ht="30" x14ac:dyDescent="0.25">
      <c r="A196" s="108" t="s">
        <v>98</v>
      </c>
      <c r="B196" s="4">
        <f>+B115</f>
        <v>7.1444444444444457</v>
      </c>
      <c r="E196" s="84"/>
      <c r="F196" s="84"/>
      <c r="G196" s="84"/>
    </row>
    <row r="197" spans="1:7" x14ac:dyDescent="0.25">
      <c r="A197" s="4" t="s">
        <v>99</v>
      </c>
      <c r="B197" s="4">
        <f>+C163</f>
        <v>2.2294425763368362</v>
      </c>
      <c r="E197" s="109"/>
      <c r="F197" s="109"/>
      <c r="G197" s="109"/>
    </row>
    <row r="198" spans="1:7" x14ac:dyDescent="0.25">
      <c r="A198" s="22" t="s">
        <v>101</v>
      </c>
      <c r="B198" s="22"/>
      <c r="C198" s="22"/>
      <c r="D198" s="22"/>
      <c r="E198" s="22"/>
      <c r="F198" s="22"/>
    </row>
    <row r="200" spans="1:7" s="33" customFormat="1" x14ac:dyDescent="0.25">
      <c r="A200" s="22" t="s">
        <v>113</v>
      </c>
      <c r="E200" s="110" t="s">
        <v>94</v>
      </c>
      <c r="F200" s="111" t="s">
        <v>65</v>
      </c>
      <c r="G200" s="110" t="s">
        <v>95</v>
      </c>
    </row>
    <row r="201" spans="1:7" s="33" customFormat="1" x14ac:dyDescent="0.25">
      <c r="A201" s="33" t="s">
        <v>38</v>
      </c>
      <c r="E201" s="74">
        <v>3</v>
      </c>
      <c r="F201" s="74"/>
      <c r="G201" s="74">
        <v>10</v>
      </c>
    </row>
    <row r="202" spans="1:7" s="33" customFormat="1" x14ac:dyDescent="0.25">
      <c r="A202" s="33" t="s">
        <v>96</v>
      </c>
      <c r="E202" s="74">
        <v>3</v>
      </c>
      <c r="F202" s="74"/>
      <c r="G202" s="74">
        <v>3</v>
      </c>
    </row>
    <row r="203" spans="1:7" s="33" customFormat="1" x14ac:dyDescent="0.25">
      <c r="A203" s="33" t="s">
        <v>97</v>
      </c>
      <c r="E203" s="74">
        <f>+E201/E202</f>
        <v>1</v>
      </c>
      <c r="F203" s="74"/>
      <c r="G203" s="112">
        <f>+G201/G202</f>
        <v>3.3333333333333335</v>
      </c>
    </row>
    <row r="204" spans="1:7" x14ac:dyDescent="0.25">
      <c r="A204" s="1" t="s">
        <v>74</v>
      </c>
      <c r="E204" s="113">
        <f>+(E203-B196)/B197</f>
        <v>-2.7560451700623259</v>
      </c>
      <c r="F204" s="114" t="s">
        <v>65</v>
      </c>
      <c r="G204" s="113">
        <f>+(G203-B196)/B197</f>
        <v>-1.7094457383930883</v>
      </c>
    </row>
    <row r="205" spans="1:7" x14ac:dyDescent="0.25">
      <c r="A205" s="1" t="s">
        <v>100</v>
      </c>
      <c r="E205" s="73">
        <v>2.8999999999999998E-3</v>
      </c>
      <c r="F205" s="114" t="s">
        <v>65</v>
      </c>
      <c r="G205" s="73">
        <v>4.36E-2</v>
      </c>
    </row>
    <row r="206" spans="1:7" ht="45" x14ac:dyDescent="0.25">
      <c r="A206" s="115" t="s">
        <v>149</v>
      </c>
      <c r="B206" s="116">
        <f>+G205-E205</f>
        <v>4.07E-2</v>
      </c>
      <c r="C206" s="117" t="s">
        <v>102</v>
      </c>
      <c r="D206" s="118">
        <f>+B206</f>
        <v>4.07E-2</v>
      </c>
      <c r="E206" s="1" t="s">
        <v>109</v>
      </c>
    </row>
    <row r="208" spans="1:7" x14ac:dyDescent="0.25">
      <c r="A208" s="22" t="s">
        <v>103</v>
      </c>
      <c r="B208" s="4"/>
      <c r="C208" s="4"/>
      <c r="D208" s="4"/>
    </row>
    <row r="209" spans="1:7" s="33" customFormat="1" x14ac:dyDescent="0.25">
      <c r="A209" s="119" t="s">
        <v>105</v>
      </c>
      <c r="C209" s="120">
        <v>0.9</v>
      </c>
    </row>
    <row r="210" spans="1:7" x14ac:dyDescent="0.25">
      <c r="A210" s="33" t="s">
        <v>104</v>
      </c>
      <c r="B210" s="33"/>
      <c r="C210" s="121">
        <f>+(1-C209)/2</f>
        <v>4.9999999999999989E-2</v>
      </c>
      <c r="D210" s="33"/>
      <c r="E210" s="33"/>
    </row>
    <row r="211" spans="1:7" s="33" customFormat="1" x14ac:dyDescent="0.25">
      <c r="E211" s="110" t="s">
        <v>106</v>
      </c>
      <c r="F211" s="111" t="s">
        <v>65</v>
      </c>
      <c r="G211" s="110" t="s">
        <v>107</v>
      </c>
    </row>
    <row r="212" spans="1:7" s="33" customFormat="1" x14ac:dyDescent="0.25">
      <c r="A212" s="33" t="s">
        <v>114</v>
      </c>
      <c r="E212" s="122">
        <f>+C210</f>
        <v>4.9999999999999989E-2</v>
      </c>
      <c r="F212" s="123" t="s">
        <v>65</v>
      </c>
      <c r="G212" s="122">
        <f>+C210+C209</f>
        <v>0.95</v>
      </c>
    </row>
    <row r="213" spans="1:7" s="33" customFormat="1" x14ac:dyDescent="0.25">
      <c r="A213" s="33" t="s">
        <v>108</v>
      </c>
      <c r="E213" s="74">
        <v>-1.64</v>
      </c>
      <c r="F213" s="74"/>
      <c r="G213" s="74">
        <v>1.64</v>
      </c>
    </row>
    <row r="214" spans="1:7" x14ac:dyDescent="0.25">
      <c r="A214" s="5" t="s">
        <v>77</v>
      </c>
      <c r="B214" s="5"/>
      <c r="C214" s="5"/>
      <c r="D214" s="5"/>
      <c r="E214" s="67">
        <f>+B196+(E213*B197)</f>
        <v>3.4881586192520344</v>
      </c>
      <c r="F214" s="53" t="s">
        <v>65</v>
      </c>
      <c r="G214" s="67">
        <f>+B196+(G213*B197)</f>
        <v>10.800730269636857</v>
      </c>
    </row>
    <row r="215" spans="1:7" x14ac:dyDescent="0.25">
      <c r="A215" s="5" t="s">
        <v>112</v>
      </c>
      <c r="B215" s="5"/>
      <c r="C215" s="5"/>
      <c r="D215" s="5"/>
      <c r="E215" s="124"/>
      <c r="F215" s="125"/>
      <c r="G215" s="126"/>
    </row>
    <row r="217" spans="1:7" x14ac:dyDescent="0.25">
      <c r="A217" s="22" t="s">
        <v>150</v>
      </c>
      <c r="B217" s="4"/>
      <c r="C217" s="4"/>
      <c r="D217" s="4"/>
    </row>
    <row r="219" spans="1:7" x14ac:dyDescent="0.25">
      <c r="A219" s="1" t="s">
        <v>151</v>
      </c>
    </row>
    <row r="220" spans="1:7" ht="30" x14ac:dyDescent="0.25">
      <c r="A220" s="6"/>
      <c r="B220" s="92" t="s">
        <v>128</v>
      </c>
    </row>
    <row r="221" spans="1:7" x14ac:dyDescent="0.25">
      <c r="A221" s="93" t="s">
        <v>61</v>
      </c>
      <c r="B221" s="96">
        <f>+E159</f>
        <v>21.433333333333334</v>
      </c>
    </row>
    <row r="222" spans="1:7" x14ac:dyDescent="0.25">
      <c r="A222" s="93" t="s">
        <v>85</v>
      </c>
      <c r="B222" s="96">
        <f>+E162</f>
        <v>5.3893928744855444</v>
      </c>
    </row>
    <row r="224" spans="1:7" x14ac:dyDescent="0.25">
      <c r="A224" s="1" t="s">
        <v>152</v>
      </c>
      <c r="B224" s="1">
        <v>20</v>
      </c>
    </row>
    <row r="225" spans="1:4" x14ac:dyDescent="0.25">
      <c r="A225" s="1" t="s">
        <v>74</v>
      </c>
      <c r="B225" s="81">
        <f>+(B224-B221)/B222</f>
        <v>-0.26595450855309105</v>
      </c>
    </row>
    <row r="226" spans="1:4" ht="30" x14ac:dyDescent="0.25">
      <c r="A226" s="26" t="s">
        <v>153</v>
      </c>
      <c r="B226" s="1">
        <v>0.39360000000000001</v>
      </c>
    </row>
    <row r="227" spans="1:4" x14ac:dyDescent="0.25">
      <c r="A227" s="5" t="s">
        <v>154</v>
      </c>
      <c r="B227" s="5">
        <f>1-B226</f>
        <v>0.60640000000000005</v>
      </c>
      <c r="C227" s="127" t="s">
        <v>155</v>
      </c>
      <c r="D227" s="128">
        <f>+B227</f>
        <v>0.60640000000000005</v>
      </c>
    </row>
  </sheetData>
  <sortState columnSort="1" ref="G102:AJ102">
    <sortCondition ref="G102:AJ102"/>
  </sortState>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C6" sqref="C6"/>
    </sheetView>
  </sheetViews>
  <sheetFormatPr defaultRowHeight="15" x14ac:dyDescent="0.25"/>
  <sheetData>
    <row r="6" spans="3:3" x14ac:dyDescent="0.25">
      <c r="C6"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Questions </vt:lpstr>
      <vt:lpstr>Sheet3</vt:lpstr>
    </vt:vector>
  </TitlesOfParts>
  <Company>AT&amp;T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Teresa Aysan</dc:creator>
  <cp:lastModifiedBy>AYSAN, TERESA</cp:lastModifiedBy>
  <cp:lastPrinted>2015-04-13T02:54:09Z</cp:lastPrinted>
  <dcterms:created xsi:type="dcterms:W3CDTF">2015-04-13T00:01:01Z</dcterms:created>
  <dcterms:modified xsi:type="dcterms:W3CDTF">2018-04-17T14:21:38Z</dcterms:modified>
</cp:coreProperties>
</file>