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2899\OneDrive\Escritorio\Algo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55" i="1"/>
  <c r="C54" i="1"/>
  <c r="C53" i="1"/>
  <c r="C52" i="1"/>
  <c r="I6" i="1" l="1"/>
  <c r="I5" i="1"/>
  <c r="I4" i="1"/>
  <c r="C19" i="1" l="1"/>
  <c r="D19" i="1"/>
  <c r="E19" i="1"/>
  <c r="F19" i="1"/>
  <c r="B19" i="1"/>
  <c r="C18" i="1"/>
  <c r="D18" i="1"/>
  <c r="E18" i="1"/>
  <c r="F18" i="1"/>
  <c r="B18" i="1"/>
  <c r="F16" i="1"/>
  <c r="C16" i="1"/>
  <c r="D16" i="1"/>
  <c r="E16" i="1"/>
  <c r="B16" i="1"/>
  <c r="F13" i="1"/>
  <c r="F14" i="1"/>
  <c r="F15" i="1"/>
  <c r="F12" i="1"/>
  <c r="C15" i="1"/>
  <c r="D15" i="1"/>
  <c r="E15" i="1"/>
  <c r="B15" i="1"/>
  <c r="C13" i="1"/>
  <c r="D13" i="1"/>
  <c r="E13" i="1"/>
  <c r="B13" i="1"/>
  <c r="C10" i="1"/>
  <c r="D10" i="1"/>
  <c r="E10" i="1"/>
  <c r="F10" i="1"/>
  <c r="C9" i="1"/>
  <c r="D9" i="1"/>
  <c r="E9" i="1"/>
  <c r="F9" i="1"/>
  <c r="B9" i="1"/>
  <c r="F6" i="1"/>
  <c r="F5" i="1"/>
  <c r="F4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<sst xmlns="http://schemas.openxmlformats.org/spreadsheetml/2006/main" count="35" uniqueCount="22">
  <si>
    <t xml:space="preserve">Total trimestal </t>
  </si>
  <si>
    <t xml:space="preserve">Modelo 1 </t>
  </si>
  <si>
    <t>Modelo 2</t>
  </si>
  <si>
    <t>Modelo 3</t>
  </si>
  <si>
    <t xml:space="preserve">Unidades vendidas </t>
  </si>
  <si>
    <t xml:space="preserve">Ingreso por ventas </t>
  </si>
  <si>
    <t xml:space="preserve">Coste de ventas </t>
  </si>
  <si>
    <t xml:space="preserve">Margen bruto </t>
  </si>
  <si>
    <t>Personal ventas</t>
  </si>
  <si>
    <t xml:space="preserve">Comisio ventas </t>
  </si>
  <si>
    <t xml:space="preserve">Publicidad </t>
  </si>
  <si>
    <t xml:space="preserve">Coostes fijos </t>
  </si>
  <si>
    <t xml:space="preserve">Coste total </t>
  </si>
  <si>
    <t xml:space="preserve">Beneficio </t>
  </si>
  <si>
    <t xml:space="preserve">Margen beneficio </t>
  </si>
  <si>
    <t xml:space="preserve">Comision ventas </t>
  </si>
  <si>
    <t xml:space="preserve">Porcentaje Costes fijos </t>
  </si>
  <si>
    <t>Total Anual</t>
  </si>
  <si>
    <t>Modelo 1</t>
  </si>
  <si>
    <t xml:space="preserve">Costes </t>
  </si>
  <si>
    <t xml:space="preserve">Precio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</si>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</sst>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4" xfId="0" applyFont="1" applyBorder="1"/>
    <xf numFmtId="0" fontId="2" fillId="0" borderId="8" xfId="0" applyFont="1" applyBorder="1"/>
    <xf numFmtId="0" fontId="2" fillId="0" borderId="4" xfId="0" applyFont="1" applyBorder="1" applyAlignment="1"/>
    <xf numFmtId="0" fontId="2" fillId="0" borderId="1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11" xfId="0" applyFont="1" applyBorder="1"/>
    <xf numFmtId="0" fontId="2" fillId="0" borderId="12" xfId="0" applyFont="1" applyBorder="1"/>
    <xf numFmtId="0" fontId="1" fillId="0" borderId="14" xfId="0" applyFont="1" applyBorder="1"/>
    <xf numFmtId="0" fontId="0" fillId="0" borderId="2" xfId="0" applyBorder="1"/>
    <xf numFmtId="0" fontId="1" fillId="0" borderId="2" xfId="0" applyFont="1" applyBorder="1"/>
    <xf numFmtId="0" fontId="0" fillId="0" borderId="15" xfId="0" applyBorder="1"/>
    <xf numFmtId="0" fontId="0" fillId="0" borderId="13" xfId="0" applyBorder="1"/>
    <xf numFmtId="0" fontId="3" fillId="2" borderId="13" xfId="0" applyFont="1" applyFill="1" applyBorder="1" applyAlignment="1"/>
    <xf numFmtId="9" fontId="0" fillId="0" borderId="0" xfId="0" applyNumberFormat="1"/>
    <xf numFmtId="164" fontId="2" fillId="0" borderId="0" xfId="0" applyNumberFormat="1" applyFont="1"/>
    <xf numFmtId="164" fontId="2" fillId="0" borderId="15" xfId="0" applyNumberFormat="1" applyFont="1" applyBorder="1"/>
    <xf numFmtId="164" fontId="2" fillId="0" borderId="2" xfId="0" applyNumberFormat="1" applyFont="1" applyBorder="1"/>
    <xf numFmtId="10" fontId="1" fillId="0" borderId="1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image" Target="../media/image4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</a:t>
            </a:r>
            <a:r>
              <a:rPr lang="es-MX" baseline="0"/>
              <a:t> Vendidas</a:t>
            </a:r>
            <a:endParaRPr lang="es-MX"/>
          </a:p>
        </c:rich>
      </c:tx>
      <c:layout>
        <c:manualLayout>
          <c:xMode val="edge"/>
          <c:yMode val="edge"/>
          <c:x val="0.44282633420822404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strRef>
              <c:f>Sheet1!$H$4:$H$6</c:f>
              <c:strCache>
                <c:ptCount val="3"/>
                <c:pt idx="0">
                  <c:v>Modelo 1 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Sheet1!$I$4:$I$6</c:f>
              <c:numCache>
                <c:formatCode>General</c:formatCode>
                <c:ptCount val="3"/>
                <c:pt idx="0">
                  <c:v>199</c:v>
                </c:pt>
                <c:pt idx="1">
                  <c:v>154</c:v>
                </c:pt>
                <c:pt idx="2">
                  <c:v>88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DC53-4E47-A389-746D5B026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7991144"/>
        <c:axId val="417991472"/>
        <c:axId val="0"/>
      </c:bar3DChart>
      <c:catAx>
        <c:axId val="417991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7991472"/>
        <c:crosses val="autoZero"/>
        <c:auto val="1"/>
        <c:lblAlgn val="ctr"/>
        <c:lblOffset val="100"/>
        <c:noMultiLvlLbl val="0"/>
      </c:catAx>
      <c:valAx>
        <c:axId val="41799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799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  <a:sp3d/>
      </c:spPr>
    </c:floor>
    <c:side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  <a:sp3d/>
      </c:spPr>
    </c:sideWall>
    <c:back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Beneficio 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val>
            <c:numRef>
              <c:f>Sheet1!$B$18:$E$18</c:f>
              <c:numCache>
                <c:formatCode>"$"#,##0.00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ABE-B034-91C1E1D3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7091944"/>
        <c:axId val="417091288"/>
        <c:axId val="0"/>
      </c:bar3DChart>
      <c:catAx>
        <c:axId val="41709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7091288"/>
        <c:crosses val="autoZero"/>
        <c:auto val="1"/>
        <c:lblAlgn val="ctr"/>
        <c:lblOffset val="100"/>
        <c:noMultiLvlLbl val="0"/>
      </c:catAx>
      <c:valAx>
        <c:axId val="41709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709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190866141732285"/>
          <c:y val="6.262230919765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Sheet1!$H$4:$H$6</c:f>
              <c:strCache>
                <c:ptCount val="3"/>
                <c:pt idx="0">
                  <c:v>Modelo 1 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Sheet1!$I$4:$I$6</c:f>
              <c:numCache>
                <c:formatCode>General</c:formatCode>
                <c:ptCount val="3"/>
                <c:pt idx="0">
                  <c:v>199</c:v>
                </c:pt>
                <c:pt idx="1">
                  <c:v>154</c:v>
                </c:pt>
                <c:pt idx="2">
                  <c:v>88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06FB-4A72-9EB7-4777C4E85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9700192"/>
        <c:axId val="489699208"/>
        <c:axId val="0"/>
      </c:bar3DChart>
      <c:catAx>
        <c:axId val="4897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9699208"/>
        <c:crosses val="autoZero"/>
        <c:auto val="1"/>
        <c:lblAlgn val="ctr"/>
        <c:lblOffset val="100"/>
        <c:noMultiLvlLbl val="0"/>
      </c:catAx>
      <c:valAx>
        <c:axId val="48969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970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Modelo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6-4B45-96C2-4A349D64649A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Modelo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6-4B45-96C2-4A349D64649A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Modelo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A6-4B45-96C2-4A349D646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9686416"/>
        <c:axId val="489687072"/>
        <c:axId val="0"/>
      </c:bar3DChart>
      <c:catAx>
        <c:axId val="48968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9687072"/>
        <c:crosses val="autoZero"/>
        <c:auto val="1"/>
        <c:lblAlgn val="ctr"/>
        <c:lblOffset val="100"/>
        <c:noMultiLvlLbl val="0"/>
      </c:catAx>
      <c:valAx>
        <c:axId val="4896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968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Modelo 1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7-4D5A-BD65-8FCBEB70F436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Modelo 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7-4D5A-BD65-8FCBEB70F436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Modelo 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7-4D5A-BD65-8FCBEB70F4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2902984"/>
        <c:axId val="422899704"/>
      </c:lineChart>
      <c:catAx>
        <c:axId val="42290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2899704"/>
        <c:crosses val="autoZero"/>
        <c:auto val="1"/>
        <c:lblAlgn val="ctr"/>
        <c:lblOffset val="100"/>
        <c:noMultiLvlLbl val="0"/>
      </c:catAx>
      <c:valAx>
        <c:axId val="4228997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290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696522309711285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Ingreso por ventas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Sheet1!$B$8:$E$8</c:f>
              <c:numCache>
                <c:formatCode>"$"#,##0.00</c:formatCode>
                <c:ptCount val="4"/>
                <c:pt idx="0">
                  <c:v>1445820</c:v>
                </c:pt>
                <c:pt idx="1">
                  <c:v>969780</c:v>
                </c:pt>
                <c:pt idx="2">
                  <c:v>1331510</c:v>
                </c:pt>
                <c:pt idx="3">
                  <c:v>1084090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1-4EFB-A3EA-4DA3297FBEC1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Coste de ventas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Sheet1!$B$9:$E$9</c:f>
              <c:numCache>
                <c:formatCode>"$"#,##0.00</c:formatCode>
                <c:ptCount val="4"/>
                <c:pt idx="0">
                  <c:v>1074570.2</c:v>
                </c:pt>
                <c:pt idx="1">
                  <c:v>721597.6</c:v>
                </c:pt>
                <c:pt idx="2">
                  <c:v>990318.2</c:v>
                </c:pt>
                <c:pt idx="3">
                  <c:v>805849.60000000009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1-4EFB-A3EA-4DA3297F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14704"/>
        <c:axId val="497413064"/>
      </c:areaChart>
      <c:barChart>
        <c:barDir val="col"/>
        <c:grouping val="clustered"/>
        <c:varyColors val="0"/>
        <c:ser>
          <c:idx val="2"/>
          <c:order val="2"/>
          <c:tx>
            <c:strRef>
              <c:f>Sheet1!$A$10</c:f>
              <c:strCache>
                <c:ptCount val="1"/>
                <c:pt idx="0">
                  <c:v>Margen bruto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Sheet1!$B$10:$E$10</c:f>
              <c:numCache>
                <c:formatCode>"$"#,##0.00</c:formatCode>
                <c:ptCount val="4"/>
                <c:pt idx="0">
                  <c:v>371249.80000000005</c:v>
                </c:pt>
                <c:pt idx="1">
                  <c:v>248182.40000000002</c:v>
                </c:pt>
                <c:pt idx="2">
                  <c:v>341191.80000000005</c:v>
                </c:pt>
                <c:pt idx="3">
                  <c:v>278240.39999999991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1-4EFB-A3EA-4DA3297F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414704"/>
        <c:axId val="497413064"/>
      </c:barChart>
      <c:catAx>
        <c:axId val="49741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7413064"/>
        <c:crosses val="autoZero"/>
        <c:auto val="1"/>
        <c:lblAlgn val="ctr"/>
        <c:lblOffset val="100"/>
        <c:noMultiLvlLbl val="0"/>
      </c:catAx>
      <c:valAx>
        <c:axId val="49741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74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60761154855642"/>
          <c:y val="0.91261519393409141"/>
          <c:w val="0.85439248940036339"/>
          <c:h val="8.738467777364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Personal 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Sheet1!$B$12:$E$12</c:f>
              <c:numCache>
                <c:formatCode>"$"#,##0.00</c:formatCode>
                <c:ptCount val="4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8-4D0F-8EB7-0B01589D7014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Comisio ventas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Sheet1!$B$13:$E$13</c:f>
              <c:numCache>
                <c:formatCode>"$"#,##0.00</c:formatCode>
                <c:ptCount val="4"/>
                <c:pt idx="0">
                  <c:v>3614.55</c:v>
                </c:pt>
                <c:pt idx="1">
                  <c:v>2424.4500000000003</c:v>
                </c:pt>
                <c:pt idx="2">
                  <c:v>3328.7750000000001</c:v>
                </c:pt>
                <c:pt idx="3">
                  <c:v>2710.2249999999999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8-4D0F-8EB7-0B01589D7014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Publicidad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Sheet1!$B$14:$E$14</c:f>
              <c:numCache>
                <c:formatCode>"$"#,##0.00</c:formatCode>
                <c:ptCount val="4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C8-4D0F-8EB7-0B01589D7014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Coostes fijos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Sheet1!$B$15:$E$15</c:f>
              <c:numCache>
                <c:formatCode>"$"#,##0.00</c:formatCode>
                <c:ptCount val="4"/>
                <c:pt idx="0">
                  <c:v>260247.59999999998</c:v>
                </c:pt>
                <c:pt idx="1">
                  <c:v>174560.4</c:v>
                </c:pt>
                <c:pt idx="2">
                  <c:v>239671.8</c:v>
                </c:pt>
                <c:pt idx="3">
                  <c:v>195136.19999999998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C8-4D0F-8EB7-0B01589D7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2285080"/>
        <c:axId val="492285408"/>
        <c:axId val="0"/>
      </c:bar3DChart>
      <c:catAx>
        <c:axId val="492285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2285408"/>
        <c:crosses val="autoZero"/>
        <c:auto val="1"/>
        <c:lblAlgn val="ctr"/>
        <c:lblOffset val="100"/>
        <c:noMultiLvlLbl val="0"/>
      </c:catAx>
      <c:valAx>
        <c:axId val="4922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228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6A5-4F2C-AD1B-BD80CE4328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9CA-4577-9C93-19F10003F949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6A5-4F2C-AD1B-BD80CE43284B}"/>
              </c:ext>
            </c:extLst>
          </c:dPt>
          <c:dPt>
            <c:idx val="3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6A5-4F2C-AD1B-BD80CE4328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Sheet1!$A$52:$A$55</c:f>
              <c:strCache>
                <c:ptCount val="4"/>
                <c:pt idx="0">
                  <c:v>Personal ventas</c:v>
                </c:pt>
                <c:pt idx="1">
                  <c:v>Comisio ventas </c:v>
                </c:pt>
                <c:pt idx="2">
                  <c:v>Publicidad </c:v>
                </c:pt>
                <c:pt idx="3">
                  <c:v>Coostes fijos </c:v>
                </c:pt>
              </c:strCache>
            </c:strRef>
          </c:cat>
          <c:val>
            <c:numRef>
              <c:f>Sheet1!$B$52:$B$55</c:f>
              <c:numCache>
                <c:formatCode>General</c:formatCode>
                <c:ptCount val="4"/>
                <c:pt idx="0">
                  <c:v>40006</c:v>
                </c:pt>
                <c:pt idx="1">
                  <c:v>12078</c:v>
                </c:pt>
                <c:pt idx="2">
                  <c:v>88006</c:v>
                </c:pt>
                <c:pt idx="3">
                  <c:v>869616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5-4F2C-AD1B-BD80CE4328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4072615923007"/>
          <c:y val="0.87094852726742478"/>
          <c:w val="0.88505933176241602"/>
          <c:h val="9.8971557349416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20000">
          <a:srgbClr val="00B0F0"/>
        </a:gs>
        <a:gs pos="72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1">
            <a:lumMod val="8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357713447637296"/>
          <c:y val="0.20981076440312954"/>
          <c:w val="0.77180039896980734"/>
          <c:h val="0.6589612420019731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Beneficio 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matte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Sheet1!$B$18:$E$18</c:f>
              <c:numCache>
                <c:formatCode>"$"#,##0.00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0-CA53-4DFD-89CA-BB30D23A2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gapDepth val="170"/>
        <c:shape val="box"/>
        <c:axId val="611164944"/>
        <c:axId val="489432072"/>
        <c:axId val="0"/>
      </c:bar3DChart>
      <c:catAx>
        <c:axId val="61116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9432072"/>
        <c:crosses val="autoZero"/>
        <c:auto val="1"/>
        <c:lblAlgn val="ctr"/>
        <c:lblOffset val="100"/>
        <c:noMultiLvlLbl val="0"/>
      </c:catAx>
      <c:valAx>
        <c:axId val="48943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116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  <a:sp3d/>
      </c:spPr>
    </c:floor>
    <c:side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  <a:sp3d/>
      </c:spPr>
    </c:sideWall>
    <c:back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345603674540682"/>
          <c:y val="0.17171296296296298"/>
          <c:w val="0.81432174103237098"/>
          <c:h val="0.7208876494604841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Beneficio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041-48F9-98D4-932958805205}"/>
              </c:ext>
            </c:extLst>
          </c:dPt>
          <c:dPt>
            <c:idx val="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041-48F9-98D4-93295880520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041-48F9-98D4-93295880520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7041-48F9-98D4-932958805205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041-48F9-98D4-932958805205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041-48F9-98D4-932958805205}"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041-48F9-98D4-932958805205}"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041-48F9-98D4-932958805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Sheet1!$B$18:$E$18</c:f>
              <c:numCache>
                <c:formatCode>"$"#,##0.00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7041-48F9-98D4-93295880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46"/>
        <c:shape val="box"/>
        <c:axId val="481908960"/>
        <c:axId val="481909944"/>
        <c:axId val="0"/>
      </c:bar3DChart>
      <c:catAx>
        <c:axId val="48190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909944"/>
        <c:crosses val="autoZero"/>
        <c:auto val="1"/>
        <c:lblAlgn val="ctr"/>
        <c:lblOffset val="100"/>
        <c:noMultiLvlLbl val="0"/>
      </c:catAx>
      <c:valAx>
        <c:axId val="48190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FF00"/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90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365125</xdr:colOff>
      <xdr:row>6</xdr:row>
      <xdr:rowOff>22225</xdr:rowOff>
    </xdr:from>
    <xdr:to>
      <xdr:col>12</xdr:col>
      <xdr:colOff>304800</xdr:colOff>
      <xdr:row>17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327025</xdr:colOff>
      <xdr:row>17</xdr:row>
      <xdr:rowOff>98425</xdr:rowOff>
    </xdr:from>
    <xdr:to>
      <xdr:col>12</xdr:col>
      <xdr:colOff>311150</xdr:colOff>
      <xdr:row>27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24</xdr:row>
      <xdr:rowOff>22225</xdr:rowOff>
    </xdr:from>
    <xdr:to>
      <xdr:col>2</xdr:col>
      <xdr:colOff>641350</xdr:colOff>
      <xdr:row>36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708025</xdr:colOff>
      <xdr:row>24</xdr:row>
      <xdr:rowOff>41275</xdr:rowOff>
    </xdr:from>
    <xdr:to>
      <xdr:col>7</xdr:col>
      <xdr:colOff>419100</xdr:colOff>
      <xdr:row>36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15875</xdr:rowOff>
    </xdr:from>
    <xdr:to>
      <xdr:col>3</xdr:col>
      <xdr:colOff>12700</xdr:colOff>
      <xdr:row>49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98425</xdr:colOff>
      <xdr:row>36</xdr:row>
      <xdr:rowOff>168275</xdr:rowOff>
    </xdr:from>
    <xdr:to>
      <xdr:col>7</xdr:col>
      <xdr:colOff>260350</xdr:colOff>
      <xdr:row>49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3175</xdr:colOff>
      <xdr:row>56</xdr:row>
      <xdr:rowOff>98425</xdr:rowOff>
    </xdr:from>
    <xdr:to>
      <xdr:col>3</xdr:col>
      <xdr:colOff>482600</xdr:colOff>
      <xdr:row>68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685560</xdr:colOff>
      <xdr:row>54</xdr:row>
      <xdr:rowOff>144492</xdr:rowOff>
    </xdr:from>
    <xdr:to>
      <xdr:col>10</xdr:col>
      <xdr:colOff>20547</xdr:colOff>
      <xdr:row>67</xdr:row>
      <xdr:rowOff>17313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71</xdr:row>
      <xdr:rowOff>12221</xdr:rowOff>
    </xdr:from>
    <xdr:to>
      <xdr:col>4</xdr:col>
      <xdr:colOff>210868</xdr:colOff>
      <xdr:row>86</xdr:row>
      <xdr:rowOff>59666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430974</xdr:colOff>
      <xdr:row>71</xdr:row>
      <xdr:rowOff>12334</xdr:rowOff>
    </xdr:from>
    <xdr:to>
      <xdr:col>11</xdr:col>
      <xdr:colOff>908</xdr:colOff>
      <xdr:row>86</xdr:row>
      <xdr:rowOff>42422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D1" zoomScale="107" zoomScaleNormal="53" workbookViewId="0">
      <selection activeCell="E97" sqref="E97"/>
    </sheetView>
  </sheetViews>
  <sheetFormatPr defaultRowHeight="14.5" x14ac:dyDescent="0.35"/>
  <cols>
    <col min="1" max="1" width="21.26953125" customWidth="1"/>
    <col min="2" max="2" width="14.90625" bestFit="1" customWidth="1"/>
    <col min="3" max="3" width="13.54296875" customWidth="1"/>
    <col min="4" max="4" width="12.6328125" customWidth="1"/>
    <col min="5" max="5" width="13" customWidth="1"/>
    <col min="6" max="6" width="14.81640625" customWidth="1"/>
  </cols>
  <sheetData>
    <row r="1" spans="1:9" ht="15.5" thickTop="1" thickBot="1" x14ac:dyDescent="0.4">
      <c r="A1" s="21" t="s">
        <v>0</v>
      </c>
      <c r="B1" s="21">
        <v>1</v>
      </c>
      <c r="C1" s="21">
        <v>2</v>
      </c>
      <c r="D1" s="21">
        <v>3</v>
      </c>
      <c r="E1" s="21">
        <v>4</v>
      </c>
      <c r="F1" s="21" t="s">
        <v>17</v>
      </c>
    </row>
    <row r="2" spans="1:9" ht="15" thickTop="1" x14ac:dyDescent="0.35"/>
    <row r="3" spans="1:9" x14ac:dyDescent="0.35">
      <c r="A3" s="1" t="s">
        <v>4</v>
      </c>
    </row>
    <row r="4" spans="1:9" x14ac:dyDescent="0.35">
      <c r="A4" s="7" t="s">
        <v>1</v>
      </c>
      <c r="B4" s="10">
        <v>49</v>
      </c>
      <c r="C4" s="12">
        <v>32</v>
      </c>
      <c r="D4" s="13">
        <v>44</v>
      </c>
      <c r="E4" s="4">
        <v>37</v>
      </c>
      <c r="F4" s="5">
        <f>SUM(B4:E4)</f>
        <v>162</v>
      </c>
      <c r="H4" s="7" t="s">
        <v>1</v>
      </c>
      <c r="I4" s="5">
        <f>SUM(E4:H4)</f>
        <v>199</v>
      </c>
    </row>
    <row r="5" spans="1:9" x14ac:dyDescent="0.35">
      <c r="A5" s="8" t="s">
        <v>2</v>
      </c>
      <c r="B5" s="9">
        <v>38</v>
      </c>
      <c r="C5" s="12">
        <v>25</v>
      </c>
      <c r="D5" s="11">
        <v>35</v>
      </c>
      <c r="E5" s="14">
        <v>28</v>
      </c>
      <c r="F5" s="15">
        <f>SUM(B5:E5)</f>
        <v>126</v>
      </c>
      <c r="H5" s="8" t="s">
        <v>2</v>
      </c>
      <c r="I5" s="15">
        <f>SUM(E5:H5)</f>
        <v>154</v>
      </c>
    </row>
    <row r="6" spans="1:9" x14ac:dyDescent="0.35">
      <c r="A6" s="6" t="s">
        <v>3</v>
      </c>
      <c r="B6" s="9">
        <v>21</v>
      </c>
      <c r="C6" s="11">
        <v>15</v>
      </c>
      <c r="D6" s="11">
        <v>20</v>
      </c>
      <c r="E6" s="9">
        <v>16</v>
      </c>
      <c r="F6" s="12">
        <f>SUM(B6:E6)</f>
        <v>72</v>
      </c>
      <c r="H6" s="6" t="s">
        <v>3</v>
      </c>
      <c r="I6" s="12">
        <f>SUM(E6:H6)</f>
        <v>88</v>
      </c>
    </row>
    <row r="8" spans="1:9" x14ac:dyDescent="0.35">
      <c r="A8" s="2" t="s">
        <v>5</v>
      </c>
      <c r="B8" s="23">
        <f>B4*D22+B5*D23+B6*D24</f>
        <v>1445820</v>
      </c>
      <c r="C8" s="23">
        <f>C4*D22+C5*D23+C6*D24</f>
        <v>969780</v>
      </c>
      <c r="D8" s="23">
        <f>D4*D22+D5*D23+D6*D24</f>
        <v>1331510</v>
      </c>
      <c r="E8" s="23">
        <f>E4*D22+E5*D23+E6*D24</f>
        <v>1084090</v>
      </c>
      <c r="F8" s="23">
        <f>SUM(B8:E8)</f>
        <v>4831200</v>
      </c>
    </row>
    <row r="9" spans="1:9" ht="15" thickBot="1" x14ac:dyDescent="0.4">
      <c r="A9" s="2" t="s">
        <v>6</v>
      </c>
      <c r="B9" s="23">
        <f>B4*$F$22+B5*$F$23+B6*$F$24</f>
        <v>1074570.2</v>
      </c>
      <c r="C9" s="23">
        <f t="shared" ref="C9:F9" si="0">C4*$F$22+C5*$F$23+C6*$F$24</f>
        <v>721597.6</v>
      </c>
      <c r="D9" s="23">
        <f t="shared" si="0"/>
        <v>990318.2</v>
      </c>
      <c r="E9" s="23">
        <f t="shared" si="0"/>
        <v>805849.60000000009</v>
      </c>
      <c r="F9" s="24">
        <f t="shared" si="0"/>
        <v>3592335.6</v>
      </c>
    </row>
    <row r="10" spans="1:9" ht="15.5" thickTop="1" thickBot="1" x14ac:dyDescent="0.4">
      <c r="A10" s="3" t="s">
        <v>7</v>
      </c>
      <c r="B10" s="25">
        <f>B8-B9</f>
        <v>371249.80000000005</v>
      </c>
      <c r="C10" s="25">
        <f t="shared" ref="C10:F10" si="1">C8-C9</f>
        <v>248182.40000000002</v>
      </c>
      <c r="D10" s="25">
        <f t="shared" si="1"/>
        <v>341191.80000000005</v>
      </c>
      <c r="E10" s="25">
        <f t="shared" si="1"/>
        <v>278240.39999999991</v>
      </c>
      <c r="F10" s="24">
        <f t="shared" si="1"/>
        <v>1238864.3999999999</v>
      </c>
    </row>
    <row r="11" spans="1:9" ht="15" thickTop="1" x14ac:dyDescent="0.35"/>
    <row r="12" spans="1:9" x14ac:dyDescent="0.35">
      <c r="A12" s="2" t="s">
        <v>8</v>
      </c>
      <c r="B12" s="23">
        <v>10000</v>
      </c>
      <c r="C12" s="23">
        <v>10001</v>
      </c>
      <c r="D12" s="23">
        <v>10002</v>
      </c>
      <c r="E12" s="23">
        <v>10003</v>
      </c>
      <c r="F12" s="23">
        <f>SUM(B12:E12)</f>
        <v>40006</v>
      </c>
    </row>
    <row r="13" spans="1:9" x14ac:dyDescent="0.35">
      <c r="A13" s="2" t="s">
        <v>9</v>
      </c>
      <c r="B13" s="23">
        <f>B8*$A$22</f>
        <v>3614.55</v>
      </c>
      <c r="C13" s="23">
        <f t="shared" ref="C13:E13" si="2">C8*$A$22</f>
        <v>2424.4500000000003</v>
      </c>
      <c r="D13" s="23">
        <f t="shared" si="2"/>
        <v>3328.7750000000001</v>
      </c>
      <c r="E13" s="23">
        <f t="shared" si="2"/>
        <v>2710.2249999999999</v>
      </c>
      <c r="F13" s="23">
        <f t="shared" ref="F13:F15" si="3">SUM(B13:E13)</f>
        <v>12078</v>
      </c>
    </row>
    <row r="14" spans="1:9" x14ac:dyDescent="0.35">
      <c r="A14" s="2" t="s">
        <v>10</v>
      </c>
      <c r="B14" s="23">
        <v>22000</v>
      </c>
      <c r="C14" s="23">
        <v>22001</v>
      </c>
      <c r="D14" s="23">
        <v>22002</v>
      </c>
      <c r="E14" s="23">
        <v>22003</v>
      </c>
      <c r="F14" s="23">
        <f t="shared" si="3"/>
        <v>88006</v>
      </c>
    </row>
    <row r="15" spans="1:9" ht="15" thickBot="1" x14ac:dyDescent="0.4">
      <c r="A15" s="2" t="s">
        <v>11</v>
      </c>
      <c r="B15" s="23">
        <f>B8*$A$24</f>
        <v>260247.59999999998</v>
      </c>
      <c r="C15" s="23">
        <f t="shared" ref="C15:E15" si="4">C8*$A$24</f>
        <v>174560.4</v>
      </c>
      <c r="D15" s="23">
        <f t="shared" si="4"/>
        <v>239671.8</v>
      </c>
      <c r="E15" s="23">
        <f t="shared" si="4"/>
        <v>195136.19999999998</v>
      </c>
      <c r="F15" s="24">
        <f t="shared" si="3"/>
        <v>869616</v>
      </c>
    </row>
    <row r="16" spans="1:9" ht="15.5" thickTop="1" thickBot="1" x14ac:dyDescent="0.4">
      <c r="A16" s="3" t="s">
        <v>12</v>
      </c>
      <c r="B16" s="25">
        <f>SUM(B12:B15)</f>
        <v>295862.14999999997</v>
      </c>
      <c r="C16" s="25">
        <f t="shared" ref="C16:E16" si="5">SUM(C12:C15)</f>
        <v>208986.84999999998</v>
      </c>
      <c r="D16" s="25">
        <f t="shared" si="5"/>
        <v>275004.57500000001</v>
      </c>
      <c r="E16" s="25">
        <f t="shared" si="5"/>
        <v>229852.42499999999</v>
      </c>
      <c r="F16" s="24">
        <f>SUM(F12:F15)</f>
        <v>1009706</v>
      </c>
    </row>
    <row r="17" spans="1:6" ht="15.5" thickTop="1" thickBot="1" x14ac:dyDescent="0.4">
      <c r="A17" s="17"/>
      <c r="F17" s="19"/>
    </row>
    <row r="18" spans="1:6" ht="15.5" thickTop="1" thickBot="1" x14ac:dyDescent="0.4">
      <c r="A18" s="18" t="s">
        <v>13</v>
      </c>
      <c r="B18" s="25">
        <f>B10-B16</f>
        <v>75387.650000000081</v>
      </c>
      <c r="C18" s="25">
        <f t="shared" ref="C18:F18" si="6">C10-C16</f>
        <v>39195.550000000047</v>
      </c>
      <c r="D18" s="25">
        <f t="shared" si="6"/>
        <v>66187.225000000035</v>
      </c>
      <c r="E18" s="25">
        <f t="shared" si="6"/>
        <v>48387.974999999919</v>
      </c>
      <c r="F18" s="25">
        <f t="shared" si="6"/>
        <v>229158.39999999991</v>
      </c>
    </row>
    <row r="19" spans="1:6" ht="15.5" thickTop="1" thickBot="1" x14ac:dyDescent="0.4">
      <c r="A19" s="16" t="s">
        <v>14</v>
      </c>
      <c r="B19" s="25">
        <f>B18/B8</f>
        <v>5.2141794967561717E-2</v>
      </c>
      <c r="C19" s="25">
        <f t="shared" ref="C19:F19" si="7">C18/C8</f>
        <v>4.0416950236136076E-2</v>
      </c>
      <c r="D19" s="25">
        <f t="shared" si="7"/>
        <v>4.9708394980135365E-2</v>
      </c>
      <c r="E19" s="25">
        <f t="shared" si="7"/>
        <v>4.4634647492366793E-2</v>
      </c>
      <c r="F19" s="25">
        <f t="shared" si="7"/>
        <v>4.7433018711707214E-2</v>
      </c>
    </row>
    <row r="20" spans="1:6" ht="15.5" thickTop="1" thickBot="1" x14ac:dyDescent="0.4"/>
    <row r="21" spans="1:6" ht="15.5" thickTop="1" thickBot="1" x14ac:dyDescent="0.4">
      <c r="A21" s="30" t="s">
        <v>15</v>
      </c>
      <c r="B21" s="30"/>
      <c r="C21" s="30" t="s">
        <v>20</v>
      </c>
      <c r="D21" s="30"/>
      <c r="E21" s="30" t="s">
        <v>19</v>
      </c>
      <c r="F21" s="30"/>
    </row>
    <row r="22" spans="1:6" ht="15.5" thickTop="1" thickBot="1" x14ac:dyDescent="0.4">
      <c r="A22" s="26">
        <v>2.5000000000000001E-3</v>
      </c>
      <c r="B22" s="27"/>
      <c r="C22" s="20" t="s">
        <v>18</v>
      </c>
      <c r="D22" s="20">
        <v>10490</v>
      </c>
      <c r="E22" s="20" t="s">
        <v>18</v>
      </c>
      <c r="F22" s="20">
        <v>7552.8</v>
      </c>
    </row>
    <row r="23" spans="1:6" ht="15.5" thickTop="1" thickBot="1" x14ac:dyDescent="0.4">
      <c r="A23" s="31" t="s">
        <v>16</v>
      </c>
      <c r="B23" s="31"/>
      <c r="C23" s="20" t="s">
        <v>2</v>
      </c>
      <c r="D23" s="20">
        <v>14690</v>
      </c>
      <c r="E23" s="20" t="s">
        <v>2</v>
      </c>
      <c r="F23" s="20">
        <v>10870.6</v>
      </c>
    </row>
    <row r="24" spans="1:6" ht="15.5" thickTop="1" thickBot="1" x14ac:dyDescent="0.4">
      <c r="A24" s="28">
        <v>0.18</v>
      </c>
      <c r="B24" s="29"/>
      <c r="C24" s="20" t="s">
        <v>3</v>
      </c>
      <c r="D24" s="20">
        <v>17790</v>
      </c>
      <c r="E24" s="20" t="s">
        <v>3</v>
      </c>
      <c r="F24" s="20">
        <v>13876.2</v>
      </c>
    </row>
    <row r="25" spans="1:6" ht="15" thickTop="1" x14ac:dyDescent="0.35"/>
    <row r="52" spans="1:5" x14ac:dyDescent="0.35">
      <c r="A52" s="2" t="s">
        <v>8</v>
      </c>
      <c r="B52">
        <v>40006</v>
      </c>
      <c r="C52" s="22">
        <f>B52/B56</f>
        <v>3.9621434358120086E-2</v>
      </c>
      <c r="E52" t="s">
        <v>21</v>
      </c>
    </row>
    <row r="53" spans="1:5" x14ac:dyDescent="0.35">
      <c r="A53" s="2" t="s">
        <v>9</v>
      </c>
      <c r="B53">
        <v>12078</v>
      </c>
      <c r="C53" s="22">
        <f>B53/B56</f>
        <v>1.1961897819761395E-2</v>
      </c>
    </row>
    <row r="54" spans="1:5" x14ac:dyDescent="0.35">
      <c r="A54" s="2" t="s">
        <v>10</v>
      </c>
      <c r="B54">
        <v>88006</v>
      </c>
      <c r="C54" s="22">
        <f>B54/B56</f>
        <v>8.7160024799298019E-2</v>
      </c>
    </row>
    <row r="55" spans="1:5" ht="15" thickBot="1" x14ac:dyDescent="0.4">
      <c r="A55" s="2" t="s">
        <v>11</v>
      </c>
      <c r="B55">
        <v>869616</v>
      </c>
      <c r="C55" s="22">
        <f>B55/B56</f>
        <v>0.86125664302282046</v>
      </c>
    </row>
    <row r="56" spans="1:5" ht="15.5" thickTop="1" thickBot="1" x14ac:dyDescent="0.4">
      <c r="A56" s="3" t="s">
        <v>12</v>
      </c>
      <c r="B56">
        <v>1009706</v>
      </c>
    </row>
    <row r="57" spans="1:5" ht="15" thickTop="1" x14ac:dyDescent="0.35"/>
  </sheetData>
  <mergeCells count="6">
    <mergeCell ref="A22:B22"/>
    <mergeCell ref="A24:B24"/>
    <mergeCell ref="C21:D21"/>
    <mergeCell ref="E21:F21"/>
    <mergeCell ref="A21:B21"/>
    <mergeCell ref="A23:B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52899</dc:creator>
  <cp:lastModifiedBy>52899</cp:lastModifiedBy>
  <dcterms:created xsi:type="dcterms:W3CDTF">2025-04-01T17:30:29Z</dcterms:created>
  <dcterms:modified xsi:type="dcterms:W3CDTF">2025-05-19T17:26:48Z</dcterms:modified>
</cp:coreProperties>
</file>