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203"/>
  <workbookPr autoCompressPictures="0"/>
  <bookViews>
    <workbookView xWindow="0" yWindow="0" windowWidth="23980" windowHeight="14180"/>
  </bookViews>
  <sheets>
    <sheet name="Feuil1" sheetId="1" r:id="rId1"/>
  </sheets>
  <definedNames>
    <definedName name="table">Feuil1!$B$4:$H$22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" i="1" l="1"/>
  <c r="M16" i="1"/>
  <c r="K14" i="1"/>
  <c r="N5" i="1"/>
  <c r="O5" i="1"/>
  <c r="M5" i="1"/>
  <c r="K5" i="1"/>
  <c r="L5" i="1"/>
  <c r="K13" i="1"/>
  <c r="L13" i="1"/>
  <c r="M15" i="1"/>
  <c r="M14" i="1"/>
  <c r="M13" i="1"/>
  <c r="M12" i="1"/>
  <c r="M11" i="1"/>
  <c r="M10" i="1"/>
  <c r="M9" i="1"/>
  <c r="M8" i="1"/>
  <c r="M7" i="1"/>
  <c r="M6" i="1"/>
  <c r="K15" i="1"/>
  <c r="L15" i="1"/>
  <c r="K12" i="1"/>
  <c r="L12" i="1"/>
  <c r="K11" i="1"/>
  <c r="L11" i="1"/>
  <c r="K10" i="1"/>
  <c r="L10" i="1"/>
  <c r="K9" i="1"/>
  <c r="L9" i="1"/>
  <c r="K8" i="1"/>
  <c r="L8" i="1"/>
  <c r="K7" i="1"/>
  <c r="L7" i="1"/>
  <c r="K6" i="1"/>
  <c r="L6" i="1"/>
  <c r="L14" i="1"/>
  <c r="H15" i="1"/>
  <c r="J15" i="1"/>
  <c r="H13" i="1"/>
  <c r="J13" i="1"/>
  <c r="H11" i="1"/>
  <c r="J11" i="1"/>
  <c r="H10" i="1"/>
  <c r="J10" i="1"/>
  <c r="H9" i="1"/>
  <c r="J9" i="1"/>
  <c r="H8" i="1"/>
  <c r="J8" i="1"/>
  <c r="H7" i="1"/>
  <c r="J7" i="1"/>
  <c r="H5" i="1"/>
  <c r="J5" i="1"/>
  <c r="H16" i="1"/>
  <c r="J16" i="1"/>
  <c r="H14" i="1"/>
  <c r="J14" i="1"/>
  <c r="H12" i="1"/>
  <c r="J12" i="1"/>
  <c r="H6" i="1"/>
  <c r="J6" i="1"/>
  <c r="J17" i="1"/>
</calcChain>
</file>

<file path=xl/sharedStrings.xml><?xml version="1.0" encoding="utf-8"?>
<sst xmlns="http://schemas.openxmlformats.org/spreadsheetml/2006/main" count="82" uniqueCount="64">
  <si>
    <t>produit</t>
  </si>
  <si>
    <t>st</t>
  </si>
  <si>
    <t>reference</t>
  </si>
  <si>
    <t>st10</t>
  </si>
  <si>
    <t>longueur</t>
  </si>
  <si>
    <t>largeur</t>
  </si>
  <si>
    <t>hauteur</t>
  </si>
  <si>
    <t>sr</t>
  </si>
  <si>
    <t>sr22</t>
  </si>
  <si>
    <t>sh</t>
  </si>
  <si>
    <t>sh38</t>
  </si>
  <si>
    <t>m2 par element</t>
  </si>
  <si>
    <t>au sol</t>
  </si>
  <si>
    <t>quantite</t>
  </si>
  <si>
    <t>st18</t>
  </si>
  <si>
    <t>st49</t>
  </si>
  <si>
    <t>st59</t>
  </si>
  <si>
    <t>st21</t>
  </si>
  <si>
    <t>sr44</t>
  </si>
  <si>
    <t>st61</t>
  </si>
  <si>
    <t>total m2</t>
  </si>
  <si>
    <t>hauteur camion</t>
  </si>
  <si>
    <t>largueur camion</t>
  </si>
  <si>
    <t>longueur camion</t>
  </si>
  <si>
    <t>13,60 m</t>
  </si>
  <si>
    <t>cale</t>
  </si>
  <si>
    <t>par plat</t>
  </si>
  <si>
    <t>espace</t>
  </si>
  <si>
    <t>par longueur</t>
  </si>
  <si>
    <t>7*7</t>
  </si>
  <si>
    <t>talon</t>
  </si>
  <si>
    <t>5*12</t>
  </si>
  <si>
    <t>1,80 m</t>
  </si>
  <si>
    <t>9 cales</t>
  </si>
  <si>
    <t xml:space="preserve">st </t>
  </si>
  <si>
    <t>10 cales</t>
  </si>
  <si>
    <t>14kg/metre</t>
  </si>
  <si>
    <t>13,5kg/metre</t>
  </si>
  <si>
    <t>13kg/metre</t>
  </si>
  <si>
    <t>poids</t>
  </si>
  <si>
    <t>total  raids</t>
  </si>
  <si>
    <t xml:space="preserve">besoin </t>
  </si>
  <si>
    <t>ref</t>
  </si>
  <si>
    <t>rang</t>
  </si>
  <si>
    <t>poids total</t>
  </si>
  <si>
    <t>long total</t>
  </si>
  <si>
    <t>cote droit</t>
  </si>
  <si>
    <t>cote gauche</t>
  </si>
  <si>
    <t>ps</t>
  </si>
  <si>
    <t>2 cals(20*10)100kg/metre</t>
  </si>
  <si>
    <t>ps22</t>
  </si>
  <si>
    <t>special</t>
  </si>
  <si>
    <t xml:space="preserve">pour : </t>
  </si>
  <si>
    <t>max 1 sur l'autre</t>
  </si>
  <si>
    <t>5 piles</t>
  </si>
  <si>
    <t>cales 20*10</t>
  </si>
  <si>
    <t>st 10</t>
  </si>
  <si>
    <t>1,20*2</t>
  </si>
  <si>
    <t>nbr rangs</t>
  </si>
  <si>
    <t>faire par rapport a la quantite,de la hauteur = total par rang</t>
  </si>
  <si>
    <t>pl20090</t>
  </si>
  <si>
    <t>25kg/metre</t>
  </si>
  <si>
    <t>cale 7*7</t>
  </si>
  <si>
    <t>5 piles(max 10 rangs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</si>
</sst>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16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35"/>
  <sheetViews>
    <sheetView tabSelected="1" topLeftCell="A4" workbookViewId="0">
      <selection activeCell="C25" sqref="C25"/>
    </sheetView>
  </sheetViews>
  <sheetFormatPr baseColWidth="10" defaultRowHeight="14" x14ac:dyDescent="0"/>
  <cols>
    <col min="8" max="8" width="14.5" customWidth="1"/>
    <col min="12" max="12" width="19.6640625" customWidth="1"/>
    <col min="13" max="13" width="12.6640625" customWidth="1"/>
  </cols>
  <sheetData>
    <row r="4" spans="2:16">
      <c r="C4" s="2" t="s">
        <v>0</v>
      </c>
      <c r="D4" s="2" t="s">
        <v>2</v>
      </c>
      <c r="E4" s="2" t="s">
        <v>4</v>
      </c>
      <c r="F4" s="2" t="s">
        <v>5</v>
      </c>
      <c r="G4" s="2" t="s">
        <v>6</v>
      </c>
      <c r="H4" s="2" t="s">
        <v>11</v>
      </c>
      <c r="I4" s="5" t="s">
        <v>13</v>
      </c>
      <c r="J4" s="5" t="s">
        <v>12</v>
      </c>
      <c r="K4" s="5" t="s">
        <v>58</v>
      </c>
      <c r="L4" s="4" t="s">
        <v>26</v>
      </c>
      <c r="M4" s="5" t="s">
        <v>28</v>
      </c>
      <c r="N4" s="14" t="s">
        <v>39</v>
      </c>
      <c r="O4" s="14" t="s">
        <v>40</v>
      </c>
    </row>
    <row r="5" spans="2:16">
      <c r="C5" s="15" t="s">
        <v>1</v>
      </c>
      <c r="D5" s="15" t="s">
        <v>3</v>
      </c>
      <c r="E5" s="15">
        <v>110</v>
      </c>
      <c r="F5" s="15">
        <v>12</v>
      </c>
      <c r="G5" s="15">
        <v>110</v>
      </c>
      <c r="H5" s="16">
        <f>SUM((E5*F5)/10000)</f>
        <v>0.13200000000000001</v>
      </c>
      <c r="I5" s="15">
        <v>80</v>
      </c>
      <c r="J5" s="17">
        <f>SUM(H5*I5)</f>
        <v>10.56</v>
      </c>
      <c r="K5" s="18">
        <f>1800/((G5+(7*10)))</f>
        <v>10</v>
      </c>
      <c r="L5" s="18">
        <f>(2400/(F5+20))/K5</f>
        <v>7.5</v>
      </c>
      <c r="M5" s="18">
        <f>1360/(E5+5)</f>
        <v>11.826086956521738</v>
      </c>
      <c r="N5" s="19">
        <f>(13*110)/100</f>
        <v>14.3</v>
      </c>
      <c r="O5" s="19">
        <f>N5*I5</f>
        <v>1144</v>
      </c>
    </row>
    <row r="6" spans="2:16">
      <c r="C6" s="2" t="s">
        <v>7</v>
      </c>
      <c r="D6" s="2" t="s">
        <v>8</v>
      </c>
      <c r="E6" s="2">
        <v>230</v>
      </c>
      <c r="F6" s="2">
        <v>12</v>
      </c>
      <c r="G6" s="2">
        <v>120</v>
      </c>
      <c r="H6" s="4">
        <f t="shared" ref="H6:H16" si="0">SUM((E6*F6)/10000)</f>
        <v>0.27600000000000002</v>
      </c>
      <c r="I6" s="2"/>
      <c r="J6" s="10">
        <f t="shared" ref="J6:J16" si="1">SUM(H6*I6)</f>
        <v>0</v>
      </c>
      <c r="K6" s="12">
        <f t="shared" ref="K6:K15" si="2">2000/(G6+20)</f>
        <v>14.285714285714286</v>
      </c>
      <c r="L6" s="12">
        <f t="shared" ref="L6:L15" si="3">(2000/(F6+20))/K6</f>
        <v>4.375</v>
      </c>
      <c r="M6" s="12">
        <f t="shared" ref="M6:M15" si="4">1360/(E6+10)</f>
        <v>5.666666666666667</v>
      </c>
    </row>
    <row r="7" spans="2:16">
      <c r="C7" s="2" t="s">
        <v>9</v>
      </c>
      <c r="D7" s="2" t="s">
        <v>10</v>
      </c>
      <c r="E7" s="2">
        <v>400</v>
      </c>
      <c r="F7" s="2">
        <v>12</v>
      </c>
      <c r="G7" s="2">
        <v>120</v>
      </c>
      <c r="H7" s="4">
        <f t="shared" si="0"/>
        <v>0.48</v>
      </c>
      <c r="I7" s="2">
        <v>72</v>
      </c>
      <c r="J7" s="10">
        <f t="shared" si="1"/>
        <v>34.56</v>
      </c>
      <c r="K7" s="12">
        <f t="shared" si="2"/>
        <v>14.285714285714286</v>
      </c>
      <c r="L7" s="12">
        <f t="shared" si="3"/>
        <v>4.375</v>
      </c>
      <c r="M7" s="12">
        <f t="shared" si="4"/>
        <v>3.3170731707317072</v>
      </c>
      <c r="N7" s="9"/>
    </row>
    <row r="8" spans="2:16">
      <c r="C8" s="2" t="s">
        <v>1</v>
      </c>
      <c r="D8" s="2" t="s">
        <v>14</v>
      </c>
      <c r="E8" s="2">
        <v>190</v>
      </c>
      <c r="F8" s="2">
        <v>12</v>
      </c>
      <c r="G8" s="2">
        <v>107</v>
      </c>
      <c r="H8" s="2">
        <f t="shared" si="0"/>
        <v>0.22800000000000001</v>
      </c>
      <c r="I8" s="2">
        <v>80</v>
      </c>
      <c r="J8" s="10">
        <f t="shared" si="1"/>
        <v>18.240000000000002</v>
      </c>
      <c r="K8" s="12">
        <f t="shared" si="2"/>
        <v>15.748031496062993</v>
      </c>
      <c r="L8" s="12">
        <f t="shared" si="3"/>
        <v>3.96875</v>
      </c>
      <c r="M8" s="12">
        <f t="shared" si="4"/>
        <v>6.8</v>
      </c>
    </row>
    <row r="9" spans="2:16">
      <c r="B9" s="3"/>
      <c r="C9" s="5" t="s">
        <v>1</v>
      </c>
      <c r="D9" s="5" t="s">
        <v>15</v>
      </c>
      <c r="E9" s="5">
        <v>500</v>
      </c>
      <c r="F9" s="5">
        <v>12</v>
      </c>
      <c r="G9" s="5">
        <v>107</v>
      </c>
      <c r="H9" s="5">
        <f t="shared" si="0"/>
        <v>0.6</v>
      </c>
      <c r="I9" s="2">
        <v>80</v>
      </c>
      <c r="J9" s="10">
        <f t="shared" si="1"/>
        <v>48</v>
      </c>
      <c r="K9" s="12">
        <f t="shared" si="2"/>
        <v>15.748031496062993</v>
      </c>
      <c r="L9" s="12">
        <f t="shared" si="3"/>
        <v>3.96875</v>
      </c>
      <c r="M9" s="12">
        <f t="shared" si="4"/>
        <v>2.6666666666666665</v>
      </c>
      <c r="P9" s="9"/>
    </row>
    <row r="10" spans="2:16">
      <c r="B10" s="3"/>
      <c r="C10" s="5" t="s">
        <v>1</v>
      </c>
      <c r="D10" s="6" t="s">
        <v>16</v>
      </c>
      <c r="E10" s="13">
        <v>600</v>
      </c>
      <c r="F10" s="7">
        <v>12</v>
      </c>
      <c r="G10" s="7">
        <v>107</v>
      </c>
      <c r="H10" s="5">
        <f t="shared" si="0"/>
        <v>0.72</v>
      </c>
      <c r="I10" s="2">
        <v>80</v>
      </c>
      <c r="J10" s="10">
        <f t="shared" si="1"/>
        <v>57.599999999999994</v>
      </c>
      <c r="K10" s="12">
        <f t="shared" si="2"/>
        <v>15.748031496062993</v>
      </c>
      <c r="L10" s="12">
        <f t="shared" si="3"/>
        <v>3.96875</v>
      </c>
      <c r="M10" s="12">
        <f t="shared" si="4"/>
        <v>2.2295081967213113</v>
      </c>
    </row>
    <row r="11" spans="2:16">
      <c r="B11" s="3"/>
      <c r="C11" s="5" t="s">
        <v>1</v>
      </c>
      <c r="D11" s="6" t="s">
        <v>17</v>
      </c>
      <c r="E11" s="13">
        <v>220</v>
      </c>
      <c r="F11" s="7">
        <v>12</v>
      </c>
      <c r="G11" s="7">
        <v>107</v>
      </c>
      <c r="H11" s="5">
        <f t="shared" si="0"/>
        <v>0.26400000000000001</v>
      </c>
      <c r="I11" s="2">
        <v>80</v>
      </c>
      <c r="J11" s="10">
        <f t="shared" si="1"/>
        <v>21.12</v>
      </c>
      <c r="K11" s="12">
        <f t="shared" si="2"/>
        <v>15.748031496062993</v>
      </c>
      <c r="L11" s="12">
        <f t="shared" si="3"/>
        <v>3.96875</v>
      </c>
      <c r="M11" s="12">
        <f t="shared" si="4"/>
        <v>5.9130434782608692</v>
      </c>
    </row>
    <row r="12" spans="2:16">
      <c r="B12" s="3"/>
      <c r="C12" s="5" t="s">
        <v>7</v>
      </c>
      <c r="D12" s="6" t="s">
        <v>18</v>
      </c>
      <c r="E12" s="13">
        <v>450</v>
      </c>
      <c r="F12" s="7">
        <v>12</v>
      </c>
      <c r="G12" s="7">
        <v>120</v>
      </c>
      <c r="H12" s="5">
        <f t="shared" si="0"/>
        <v>0.54</v>
      </c>
      <c r="I12" s="2">
        <v>72</v>
      </c>
      <c r="J12" s="10">
        <f t="shared" si="1"/>
        <v>38.880000000000003</v>
      </c>
      <c r="K12" s="12">
        <f t="shared" si="2"/>
        <v>14.285714285714286</v>
      </c>
      <c r="L12" s="12">
        <f t="shared" si="3"/>
        <v>4.375</v>
      </c>
      <c r="M12" s="12">
        <f t="shared" si="4"/>
        <v>2.9565217391304346</v>
      </c>
    </row>
    <row r="13" spans="2:16">
      <c r="B13" s="3"/>
      <c r="C13" s="5" t="s">
        <v>1</v>
      </c>
      <c r="D13" s="6" t="s">
        <v>19</v>
      </c>
      <c r="E13" s="13">
        <v>620</v>
      </c>
      <c r="F13" s="7">
        <v>12</v>
      </c>
      <c r="G13" s="7">
        <v>107</v>
      </c>
      <c r="H13" s="5">
        <f t="shared" si="0"/>
        <v>0.74399999999999999</v>
      </c>
      <c r="I13" s="2">
        <v>80</v>
      </c>
      <c r="J13" s="10">
        <f t="shared" si="1"/>
        <v>59.519999999999996</v>
      </c>
      <c r="K13" s="12">
        <f>2500/(G13+7)</f>
        <v>21.92982456140351</v>
      </c>
      <c r="L13" s="12">
        <f>(2500/(F13+7))/K13</f>
        <v>5.9999999999999991</v>
      </c>
      <c r="M13" s="12">
        <f t="shared" si="4"/>
        <v>2.1587301587301586</v>
      </c>
    </row>
    <row r="14" spans="2:16">
      <c r="C14" s="2" t="s">
        <v>48</v>
      </c>
      <c r="D14" s="2" t="s">
        <v>50</v>
      </c>
      <c r="E14" s="2">
        <v>260</v>
      </c>
      <c r="F14" s="8">
        <v>20</v>
      </c>
      <c r="G14" s="8">
        <v>300</v>
      </c>
      <c r="H14" s="2">
        <f t="shared" si="0"/>
        <v>0.52</v>
      </c>
      <c r="I14" s="2">
        <v>10</v>
      </c>
      <c r="J14" s="10">
        <f t="shared" si="1"/>
        <v>5.2</v>
      </c>
      <c r="K14" s="12">
        <f>1800/(G14+20)</f>
        <v>5.625</v>
      </c>
      <c r="L14" s="12">
        <f>(2500/(F14+20))/K14</f>
        <v>11.111111111111111</v>
      </c>
      <c r="M14" s="12">
        <f t="shared" si="4"/>
        <v>5.0370370370370372</v>
      </c>
      <c r="N14" t="s">
        <v>51</v>
      </c>
    </row>
    <row r="15" spans="2:16">
      <c r="C15" s="2"/>
      <c r="D15" s="2"/>
      <c r="E15" s="2"/>
      <c r="F15" s="8"/>
      <c r="G15" s="8"/>
      <c r="H15" s="2">
        <f t="shared" si="0"/>
        <v>0</v>
      </c>
      <c r="I15" s="2"/>
      <c r="J15" s="10">
        <f t="shared" si="1"/>
        <v>0</v>
      </c>
      <c r="K15" s="12">
        <f t="shared" si="2"/>
        <v>100</v>
      </c>
      <c r="L15" s="12">
        <f t="shared" si="3"/>
        <v>1</v>
      </c>
      <c r="M15" s="12">
        <f t="shared" si="4"/>
        <v>136</v>
      </c>
    </row>
    <row r="16" spans="2:16">
      <c r="C16" s="2"/>
      <c r="D16" s="2" t="s">
        <v>56</v>
      </c>
      <c r="E16" s="2">
        <v>110</v>
      </c>
      <c r="F16" s="8">
        <v>12</v>
      </c>
      <c r="G16" s="8">
        <v>110</v>
      </c>
      <c r="H16" s="2">
        <f t="shared" si="0"/>
        <v>0.13200000000000001</v>
      </c>
      <c r="I16" s="2">
        <v>8</v>
      </c>
      <c r="J16" s="10">
        <f t="shared" si="1"/>
        <v>1.056</v>
      </c>
      <c r="K16" s="12">
        <f>1800/((G16+(10*7)))</f>
        <v>10</v>
      </c>
      <c r="L16" s="12"/>
      <c r="M16" s="12">
        <f>1360/(E16+5)</f>
        <v>11.826086956521738</v>
      </c>
    </row>
    <row r="17" spans="5:14">
      <c r="I17" s="1" t="s">
        <v>20</v>
      </c>
      <c r="J17" s="11">
        <f>J5+J6+J7+J9+J8+J10+J11+J12+J13+J14+J15+J16</f>
        <v>294.73599999999999</v>
      </c>
    </row>
    <row r="19" spans="5:14">
      <c r="E19" t="s">
        <v>59</v>
      </c>
    </row>
    <row r="20" spans="5:14">
      <c r="E20" t="s">
        <v>21</v>
      </c>
      <c r="G20" t="s">
        <v>32</v>
      </c>
    </row>
    <row r="21" spans="5:14">
      <c r="E21" t="s">
        <v>22</v>
      </c>
      <c r="G21" t="s">
        <v>57</v>
      </c>
    </row>
    <row r="22" spans="5:14">
      <c r="E22" t="s">
        <v>23</v>
      </c>
      <c r="G22" t="s">
        <v>24</v>
      </c>
      <c r="J22" t="s">
        <v>9</v>
      </c>
      <c r="K22" t="s">
        <v>33</v>
      </c>
      <c r="L22" t="s">
        <v>36</v>
      </c>
    </row>
    <row r="23" spans="5:14">
      <c r="E23" t="s">
        <v>25</v>
      </c>
      <c r="G23" t="s">
        <v>29</v>
      </c>
      <c r="J23" t="s">
        <v>7</v>
      </c>
      <c r="K23" t="s">
        <v>33</v>
      </c>
      <c r="L23" t="s">
        <v>37</v>
      </c>
    </row>
    <row r="24" spans="5:14">
      <c r="E24" t="s">
        <v>27</v>
      </c>
      <c r="G24">
        <v>5</v>
      </c>
      <c r="J24" t="s">
        <v>34</v>
      </c>
      <c r="K24" t="s">
        <v>35</v>
      </c>
      <c r="L24" t="s">
        <v>38</v>
      </c>
    </row>
    <row r="25" spans="5:14">
      <c r="E25" t="s">
        <v>30</v>
      </c>
      <c r="G25" t="s">
        <v>31</v>
      </c>
      <c r="J25" t="s">
        <v>48</v>
      </c>
      <c r="K25" t="s">
        <v>49</v>
      </c>
    </row>
    <row r="28" spans="5:14">
      <c r="E28" t="s">
        <v>52</v>
      </c>
      <c r="F28" t="s">
        <v>50</v>
      </c>
      <c r="G28">
        <v>260</v>
      </c>
      <c r="H28">
        <v>20</v>
      </c>
      <c r="I28">
        <v>300</v>
      </c>
      <c r="J28" t="s">
        <v>53</v>
      </c>
      <c r="L28" t="s">
        <v>54</v>
      </c>
      <c r="M28" t="s">
        <v>55</v>
      </c>
    </row>
    <row r="29" spans="5:14">
      <c r="F29" t="s">
        <v>60</v>
      </c>
      <c r="G29">
        <v>130</v>
      </c>
      <c r="H29">
        <v>20</v>
      </c>
      <c r="I29">
        <v>50</v>
      </c>
      <c r="L29" t="s">
        <v>63</v>
      </c>
      <c r="M29" t="s">
        <v>62</v>
      </c>
      <c r="N29" t="s">
        <v>61</v>
      </c>
    </row>
    <row r="31" spans="5:14">
      <c r="E31" t="s">
        <v>41</v>
      </c>
    </row>
    <row r="32" spans="5:14">
      <c r="G32" t="s">
        <v>46</v>
      </c>
      <c r="M32" t="s">
        <v>47</v>
      </c>
    </row>
    <row r="34" spans="5:16">
      <c r="E34" t="s">
        <v>42</v>
      </c>
      <c r="F34" t="s">
        <v>13</v>
      </c>
      <c r="G34" t="s">
        <v>43</v>
      </c>
      <c r="H34" t="s">
        <v>44</v>
      </c>
      <c r="I34" t="s">
        <v>45</v>
      </c>
      <c r="L34" t="s">
        <v>42</v>
      </c>
      <c r="M34" t="s">
        <v>13</v>
      </c>
      <c r="N34" t="s">
        <v>43</v>
      </c>
      <c r="O34" t="s">
        <v>44</v>
      </c>
      <c r="P34" t="s">
        <v>45</v>
      </c>
    </row>
    <row r="35" spans="5:16">
      <c r="E35" t="s">
        <v>3</v>
      </c>
      <c r="F35">
        <v>80</v>
      </c>
      <c r="G35">
        <v>10</v>
      </c>
      <c r="H35">
        <v>1144</v>
      </c>
    </row>
  </sheetData>
  <dataValidations count="1">
    <dataValidation type="list" allowBlank="1" showInputMessage="1" showErrorMessage="1" sqref="B10:B13">
      <formula1>$B$2:$B$22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matr6x</dc:creator>
  <cp:lastModifiedBy>Florent</cp:lastModifiedBy>
  <dcterms:created xsi:type="dcterms:W3CDTF">2013-11-07T17:42:19Z</dcterms:created>
  <dcterms:modified xsi:type="dcterms:W3CDTF">2014-10-28T10:25:16Z</dcterms:modified>
</cp:coreProperties>
</file>