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mass-my.sharepoint.com/personal/mduarte_umass_edu/Documents/ECE 202 Fall 2023/Excel/"/>
    </mc:Choice>
  </mc:AlternateContent>
  <xr:revisionPtr revIDLastSave="81" documentId="8_{56741657-676E-474A-9167-68D43639509E}" xr6:coauthVersionLast="47" xr6:coauthVersionMax="47" xr10:uidLastSave="{D8A180D3-4E09-AB48-B8D2-5A02313BC39B}"/>
  <bookViews>
    <workbookView xWindow="19200" yWindow="500" windowWidth="19200" windowHeight="19860" activeTab="2" xr2:uid="{EC6A2901-0AEF-E642-9AD3-34EF698E8D66}"/>
  </bookViews>
  <sheets>
    <sheet name="Chart1" sheetId="2" r:id="rId1"/>
    <sheet name="N=4" sheetId="1" r:id="rId2"/>
    <sheet name="Probabilities N = 20" sheetId="6" r:id="rId3"/>
    <sheet name="Histogram N = 20" sheetId="5" r:id="rId4"/>
    <sheet name="N &lt;= 20" sheetId="3" r:id="rId5"/>
    <sheet name="N &lt;= 100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4" l="1"/>
  <c r="B20" i="4" s="1"/>
  <c r="C20" i="4" s="1"/>
  <c r="A21" i="4"/>
  <c r="B21" i="4"/>
  <c r="C21" i="4"/>
  <c r="A22" i="4"/>
  <c r="A19" i="4"/>
  <c r="B19" i="4" s="1"/>
  <c r="C19" i="4" s="1"/>
  <c r="A18" i="4"/>
  <c r="B8" i="4"/>
  <c r="B7" i="4"/>
  <c r="A18" i="3"/>
  <c r="A19" i="3" s="1"/>
  <c r="B19" i="3" s="1"/>
  <c r="B8" i="3"/>
  <c r="B7" i="3"/>
  <c r="B18" i="1"/>
  <c r="B21" i="1" s="1"/>
  <c r="B12" i="1"/>
  <c r="C12" i="1" s="1"/>
  <c r="B13" i="1"/>
  <c r="B14" i="1"/>
  <c r="B15" i="1"/>
  <c r="B11" i="1"/>
  <c r="A13" i="1"/>
  <c r="A14" i="1" s="1"/>
  <c r="A15" i="1" s="1"/>
  <c r="A12" i="1"/>
  <c r="B8" i="1"/>
  <c r="B7" i="1"/>
  <c r="C13" i="1" s="1"/>
  <c r="A23" i="4" l="1"/>
  <c r="B22" i="4"/>
  <c r="C22" i="4" s="1"/>
  <c r="B18" i="4"/>
  <c r="C18" i="4"/>
  <c r="C19" i="3"/>
  <c r="B18" i="3"/>
  <c r="A20" i="3"/>
  <c r="C11" i="1"/>
  <c r="C15" i="1"/>
  <c r="C14" i="1"/>
  <c r="A18" i="1"/>
  <c r="A21" i="1" s="1"/>
  <c r="B23" i="4" l="1"/>
  <c r="C23" i="4"/>
  <c r="A24" i="4"/>
  <c r="C18" i="3"/>
  <c r="A21" i="3"/>
  <c r="B20" i="3"/>
  <c r="C20" i="3" s="1"/>
  <c r="C21" i="1"/>
  <c r="A25" i="4" l="1"/>
  <c r="B24" i="4"/>
  <c r="C24" i="4" s="1"/>
  <c r="A22" i="3"/>
  <c r="B21" i="3"/>
  <c r="C21" i="3" s="1"/>
  <c r="B25" i="4" l="1"/>
  <c r="C25" i="4"/>
  <c r="A26" i="4"/>
  <c r="A23" i="3"/>
  <c r="B22" i="3"/>
  <c r="C22" i="3" s="1"/>
  <c r="B11" i="3"/>
  <c r="B26" i="4" l="1"/>
  <c r="C26" i="4"/>
  <c r="A27" i="4"/>
  <c r="B11" i="4"/>
  <c r="A24" i="3"/>
  <c r="B23" i="3"/>
  <c r="C23" i="3" s="1"/>
  <c r="A28" i="4" l="1"/>
  <c r="B27" i="4"/>
  <c r="C27" i="4" s="1"/>
  <c r="A25" i="3"/>
  <c r="B24" i="3"/>
  <c r="C24" i="3" s="1"/>
  <c r="B28" i="4" l="1"/>
  <c r="C28" i="4" s="1"/>
  <c r="A29" i="4"/>
  <c r="A26" i="3"/>
  <c r="B25" i="3"/>
  <c r="C25" i="3" s="1"/>
  <c r="A30" i="4" l="1"/>
  <c r="B29" i="4"/>
  <c r="C29" i="4" s="1"/>
  <c r="A27" i="3"/>
  <c r="B26" i="3"/>
  <c r="C26" i="3" s="1"/>
  <c r="A31" i="4" l="1"/>
  <c r="B30" i="4"/>
  <c r="C30" i="4" s="1"/>
  <c r="A28" i="3"/>
  <c r="B27" i="3"/>
  <c r="C27" i="3" s="1"/>
  <c r="B31" i="4" l="1"/>
  <c r="C31" i="4"/>
  <c r="A32" i="4"/>
  <c r="A29" i="3"/>
  <c r="B28" i="3"/>
  <c r="C28" i="3" s="1"/>
  <c r="B32" i="4" l="1"/>
  <c r="C32" i="4" s="1"/>
  <c r="A33" i="4"/>
  <c r="A30" i="3"/>
  <c r="B29" i="3"/>
  <c r="C29" i="3" s="1"/>
  <c r="B33" i="4" l="1"/>
  <c r="C33" i="4"/>
  <c r="A34" i="4"/>
  <c r="A31" i="3"/>
  <c r="B30" i="3"/>
  <c r="C30" i="3" s="1"/>
  <c r="B34" i="4" l="1"/>
  <c r="A35" i="4"/>
  <c r="C34" i="4"/>
  <c r="A32" i="3"/>
  <c r="B31" i="3"/>
  <c r="C31" i="3" s="1"/>
  <c r="A36" i="4" l="1"/>
  <c r="B35" i="4"/>
  <c r="C35" i="4"/>
  <c r="A33" i="3"/>
  <c r="B32" i="3"/>
  <c r="C32" i="3" s="1"/>
  <c r="B36" i="4" l="1"/>
  <c r="C36" i="4"/>
  <c r="A37" i="4"/>
  <c r="A34" i="3"/>
  <c r="B33" i="3"/>
  <c r="C33" i="3" s="1"/>
  <c r="B37" i="4" l="1"/>
  <c r="C37" i="4"/>
  <c r="A38" i="4"/>
  <c r="A35" i="3"/>
  <c r="B34" i="3"/>
  <c r="C34" i="3" s="1"/>
  <c r="A39" i="4" l="1"/>
  <c r="B38" i="4"/>
  <c r="C38" i="4" s="1"/>
  <c r="A36" i="3"/>
  <c r="B35" i="3"/>
  <c r="C35" i="3" s="1"/>
  <c r="B39" i="4" l="1"/>
  <c r="C39" i="4"/>
  <c r="A40" i="4"/>
  <c r="A37" i="3"/>
  <c r="B36" i="3"/>
  <c r="C36" i="3" s="1"/>
  <c r="A41" i="4" l="1"/>
  <c r="B40" i="4"/>
  <c r="C40" i="4" s="1"/>
  <c r="A38" i="3"/>
  <c r="A14" i="3" s="1"/>
  <c r="B37" i="3"/>
  <c r="C37" i="3" s="1"/>
  <c r="B41" i="4" l="1"/>
  <c r="C41" i="4"/>
  <c r="A42" i="4"/>
  <c r="B38" i="3"/>
  <c r="A39" i="3"/>
  <c r="B42" i="4" l="1"/>
  <c r="C42" i="4"/>
  <c r="A43" i="4"/>
  <c r="C38" i="3"/>
  <c r="C14" i="3" s="1"/>
  <c r="B14" i="3"/>
  <c r="C14" i="4"/>
  <c r="A14" i="4"/>
  <c r="B14" i="4"/>
  <c r="A44" i="4" l="1"/>
  <c r="B43" i="4"/>
  <c r="C43" i="4"/>
  <c r="B44" i="4" l="1"/>
  <c r="C44" i="4" s="1"/>
  <c r="A45" i="4"/>
  <c r="A46" i="4" l="1"/>
  <c r="C45" i="4"/>
  <c r="B45" i="4"/>
  <c r="A47" i="4" l="1"/>
  <c r="B46" i="4"/>
  <c r="C46" i="4" s="1"/>
  <c r="B47" i="4" l="1"/>
  <c r="C47" i="4"/>
  <c r="A48" i="4"/>
  <c r="B48" i="4" l="1"/>
  <c r="C48" i="4"/>
  <c r="A49" i="4"/>
  <c r="B49" i="4" l="1"/>
  <c r="C49" i="4" s="1"/>
  <c r="A50" i="4"/>
  <c r="B50" i="4" l="1"/>
  <c r="A51" i="4"/>
  <c r="C50" i="4"/>
  <c r="A52" i="4" l="1"/>
  <c r="B51" i="4"/>
  <c r="C51" i="4" s="1"/>
  <c r="B52" i="4" l="1"/>
  <c r="C52" i="4"/>
  <c r="A53" i="4"/>
  <c r="B53" i="4" l="1"/>
  <c r="A54" i="4"/>
  <c r="C53" i="4"/>
  <c r="A55" i="4" l="1"/>
  <c r="B54" i="4"/>
  <c r="C54" i="4" s="1"/>
  <c r="B55" i="4" l="1"/>
  <c r="C55" i="4"/>
  <c r="A56" i="4"/>
  <c r="A57" i="4" l="1"/>
  <c r="B56" i="4"/>
  <c r="C56" i="4" s="1"/>
  <c r="B57" i="4" l="1"/>
  <c r="C57" i="4"/>
  <c r="A58" i="4"/>
  <c r="B58" i="4" l="1"/>
  <c r="C58" i="4"/>
  <c r="A59" i="4"/>
  <c r="A60" i="4" l="1"/>
  <c r="B59" i="4"/>
  <c r="C59" i="4" s="1"/>
  <c r="B60" i="4" l="1"/>
  <c r="C60" i="4"/>
  <c r="A61" i="4"/>
  <c r="A62" i="4" l="1"/>
  <c r="B61" i="4"/>
  <c r="C61" i="4"/>
  <c r="A63" i="4" l="1"/>
  <c r="B62" i="4"/>
  <c r="C62" i="4" s="1"/>
  <c r="B63" i="4" l="1"/>
  <c r="C63" i="4"/>
  <c r="A64" i="4"/>
  <c r="B64" i="4" l="1"/>
  <c r="C64" i="4" s="1"/>
  <c r="A65" i="4"/>
  <c r="B65" i="4" l="1"/>
  <c r="C65" i="4"/>
  <c r="A66" i="4"/>
  <c r="A67" i="4" l="1"/>
  <c r="B66" i="4"/>
  <c r="C66" i="4" s="1"/>
  <c r="A68" i="4" l="1"/>
  <c r="B67" i="4"/>
  <c r="C67" i="4" s="1"/>
  <c r="B68" i="4" l="1"/>
  <c r="C68" i="4" s="1"/>
  <c r="A69" i="4"/>
  <c r="B69" i="4" l="1"/>
  <c r="C69" i="4"/>
  <c r="A70" i="4"/>
  <c r="A71" i="4" l="1"/>
  <c r="B70" i="4"/>
  <c r="C70" i="4" s="1"/>
  <c r="B71" i="4" l="1"/>
  <c r="C71" i="4"/>
  <c r="A72" i="4"/>
  <c r="B72" i="4" l="1"/>
  <c r="A73" i="4"/>
  <c r="C72" i="4"/>
  <c r="B73" i="4" l="1"/>
  <c r="A74" i="4"/>
  <c r="C73" i="4"/>
  <c r="A75" i="4" l="1"/>
  <c r="B74" i="4"/>
  <c r="C74" i="4" s="1"/>
  <c r="A76" i="4" l="1"/>
  <c r="B75" i="4"/>
  <c r="C75" i="4" s="1"/>
  <c r="B76" i="4" l="1"/>
  <c r="C76" i="4"/>
  <c r="A77" i="4"/>
  <c r="B77" i="4" l="1"/>
  <c r="C77" i="4"/>
  <c r="A78" i="4"/>
  <c r="A79" i="4" l="1"/>
  <c r="B78" i="4"/>
  <c r="C78" i="4" s="1"/>
  <c r="B79" i="4" l="1"/>
  <c r="A80" i="4"/>
  <c r="C79" i="4"/>
  <c r="A81" i="4" l="1"/>
  <c r="B80" i="4"/>
  <c r="C80" i="4" s="1"/>
  <c r="B81" i="4" l="1"/>
  <c r="C81" i="4"/>
  <c r="A82" i="4"/>
  <c r="A83" i="4" l="1"/>
  <c r="B82" i="4"/>
  <c r="C82" i="4" s="1"/>
  <c r="A84" i="4" l="1"/>
  <c r="B83" i="4"/>
  <c r="C83" i="4" s="1"/>
  <c r="B84" i="4" l="1"/>
  <c r="C84" i="4" s="1"/>
  <c r="A85" i="4"/>
  <c r="B85" i="4" l="1"/>
  <c r="A86" i="4"/>
  <c r="C85" i="4"/>
  <c r="A87" i="4" l="1"/>
  <c r="B86" i="4"/>
  <c r="C86" i="4" s="1"/>
  <c r="B87" i="4" l="1"/>
  <c r="C87" i="4" s="1"/>
  <c r="A88" i="4"/>
  <c r="B88" i="4" l="1"/>
  <c r="C88" i="4"/>
  <c r="A89" i="4"/>
  <c r="B89" i="4" l="1"/>
  <c r="C89" i="4" s="1"/>
  <c r="A90" i="4"/>
  <c r="B90" i="4" l="1"/>
  <c r="C90" i="4" s="1"/>
  <c r="A91" i="4"/>
  <c r="A92" i="4" l="1"/>
  <c r="B91" i="4"/>
  <c r="C91" i="4" s="1"/>
  <c r="B92" i="4" l="1"/>
  <c r="C92" i="4"/>
  <c r="A93" i="4"/>
  <c r="A94" i="4" l="1"/>
  <c r="B93" i="4"/>
  <c r="C93" i="4" s="1"/>
  <c r="A95" i="4" l="1"/>
  <c r="B94" i="4"/>
  <c r="C94" i="4" s="1"/>
  <c r="B95" i="4" l="1"/>
  <c r="C95" i="4" s="1"/>
  <c r="A96" i="4"/>
  <c r="A97" i="4" l="1"/>
  <c r="B96" i="4"/>
  <c r="C96" i="4" s="1"/>
  <c r="B97" i="4" l="1"/>
  <c r="C97" i="4"/>
  <c r="A98" i="4"/>
  <c r="A99" i="4" l="1"/>
  <c r="B98" i="4"/>
  <c r="C98" i="4" s="1"/>
  <c r="A100" i="4" l="1"/>
  <c r="B99" i="4"/>
  <c r="C99" i="4" s="1"/>
  <c r="B100" i="4" l="1"/>
  <c r="C100" i="4" s="1"/>
  <c r="A101" i="4"/>
  <c r="B101" i="4" l="1"/>
  <c r="C101" i="4"/>
  <c r="A102" i="4"/>
  <c r="A103" i="4" l="1"/>
  <c r="B102" i="4"/>
  <c r="C102" i="4" s="1"/>
  <c r="B103" i="4" l="1"/>
  <c r="A104" i="4"/>
  <c r="C103" i="4"/>
  <c r="A105" i="4" l="1"/>
  <c r="B104" i="4"/>
  <c r="C104" i="4" s="1"/>
  <c r="B105" i="4" l="1"/>
  <c r="C105" i="4" s="1"/>
  <c r="A106" i="4"/>
  <c r="B106" i="4" l="1"/>
  <c r="C106" i="4"/>
  <c r="A107" i="4"/>
  <c r="A108" i="4" l="1"/>
  <c r="B107" i="4"/>
  <c r="C107" i="4" s="1"/>
  <c r="B108" i="4" l="1"/>
  <c r="C108" i="4" s="1"/>
  <c r="A109" i="4"/>
  <c r="B109" i="4" l="1"/>
  <c r="C109" i="4" s="1"/>
  <c r="A110" i="4"/>
  <c r="A111" i="4" l="1"/>
  <c r="B110" i="4"/>
  <c r="C110" i="4" s="1"/>
  <c r="B111" i="4" l="1"/>
  <c r="C111" i="4"/>
  <c r="A112" i="4"/>
  <c r="A113" i="4" l="1"/>
  <c r="B112" i="4"/>
  <c r="C112" i="4" s="1"/>
  <c r="B113" i="4" l="1"/>
  <c r="C113" i="4"/>
  <c r="A114" i="4"/>
  <c r="B114" i="4" l="1"/>
  <c r="C114" i="4" s="1"/>
  <c r="A115" i="4"/>
  <c r="A116" i="4" l="1"/>
  <c r="B115" i="4"/>
  <c r="C115" i="4"/>
  <c r="B116" i="4" l="1"/>
  <c r="C116" i="4" s="1"/>
  <c r="A117" i="4"/>
  <c r="A118" i="4" l="1"/>
  <c r="B117" i="4"/>
  <c r="C117" i="4"/>
  <c r="A119" i="4" l="1"/>
  <c r="B118" i="4"/>
  <c r="C118" i="4" s="1"/>
  <c r="B119" i="4" l="1"/>
  <c r="C119" i="4"/>
  <c r="A120" i="4"/>
  <c r="C120" i="4" l="1"/>
  <c r="B120" i="4"/>
</calcChain>
</file>

<file path=xl/sharedStrings.xml><?xml version="1.0" encoding="utf-8"?>
<sst xmlns="http://schemas.openxmlformats.org/spreadsheetml/2006/main" count="69" uniqueCount="40">
  <si>
    <t>Marco F. Duarte</t>
  </si>
  <si>
    <t>10.10.2023</t>
  </si>
  <si>
    <t>ECE 202 Lecture 15</t>
  </si>
  <si>
    <t>System of 4 "fair" coins</t>
  </si>
  <si>
    <t>number of coins (N)</t>
  </si>
  <si>
    <t>predict total # of microstates</t>
  </si>
  <si>
    <t>predict total # of macrostates</t>
  </si>
  <si>
    <t>Macrostate n (# of heads showing)</t>
  </si>
  <si>
    <t># of microstates</t>
  </si>
  <si>
    <t>probability P(n)</t>
  </si>
  <si>
    <t>count macrostates</t>
  </si>
  <si>
    <t>check total # of macrostates</t>
  </si>
  <si>
    <t>(should be zero)</t>
  </si>
  <si>
    <t>Microstates of macrostate n</t>
  </si>
  <si>
    <t>TTTT</t>
  </si>
  <si>
    <t>TTTH</t>
  </si>
  <si>
    <t>TTHT</t>
  </si>
  <si>
    <t>THTT</t>
  </si>
  <si>
    <t>HTTT</t>
  </si>
  <si>
    <t>TTHH</t>
  </si>
  <si>
    <t>THTH</t>
  </si>
  <si>
    <t>HHTT</t>
  </si>
  <si>
    <t>HTHT</t>
  </si>
  <si>
    <t>HTTH</t>
  </si>
  <si>
    <t>THHT</t>
  </si>
  <si>
    <t>HHHT</t>
  </si>
  <si>
    <t>HHTH</t>
  </si>
  <si>
    <t>HTHH</t>
  </si>
  <si>
    <t>THHH</t>
  </si>
  <si>
    <t>HHHH</t>
  </si>
  <si>
    <t>count microstates</t>
  </si>
  <si>
    <t>check total # of microstates</t>
  </si>
  <si>
    <t>check total probability</t>
  </si>
  <si>
    <t>(should be 100%)</t>
  </si>
  <si>
    <t>10.11.2023</t>
  </si>
  <si>
    <t>ECE 202 Lecture 16</t>
  </si>
  <si>
    <t>Adapting N = 4 coins to N &lt;= 20</t>
  </si>
  <si>
    <t>number of coins (N &lt;= 20)</t>
  </si>
  <si>
    <t>number of coins (N &lt;= 100)</t>
  </si>
  <si>
    <t>Adapting N = 4 coins to N &lt;=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</si>
</sst>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worksheet" Target="worksheets/sheet2.xml"/><Relationship Id="rId10" Type="http://schemas.microsoft.com/office/2017/10/relationships/person" Target="persons/perso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/>
              <a:t>ECE 202 Lecture</a:t>
            </a:r>
            <a:r>
              <a:rPr lang="en-US" sz="2200" baseline="0"/>
              <a:t> 15</a:t>
            </a:r>
          </a:p>
          <a:p>
            <a:pPr>
              <a:defRPr sz="2200"/>
            </a:pPr>
            <a:r>
              <a:rPr lang="en-US" sz="2200" baseline="0"/>
              <a:t>Understanding Microstates and Macrostates (N = 4 coins)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'N=4'!$B$10</c:f>
              <c:strCache>
                <c:ptCount val="1"/>
                <c:pt idx="0">
                  <c:v># of microstates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'N=4'!$A$11:$A$15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'N=4'!$B$11:$B$15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3-C34C-AB16-7F6B96D94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157920"/>
        <c:axId val="237119551"/>
      </c:barChart>
      <c:catAx>
        <c:axId val="208015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Macrostate n (# of heads showing)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19551"/>
        <c:crosses val="autoZero"/>
        <c:auto val="1"/>
        <c:lblAlgn val="ctr"/>
        <c:lblOffset val="100"/>
        <c:noMultiLvlLbl val="0"/>
      </c:catAx>
      <c:valAx>
        <c:axId val="23711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 of</a:t>
                </a:r>
                <a:r>
                  <a:rPr lang="en-US" sz="1800" baseline="0"/>
                  <a:t> microstates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15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/>
              <a:t>ECE 202 Lecture 16: Probability Distribution </a:t>
            </a:r>
          </a:p>
          <a:p>
            <a:pPr>
              <a:defRPr sz="2200"/>
            </a:pPr>
            <a:r>
              <a:rPr lang="en-US" sz="2200"/>
              <a:t>for a system of N = 20 "fair" coins</a:t>
            </a:r>
            <a:r>
              <a:rPr lang="en-US" sz="2200" baseline="0"/>
              <a:t> </a:t>
            </a:r>
            <a:endParaRPr lang="en-US" sz="2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 &lt;= 20'!$A$18:$A$38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'N &lt;= 20'!$C$18:$C$38</c:f>
              <c:numCache>
                <c:formatCode>0.00%</c:formatCode>
                <c:ptCount val="21"/>
                <c:pt idx="0">
                  <c:v>9.5367431640625E-7</c:v>
                </c:pt>
                <c:pt idx="1">
                  <c:v>1.9073486328125E-5</c:v>
                </c:pt>
                <c:pt idx="2">
                  <c:v>1.811981201171875E-4</c:v>
                </c:pt>
                <c:pt idx="3">
                  <c:v>1.087188720703125E-3</c:v>
                </c:pt>
                <c:pt idx="4">
                  <c:v>4.6205520629882812E-3</c:v>
                </c:pt>
                <c:pt idx="5">
                  <c:v>1.47857666015625E-2</c:v>
                </c:pt>
                <c:pt idx="6">
                  <c:v>3.696441650390625E-2</c:v>
                </c:pt>
                <c:pt idx="7">
                  <c:v>7.39288330078125E-2</c:v>
                </c:pt>
                <c:pt idx="8">
                  <c:v>0.12013435363769531</c:v>
                </c:pt>
                <c:pt idx="9">
                  <c:v>0.16017913818359375</c:v>
                </c:pt>
                <c:pt idx="10">
                  <c:v>0.17619705200195312</c:v>
                </c:pt>
                <c:pt idx="11">
                  <c:v>0.16017913818359375</c:v>
                </c:pt>
                <c:pt idx="12">
                  <c:v>0.12013435363769531</c:v>
                </c:pt>
                <c:pt idx="13">
                  <c:v>7.39288330078125E-2</c:v>
                </c:pt>
                <c:pt idx="14">
                  <c:v>3.696441650390625E-2</c:v>
                </c:pt>
                <c:pt idx="15">
                  <c:v>1.47857666015625E-2</c:v>
                </c:pt>
                <c:pt idx="16">
                  <c:v>4.6205520629882812E-3</c:v>
                </c:pt>
                <c:pt idx="17">
                  <c:v>1.087188720703125E-3</c:v>
                </c:pt>
                <c:pt idx="18">
                  <c:v>1.811981201171875E-4</c:v>
                </c:pt>
                <c:pt idx="19">
                  <c:v>1.9073486328125E-5</c:v>
                </c:pt>
                <c:pt idx="20">
                  <c:v>9.5367431640625E-7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9-BC43-9C47-ED9E6D0E7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222559"/>
        <c:axId val="2110915280"/>
      </c:barChart>
      <c:catAx>
        <c:axId val="24822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Macrostate n (# of heads showing)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15280"/>
        <c:crosses val="autoZero"/>
        <c:auto val="1"/>
        <c:lblAlgn val="ctr"/>
        <c:lblOffset val="100"/>
        <c:noMultiLvlLbl val="0"/>
      </c:catAx>
      <c:valAx>
        <c:axId val="21109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Probability P(n)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2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/>
              <a:t>ECE 202 Lecture 16: Histogram </a:t>
            </a:r>
          </a:p>
          <a:p>
            <a:pPr>
              <a:defRPr sz="2200"/>
            </a:pPr>
            <a:r>
              <a:rPr lang="en-US" sz="2200"/>
              <a:t>for a system of N = 20 "fair" coins</a:t>
            </a:r>
            <a:r>
              <a:rPr lang="en-US" sz="2200" baseline="0"/>
              <a:t> </a:t>
            </a:r>
            <a:endParaRPr lang="en-US" sz="2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 &lt;= 20'!$A$18:$A$38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'N &lt;= 20'!$B$18:$B$38</c:f>
              <c:numCache>
                <c:formatCode>General</c:formatCode>
                <c:ptCount val="21"/>
                <c:pt idx="0">
                  <c:v>1</c:v>
                </c:pt>
                <c:pt idx="1">
                  <c:v>20</c:v>
                </c:pt>
                <c:pt idx="2">
                  <c:v>190</c:v>
                </c:pt>
                <c:pt idx="3">
                  <c:v>1140</c:v>
                </c:pt>
                <c:pt idx="4">
                  <c:v>4845</c:v>
                </c:pt>
                <c:pt idx="5">
                  <c:v>15504</c:v>
                </c:pt>
                <c:pt idx="6">
                  <c:v>38760</c:v>
                </c:pt>
                <c:pt idx="7">
                  <c:v>77520</c:v>
                </c:pt>
                <c:pt idx="8">
                  <c:v>125970</c:v>
                </c:pt>
                <c:pt idx="9">
                  <c:v>167960</c:v>
                </c:pt>
                <c:pt idx="10">
                  <c:v>184756</c:v>
                </c:pt>
                <c:pt idx="11">
                  <c:v>167960</c:v>
                </c:pt>
                <c:pt idx="12">
                  <c:v>125970</c:v>
                </c:pt>
                <c:pt idx="13">
                  <c:v>77520</c:v>
                </c:pt>
                <c:pt idx="14">
                  <c:v>38760</c:v>
                </c:pt>
                <c:pt idx="15">
                  <c:v>15504</c:v>
                </c:pt>
                <c:pt idx="16">
                  <c:v>4845</c:v>
                </c:pt>
                <c:pt idx="17">
                  <c:v>1140</c:v>
                </c:pt>
                <c:pt idx="18">
                  <c:v>190</c:v>
                </c:pt>
                <c:pt idx="19">
                  <c:v>20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4-9B48-A8E7-E3DF447A7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222559"/>
        <c:axId val="2110915280"/>
      </c:barChart>
      <c:catAx>
        <c:axId val="24822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Macrostate n (# of heads showing)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15280"/>
        <c:crosses val="autoZero"/>
        <c:auto val="1"/>
        <c:lblAlgn val="ctr"/>
        <c:lblOffset val="100"/>
        <c:noMultiLvlLbl val="0"/>
      </c:catAx>
      <c:valAx>
        <c:axId val="21109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 of microstates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2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ED709A-F9D3-644F-9A28-A2957BDCDA9F}">
  <sheetPr codeName="Chart1"/>
  <sheetViews>
    <sheetView zoomScale="133" workbookViewId="0" zoomToFit="1"/>
  </sheetViews>
  <pageMargins left="0.7" right="0.7" top="0.75" bottom="0.75" header="0.3" footer="0.3"/>
  <pageSetup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69923E-4698-F147-BD7E-029AF9EEEA48}">
  <sheetPr codeName="Chart4"/>
  <sheetViews>
    <sheetView tabSelected="1" zoomScale="9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CE266F-1407-A84B-A762-397EE69E7FFE}">
  <sheetPr codeName="Chart3"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925" cy="62927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663D0E-6024-F77B-85FA-71C24BCBC3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6058" cy="62943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37E20E-2152-AF7A-EEE5-3F3F1D2CD2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6058" cy="62943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46A35-1922-FC37-AB78-AD92C1CEBD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9464-5FF9-EA42-B325-5C0CE891512E}">
  <sheetPr codeName="Sheet2">
    <pageSetUpPr fitToPage="1"/>
  </sheetPr>
  <dimension ref="A1:J22"/>
  <sheetViews>
    <sheetView zoomScale="157" zoomScaleNormal="157" workbookViewId="0">
      <selection activeCell="K12" sqref="K12"/>
    </sheetView>
  </sheetViews>
  <sheetFormatPr baseColWidth="10" defaultRowHeight="16" x14ac:dyDescent="0.2"/>
  <cols>
    <col min="1" max="1" width="30.1640625" bestFit="1" customWidth="1"/>
    <col min="2" max="2" width="24.1640625" bestFit="1" customWidth="1"/>
    <col min="3" max="3" width="19.33203125" bestFit="1" customWidth="1"/>
    <col min="4" max="4" width="5" customWidth="1"/>
    <col min="5" max="5" width="6.1640625" bestFit="1" customWidth="1"/>
    <col min="6" max="8" width="5.83203125" bestFit="1" customWidth="1"/>
    <col min="9" max="10" width="5.5" bestFit="1" customWidth="1"/>
  </cols>
  <sheetData>
    <row r="1" spans="1:10" x14ac:dyDescent="0.2">
      <c r="A1" t="s">
        <v>0</v>
      </c>
    </row>
    <row r="2" spans="1:10" x14ac:dyDescent="0.2">
      <c r="A2" t="s">
        <v>1</v>
      </c>
    </row>
    <row r="3" spans="1:10" x14ac:dyDescent="0.2">
      <c r="A3" t="s">
        <v>2</v>
      </c>
    </row>
    <row r="4" spans="1:10" x14ac:dyDescent="0.2">
      <c r="A4" t="s">
        <v>3</v>
      </c>
    </row>
    <row r="6" spans="1:10" x14ac:dyDescent="0.2">
      <c r="A6" t="s">
        <v>4</v>
      </c>
      <c r="B6">
        <v>4</v>
      </c>
    </row>
    <row r="7" spans="1:10" x14ac:dyDescent="0.2">
      <c r="A7" t="s">
        <v>5</v>
      </c>
      <c r="B7">
        <f>2^B6</f>
        <v>16</v>
      </c>
    </row>
    <row r="8" spans="1:10" x14ac:dyDescent="0.2">
      <c r="A8" t="s">
        <v>6</v>
      </c>
      <c r="B8">
        <f>1+B6</f>
        <v>5</v>
      </c>
    </row>
    <row r="10" spans="1:10" x14ac:dyDescent="0.2">
      <c r="A10" t="s">
        <v>7</v>
      </c>
      <c r="B10" t="s">
        <v>8</v>
      </c>
      <c r="C10" t="s">
        <v>9</v>
      </c>
      <c r="E10" s="3" t="s">
        <v>13</v>
      </c>
      <c r="F10" s="3"/>
      <c r="G10" s="3"/>
      <c r="H10" s="3"/>
      <c r="I10" s="3"/>
      <c r="J10" s="3"/>
    </row>
    <row r="11" spans="1:10" x14ac:dyDescent="0.2">
      <c r="A11">
        <v>0</v>
      </c>
      <c r="B11">
        <f>COUNTA(E11:J11)</f>
        <v>1</v>
      </c>
      <c r="C11" s="1">
        <f>B11/B$7</f>
        <v>6.25E-2</v>
      </c>
      <c r="E11" t="s">
        <v>14</v>
      </c>
    </row>
    <row r="12" spans="1:10" x14ac:dyDescent="0.2">
      <c r="A12">
        <f>A11+1</f>
        <v>1</v>
      </c>
      <c r="B12">
        <f t="shared" ref="B12:B15" si="0">COUNTA(E12:J12)</f>
        <v>4</v>
      </c>
      <c r="C12" s="1">
        <f t="shared" ref="C12:C15" si="1">B12/B$7</f>
        <v>0.25</v>
      </c>
      <c r="E12" t="s">
        <v>15</v>
      </c>
      <c r="F12" t="s">
        <v>16</v>
      </c>
      <c r="G12" t="s">
        <v>17</v>
      </c>
      <c r="H12" t="s">
        <v>18</v>
      </c>
    </row>
    <row r="13" spans="1:10" x14ac:dyDescent="0.2">
      <c r="A13">
        <f t="shared" ref="A13:A15" si="2">A12+1</f>
        <v>2</v>
      </c>
      <c r="B13">
        <f t="shared" si="0"/>
        <v>6</v>
      </c>
      <c r="C13" s="1">
        <f t="shared" si="1"/>
        <v>0.375</v>
      </c>
      <c r="E13" t="s">
        <v>19</v>
      </c>
      <c r="F13" t="s">
        <v>20</v>
      </c>
      <c r="G13" t="s">
        <v>21</v>
      </c>
      <c r="H13" t="s">
        <v>22</v>
      </c>
      <c r="I13" t="s">
        <v>23</v>
      </c>
      <c r="J13" t="s">
        <v>24</v>
      </c>
    </row>
    <row r="14" spans="1:10" x14ac:dyDescent="0.2">
      <c r="A14">
        <f t="shared" si="2"/>
        <v>3</v>
      </c>
      <c r="B14">
        <f t="shared" si="0"/>
        <v>4</v>
      </c>
      <c r="C14" s="1">
        <f t="shared" si="1"/>
        <v>0.25</v>
      </c>
      <c r="E14" t="s">
        <v>25</v>
      </c>
      <c r="F14" t="s">
        <v>26</v>
      </c>
      <c r="G14" t="s">
        <v>27</v>
      </c>
      <c r="H14" t="s">
        <v>28</v>
      </c>
    </row>
    <row r="15" spans="1:10" x14ac:dyDescent="0.2">
      <c r="A15">
        <f t="shared" si="2"/>
        <v>4</v>
      </c>
      <c r="B15">
        <f t="shared" si="0"/>
        <v>1</v>
      </c>
      <c r="C15" s="1">
        <f t="shared" si="1"/>
        <v>6.25E-2</v>
      </c>
      <c r="E15" t="s">
        <v>29</v>
      </c>
    </row>
    <row r="17" spans="1:3" x14ac:dyDescent="0.2">
      <c r="A17" t="s">
        <v>10</v>
      </c>
      <c r="B17" t="s">
        <v>30</v>
      </c>
    </row>
    <row r="18" spans="1:3" x14ac:dyDescent="0.2">
      <c r="A18">
        <f>COUNT(A11:A15)</f>
        <v>5</v>
      </c>
      <c r="B18">
        <f>SUM(B11:B15)</f>
        <v>16</v>
      </c>
    </row>
    <row r="20" spans="1:3" x14ac:dyDescent="0.2">
      <c r="A20" t="s">
        <v>11</v>
      </c>
      <c r="B20" t="s">
        <v>31</v>
      </c>
      <c r="C20" t="s">
        <v>32</v>
      </c>
    </row>
    <row r="21" spans="1:3" x14ac:dyDescent="0.2">
      <c r="A21">
        <f>A18-B8</f>
        <v>0</v>
      </c>
      <c r="B21">
        <f>B18-B7</f>
        <v>0</v>
      </c>
      <c r="C21" s="2">
        <f>SUM(C11:C15)</f>
        <v>1</v>
      </c>
    </row>
    <row r="22" spans="1:3" x14ac:dyDescent="0.2">
      <c r="A22" t="s">
        <v>12</v>
      </c>
      <c r="B22" t="s">
        <v>12</v>
      </c>
      <c r="C22" t="s">
        <v>33</v>
      </c>
    </row>
  </sheetData>
  <mergeCells count="1">
    <mergeCell ref="E10:J10"/>
  </mergeCells>
  <printOptions headings="1" gridLines="1"/>
  <pageMargins left="0.7" right="0.7" top="0.75" bottom="0.75" header="0.3" footer="0.3"/>
  <pageSetup scale="98" fitToHeight="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D1975-4B60-4048-9A71-E42CEA2BAC1E}">
  <sheetPr codeName="Sheet4">
    <pageSetUpPr fitToPage="1"/>
  </sheetPr>
  <dimension ref="A1:C39"/>
  <sheetViews>
    <sheetView topLeftCell="A10" zoomScale="158" zoomScaleNormal="158" workbookViewId="0">
      <selection activeCell="B7" sqref="B7"/>
    </sheetView>
  </sheetViews>
  <sheetFormatPr baseColWidth="10" defaultRowHeight="16" x14ac:dyDescent="0.2"/>
  <cols>
    <col min="1" max="1" width="30.1640625" bestFit="1" customWidth="1"/>
    <col min="2" max="2" width="24.1640625" bestFit="1" customWidth="1"/>
    <col min="3" max="3" width="19.33203125" bestFit="1" customWidth="1"/>
    <col min="4" max="4" width="5" customWidth="1"/>
    <col min="5" max="5" width="6.1640625" bestFit="1" customWidth="1"/>
    <col min="6" max="8" width="5.83203125" bestFit="1" customWidth="1"/>
    <col min="9" max="10" width="5.5" bestFit="1" customWidth="1"/>
  </cols>
  <sheetData>
    <row r="1" spans="1:3" x14ac:dyDescent="0.2">
      <c r="A1" t="s">
        <v>0</v>
      </c>
    </row>
    <row r="2" spans="1:3" x14ac:dyDescent="0.2">
      <c r="A2" t="s">
        <v>34</v>
      </c>
    </row>
    <row r="3" spans="1:3" x14ac:dyDescent="0.2">
      <c r="A3" t="s">
        <v>35</v>
      </c>
    </row>
    <row r="4" spans="1:3" x14ac:dyDescent="0.2">
      <c r="A4" t="s">
        <v>36</v>
      </c>
    </row>
    <row r="6" spans="1:3" x14ac:dyDescent="0.2">
      <c r="A6" t="s">
        <v>37</v>
      </c>
      <c r="B6">
        <v>20</v>
      </c>
    </row>
    <row r="7" spans="1:3" x14ac:dyDescent="0.2">
      <c r="A7" t="s">
        <v>5</v>
      </c>
      <c r="B7">
        <f>2^B6</f>
        <v>1048576</v>
      </c>
    </row>
    <row r="8" spans="1:3" x14ac:dyDescent="0.2">
      <c r="A8" t="s">
        <v>6</v>
      </c>
      <c r="B8">
        <f>1+B6</f>
        <v>21</v>
      </c>
    </row>
    <row r="10" spans="1:3" x14ac:dyDescent="0.2">
      <c r="B10" t="s">
        <v>30</v>
      </c>
    </row>
    <row r="11" spans="1:3" x14ac:dyDescent="0.2">
      <c r="B11">
        <f>SUM(B18:B22)</f>
        <v>6196</v>
      </c>
    </row>
    <row r="13" spans="1:3" x14ac:dyDescent="0.2">
      <c r="A13" t="s">
        <v>11</v>
      </c>
      <c r="B13" t="s">
        <v>31</v>
      </c>
      <c r="C13" t="s">
        <v>32</v>
      </c>
    </row>
    <row r="14" spans="1:3" x14ac:dyDescent="0.2">
      <c r="A14">
        <f>COUNT(A18:A38)-B8</f>
        <v>0</v>
      </c>
      <c r="B14">
        <f>SUM(B18:B38)-B7</f>
        <v>0</v>
      </c>
      <c r="C14" s="2">
        <f>SUM(C18:C38)</f>
        <v>1</v>
      </c>
    </row>
    <row r="15" spans="1:3" x14ac:dyDescent="0.2">
      <c r="A15" t="s">
        <v>12</v>
      </c>
      <c r="B15" t="s">
        <v>12</v>
      </c>
      <c r="C15" t="s">
        <v>33</v>
      </c>
    </row>
    <row r="17" spans="1:3" x14ac:dyDescent="0.2">
      <c r="A17" t="s">
        <v>7</v>
      </c>
      <c r="B17" t="s">
        <v>8</v>
      </c>
      <c r="C17" t="s">
        <v>9</v>
      </c>
    </row>
    <row r="18" spans="1:3" x14ac:dyDescent="0.2">
      <c r="A18">
        <f xml:space="preserve"> IF(B6="","",0)</f>
        <v>0</v>
      </c>
      <c r="B18">
        <f>IF(A18="","",FACT(B$6)/(FACT(A18)*FACT(B$6-A18)))</f>
        <v>1</v>
      </c>
      <c r="C18" s="1">
        <f>IF(A18="","",B18/B$7)</f>
        <v>9.5367431640625E-7</v>
      </c>
    </row>
    <row r="19" spans="1:3" x14ac:dyDescent="0.2">
      <c r="A19">
        <f>IF(OR(A18=B$6,A18=""),"",A18+1)</f>
        <v>1</v>
      </c>
      <c r="B19">
        <f t="shared" ref="B19:B38" si="0">IF(A19="","",FACT(B$6)/(FACT(A19)*FACT(B$6-A19)))</f>
        <v>20</v>
      </c>
      <c r="C19" s="1">
        <f t="shared" ref="C19:C38" si="1">IF(A19="","",B19/B$7)</f>
        <v>1.9073486328125E-5</v>
      </c>
    </row>
    <row r="20" spans="1:3" x14ac:dyDescent="0.2">
      <c r="A20">
        <f t="shared" ref="A20:A39" si="2">IF(OR(A19=B$6,A19=""),"",A19+1)</f>
        <v>2</v>
      </c>
      <c r="B20">
        <f t="shared" si="0"/>
        <v>190</v>
      </c>
      <c r="C20" s="1">
        <f t="shared" si="1"/>
        <v>1.811981201171875E-4</v>
      </c>
    </row>
    <row r="21" spans="1:3" x14ac:dyDescent="0.2">
      <c r="A21">
        <f t="shared" si="2"/>
        <v>3</v>
      </c>
      <c r="B21">
        <f t="shared" si="0"/>
        <v>1140</v>
      </c>
      <c r="C21" s="1">
        <f t="shared" si="1"/>
        <v>1.087188720703125E-3</v>
      </c>
    </row>
    <row r="22" spans="1:3" x14ac:dyDescent="0.2">
      <c r="A22">
        <f t="shared" si="2"/>
        <v>4</v>
      </c>
      <c r="B22">
        <f t="shared" si="0"/>
        <v>4845</v>
      </c>
      <c r="C22" s="1">
        <f t="shared" si="1"/>
        <v>4.6205520629882812E-3</v>
      </c>
    </row>
    <row r="23" spans="1:3" x14ac:dyDescent="0.2">
      <c r="A23">
        <f t="shared" si="2"/>
        <v>5</v>
      </c>
      <c r="B23">
        <f t="shared" si="0"/>
        <v>15504</v>
      </c>
      <c r="C23" s="1">
        <f t="shared" si="1"/>
        <v>1.47857666015625E-2</v>
      </c>
    </row>
    <row r="24" spans="1:3" x14ac:dyDescent="0.2">
      <c r="A24">
        <f t="shared" si="2"/>
        <v>6</v>
      </c>
      <c r="B24">
        <f t="shared" si="0"/>
        <v>38760</v>
      </c>
      <c r="C24" s="1">
        <f t="shared" si="1"/>
        <v>3.696441650390625E-2</v>
      </c>
    </row>
    <row r="25" spans="1:3" x14ac:dyDescent="0.2">
      <c r="A25">
        <f t="shared" si="2"/>
        <v>7</v>
      </c>
      <c r="B25">
        <f t="shared" si="0"/>
        <v>77520</v>
      </c>
      <c r="C25" s="1">
        <f t="shared" si="1"/>
        <v>7.39288330078125E-2</v>
      </c>
    </row>
    <row r="26" spans="1:3" x14ac:dyDescent="0.2">
      <c r="A26">
        <f t="shared" si="2"/>
        <v>8</v>
      </c>
      <c r="B26">
        <f t="shared" si="0"/>
        <v>125970</v>
      </c>
      <c r="C26" s="1">
        <f t="shared" si="1"/>
        <v>0.12013435363769531</v>
      </c>
    </row>
    <row r="27" spans="1:3" x14ac:dyDescent="0.2">
      <c r="A27">
        <f t="shared" si="2"/>
        <v>9</v>
      </c>
      <c r="B27">
        <f t="shared" si="0"/>
        <v>167960</v>
      </c>
      <c r="C27" s="1">
        <f t="shared" si="1"/>
        <v>0.16017913818359375</v>
      </c>
    </row>
    <row r="28" spans="1:3" x14ac:dyDescent="0.2">
      <c r="A28">
        <f t="shared" si="2"/>
        <v>10</v>
      </c>
      <c r="B28">
        <f t="shared" si="0"/>
        <v>184756</v>
      </c>
      <c r="C28" s="1">
        <f t="shared" si="1"/>
        <v>0.17619705200195312</v>
      </c>
    </row>
    <row r="29" spans="1:3" x14ac:dyDescent="0.2">
      <c r="A29">
        <f t="shared" si="2"/>
        <v>11</v>
      </c>
      <c r="B29">
        <f t="shared" si="0"/>
        <v>167960</v>
      </c>
      <c r="C29" s="1">
        <f t="shared" si="1"/>
        <v>0.16017913818359375</v>
      </c>
    </row>
    <row r="30" spans="1:3" x14ac:dyDescent="0.2">
      <c r="A30">
        <f t="shared" si="2"/>
        <v>12</v>
      </c>
      <c r="B30">
        <f t="shared" si="0"/>
        <v>125970</v>
      </c>
      <c r="C30" s="1">
        <f t="shared" si="1"/>
        <v>0.12013435363769531</v>
      </c>
    </row>
    <row r="31" spans="1:3" x14ac:dyDescent="0.2">
      <c r="A31">
        <f t="shared" si="2"/>
        <v>13</v>
      </c>
      <c r="B31">
        <f t="shared" si="0"/>
        <v>77520</v>
      </c>
      <c r="C31" s="1">
        <f t="shared" si="1"/>
        <v>7.39288330078125E-2</v>
      </c>
    </row>
    <row r="32" spans="1:3" x14ac:dyDescent="0.2">
      <c r="A32">
        <f t="shared" si="2"/>
        <v>14</v>
      </c>
      <c r="B32">
        <f t="shared" si="0"/>
        <v>38760</v>
      </c>
      <c r="C32" s="1">
        <f t="shared" si="1"/>
        <v>3.696441650390625E-2</v>
      </c>
    </row>
    <row r="33" spans="1:3" x14ac:dyDescent="0.2">
      <c r="A33">
        <f t="shared" si="2"/>
        <v>15</v>
      </c>
      <c r="B33">
        <f t="shared" si="0"/>
        <v>15504</v>
      </c>
      <c r="C33" s="1">
        <f t="shared" si="1"/>
        <v>1.47857666015625E-2</v>
      </c>
    </row>
    <row r="34" spans="1:3" x14ac:dyDescent="0.2">
      <c r="A34">
        <f t="shared" si="2"/>
        <v>16</v>
      </c>
      <c r="B34">
        <f t="shared" si="0"/>
        <v>4845</v>
      </c>
      <c r="C34" s="1">
        <f t="shared" si="1"/>
        <v>4.6205520629882812E-3</v>
      </c>
    </row>
    <row r="35" spans="1:3" x14ac:dyDescent="0.2">
      <c r="A35">
        <f t="shared" si="2"/>
        <v>17</v>
      </c>
      <c r="B35">
        <f t="shared" si="0"/>
        <v>1140</v>
      </c>
      <c r="C35" s="1">
        <f t="shared" si="1"/>
        <v>1.087188720703125E-3</v>
      </c>
    </row>
    <row r="36" spans="1:3" x14ac:dyDescent="0.2">
      <c r="A36">
        <f t="shared" si="2"/>
        <v>18</v>
      </c>
      <c r="B36">
        <f t="shared" si="0"/>
        <v>190</v>
      </c>
      <c r="C36" s="1">
        <f t="shared" si="1"/>
        <v>1.811981201171875E-4</v>
      </c>
    </row>
    <row r="37" spans="1:3" x14ac:dyDescent="0.2">
      <c r="A37">
        <f t="shared" si="2"/>
        <v>19</v>
      </c>
      <c r="B37">
        <f t="shared" si="0"/>
        <v>20</v>
      </c>
      <c r="C37" s="1">
        <f t="shared" si="1"/>
        <v>1.9073486328125E-5</v>
      </c>
    </row>
    <row r="38" spans="1:3" x14ac:dyDescent="0.2">
      <c r="A38">
        <f t="shared" si="2"/>
        <v>20</v>
      </c>
      <c r="B38">
        <f t="shared" si="0"/>
        <v>1</v>
      </c>
      <c r="C38" s="1">
        <f t="shared" si="1"/>
        <v>9.5367431640625E-7</v>
      </c>
    </row>
    <row r="39" spans="1:3" x14ac:dyDescent="0.2">
      <c r="A39" t="str">
        <f t="shared" si="2"/>
        <v/>
      </c>
    </row>
  </sheetData>
  <printOptions headings="1" gridLines="1"/>
  <pageMargins left="0.7" right="0.7" top="0.75" bottom="0.75" header="0.3" footer="0.3"/>
  <pageSetup scale="98" fitToHeight="0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6D062-362E-7C49-9837-3CA38C68D49A}">
  <sheetPr codeName="Sheet5">
    <pageSetUpPr fitToPage="1"/>
  </sheetPr>
  <dimension ref="A1:C120"/>
  <sheetViews>
    <sheetView topLeftCell="A42" zoomScale="158" zoomScaleNormal="158" workbookViewId="0">
      <selection activeCell="C58" sqref="C58"/>
    </sheetView>
  </sheetViews>
  <sheetFormatPr baseColWidth="10" defaultRowHeight="16" x14ac:dyDescent="0.2"/>
  <cols>
    <col min="1" max="1" width="30.1640625" bestFit="1" customWidth="1"/>
    <col min="2" max="2" width="24.1640625" bestFit="1" customWidth="1"/>
    <col min="3" max="3" width="19.33203125" bestFit="1" customWidth="1"/>
    <col min="4" max="4" width="5" customWidth="1"/>
    <col min="5" max="5" width="6.1640625" bestFit="1" customWidth="1"/>
    <col min="6" max="8" width="5.83203125" bestFit="1" customWidth="1"/>
    <col min="9" max="10" width="5.5" bestFit="1" customWidth="1"/>
  </cols>
  <sheetData>
    <row r="1" spans="1:3" x14ac:dyDescent="0.2">
      <c r="A1" t="s">
        <v>0</v>
      </c>
    </row>
    <row r="2" spans="1:3" x14ac:dyDescent="0.2">
      <c r="A2" t="s">
        <v>34</v>
      </c>
    </row>
    <row r="3" spans="1:3" x14ac:dyDescent="0.2">
      <c r="A3" t="s">
        <v>35</v>
      </c>
    </row>
    <row r="4" spans="1:3" x14ac:dyDescent="0.2">
      <c r="A4" t="s">
        <v>39</v>
      </c>
    </row>
    <row r="6" spans="1:3" x14ac:dyDescent="0.2">
      <c r="A6" t="s">
        <v>38</v>
      </c>
      <c r="B6">
        <v>100</v>
      </c>
    </row>
    <row r="7" spans="1:3" x14ac:dyDescent="0.2">
      <c r="A7" t="s">
        <v>5</v>
      </c>
      <c r="B7">
        <f>2^B6</f>
        <v>1.2676506002282294E+30</v>
      </c>
    </row>
    <row r="8" spans="1:3" x14ac:dyDescent="0.2">
      <c r="A8" t="s">
        <v>6</v>
      </c>
      <c r="B8">
        <f>1+B6</f>
        <v>101</v>
      </c>
    </row>
    <row r="10" spans="1:3" x14ac:dyDescent="0.2">
      <c r="B10" t="s">
        <v>30</v>
      </c>
    </row>
    <row r="11" spans="1:3" x14ac:dyDescent="0.2">
      <c r="B11">
        <f>SUM(B18:B22)</f>
        <v>4087976.0000000033</v>
      </c>
    </row>
    <row r="13" spans="1:3" x14ac:dyDescent="0.2">
      <c r="A13" t="s">
        <v>11</v>
      </c>
      <c r="B13" t="s">
        <v>31</v>
      </c>
      <c r="C13" t="s">
        <v>32</v>
      </c>
    </row>
    <row r="14" spans="1:3" x14ac:dyDescent="0.2">
      <c r="A14">
        <f>COUNT(A18:A38)-B8</f>
        <v>-80</v>
      </c>
      <c r="B14">
        <f>SUM(B18:B38)-B7</f>
        <v>-1.2676505995209381E+30</v>
      </c>
      <c r="C14" s="2">
        <f>SUM(C18:C38)</f>
        <v>5.5795445286259778E-10</v>
      </c>
    </row>
    <row r="15" spans="1:3" x14ac:dyDescent="0.2">
      <c r="A15" t="s">
        <v>12</v>
      </c>
      <c r="B15" t="s">
        <v>12</v>
      </c>
      <c r="C15" t="s">
        <v>33</v>
      </c>
    </row>
    <row r="17" spans="1:3" x14ac:dyDescent="0.2">
      <c r="A17" t="s">
        <v>7</v>
      </c>
      <c r="B17" t="s">
        <v>8</v>
      </c>
      <c r="C17" t="s">
        <v>9</v>
      </c>
    </row>
    <row r="18" spans="1:3" x14ac:dyDescent="0.2">
      <c r="A18">
        <f xml:space="preserve"> IF(B6="","",0)</f>
        <v>0</v>
      </c>
      <c r="B18">
        <f>IF(A18="","",FACT(B$6)/(FACT(A18)*FACT(B$6-A18)))</f>
        <v>1</v>
      </c>
      <c r="C18" s="1">
        <f>IF(A18="","",B18/B$7)</f>
        <v>7.8886090522101181E-31</v>
      </c>
    </row>
    <row r="19" spans="1:3" x14ac:dyDescent="0.2">
      <c r="A19">
        <f>IF(OR(A18=B$6,A18=""),"",A18+1)</f>
        <v>1</v>
      </c>
      <c r="B19">
        <f t="shared" ref="B19:B82" si="0">IF(A19="","",FACT(B$6)/(FACT(A19)*FACT(B$6-A19)))</f>
        <v>100.00000000000003</v>
      </c>
      <c r="C19" s="1">
        <f t="shared" ref="C19" si="1">IF(A19="","",B19/B$7)</f>
        <v>7.8886090522101203E-29</v>
      </c>
    </row>
    <row r="20" spans="1:3" x14ac:dyDescent="0.2">
      <c r="A20">
        <f t="shared" ref="A20:A83" si="2">IF(OR(A19=B$6,A19=""),"",A19+1)</f>
        <v>2</v>
      </c>
      <c r="B20">
        <f t="shared" si="0"/>
        <v>4950.0000000000009</v>
      </c>
      <c r="C20" s="1">
        <f t="shared" ref="C20:C83" si="3">IF(A20="","",B20/B$7)</f>
        <v>3.9048614808440092E-27</v>
      </c>
    </row>
    <row r="21" spans="1:3" x14ac:dyDescent="0.2">
      <c r="A21">
        <f t="shared" si="2"/>
        <v>3</v>
      </c>
      <c r="B21">
        <f t="shared" si="0"/>
        <v>161700</v>
      </c>
      <c r="C21" s="1">
        <f t="shared" si="3"/>
        <v>1.2755880837423761E-25</v>
      </c>
    </row>
    <row r="22" spans="1:3" x14ac:dyDescent="0.2">
      <c r="A22">
        <f t="shared" si="2"/>
        <v>4</v>
      </c>
      <c r="B22">
        <f t="shared" si="0"/>
        <v>3921225.0000000033</v>
      </c>
      <c r="C22" s="1">
        <f t="shared" si="3"/>
        <v>3.0933011030752646E-24</v>
      </c>
    </row>
    <row r="23" spans="1:3" x14ac:dyDescent="0.2">
      <c r="A23">
        <f t="shared" si="2"/>
        <v>5</v>
      </c>
      <c r="B23">
        <f t="shared" si="0"/>
        <v>75287520.000000015</v>
      </c>
      <c r="C23" s="1">
        <f t="shared" si="3"/>
        <v>5.9391381179045042E-23</v>
      </c>
    </row>
    <row r="24" spans="1:3" x14ac:dyDescent="0.2">
      <c r="A24">
        <f t="shared" si="2"/>
        <v>6</v>
      </c>
      <c r="B24">
        <f t="shared" si="0"/>
        <v>1192052400.0000007</v>
      </c>
      <c r="C24" s="1">
        <f t="shared" si="3"/>
        <v>9.4036353533488022E-22</v>
      </c>
    </row>
    <row r="25" spans="1:3" x14ac:dyDescent="0.2">
      <c r="A25">
        <f t="shared" si="2"/>
        <v>7</v>
      </c>
      <c r="B25">
        <f t="shared" si="0"/>
        <v>16007560800.00001</v>
      </c>
      <c r="C25" s="1">
        <f t="shared" si="3"/>
        <v>1.2627738903068391E-20</v>
      </c>
    </row>
    <row r="26" spans="1:3" x14ac:dyDescent="0.2">
      <c r="A26">
        <f t="shared" si="2"/>
        <v>8</v>
      </c>
      <c r="B26">
        <f t="shared" si="0"/>
        <v>186087894300.00006</v>
      </c>
      <c r="C26" s="1">
        <f t="shared" si="3"/>
        <v>1.4679746474817001E-19</v>
      </c>
    </row>
    <row r="27" spans="1:3" x14ac:dyDescent="0.2">
      <c r="A27">
        <f t="shared" si="2"/>
        <v>9</v>
      </c>
      <c r="B27">
        <f t="shared" si="0"/>
        <v>1902231808400</v>
      </c>
      <c r="C27" s="1">
        <f t="shared" si="3"/>
        <v>1.5005963063146263E-18</v>
      </c>
    </row>
    <row r="28" spans="1:3" x14ac:dyDescent="0.2">
      <c r="A28">
        <f t="shared" si="2"/>
        <v>10</v>
      </c>
      <c r="B28">
        <f t="shared" si="0"/>
        <v>17310309456440.016</v>
      </c>
      <c r="C28" s="1">
        <f t="shared" si="3"/>
        <v>1.3655426387463112E-17</v>
      </c>
    </row>
    <row r="29" spans="1:3" x14ac:dyDescent="0.2">
      <c r="A29">
        <f t="shared" si="2"/>
        <v>11</v>
      </c>
      <c r="B29">
        <f t="shared" si="0"/>
        <v>141629804643600</v>
      </c>
      <c r="C29" s="1">
        <f t="shared" si="3"/>
        <v>1.1172621589742536E-16</v>
      </c>
    </row>
    <row r="30" spans="1:3" x14ac:dyDescent="0.2">
      <c r="A30">
        <f t="shared" si="2"/>
        <v>12</v>
      </c>
      <c r="B30">
        <f t="shared" si="0"/>
        <v>1050421051106700.5</v>
      </c>
      <c r="C30" s="1">
        <f t="shared" si="3"/>
        <v>8.2863610123923846E-16</v>
      </c>
    </row>
    <row r="31" spans="1:3" x14ac:dyDescent="0.2">
      <c r="A31">
        <f t="shared" si="2"/>
        <v>13</v>
      </c>
      <c r="B31">
        <f t="shared" si="0"/>
        <v>7110542499799204</v>
      </c>
      <c r="C31" s="1">
        <f t="shared" si="3"/>
        <v>5.6092289930040762E-15</v>
      </c>
    </row>
    <row r="32" spans="1:3" x14ac:dyDescent="0.2">
      <c r="A32">
        <f t="shared" si="2"/>
        <v>14</v>
      </c>
      <c r="B32">
        <f t="shared" si="0"/>
        <v>4.4186942677323584E+16</v>
      </c>
      <c r="C32" s="1">
        <f t="shared" si="3"/>
        <v>3.4857351599382441E-14</v>
      </c>
    </row>
    <row r="33" spans="1:3" x14ac:dyDescent="0.2">
      <c r="A33">
        <f t="shared" si="2"/>
        <v>15</v>
      </c>
      <c r="B33">
        <f t="shared" si="0"/>
        <v>2.533384713499888E+17</v>
      </c>
      <c r="C33" s="1">
        <f t="shared" si="3"/>
        <v>1.9984881583645953E-13</v>
      </c>
    </row>
    <row r="34" spans="1:3" x14ac:dyDescent="0.2">
      <c r="A34">
        <f t="shared" si="2"/>
        <v>16</v>
      </c>
      <c r="B34">
        <f t="shared" si="0"/>
        <v>1.3458606290468147E+18</v>
      </c>
      <c r="C34" s="1">
        <f t="shared" si="3"/>
        <v>1.0616968341311906E-12</v>
      </c>
    </row>
    <row r="35" spans="1:3" x14ac:dyDescent="0.2">
      <c r="A35">
        <f t="shared" si="2"/>
        <v>17</v>
      </c>
      <c r="B35">
        <f t="shared" si="0"/>
        <v>6.6501348729372017E+18</v>
      </c>
      <c r="C35" s="1">
        <f t="shared" si="3"/>
        <v>5.2460314157070592E-12</v>
      </c>
    </row>
    <row r="36" spans="1:3" x14ac:dyDescent="0.2">
      <c r="A36">
        <f t="shared" si="2"/>
        <v>18</v>
      </c>
      <c r="B36">
        <f t="shared" si="0"/>
        <v>3.0664510802988204E+19</v>
      </c>
      <c r="C36" s="1">
        <f t="shared" si="3"/>
        <v>2.419003375020477E-11</v>
      </c>
    </row>
    <row r="37" spans="1:3" x14ac:dyDescent="0.2">
      <c r="A37">
        <f t="shared" si="2"/>
        <v>19</v>
      </c>
      <c r="B37">
        <f t="shared" si="0"/>
        <v>1.3234157293921228E+20</v>
      </c>
      <c r="C37" s="1">
        <f t="shared" si="3"/>
        <v>1.0439909302719956E-10</v>
      </c>
    </row>
    <row r="38" spans="1:3" x14ac:dyDescent="0.2">
      <c r="A38">
        <f t="shared" si="2"/>
        <v>20</v>
      </c>
      <c r="B38">
        <f t="shared" si="0"/>
        <v>5.3598337040380985E+20</v>
      </c>
      <c r="C38" s="1">
        <f t="shared" si="3"/>
        <v>4.2281632676015831E-10</v>
      </c>
    </row>
    <row r="39" spans="1:3" x14ac:dyDescent="0.2">
      <c r="A39">
        <f t="shared" si="2"/>
        <v>21</v>
      </c>
      <c r="B39">
        <f t="shared" si="0"/>
        <v>2.0418414110621316E+21</v>
      </c>
      <c r="C39" s="1">
        <f t="shared" si="3"/>
        <v>1.6107288638482212E-9</v>
      </c>
    </row>
    <row r="40" spans="1:3" x14ac:dyDescent="0.2">
      <c r="A40">
        <f t="shared" si="2"/>
        <v>22</v>
      </c>
      <c r="B40">
        <f t="shared" si="0"/>
        <v>7.3320668851776604E+21</v>
      </c>
      <c r="C40" s="1">
        <f t="shared" si="3"/>
        <v>5.7839809201822536E-9</v>
      </c>
    </row>
    <row r="41" spans="1:3" x14ac:dyDescent="0.2">
      <c r="A41">
        <f t="shared" si="2"/>
        <v>23</v>
      </c>
      <c r="B41">
        <f t="shared" si="0"/>
        <v>2.4865270306254661E+22</v>
      </c>
      <c r="C41" s="1">
        <f t="shared" si="3"/>
        <v>1.9615239642357197E-8</v>
      </c>
    </row>
    <row r="42" spans="1:3" x14ac:dyDescent="0.2">
      <c r="A42">
        <f t="shared" si="2"/>
        <v>24</v>
      </c>
      <c r="B42">
        <f t="shared" si="0"/>
        <v>7.9776075565900367E+22</v>
      </c>
      <c r="C42" s="1">
        <f t="shared" si="3"/>
        <v>6.2932227185896005E-8</v>
      </c>
    </row>
    <row r="43" spans="1:3" x14ac:dyDescent="0.2">
      <c r="A43">
        <f t="shared" si="2"/>
        <v>25</v>
      </c>
      <c r="B43">
        <f t="shared" si="0"/>
        <v>2.4251926972033716E+23</v>
      </c>
      <c r="C43" s="1">
        <f t="shared" si="3"/>
        <v>1.9131397064512389E-7</v>
      </c>
    </row>
    <row r="44" spans="1:3" x14ac:dyDescent="0.2">
      <c r="A44">
        <f t="shared" si="2"/>
        <v>26</v>
      </c>
      <c r="B44">
        <f t="shared" si="0"/>
        <v>6.9957481650097247E+23</v>
      </c>
      <c r="C44" s="1">
        <f t="shared" si="3"/>
        <v>5.5186722301478037E-7</v>
      </c>
    </row>
    <row r="45" spans="1:3" x14ac:dyDescent="0.2">
      <c r="A45">
        <f t="shared" si="2"/>
        <v>27</v>
      </c>
      <c r="B45">
        <f t="shared" si="0"/>
        <v>1.9173532007804428E+24</v>
      </c>
      <c r="C45" s="1">
        <f t="shared" si="3"/>
        <v>1.5125249815960645E-6</v>
      </c>
    </row>
    <row r="46" spans="1:3" x14ac:dyDescent="0.2">
      <c r="A46">
        <f t="shared" si="2"/>
        <v>28</v>
      </c>
      <c r="B46">
        <f t="shared" si="0"/>
        <v>4.9988137020347265E+24</v>
      </c>
      <c r="C46" s="1">
        <f t="shared" si="3"/>
        <v>3.9433687020183116E-6</v>
      </c>
    </row>
    <row r="47" spans="1:3" x14ac:dyDescent="0.2">
      <c r="A47">
        <f t="shared" si="2"/>
        <v>29</v>
      </c>
      <c r="B47">
        <f t="shared" si="0"/>
        <v>1.241084781194829E+25</v>
      </c>
      <c r="C47" s="1">
        <f t="shared" si="3"/>
        <v>9.7904326394937421E-6</v>
      </c>
    </row>
    <row r="48" spans="1:3" x14ac:dyDescent="0.2">
      <c r="A48">
        <f t="shared" si="2"/>
        <v>30</v>
      </c>
      <c r="B48">
        <f t="shared" si="0"/>
        <v>2.9372339821610947E+25</v>
      </c>
      <c r="C48" s="1">
        <f t="shared" si="3"/>
        <v>2.3170690580135184E-5</v>
      </c>
    </row>
    <row r="49" spans="1:3" x14ac:dyDescent="0.2">
      <c r="A49">
        <f t="shared" si="2"/>
        <v>31</v>
      </c>
      <c r="B49">
        <f t="shared" si="0"/>
        <v>6.6324638306863454E+25</v>
      </c>
      <c r="C49" s="1">
        <f t="shared" si="3"/>
        <v>5.23209142132085E-5</v>
      </c>
    </row>
    <row r="50" spans="1:3" x14ac:dyDescent="0.2">
      <c r="A50">
        <f t="shared" si="2"/>
        <v>32</v>
      </c>
      <c r="B50">
        <f t="shared" si="0"/>
        <v>1.4301250134917432E+26</v>
      </c>
      <c r="C50" s="1">
        <f t="shared" si="3"/>
        <v>1.1281697127223083E-4</v>
      </c>
    </row>
    <row r="51" spans="1:3" x14ac:dyDescent="0.2">
      <c r="A51">
        <f t="shared" si="2"/>
        <v>33</v>
      </c>
      <c r="B51">
        <f t="shared" si="0"/>
        <v>2.9469242702254069E+26</v>
      </c>
      <c r="C51" s="1">
        <f t="shared" si="3"/>
        <v>2.3247133474277841E-4</v>
      </c>
    </row>
    <row r="52" spans="1:3" x14ac:dyDescent="0.2">
      <c r="A52">
        <f t="shared" si="2"/>
        <v>34</v>
      </c>
      <c r="B52">
        <f t="shared" si="0"/>
        <v>5.807174297208895E+26</v>
      </c>
      <c r="C52" s="1">
        <f t="shared" si="3"/>
        <v>4.581052772872402E-4</v>
      </c>
    </row>
    <row r="53" spans="1:3" x14ac:dyDescent="0.2">
      <c r="A53">
        <f t="shared" si="2"/>
        <v>35</v>
      </c>
      <c r="B53">
        <f t="shared" si="0"/>
        <v>1.0950671531879631E+27</v>
      </c>
      <c r="C53" s="1">
        <f t="shared" si="3"/>
        <v>8.6385566574165296E-4</v>
      </c>
    </row>
    <row r="54" spans="1:3" x14ac:dyDescent="0.2">
      <c r="A54">
        <f t="shared" si="2"/>
        <v>36</v>
      </c>
      <c r="B54">
        <f t="shared" si="0"/>
        <v>1.9772045821449332E+27</v>
      </c>
      <c r="C54" s="1">
        <f t="shared" si="3"/>
        <v>1.5597393964779844E-3</v>
      </c>
    </row>
    <row r="55" spans="1:3" x14ac:dyDescent="0.2">
      <c r="A55">
        <f t="shared" si="2"/>
        <v>37</v>
      </c>
      <c r="B55">
        <f t="shared" si="0"/>
        <v>3.4200295474939398E+27</v>
      </c>
      <c r="C55" s="1">
        <f t="shared" si="3"/>
        <v>2.6979276047186767E-3</v>
      </c>
    </row>
    <row r="56" spans="1:3" x14ac:dyDescent="0.2">
      <c r="A56">
        <f t="shared" si="2"/>
        <v>38</v>
      </c>
      <c r="B56">
        <f t="shared" si="0"/>
        <v>5.6700489866346885E+27</v>
      </c>
      <c r="C56" s="1">
        <f t="shared" si="3"/>
        <v>4.4728799762441211E-3</v>
      </c>
    </row>
    <row r="57" spans="1:3" x14ac:dyDescent="0.2">
      <c r="A57">
        <f t="shared" si="2"/>
        <v>39</v>
      </c>
      <c r="B57">
        <f t="shared" si="0"/>
        <v>9.0139240300346341E+27</v>
      </c>
      <c r="C57" s="1">
        <f t="shared" si="3"/>
        <v>7.1107322699265523E-3</v>
      </c>
    </row>
    <row r="58" spans="1:3" x14ac:dyDescent="0.2">
      <c r="A58">
        <f t="shared" si="2"/>
        <v>40</v>
      </c>
      <c r="B58">
        <f t="shared" si="0"/>
        <v>1.374623414580281E+28</v>
      </c>
      <c r="C58" s="1">
        <f t="shared" si="3"/>
        <v>1.0843866711637987E-2</v>
      </c>
    </row>
    <row r="59" spans="1:3" x14ac:dyDescent="0.2">
      <c r="A59">
        <f t="shared" si="2"/>
        <v>41</v>
      </c>
      <c r="B59">
        <f t="shared" si="0"/>
        <v>2.0116440213369981E+28</v>
      </c>
      <c r="C59" s="1">
        <f t="shared" si="3"/>
        <v>1.5869073236543407E-2</v>
      </c>
    </row>
    <row r="60" spans="1:3" x14ac:dyDescent="0.2">
      <c r="A60">
        <f t="shared" si="2"/>
        <v>42</v>
      </c>
      <c r="B60">
        <f t="shared" si="0"/>
        <v>2.8258808871162574E+28</v>
      </c>
      <c r="C60" s="1">
        <f t="shared" si="3"/>
        <v>2.2292269546572867E-2</v>
      </c>
    </row>
    <row r="61" spans="1:3" x14ac:dyDescent="0.2">
      <c r="A61">
        <f t="shared" si="2"/>
        <v>43</v>
      </c>
      <c r="B61">
        <f t="shared" si="0"/>
        <v>3.8116532895986722E+28</v>
      </c>
      <c r="C61" s="1">
        <f t="shared" si="3"/>
        <v>3.006864264421456E-2</v>
      </c>
    </row>
    <row r="62" spans="1:3" x14ac:dyDescent="0.2">
      <c r="A62">
        <f t="shared" si="2"/>
        <v>44</v>
      </c>
      <c r="B62">
        <f t="shared" si="0"/>
        <v>4.9378235797073733E+28</v>
      </c>
      <c r="C62" s="1">
        <f t="shared" si="3"/>
        <v>3.8952559789096154E-2</v>
      </c>
    </row>
    <row r="63" spans="1:3" x14ac:dyDescent="0.2">
      <c r="A63">
        <f t="shared" si="2"/>
        <v>45</v>
      </c>
      <c r="B63">
        <f t="shared" si="0"/>
        <v>6.1448471214136243E+28</v>
      </c>
      <c r="C63" s="1">
        <f t="shared" si="3"/>
        <v>4.8474296626430803E-2</v>
      </c>
    </row>
    <row r="64" spans="1:3" x14ac:dyDescent="0.2">
      <c r="A64">
        <f t="shared" si="2"/>
        <v>46</v>
      </c>
      <c r="B64">
        <f t="shared" si="0"/>
        <v>7.3470998190815046E+28</v>
      </c>
      <c r="C64" s="1">
        <f t="shared" si="3"/>
        <v>5.7958398140297678E-2</v>
      </c>
    </row>
    <row r="65" spans="1:3" x14ac:dyDescent="0.2">
      <c r="A65">
        <f t="shared" si="2"/>
        <v>47</v>
      </c>
      <c r="B65">
        <f t="shared" si="0"/>
        <v>8.4413487283064058E+28</v>
      </c>
      <c r="C65" s="1">
        <f t="shared" si="3"/>
        <v>6.6590499990980281E-2</v>
      </c>
    </row>
    <row r="66" spans="1:3" x14ac:dyDescent="0.2">
      <c r="A66">
        <f t="shared" si="2"/>
        <v>48</v>
      </c>
      <c r="B66">
        <f t="shared" si="0"/>
        <v>9.3206558875049915E+28</v>
      </c>
      <c r="C66" s="1">
        <f t="shared" si="3"/>
        <v>7.3527010406707408E-2</v>
      </c>
    </row>
    <row r="67" spans="1:3" x14ac:dyDescent="0.2">
      <c r="A67">
        <f t="shared" si="2"/>
        <v>49</v>
      </c>
      <c r="B67">
        <f t="shared" si="0"/>
        <v>9.8913082887808057E+28</v>
      </c>
      <c r="C67" s="1">
        <f t="shared" si="3"/>
        <v>7.8028664105077236E-2</v>
      </c>
    </row>
    <row r="68" spans="1:3" x14ac:dyDescent="0.2">
      <c r="A68">
        <f t="shared" si="2"/>
        <v>50</v>
      </c>
      <c r="B68">
        <f t="shared" si="0"/>
        <v>1.0089134454556424E+29</v>
      </c>
      <c r="C68" s="1">
        <f t="shared" si="3"/>
        <v>7.9589237387178796E-2</v>
      </c>
    </row>
    <row r="69" spans="1:3" x14ac:dyDescent="0.2">
      <c r="A69">
        <f t="shared" si="2"/>
        <v>51</v>
      </c>
      <c r="B69">
        <f t="shared" si="0"/>
        <v>9.8913082887808057E+28</v>
      </c>
      <c r="C69" s="1">
        <f t="shared" si="3"/>
        <v>7.8028664105077236E-2</v>
      </c>
    </row>
    <row r="70" spans="1:3" x14ac:dyDescent="0.2">
      <c r="A70">
        <f t="shared" si="2"/>
        <v>52</v>
      </c>
      <c r="B70">
        <f t="shared" si="0"/>
        <v>9.3206558875049915E+28</v>
      </c>
      <c r="C70" s="1">
        <f t="shared" si="3"/>
        <v>7.3527010406707408E-2</v>
      </c>
    </row>
    <row r="71" spans="1:3" x14ac:dyDescent="0.2">
      <c r="A71">
        <f t="shared" si="2"/>
        <v>53</v>
      </c>
      <c r="B71">
        <f t="shared" si="0"/>
        <v>8.4413487283064058E+28</v>
      </c>
      <c r="C71" s="1">
        <f t="shared" si="3"/>
        <v>6.6590499990980281E-2</v>
      </c>
    </row>
    <row r="72" spans="1:3" x14ac:dyDescent="0.2">
      <c r="A72">
        <f t="shared" si="2"/>
        <v>54</v>
      </c>
      <c r="B72">
        <f t="shared" si="0"/>
        <v>7.3470998190815046E+28</v>
      </c>
      <c r="C72" s="1">
        <f t="shared" si="3"/>
        <v>5.7958398140297678E-2</v>
      </c>
    </row>
    <row r="73" spans="1:3" x14ac:dyDescent="0.2">
      <c r="A73">
        <f t="shared" si="2"/>
        <v>55</v>
      </c>
      <c r="B73">
        <f t="shared" si="0"/>
        <v>6.1448471214136243E+28</v>
      </c>
      <c r="C73" s="1">
        <f t="shared" si="3"/>
        <v>4.8474296626430803E-2</v>
      </c>
    </row>
    <row r="74" spans="1:3" x14ac:dyDescent="0.2">
      <c r="A74">
        <f t="shared" si="2"/>
        <v>56</v>
      </c>
      <c r="B74">
        <f t="shared" si="0"/>
        <v>4.9378235797073733E+28</v>
      </c>
      <c r="C74" s="1">
        <f t="shared" si="3"/>
        <v>3.8952559789096154E-2</v>
      </c>
    </row>
    <row r="75" spans="1:3" x14ac:dyDescent="0.2">
      <c r="A75">
        <f t="shared" si="2"/>
        <v>57</v>
      </c>
      <c r="B75">
        <f t="shared" si="0"/>
        <v>3.8116532895986722E+28</v>
      </c>
      <c r="C75" s="1">
        <f t="shared" si="3"/>
        <v>3.006864264421456E-2</v>
      </c>
    </row>
    <row r="76" spans="1:3" x14ac:dyDescent="0.2">
      <c r="A76">
        <f t="shared" si="2"/>
        <v>58</v>
      </c>
      <c r="B76">
        <f t="shared" si="0"/>
        <v>2.8258808871162574E+28</v>
      </c>
      <c r="C76" s="1">
        <f t="shared" si="3"/>
        <v>2.2292269546572867E-2</v>
      </c>
    </row>
    <row r="77" spans="1:3" x14ac:dyDescent="0.2">
      <c r="A77">
        <f t="shared" si="2"/>
        <v>59</v>
      </c>
      <c r="B77">
        <f t="shared" si="0"/>
        <v>2.0116440213369981E+28</v>
      </c>
      <c r="C77" s="1">
        <f t="shared" si="3"/>
        <v>1.5869073236543407E-2</v>
      </c>
    </row>
    <row r="78" spans="1:3" x14ac:dyDescent="0.2">
      <c r="A78">
        <f t="shared" si="2"/>
        <v>60</v>
      </c>
      <c r="B78">
        <f t="shared" si="0"/>
        <v>1.374623414580281E+28</v>
      </c>
      <c r="C78" s="1">
        <f t="shared" si="3"/>
        <v>1.0843866711637987E-2</v>
      </c>
    </row>
    <row r="79" spans="1:3" x14ac:dyDescent="0.2">
      <c r="A79">
        <f t="shared" si="2"/>
        <v>61</v>
      </c>
      <c r="B79">
        <f t="shared" si="0"/>
        <v>9.0139240300346341E+27</v>
      </c>
      <c r="C79" s="1">
        <f t="shared" si="3"/>
        <v>7.1107322699265523E-3</v>
      </c>
    </row>
    <row r="80" spans="1:3" x14ac:dyDescent="0.2">
      <c r="A80">
        <f t="shared" si="2"/>
        <v>62</v>
      </c>
      <c r="B80">
        <f t="shared" si="0"/>
        <v>5.6700489866346885E+27</v>
      </c>
      <c r="C80" s="1">
        <f t="shared" si="3"/>
        <v>4.4728799762441211E-3</v>
      </c>
    </row>
    <row r="81" spans="1:3" x14ac:dyDescent="0.2">
      <c r="A81">
        <f t="shared" si="2"/>
        <v>63</v>
      </c>
      <c r="B81">
        <f t="shared" si="0"/>
        <v>3.4200295474939398E+27</v>
      </c>
      <c r="C81" s="1">
        <f t="shared" si="3"/>
        <v>2.6979276047186767E-3</v>
      </c>
    </row>
    <row r="82" spans="1:3" x14ac:dyDescent="0.2">
      <c r="A82">
        <f t="shared" si="2"/>
        <v>64</v>
      </c>
      <c r="B82">
        <f t="shared" si="0"/>
        <v>1.9772045821449332E+27</v>
      </c>
      <c r="C82" s="1">
        <f t="shared" si="3"/>
        <v>1.5597393964779844E-3</v>
      </c>
    </row>
    <row r="83" spans="1:3" x14ac:dyDescent="0.2">
      <c r="A83">
        <f t="shared" si="2"/>
        <v>65</v>
      </c>
      <c r="B83">
        <f t="shared" ref="B83:B120" si="4">IF(A83="","",FACT(B$6)/(FACT(A83)*FACT(B$6-A83)))</f>
        <v>1.0950671531879631E+27</v>
      </c>
      <c r="C83" s="1">
        <f t="shared" si="3"/>
        <v>8.6385566574165296E-4</v>
      </c>
    </row>
    <row r="84" spans="1:3" x14ac:dyDescent="0.2">
      <c r="A84">
        <f t="shared" ref="A84:A120" si="5">IF(OR(A83=B$6,A83=""),"",A83+1)</f>
        <v>66</v>
      </c>
      <c r="B84">
        <f t="shared" si="4"/>
        <v>5.807174297208895E+26</v>
      </c>
      <c r="C84" s="1">
        <f t="shared" ref="C84:C120" si="6">IF(A84="","",B84/B$7)</f>
        <v>4.581052772872402E-4</v>
      </c>
    </row>
    <row r="85" spans="1:3" x14ac:dyDescent="0.2">
      <c r="A85">
        <f t="shared" si="5"/>
        <v>67</v>
      </c>
      <c r="B85">
        <f t="shared" si="4"/>
        <v>2.9469242702254069E+26</v>
      </c>
      <c r="C85" s="1">
        <f t="shared" si="6"/>
        <v>2.3247133474277841E-4</v>
      </c>
    </row>
    <row r="86" spans="1:3" x14ac:dyDescent="0.2">
      <c r="A86">
        <f t="shared" si="5"/>
        <v>68</v>
      </c>
      <c r="B86">
        <f t="shared" si="4"/>
        <v>1.4301250134917432E+26</v>
      </c>
      <c r="C86" s="1">
        <f t="shared" si="6"/>
        <v>1.1281697127223083E-4</v>
      </c>
    </row>
    <row r="87" spans="1:3" x14ac:dyDescent="0.2">
      <c r="A87">
        <f t="shared" si="5"/>
        <v>69</v>
      </c>
      <c r="B87">
        <f t="shared" si="4"/>
        <v>6.6324638306863454E+25</v>
      </c>
      <c r="C87" s="1">
        <f t="shared" si="6"/>
        <v>5.23209142132085E-5</v>
      </c>
    </row>
    <row r="88" spans="1:3" x14ac:dyDescent="0.2">
      <c r="A88">
        <f t="shared" si="5"/>
        <v>70</v>
      </c>
      <c r="B88">
        <f t="shared" si="4"/>
        <v>2.9372339821610947E+25</v>
      </c>
      <c r="C88" s="1">
        <f t="shared" si="6"/>
        <v>2.3170690580135184E-5</v>
      </c>
    </row>
    <row r="89" spans="1:3" x14ac:dyDescent="0.2">
      <c r="A89">
        <f t="shared" si="5"/>
        <v>71</v>
      </c>
      <c r="B89">
        <f t="shared" si="4"/>
        <v>1.241084781194829E+25</v>
      </c>
      <c r="C89" s="1">
        <f t="shared" si="6"/>
        <v>9.7904326394937421E-6</v>
      </c>
    </row>
    <row r="90" spans="1:3" x14ac:dyDescent="0.2">
      <c r="A90">
        <f t="shared" si="5"/>
        <v>72</v>
      </c>
      <c r="B90">
        <f t="shared" si="4"/>
        <v>4.9988137020347265E+24</v>
      </c>
      <c r="C90" s="1">
        <f t="shared" si="6"/>
        <v>3.9433687020183116E-6</v>
      </c>
    </row>
    <row r="91" spans="1:3" x14ac:dyDescent="0.2">
      <c r="A91">
        <f t="shared" si="5"/>
        <v>73</v>
      </c>
      <c r="B91">
        <f t="shared" si="4"/>
        <v>1.9173532007804428E+24</v>
      </c>
      <c r="C91" s="1">
        <f t="shared" si="6"/>
        <v>1.5125249815960645E-6</v>
      </c>
    </row>
    <row r="92" spans="1:3" x14ac:dyDescent="0.2">
      <c r="A92">
        <f t="shared" si="5"/>
        <v>74</v>
      </c>
      <c r="B92">
        <f t="shared" si="4"/>
        <v>6.9957481650097247E+23</v>
      </c>
      <c r="C92" s="1">
        <f t="shared" si="6"/>
        <v>5.5186722301478037E-7</v>
      </c>
    </row>
    <row r="93" spans="1:3" x14ac:dyDescent="0.2">
      <c r="A93">
        <f t="shared" si="5"/>
        <v>75</v>
      </c>
      <c r="B93">
        <f t="shared" si="4"/>
        <v>2.4251926972033716E+23</v>
      </c>
      <c r="C93" s="1">
        <f t="shared" si="6"/>
        <v>1.9131397064512389E-7</v>
      </c>
    </row>
    <row r="94" spans="1:3" x14ac:dyDescent="0.2">
      <c r="A94">
        <f t="shared" si="5"/>
        <v>76</v>
      </c>
      <c r="B94">
        <f t="shared" si="4"/>
        <v>7.9776075565900367E+22</v>
      </c>
      <c r="C94" s="1">
        <f t="shared" si="6"/>
        <v>6.2932227185896005E-8</v>
      </c>
    </row>
    <row r="95" spans="1:3" x14ac:dyDescent="0.2">
      <c r="A95">
        <f t="shared" si="5"/>
        <v>77</v>
      </c>
      <c r="B95">
        <f t="shared" si="4"/>
        <v>2.4865270306254661E+22</v>
      </c>
      <c r="C95" s="1">
        <f t="shared" si="6"/>
        <v>1.9615239642357197E-8</v>
      </c>
    </row>
    <row r="96" spans="1:3" x14ac:dyDescent="0.2">
      <c r="A96">
        <f t="shared" si="5"/>
        <v>78</v>
      </c>
      <c r="B96">
        <f t="shared" si="4"/>
        <v>7.3320668851776604E+21</v>
      </c>
      <c r="C96" s="1">
        <f t="shared" si="6"/>
        <v>5.7839809201822536E-9</v>
      </c>
    </row>
    <row r="97" spans="1:3" x14ac:dyDescent="0.2">
      <c r="A97">
        <f t="shared" si="5"/>
        <v>79</v>
      </c>
      <c r="B97">
        <f t="shared" si="4"/>
        <v>2.0418414110621316E+21</v>
      </c>
      <c r="C97" s="1">
        <f t="shared" si="6"/>
        <v>1.6107288638482212E-9</v>
      </c>
    </row>
    <row r="98" spans="1:3" x14ac:dyDescent="0.2">
      <c r="A98">
        <f t="shared" si="5"/>
        <v>80</v>
      </c>
      <c r="B98">
        <f t="shared" si="4"/>
        <v>5.3598337040380985E+20</v>
      </c>
      <c r="C98" s="1">
        <f t="shared" si="6"/>
        <v>4.2281632676015831E-10</v>
      </c>
    </row>
    <row r="99" spans="1:3" x14ac:dyDescent="0.2">
      <c r="A99">
        <f t="shared" si="5"/>
        <v>81</v>
      </c>
      <c r="B99">
        <f t="shared" si="4"/>
        <v>1.3234157293921228E+20</v>
      </c>
      <c r="C99" s="1">
        <f t="shared" si="6"/>
        <v>1.0439909302719956E-10</v>
      </c>
    </row>
    <row r="100" spans="1:3" x14ac:dyDescent="0.2">
      <c r="A100">
        <f t="shared" si="5"/>
        <v>82</v>
      </c>
      <c r="B100">
        <f t="shared" si="4"/>
        <v>3.0664510802988204E+19</v>
      </c>
      <c r="C100" s="1">
        <f t="shared" si="6"/>
        <v>2.419003375020477E-11</v>
      </c>
    </row>
    <row r="101" spans="1:3" x14ac:dyDescent="0.2">
      <c r="A101">
        <f t="shared" si="5"/>
        <v>83</v>
      </c>
      <c r="B101">
        <f t="shared" si="4"/>
        <v>6.6501348729372017E+18</v>
      </c>
      <c r="C101" s="1">
        <f t="shared" si="6"/>
        <v>5.2460314157070592E-12</v>
      </c>
    </row>
    <row r="102" spans="1:3" x14ac:dyDescent="0.2">
      <c r="A102">
        <f t="shared" si="5"/>
        <v>84</v>
      </c>
      <c r="B102">
        <f t="shared" si="4"/>
        <v>1.3458606290468147E+18</v>
      </c>
      <c r="C102" s="1">
        <f t="shared" si="6"/>
        <v>1.0616968341311906E-12</v>
      </c>
    </row>
    <row r="103" spans="1:3" x14ac:dyDescent="0.2">
      <c r="A103">
        <f t="shared" si="5"/>
        <v>85</v>
      </c>
      <c r="B103">
        <f t="shared" si="4"/>
        <v>2.533384713499888E+17</v>
      </c>
      <c r="C103" s="1">
        <f t="shared" si="6"/>
        <v>1.9984881583645953E-13</v>
      </c>
    </row>
    <row r="104" spans="1:3" x14ac:dyDescent="0.2">
      <c r="A104">
        <f t="shared" si="5"/>
        <v>86</v>
      </c>
      <c r="B104">
        <f t="shared" si="4"/>
        <v>4.4186942677323584E+16</v>
      </c>
      <c r="C104" s="1">
        <f t="shared" si="6"/>
        <v>3.4857351599382441E-14</v>
      </c>
    </row>
    <row r="105" spans="1:3" x14ac:dyDescent="0.2">
      <c r="A105">
        <f t="shared" si="5"/>
        <v>87</v>
      </c>
      <c r="B105">
        <f t="shared" si="4"/>
        <v>7110542499799204</v>
      </c>
      <c r="C105" s="1">
        <f t="shared" si="6"/>
        <v>5.6092289930040762E-15</v>
      </c>
    </row>
    <row r="106" spans="1:3" x14ac:dyDescent="0.2">
      <c r="A106">
        <f t="shared" si="5"/>
        <v>88</v>
      </c>
      <c r="B106">
        <f t="shared" si="4"/>
        <v>1050421051106700.5</v>
      </c>
      <c r="C106" s="1">
        <f t="shared" si="6"/>
        <v>8.2863610123923846E-16</v>
      </c>
    </row>
    <row r="107" spans="1:3" x14ac:dyDescent="0.2">
      <c r="A107">
        <f t="shared" si="5"/>
        <v>89</v>
      </c>
      <c r="B107">
        <f t="shared" si="4"/>
        <v>141629804643600</v>
      </c>
      <c r="C107" s="1">
        <f t="shared" si="6"/>
        <v>1.1172621589742536E-16</v>
      </c>
    </row>
    <row r="108" spans="1:3" x14ac:dyDescent="0.2">
      <c r="A108">
        <f t="shared" si="5"/>
        <v>90</v>
      </c>
      <c r="B108">
        <f t="shared" si="4"/>
        <v>17310309456440.016</v>
      </c>
      <c r="C108" s="1">
        <f t="shared" si="6"/>
        <v>1.3655426387463112E-17</v>
      </c>
    </row>
    <row r="109" spans="1:3" x14ac:dyDescent="0.2">
      <c r="A109">
        <f t="shared" si="5"/>
        <v>91</v>
      </c>
      <c r="B109">
        <f t="shared" si="4"/>
        <v>1902231808400</v>
      </c>
      <c r="C109" s="1">
        <f t="shared" si="6"/>
        <v>1.5005963063146263E-18</v>
      </c>
    </row>
    <row r="110" spans="1:3" x14ac:dyDescent="0.2">
      <c r="A110">
        <f t="shared" si="5"/>
        <v>92</v>
      </c>
      <c r="B110">
        <f t="shared" si="4"/>
        <v>186087894300.00006</v>
      </c>
      <c r="C110" s="1">
        <f t="shared" si="6"/>
        <v>1.4679746474817001E-19</v>
      </c>
    </row>
    <row r="111" spans="1:3" x14ac:dyDescent="0.2">
      <c r="A111">
        <f t="shared" si="5"/>
        <v>93</v>
      </c>
      <c r="B111">
        <f t="shared" si="4"/>
        <v>16007560800.00001</v>
      </c>
      <c r="C111" s="1">
        <f t="shared" si="6"/>
        <v>1.2627738903068391E-20</v>
      </c>
    </row>
    <row r="112" spans="1:3" x14ac:dyDescent="0.2">
      <c r="A112">
        <f t="shared" si="5"/>
        <v>94</v>
      </c>
      <c r="B112">
        <f t="shared" si="4"/>
        <v>1192052400.0000007</v>
      </c>
      <c r="C112" s="1">
        <f t="shared" si="6"/>
        <v>9.4036353533488022E-22</v>
      </c>
    </row>
    <row r="113" spans="1:3" x14ac:dyDescent="0.2">
      <c r="A113">
        <f t="shared" si="5"/>
        <v>95</v>
      </c>
      <c r="B113">
        <f t="shared" si="4"/>
        <v>75287520.000000015</v>
      </c>
      <c r="C113" s="1">
        <f t="shared" si="6"/>
        <v>5.9391381179045042E-23</v>
      </c>
    </row>
    <row r="114" spans="1:3" x14ac:dyDescent="0.2">
      <c r="A114">
        <f t="shared" si="5"/>
        <v>96</v>
      </c>
      <c r="B114">
        <f t="shared" si="4"/>
        <v>3921225.0000000033</v>
      </c>
      <c r="C114" s="1">
        <f t="shared" si="6"/>
        <v>3.0933011030752646E-24</v>
      </c>
    </row>
    <row r="115" spans="1:3" x14ac:dyDescent="0.2">
      <c r="A115">
        <f t="shared" si="5"/>
        <v>97</v>
      </c>
      <c r="B115">
        <f t="shared" si="4"/>
        <v>161700</v>
      </c>
      <c r="C115" s="1">
        <f t="shared" si="6"/>
        <v>1.2755880837423761E-25</v>
      </c>
    </row>
    <row r="116" spans="1:3" x14ac:dyDescent="0.2">
      <c r="A116">
        <f t="shared" si="5"/>
        <v>98</v>
      </c>
      <c r="B116">
        <f t="shared" si="4"/>
        <v>4950.0000000000009</v>
      </c>
      <c r="C116" s="1">
        <f t="shared" si="6"/>
        <v>3.9048614808440092E-27</v>
      </c>
    </row>
    <row r="117" spans="1:3" x14ac:dyDescent="0.2">
      <c r="A117">
        <f t="shared" si="5"/>
        <v>99</v>
      </c>
      <c r="B117">
        <f t="shared" si="4"/>
        <v>100.00000000000003</v>
      </c>
      <c r="C117" s="1">
        <f t="shared" si="6"/>
        <v>7.8886090522101203E-29</v>
      </c>
    </row>
    <row r="118" spans="1:3" x14ac:dyDescent="0.2">
      <c r="A118">
        <f t="shared" si="5"/>
        <v>100</v>
      </c>
      <c r="B118">
        <f t="shared" si="4"/>
        <v>1</v>
      </c>
      <c r="C118" s="1">
        <f t="shared" si="6"/>
        <v>7.8886090522101181E-31</v>
      </c>
    </row>
    <row r="119" spans="1:3" x14ac:dyDescent="0.2">
      <c r="A119" t="str">
        <f t="shared" si="5"/>
        <v/>
      </c>
      <c r="B119" t="str">
        <f t="shared" si="4"/>
        <v/>
      </c>
      <c r="C119" s="1" t="str">
        <f t="shared" si="6"/>
        <v/>
      </c>
    </row>
    <row r="120" spans="1:3" x14ac:dyDescent="0.2">
      <c r="A120" t="str">
        <f t="shared" si="5"/>
        <v/>
      </c>
      <c r="B120" t="str">
        <f t="shared" si="4"/>
        <v/>
      </c>
      <c r="C120" s="1" t="str">
        <f t="shared" si="6"/>
        <v/>
      </c>
    </row>
  </sheetData>
  <printOptions headings="1" gridLines="1"/>
  <pageMargins left="0.7" right="0.7" top="0.75" bottom="0.75" header="0.3" footer="0.3"/>
  <pageSetup scale="9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N=4</vt:lpstr>
      <vt:lpstr>N &lt;= 20</vt:lpstr>
      <vt:lpstr>N &lt;= 100</vt:lpstr>
      <vt:lpstr>Chart1</vt:lpstr>
      <vt:lpstr>Probabilities N = 20</vt:lpstr>
      <vt:lpstr>Histogram N =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Duarte</dc:creator>
  <cp:lastModifiedBy>Marco Duarte</cp:lastModifiedBy>
  <cp:lastPrinted>2023-10-10T17:09:18Z</cp:lastPrinted>
  <dcterms:created xsi:type="dcterms:W3CDTF">2023-10-10T16:43:39Z</dcterms:created>
  <dcterms:modified xsi:type="dcterms:W3CDTF">2023-10-11T18:47:29Z</dcterms:modified>
</cp:coreProperties>
</file>