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da\.spyder-py3\PoreCalculatorFiles\"/>
    </mc:Choice>
  </mc:AlternateContent>
  <xr:revisionPtr revIDLastSave="0" documentId="13_ncr:1_{576CF34C-88B3-4381-BD7B-0883F510B155}" xr6:coauthVersionLast="47" xr6:coauthVersionMax="47" xr10:uidLastSave="{00000000-0000-0000-0000-000000000000}"/>
  <bookViews>
    <workbookView xWindow="-110" yWindow="-110" windowWidth="19420" windowHeight="11500" firstSheet="1" activeTab="2" xr2:uid="{193E98F6-5405-492B-B68B-59D9208A9DB6}"/>
  </bookViews>
  <sheets>
    <sheet name="Sheet1" sheetId="1" r:id="rId1"/>
    <sheet name="Multi Frames" sheetId="2" r:id="rId2"/>
    <sheet name="Sheet3" sheetId="6" r:id="rId3"/>
    <sheet name="Multi-Frames 2" sheetId="4" r:id="rId4"/>
    <sheet name="Sheet2" sheetId="3" r:id="rId5"/>
    <sheet name="Suspected Z data EMRS" sheetId="5" r:id="rId6"/>
  </sheets>
  <definedNames>
    <definedName name="_xlnm._FilterDatabase" localSheetId="1" hidden="1">'Multi Frames'!$A$1:$N$1</definedName>
    <definedName name="_xlnm._FilterDatabase" localSheetId="3" hidden="1">'Multi-Frames 2'!$M$1:$M$62</definedName>
    <definedName name="_xlnm._FilterDatabase" localSheetId="4" hidden="1">Sheet2!$B$1:$E$1</definedName>
    <definedName name="_xlnm._FilterDatabase" localSheetId="2" hidden="1">Sheet3!$C$1:$C$52</definedName>
    <definedName name="_xlnm._FilterDatabase" localSheetId="5" hidden="1">'Suspected Z data EMRS'!$B$1:$B$52</definedName>
    <definedName name="_xlchart.v1.0" hidden="1">'Multi Frames'!$P$1</definedName>
    <definedName name="_xlchart.v1.1" hidden="1">'Multi Frames'!$P$2:$P$52</definedName>
    <definedName name="_xlchart.v1.2" hidden="1">'Multi Frames'!$Q$1</definedName>
    <definedName name="_xlchart.v1.3" hidden="1">'Multi Frames'!$Q$2:$Q$52</definedName>
    <definedName name="_xlchart.v1.4" hidden="1">'Multi Frames'!$R$1</definedName>
    <definedName name="_xlchart.v1.5" hidden="1">'Multi Frames'!$R$2:$R$52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6" l="1"/>
  <c r="M120" i="6"/>
  <c r="M119" i="6"/>
  <c r="M112" i="6"/>
  <c r="M113" i="6"/>
  <c r="M111" i="6"/>
  <c r="C108" i="6"/>
  <c r="C109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D109" i="6"/>
  <c r="E109" i="6"/>
  <c r="F109" i="6"/>
  <c r="G109" i="6"/>
  <c r="H109" i="6"/>
  <c r="I109" i="6"/>
  <c r="I110" i="6" s="1"/>
  <c r="J109" i="6"/>
  <c r="J110" i="6" s="1"/>
  <c r="K109" i="6"/>
  <c r="L109" i="6"/>
  <c r="M109" i="6"/>
  <c r="N109" i="6"/>
  <c r="O109" i="6"/>
  <c r="P109" i="6"/>
  <c r="Q109" i="6"/>
  <c r="Q110" i="6" s="1"/>
  <c r="R109" i="6"/>
  <c r="R110" i="6" s="1"/>
  <c r="S109" i="6"/>
  <c r="T109" i="6"/>
  <c r="T110" i="6" s="1"/>
  <c r="D110" i="6"/>
  <c r="L110" i="6"/>
  <c r="G110" i="6"/>
  <c r="O110" i="6"/>
  <c r="D107" i="6"/>
  <c r="E107" i="6"/>
  <c r="E110" i="6" s="1"/>
  <c r="F107" i="6"/>
  <c r="G107" i="6"/>
  <c r="H107" i="6"/>
  <c r="H110" i="6" s="1"/>
  <c r="I107" i="6"/>
  <c r="J107" i="6"/>
  <c r="K107" i="6"/>
  <c r="L107" i="6"/>
  <c r="M107" i="6"/>
  <c r="N107" i="6"/>
  <c r="O107" i="6"/>
  <c r="P107" i="6"/>
  <c r="P110" i="6" s="1"/>
  <c r="Q107" i="6"/>
  <c r="R107" i="6"/>
  <c r="S107" i="6"/>
  <c r="T107" i="6"/>
  <c r="M110" i="6"/>
  <c r="C107" i="6"/>
  <c r="M54" i="6"/>
  <c r="N54" i="6"/>
  <c r="O54" i="6"/>
  <c r="O106" i="6" s="1"/>
  <c r="P54" i="6"/>
  <c r="Q54" i="6"/>
  <c r="R54" i="6"/>
  <c r="S54" i="6"/>
  <c r="T54" i="6"/>
  <c r="M55" i="6"/>
  <c r="N55" i="6"/>
  <c r="O55" i="6"/>
  <c r="P55" i="6"/>
  <c r="Q55" i="6"/>
  <c r="R55" i="6"/>
  <c r="S55" i="6"/>
  <c r="T55" i="6"/>
  <c r="M56" i="6"/>
  <c r="N56" i="6"/>
  <c r="O56" i="6"/>
  <c r="P56" i="6"/>
  <c r="Q56" i="6"/>
  <c r="R56" i="6"/>
  <c r="S56" i="6"/>
  <c r="T56" i="6"/>
  <c r="M57" i="6"/>
  <c r="N57" i="6"/>
  <c r="O57" i="6"/>
  <c r="P57" i="6"/>
  <c r="Q57" i="6"/>
  <c r="R57" i="6"/>
  <c r="S57" i="6"/>
  <c r="T57" i="6"/>
  <c r="M58" i="6"/>
  <c r="N58" i="6"/>
  <c r="O58" i="6"/>
  <c r="P58" i="6"/>
  <c r="Q58" i="6"/>
  <c r="R58" i="6"/>
  <c r="S58" i="6"/>
  <c r="T58" i="6"/>
  <c r="M59" i="6"/>
  <c r="N59" i="6"/>
  <c r="O59" i="6"/>
  <c r="P59" i="6"/>
  <c r="Q59" i="6"/>
  <c r="R59" i="6"/>
  <c r="S59" i="6"/>
  <c r="T59" i="6"/>
  <c r="M60" i="6"/>
  <c r="N60" i="6"/>
  <c r="O60" i="6"/>
  <c r="P60" i="6"/>
  <c r="Q60" i="6"/>
  <c r="R60" i="6"/>
  <c r="S60" i="6"/>
  <c r="T60" i="6"/>
  <c r="M61" i="6"/>
  <c r="N61" i="6"/>
  <c r="O61" i="6"/>
  <c r="P61" i="6"/>
  <c r="Q61" i="6"/>
  <c r="R61" i="6"/>
  <c r="S61" i="6"/>
  <c r="T61" i="6"/>
  <c r="M62" i="6"/>
  <c r="N62" i="6"/>
  <c r="O62" i="6"/>
  <c r="P62" i="6"/>
  <c r="Q62" i="6"/>
  <c r="R62" i="6"/>
  <c r="S62" i="6"/>
  <c r="T62" i="6"/>
  <c r="M63" i="6"/>
  <c r="N63" i="6"/>
  <c r="O63" i="6"/>
  <c r="P63" i="6"/>
  <c r="Q63" i="6"/>
  <c r="R63" i="6"/>
  <c r="S63" i="6"/>
  <c r="T63" i="6"/>
  <c r="M64" i="6"/>
  <c r="N64" i="6"/>
  <c r="O64" i="6"/>
  <c r="P64" i="6"/>
  <c r="Q64" i="6"/>
  <c r="R64" i="6"/>
  <c r="S64" i="6"/>
  <c r="T64" i="6"/>
  <c r="M65" i="6"/>
  <c r="N65" i="6"/>
  <c r="O65" i="6"/>
  <c r="P65" i="6"/>
  <c r="Q65" i="6"/>
  <c r="R65" i="6"/>
  <c r="S65" i="6"/>
  <c r="T65" i="6"/>
  <c r="M66" i="6"/>
  <c r="N66" i="6"/>
  <c r="O66" i="6"/>
  <c r="P66" i="6"/>
  <c r="Q66" i="6"/>
  <c r="R66" i="6"/>
  <c r="S66" i="6"/>
  <c r="T66" i="6"/>
  <c r="M67" i="6"/>
  <c r="N67" i="6"/>
  <c r="O67" i="6"/>
  <c r="P67" i="6"/>
  <c r="Q67" i="6"/>
  <c r="R67" i="6"/>
  <c r="S67" i="6"/>
  <c r="T67" i="6"/>
  <c r="M68" i="6"/>
  <c r="N68" i="6"/>
  <c r="O68" i="6"/>
  <c r="P68" i="6"/>
  <c r="Q68" i="6"/>
  <c r="R68" i="6"/>
  <c r="S68" i="6"/>
  <c r="T68" i="6"/>
  <c r="M69" i="6"/>
  <c r="N69" i="6"/>
  <c r="O69" i="6"/>
  <c r="P69" i="6"/>
  <c r="Q69" i="6"/>
  <c r="R69" i="6"/>
  <c r="S69" i="6"/>
  <c r="T69" i="6"/>
  <c r="M70" i="6"/>
  <c r="N70" i="6"/>
  <c r="O70" i="6"/>
  <c r="P70" i="6"/>
  <c r="Q70" i="6"/>
  <c r="R70" i="6"/>
  <c r="S70" i="6"/>
  <c r="T70" i="6"/>
  <c r="M71" i="6"/>
  <c r="N71" i="6"/>
  <c r="O71" i="6"/>
  <c r="P71" i="6"/>
  <c r="Q71" i="6"/>
  <c r="R71" i="6"/>
  <c r="S71" i="6"/>
  <c r="T71" i="6"/>
  <c r="M72" i="6"/>
  <c r="N72" i="6"/>
  <c r="O72" i="6"/>
  <c r="P72" i="6"/>
  <c r="Q72" i="6"/>
  <c r="R72" i="6"/>
  <c r="S72" i="6"/>
  <c r="T72" i="6"/>
  <c r="M73" i="6"/>
  <c r="N73" i="6"/>
  <c r="O73" i="6"/>
  <c r="P73" i="6"/>
  <c r="Q73" i="6"/>
  <c r="R73" i="6"/>
  <c r="S73" i="6"/>
  <c r="T73" i="6"/>
  <c r="M74" i="6"/>
  <c r="N74" i="6"/>
  <c r="O74" i="6"/>
  <c r="P74" i="6"/>
  <c r="Q74" i="6"/>
  <c r="R74" i="6"/>
  <c r="S74" i="6"/>
  <c r="T74" i="6"/>
  <c r="M75" i="6"/>
  <c r="N75" i="6"/>
  <c r="O75" i="6"/>
  <c r="P75" i="6"/>
  <c r="Q75" i="6"/>
  <c r="R75" i="6"/>
  <c r="S75" i="6"/>
  <c r="T75" i="6"/>
  <c r="M76" i="6"/>
  <c r="N76" i="6"/>
  <c r="O76" i="6"/>
  <c r="P76" i="6"/>
  <c r="Q76" i="6"/>
  <c r="R76" i="6"/>
  <c r="S76" i="6"/>
  <c r="T76" i="6"/>
  <c r="M77" i="6"/>
  <c r="N77" i="6"/>
  <c r="O77" i="6"/>
  <c r="P77" i="6"/>
  <c r="Q77" i="6"/>
  <c r="R77" i="6"/>
  <c r="S77" i="6"/>
  <c r="T77" i="6"/>
  <c r="M78" i="6"/>
  <c r="N78" i="6"/>
  <c r="O78" i="6"/>
  <c r="P78" i="6"/>
  <c r="Q78" i="6"/>
  <c r="R78" i="6"/>
  <c r="S78" i="6"/>
  <c r="T78" i="6"/>
  <c r="M79" i="6"/>
  <c r="N79" i="6"/>
  <c r="O79" i="6"/>
  <c r="P79" i="6"/>
  <c r="Q79" i="6"/>
  <c r="R79" i="6"/>
  <c r="S79" i="6"/>
  <c r="T79" i="6"/>
  <c r="M80" i="6"/>
  <c r="N80" i="6"/>
  <c r="O80" i="6"/>
  <c r="P80" i="6"/>
  <c r="Q80" i="6"/>
  <c r="R80" i="6"/>
  <c r="S80" i="6"/>
  <c r="T80" i="6"/>
  <c r="M81" i="6"/>
  <c r="N81" i="6"/>
  <c r="O81" i="6"/>
  <c r="P81" i="6"/>
  <c r="Q81" i="6"/>
  <c r="R81" i="6"/>
  <c r="S81" i="6"/>
  <c r="T81" i="6"/>
  <c r="M82" i="6"/>
  <c r="N82" i="6"/>
  <c r="O82" i="6"/>
  <c r="P82" i="6"/>
  <c r="Q82" i="6"/>
  <c r="R82" i="6"/>
  <c r="S82" i="6"/>
  <c r="T82" i="6"/>
  <c r="M83" i="6"/>
  <c r="N83" i="6"/>
  <c r="O83" i="6"/>
  <c r="P83" i="6"/>
  <c r="Q83" i="6"/>
  <c r="R83" i="6"/>
  <c r="S83" i="6"/>
  <c r="T83" i="6"/>
  <c r="M84" i="6"/>
  <c r="N84" i="6"/>
  <c r="O84" i="6"/>
  <c r="P84" i="6"/>
  <c r="Q84" i="6"/>
  <c r="R84" i="6"/>
  <c r="S84" i="6"/>
  <c r="T84" i="6"/>
  <c r="M85" i="6"/>
  <c r="N85" i="6"/>
  <c r="O85" i="6"/>
  <c r="P85" i="6"/>
  <c r="Q85" i="6"/>
  <c r="R85" i="6"/>
  <c r="S85" i="6"/>
  <c r="T85" i="6"/>
  <c r="M86" i="6"/>
  <c r="N86" i="6"/>
  <c r="O86" i="6"/>
  <c r="P86" i="6"/>
  <c r="Q86" i="6"/>
  <c r="R86" i="6"/>
  <c r="S86" i="6"/>
  <c r="T86" i="6"/>
  <c r="M87" i="6"/>
  <c r="N87" i="6"/>
  <c r="O87" i="6"/>
  <c r="P87" i="6"/>
  <c r="Q87" i="6"/>
  <c r="R87" i="6"/>
  <c r="S87" i="6"/>
  <c r="T87" i="6"/>
  <c r="M88" i="6"/>
  <c r="N88" i="6"/>
  <c r="O88" i="6"/>
  <c r="P88" i="6"/>
  <c r="Q88" i="6"/>
  <c r="R88" i="6"/>
  <c r="S88" i="6"/>
  <c r="T88" i="6"/>
  <c r="M89" i="6"/>
  <c r="N89" i="6"/>
  <c r="O89" i="6"/>
  <c r="P89" i="6"/>
  <c r="Q89" i="6"/>
  <c r="R89" i="6"/>
  <c r="S89" i="6"/>
  <c r="T89" i="6"/>
  <c r="M90" i="6"/>
  <c r="N90" i="6"/>
  <c r="O90" i="6"/>
  <c r="P90" i="6"/>
  <c r="Q90" i="6"/>
  <c r="R90" i="6"/>
  <c r="S90" i="6"/>
  <c r="T90" i="6"/>
  <c r="M91" i="6"/>
  <c r="N91" i="6"/>
  <c r="O91" i="6"/>
  <c r="P91" i="6"/>
  <c r="Q91" i="6"/>
  <c r="R91" i="6"/>
  <c r="S91" i="6"/>
  <c r="T91" i="6"/>
  <c r="M92" i="6"/>
  <c r="N92" i="6"/>
  <c r="O92" i="6"/>
  <c r="P92" i="6"/>
  <c r="Q92" i="6"/>
  <c r="R92" i="6"/>
  <c r="S92" i="6"/>
  <c r="T92" i="6"/>
  <c r="M93" i="6"/>
  <c r="N93" i="6"/>
  <c r="O93" i="6"/>
  <c r="P93" i="6"/>
  <c r="Q93" i="6"/>
  <c r="R93" i="6"/>
  <c r="S93" i="6"/>
  <c r="T93" i="6"/>
  <c r="M94" i="6"/>
  <c r="N94" i="6"/>
  <c r="O94" i="6"/>
  <c r="P94" i="6"/>
  <c r="Q94" i="6"/>
  <c r="R94" i="6"/>
  <c r="S94" i="6"/>
  <c r="T94" i="6"/>
  <c r="M95" i="6"/>
  <c r="N95" i="6"/>
  <c r="O95" i="6"/>
  <c r="P95" i="6"/>
  <c r="Q95" i="6"/>
  <c r="R95" i="6"/>
  <c r="S95" i="6"/>
  <c r="T95" i="6"/>
  <c r="M96" i="6"/>
  <c r="N96" i="6"/>
  <c r="O96" i="6"/>
  <c r="P96" i="6"/>
  <c r="Q96" i="6"/>
  <c r="R96" i="6"/>
  <c r="S96" i="6"/>
  <c r="T96" i="6"/>
  <c r="M97" i="6"/>
  <c r="N97" i="6"/>
  <c r="O97" i="6"/>
  <c r="P97" i="6"/>
  <c r="Q97" i="6"/>
  <c r="R97" i="6"/>
  <c r="S97" i="6"/>
  <c r="T97" i="6"/>
  <c r="M98" i="6"/>
  <c r="N98" i="6"/>
  <c r="O98" i="6"/>
  <c r="P98" i="6"/>
  <c r="Q98" i="6"/>
  <c r="R98" i="6"/>
  <c r="S98" i="6"/>
  <c r="T98" i="6"/>
  <c r="M99" i="6"/>
  <c r="N99" i="6"/>
  <c r="O99" i="6"/>
  <c r="P99" i="6"/>
  <c r="Q99" i="6"/>
  <c r="R99" i="6"/>
  <c r="S99" i="6"/>
  <c r="T99" i="6"/>
  <c r="M100" i="6"/>
  <c r="N100" i="6"/>
  <c r="O100" i="6"/>
  <c r="P100" i="6"/>
  <c r="Q100" i="6"/>
  <c r="R100" i="6"/>
  <c r="S100" i="6"/>
  <c r="T100" i="6"/>
  <c r="M101" i="6"/>
  <c r="N101" i="6"/>
  <c r="O101" i="6"/>
  <c r="P101" i="6"/>
  <c r="Q101" i="6"/>
  <c r="R101" i="6"/>
  <c r="S101" i="6"/>
  <c r="T101" i="6"/>
  <c r="M102" i="6"/>
  <c r="M105" i="6" s="1"/>
  <c r="N102" i="6"/>
  <c r="N105" i="6" s="1"/>
  <c r="O102" i="6"/>
  <c r="P102" i="6"/>
  <c r="Q102" i="6"/>
  <c r="R102" i="6"/>
  <c r="S102" i="6"/>
  <c r="T102" i="6"/>
  <c r="M103" i="6"/>
  <c r="N103" i="6"/>
  <c r="O103" i="6"/>
  <c r="P103" i="6"/>
  <c r="Q103" i="6"/>
  <c r="R103" i="6"/>
  <c r="S103" i="6"/>
  <c r="T103" i="6"/>
  <c r="M104" i="6"/>
  <c r="N104" i="6"/>
  <c r="O104" i="6"/>
  <c r="P104" i="6"/>
  <c r="Q104" i="6"/>
  <c r="R104" i="6"/>
  <c r="S104" i="6"/>
  <c r="T104" i="6"/>
  <c r="P105" i="6"/>
  <c r="Q105" i="6"/>
  <c r="R105" i="6"/>
  <c r="S105" i="6"/>
  <c r="T105" i="6"/>
  <c r="N106" i="6"/>
  <c r="P106" i="6"/>
  <c r="Q106" i="6"/>
  <c r="R106" i="6"/>
  <c r="S106" i="6"/>
  <c r="T106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106" i="6" s="1"/>
  <c r="L55" i="6"/>
  <c r="L54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105" i="6" s="1"/>
  <c r="K55" i="6"/>
  <c r="K54" i="6"/>
  <c r="K106" i="6" s="1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106" i="6" s="1"/>
  <c r="J57" i="6"/>
  <c r="J56" i="6"/>
  <c r="J55" i="6"/>
  <c r="J54" i="6"/>
  <c r="J105" i="6" s="1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106" i="6" s="1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106" i="6" s="1"/>
  <c r="E55" i="6"/>
  <c r="E54" i="6"/>
  <c r="E105" i="6" s="1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106" i="6" s="1"/>
  <c r="I106" i="6"/>
  <c r="I105" i="6"/>
  <c r="H106" i="6"/>
  <c r="H105" i="6"/>
  <c r="G106" i="6"/>
  <c r="G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54" i="6"/>
  <c r="R6" i="5"/>
  <c r="R5" i="5"/>
  <c r="Q6" i="5"/>
  <c r="Q5" i="5"/>
  <c r="Q4" i="5"/>
  <c r="R4" i="5" s="1"/>
  <c r="E8" i="3"/>
  <c r="E16" i="3"/>
  <c r="E29" i="3"/>
  <c r="E26" i="3"/>
  <c r="E15" i="3"/>
  <c r="E7" i="3"/>
  <c r="E10" i="3"/>
  <c r="E30" i="3"/>
  <c r="E20" i="3"/>
  <c r="E31" i="3"/>
  <c r="E32" i="3"/>
  <c r="E33" i="3"/>
  <c r="E6" i="3"/>
  <c r="E34" i="3"/>
  <c r="E4" i="3"/>
  <c r="E35" i="3"/>
  <c r="E23" i="3"/>
  <c r="E36" i="3"/>
  <c r="E13" i="3"/>
  <c r="E24" i="3"/>
  <c r="E37" i="3"/>
  <c r="E38" i="3"/>
  <c r="E5" i="3"/>
  <c r="E3" i="3"/>
  <c r="E2" i="3" s="1"/>
  <c r="E39" i="3"/>
  <c r="E14" i="3"/>
  <c r="E40" i="3"/>
  <c r="E41" i="3"/>
  <c r="E27" i="3"/>
  <c r="E42" i="3"/>
  <c r="E25" i="3"/>
  <c r="E19" i="3"/>
  <c r="E43" i="3"/>
  <c r="E17" i="3"/>
  <c r="E11" i="3"/>
  <c r="E44" i="3"/>
  <c r="E45" i="3"/>
  <c r="E18" i="3"/>
  <c r="E46" i="3"/>
  <c r="E21" i="3"/>
  <c r="E47" i="3"/>
  <c r="E9" i="3"/>
  <c r="E48" i="3"/>
  <c r="E22" i="3"/>
  <c r="E49" i="3"/>
  <c r="E50" i="3"/>
  <c r="E12" i="3"/>
  <c r="E51" i="3"/>
  <c r="E52" i="3"/>
  <c r="E53" i="3"/>
  <c r="E28" i="3"/>
  <c r="AO5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2" i="2"/>
  <c r="AJ12" i="2"/>
  <c r="AJ15" i="2"/>
  <c r="AJ20" i="2"/>
  <c r="AJ28" i="2"/>
  <c r="AJ31" i="2"/>
  <c r="AJ36" i="2"/>
  <c r="AJ44" i="2"/>
  <c r="AJ47" i="2"/>
  <c r="AJ52" i="2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I13" i="2"/>
  <c r="AJ13" i="2" s="1"/>
  <c r="AI14" i="2"/>
  <c r="AJ14" i="2" s="1"/>
  <c r="AI15" i="2"/>
  <c r="AI16" i="2"/>
  <c r="AJ16" i="2" s="1"/>
  <c r="AI17" i="2"/>
  <c r="AJ17" i="2" s="1"/>
  <c r="AI18" i="2"/>
  <c r="AJ18" i="2" s="1"/>
  <c r="AI19" i="2"/>
  <c r="AJ19" i="2" s="1"/>
  <c r="AI20" i="2"/>
  <c r="AI21" i="2"/>
  <c r="AJ21" i="2" s="1"/>
  <c r="AI22" i="2"/>
  <c r="AJ22" i="2" s="1"/>
  <c r="AI23" i="2"/>
  <c r="AJ23" i="2" s="1"/>
  <c r="AI24" i="2"/>
  <c r="AJ24" i="2" s="1"/>
  <c r="AI25" i="2"/>
  <c r="AJ25" i="2" s="1"/>
  <c r="AI26" i="2"/>
  <c r="AJ26" i="2" s="1"/>
  <c r="AI27" i="2"/>
  <c r="AJ27" i="2" s="1"/>
  <c r="AI28" i="2"/>
  <c r="AI29" i="2"/>
  <c r="AJ29" i="2" s="1"/>
  <c r="AI30" i="2"/>
  <c r="AJ30" i="2" s="1"/>
  <c r="AI31" i="2"/>
  <c r="AI32" i="2"/>
  <c r="AJ32" i="2" s="1"/>
  <c r="AI33" i="2"/>
  <c r="AJ33" i="2" s="1"/>
  <c r="AI34" i="2"/>
  <c r="AJ34" i="2" s="1"/>
  <c r="AI35" i="2"/>
  <c r="AJ35" i="2" s="1"/>
  <c r="AI36" i="2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I45" i="2"/>
  <c r="AJ45" i="2" s="1"/>
  <c r="AI46" i="2"/>
  <c r="AJ46" i="2" s="1"/>
  <c r="AI47" i="2"/>
  <c r="AI48" i="2"/>
  <c r="AJ48" i="2" s="1"/>
  <c r="AI49" i="2"/>
  <c r="AJ49" i="2" s="1"/>
  <c r="AI50" i="2"/>
  <c r="AJ50" i="2" s="1"/>
  <c r="AI51" i="2"/>
  <c r="AJ51" i="2" s="1"/>
  <c r="AI52" i="2"/>
  <c r="AI2" i="2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E15" i="2"/>
  <c r="AF15" i="2" s="1"/>
  <c r="AE16" i="2"/>
  <c r="AF16" i="2" s="1"/>
  <c r="AE17" i="2"/>
  <c r="AE18" i="2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E50" i="2"/>
  <c r="AE51" i="2"/>
  <c r="AF51" i="2" s="1"/>
  <c r="AE52" i="2"/>
  <c r="AF52" i="2" s="1"/>
  <c r="AE2" i="2"/>
  <c r="AF2" i="2" s="1"/>
  <c r="AA52" i="2"/>
  <c r="AB52" i="2" s="1"/>
  <c r="AA18" i="2"/>
  <c r="AA3" i="2"/>
  <c r="AA4" i="2"/>
  <c r="AB4" i="2" s="1"/>
  <c r="AA5" i="2"/>
  <c r="AA6" i="2"/>
  <c r="AA7" i="2"/>
  <c r="AB7" i="2" s="1"/>
  <c r="AA8" i="2"/>
  <c r="AA9" i="2"/>
  <c r="AA10" i="2"/>
  <c r="AB10" i="2" s="1"/>
  <c r="AA11" i="2"/>
  <c r="AA12" i="2"/>
  <c r="AB12" i="2" s="1"/>
  <c r="AA13" i="2"/>
  <c r="AB13" i="2" s="1"/>
  <c r="AA14" i="2"/>
  <c r="AA15" i="2"/>
  <c r="AB15" i="2" s="1"/>
  <c r="AA16" i="2"/>
  <c r="AB16" i="2" s="1"/>
  <c r="AA17" i="2"/>
  <c r="AA19" i="2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A26" i="2"/>
  <c r="AA27" i="2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A34" i="2"/>
  <c r="AA35" i="2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A42" i="2"/>
  <c r="AA43" i="2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A50" i="2"/>
  <c r="AA51" i="2"/>
  <c r="AA2" i="2"/>
  <c r="AB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S17" i="2"/>
  <c r="T17" i="2" s="1"/>
  <c r="S18" i="2"/>
  <c r="T18" i="2" s="1"/>
  <c r="S19" i="2"/>
  <c r="T19" i="2" s="1"/>
  <c r="S20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2" i="2"/>
  <c r="W3" i="2"/>
  <c r="X3" i="2" s="1"/>
  <c r="W4" i="2"/>
  <c r="X4" i="2" s="1"/>
  <c r="W5" i="2"/>
  <c r="X5" i="2" s="1"/>
  <c r="W6" i="2"/>
  <c r="X6" i="2" s="1"/>
  <c r="W7" i="2"/>
  <c r="X7" i="2" s="1"/>
  <c r="W8" i="2"/>
  <c r="W9" i="2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W18" i="2"/>
  <c r="W19" i="2"/>
  <c r="X19" i="2" s="1"/>
  <c r="W20" i="2"/>
  <c r="X20" i="2" s="1"/>
  <c r="W21" i="2"/>
  <c r="X21" i="2" s="1"/>
  <c r="W22" i="2"/>
  <c r="X22" i="2" s="1"/>
  <c r="W23" i="2"/>
  <c r="X23" i="2" s="1"/>
  <c r="W24" i="2"/>
  <c r="W25" i="2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W33" i="2"/>
  <c r="W34" i="2"/>
  <c r="X34" i="2" s="1"/>
  <c r="W35" i="2"/>
  <c r="W36" i="2"/>
  <c r="X36" i="2" s="1"/>
  <c r="W37" i="2"/>
  <c r="X37" i="2" s="1"/>
  <c r="W38" i="2"/>
  <c r="X38" i="2" s="1"/>
  <c r="W39" i="2"/>
  <c r="X39" i="2" s="1"/>
  <c r="W40" i="2"/>
  <c r="X40" i="2" s="1"/>
  <c r="W41" i="2"/>
  <c r="W42" i="2"/>
  <c r="X42" i="2" s="1"/>
  <c r="W43" i="2"/>
  <c r="X43" i="2" s="1"/>
  <c r="W44" i="2"/>
  <c r="X44" i="2" s="1"/>
  <c r="W45" i="2"/>
  <c r="X45" i="2" s="1"/>
  <c r="W46" i="2"/>
  <c r="W47" i="2"/>
  <c r="X47" i="2" s="1"/>
  <c r="W48" i="2"/>
  <c r="X48" i="2" s="1"/>
  <c r="W49" i="2"/>
  <c r="W50" i="2"/>
  <c r="W51" i="2"/>
  <c r="X51" i="2" s="1"/>
  <c r="W52" i="2"/>
  <c r="X52" i="2" s="1"/>
  <c r="W2" i="2"/>
  <c r="R55" i="2"/>
  <c r="R5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M6" i="1"/>
  <c r="M7" i="1"/>
  <c r="M8" i="1"/>
  <c r="M9" i="1"/>
  <c r="M10" i="1"/>
  <c r="M11" i="1"/>
  <c r="M12" i="1"/>
  <c r="M3" i="1"/>
  <c r="M4" i="1"/>
  <c r="M5" i="1"/>
  <c r="M2" i="1"/>
  <c r="F3" i="1"/>
  <c r="F4" i="1"/>
  <c r="F5" i="1"/>
  <c r="F6" i="1"/>
  <c r="F7" i="1"/>
  <c r="F8" i="1"/>
  <c r="F9" i="1"/>
  <c r="F10" i="1"/>
  <c r="F11" i="1"/>
  <c r="F12" i="1"/>
  <c r="F2" i="1"/>
  <c r="C110" i="6" l="1"/>
  <c r="S110" i="6"/>
  <c r="K110" i="6"/>
  <c r="N110" i="6"/>
  <c r="F110" i="6"/>
  <c r="O105" i="6"/>
  <c r="M106" i="6"/>
  <c r="L105" i="6"/>
  <c r="C105" i="6"/>
  <c r="C106" i="6"/>
  <c r="AI54" i="2"/>
  <c r="AJ2" i="2"/>
  <c r="AI53" i="2"/>
  <c r="AN14" i="2"/>
  <c r="AN18" i="2"/>
  <c r="AN50" i="2"/>
  <c r="AN34" i="2"/>
  <c r="AN26" i="2"/>
  <c r="AN49" i="2"/>
  <c r="AN41" i="2"/>
  <c r="AN33" i="2"/>
  <c r="AN25" i="2"/>
  <c r="AN17" i="2"/>
  <c r="AN9" i="2"/>
  <c r="AF34" i="2"/>
  <c r="AN37" i="2"/>
  <c r="AN21" i="2"/>
  <c r="AN5" i="2"/>
  <c r="AN44" i="2"/>
  <c r="AN28" i="2"/>
  <c r="AN12" i="2"/>
  <c r="AN51" i="2"/>
  <c r="AN43" i="2"/>
  <c r="AN35" i="2"/>
  <c r="AN27" i="2"/>
  <c r="AN19" i="2"/>
  <c r="AN11" i="2"/>
  <c r="AN3" i="2"/>
  <c r="AF50" i="2"/>
  <c r="AF18" i="2"/>
  <c r="AN42" i="2"/>
  <c r="AN10" i="2"/>
  <c r="AF49" i="2"/>
  <c r="AF17" i="2"/>
  <c r="AE53" i="2"/>
  <c r="AF14" i="2"/>
  <c r="AN48" i="2"/>
  <c r="AN40" i="2"/>
  <c r="AN32" i="2"/>
  <c r="AN24" i="2"/>
  <c r="AN16" i="2"/>
  <c r="AN8" i="2"/>
  <c r="AN2" i="2"/>
  <c r="AN45" i="2"/>
  <c r="AN29" i="2"/>
  <c r="AN13" i="2"/>
  <c r="AN52" i="2"/>
  <c r="AN36" i="2"/>
  <c r="AN20" i="2"/>
  <c r="AN4" i="2"/>
  <c r="AN47" i="2"/>
  <c r="AN39" i="2"/>
  <c r="AN31" i="2"/>
  <c r="AN23" i="2"/>
  <c r="AN15" i="2"/>
  <c r="AN7" i="2"/>
  <c r="AE54" i="2"/>
  <c r="AN46" i="2"/>
  <c r="AN38" i="2"/>
  <c r="AN30" i="2"/>
  <c r="AN22" i="2"/>
  <c r="AN6" i="2"/>
  <c r="AM8" i="2"/>
  <c r="AL35" i="2"/>
  <c r="AM14" i="2"/>
  <c r="AM6" i="2"/>
  <c r="AL46" i="2"/>
  <c r="AB8" i="2"/>
  <c r="AL50" i="2"/>
  <c r="AM2" i="2"/>
  <c r="AL49" i="2"/>
  <c r="AL41" i="2"/>
  <c r="AL33" i="2"/>
  <c r="AL25" i="2"/>
  <c r="AL17" i="2"/>
  <c r="AL9" i="2"/>
  <c r="AM44" i="2"/>
  <c r="AM28" i="2"/>
  <c r="AM20" i="2"/>
  <c r="AM5" i="2"/>
  <c r="AL18" i="2"/>
  <c r="AL2" i="2"/>
  <c r="AL43" i="2"/>
  <c r="AL11" i="2"/>
  <c r="AB6" i="2"/>
  <c r="AL38" i="2"/>
  <c r="AL6" i="2"/>
  <c r="AB5" i="2"/>
  <c r="AL3" i="2"/>
  <c r="T44" i="2"/>
  <c r="AM11" i="2"/>
  <c r="AM3" i="2"/>
  <c r="AB3" i="2"/>
  <c r="AL30" i="2"/>
  <c r="T28" i="2"/>
  <c r="AL48" i="2"/>
  <c r="AL32" i="2"/>
  <c r="AL16" i="2"/>
  <c r="AM51" i="2"/>
  <c r="AM43" i="2"/>
  <c r="AM35" i="2"/>
  <c r="AM27" i="2"/>
  <c r="AM19" i="2"/>
  <c r="AB14" i="2"/>
  <c r="AL27" i="2"/>
  <c r="AM7" i="2"/>
  <c r="AL12" i="2"/>
  <c r="AM50" i="2"/>
  <c r="AM42" i="2"/>
  <c r="AM34" i="2"/>
  <c r="AM26" i="2"/>
  <c r="AM17" i="2"/>
  <c r="AM9" i="2"/>
  <c r="AL22" i="2"/>
  <c r="T20" i="2"/>
  <c r="AM49" i="2"/>
  <c r="AM41" i="2"/>
  <c r="AM33" i="2"/>
  <c r="AM25" i="2"/>
  <c r="AB11" i="2"/>
  <c r="AL51" i="2"/>
  <c r="AL19" i="2"/>
  <c r="AM4" i="2"/>
  <c r="AM15" i="2"/>
  <c r="AB9" i="2"/>
  <c r="AL14" i="2"/>
  <c r="AB19" i="2"/>
  <c r="AM24" i="2"/>
  <c r="AB50" i="2"/>
  <c r="AB42" i="2"/>
  <c r="AB34" i="2"/>
  <c r="AB26" i="2"/>
  <c r="AB17" i="2"/>
  <c r="AL45" i="2"/>
  <c r="AL37" i="2"/>
  <c r="AL29" i="2"/>
  <c r="AL21" i="2"/>
  <c r="AL13" i="2"/>
  <c r="AL5" i="2"/>
  <c r="AM47" i="2"/>
  <c r="AM39" i="2"/>
  <c r="AM31" i="2"/>
  <c r="AM23" i="2"/>
  <c r="AB49" i="2"/>
  <c r="AB41" i="2"/>
  <c r="AB33" i="2"/>
  <c r="AB25" i="2"/>
  <c r="AL52" i="2"/>
  <c r="AL44" i="2"/>
  <c r="AL36" i="2"/>
  <c r="AL28" i="2"/>
  <c r="AL20" i="2"/>
  <c r="AL4" i="2"/>
  <c r="AM46" i="2"/>
  <c r="AM38" i="2"/>
  <c r="AM30" i="2"/>
  <c r="AM22" i="2"/>
  <c r="AB51" i="2"/>
  <c r="AB43" i="2"/>
  <c r="AB35" i="2"/>
  <c r="AB27" i="2"/>
  <c r="AM48" i="2"/>
  <c r="AM40" i="2"/>
  <c r="AM32" i="2"/>
  <c r="AM16" i="2"/>
  <c r="T16" i="2"/>
  <c r="AM45" i="2"/>
  <c r="AM37" i="2"/>
  <c r="AM29" i="2"/>
  <c r="AM21" i="2"/>
  <c r="AM13" i="2"/>
  <c r="AL42" i="2"/>
  <c r="AL34" i="2"/>
  <c r="AL26" i="2"/>
  <c r="AL10" i="2"/>
  <c r="AM36" i="2"/>
  <c r="AM12" i="2"/>
  <c r="AL40" i="2"/>
  <c r="AL24" i="2"/>
  <c r="AL8" i="2"/>
  <c r="AM18" i="2"/>
  <c r="AM10" i="2"/>
  <c r="AL47" i="2"/>
  <c r="AL39" i="2"/>
  <c r="AL31" i="2"/>
  <c r="AL23" i="2"/>
  <c r="AL15" i="2"/>
  <c r="AL7" i="2"/>
  <c r="AM52" i="2"/>
  <c r="AA53" i="2"/>
  <c r="AA54" i="2"/>
  <c r="AB18" i="2"/>
  <c r="X46" i="2"/>
  <c r="S55" i="2"/>
  <c r="X24" i="2"/>
  <c r="X8" i="2"/>
  <c r="X32" i="2"/>
  <c r="W55" i="2"/>
  <c r="X2" i="2"/>
  <c r="W54" i="2"/>
  <c r="X49" i="2"/>
  <c r="X41" i="2"/>
  <c r="X33" i="2"/>
  <c r="X25" i="2"/>
  <c r="X17" i="2"/>
  <c r="X9" i="2"/>
  <c r="X35" i="2"/>
  <c r="X50" i="2"/>
  <c r="X18" i="2"/>
  <c r="W53" i="2"/>
  <c r="S54" i="2"/>
  <c r="T2" i="2"/>
  <c r="S53" i="2"/>
  <c r="AJ54" i="2" l="1"/>
  <c r="AJ53" i="2"/>
  <c r="AF54" i="2"/>
  <c r="AN53" i="2"/>
  <c r="AF53" i="2"/>
  <c r="T55" i="2"/>
  <c r="AB53" i="2"/>
  <c r="AL53" i="2"/>
  <c r="AB54" i="2"/>
  <c r="AM53" i="2"/>
  <c r="X55" i="2"/>
  <c r="X53" i="2"/>
  <c r="X54" i="2"/>
  <c r="T54" i="2"/>
  <c r="T53" i="2"/>
</calcChain>
</file>

<file path=xl/sharedStrings.xml><?xml version="1.0" encoding="utf-8"?>
<sst xmlns="http://schemas.openxmlformats.org/spreadsheetml/2006/main" count="408" uniqueCount="277">
  <si>
    <t>MCRS</t>
  </si>
  <si>
    <t>Consec</t>
  </si>
  <si>
    <t>difference</t>
  </si>
  <si>
    <t>-0.438, 1.986, 33.941</t>
  </si>
  <si>
    <t>-0.327, 2.201, 32.113</t>
  </si>
  <si>
    <t>-0.180, 0.777, 35.103</t>
  </si>
  <si>
    <t>-0.307, 0.889, 31.088</t>
  </si>
  <si>
    <t>1.131, 1.468, 33.480</t>
  </si>
  <si>
    <t>0.271, -1.019, 31.672</t>
  </si>
  <si>
    <t>-0.126, 0.861, 36.065</t>
  </si>
  <si>
    <t>0.054, 1.030, 37.035</t>
  </si>
  <si>
    <t>-0.720, 1.458, 36.156</t>
  </si>
  <si>
    <t>-0.558, 0.855, 34.934</t>
  </si>
  <si>
    <t>0.407, 0.480, 36.250</t>
  </si>
  <si>
    <t>-0.286, 2.874, 34.018</t>
  </si>
  <si>
    <t>-0.252, 0.578, 35.960</t>
  </si>
  <si>
    <t>-0.995, 1.520, 35.810</t>
  </si>
  <si>
    <t>-0.325, 2.624, 35.298</t>
  </si>
  <si>
    <t>-0.395, 0.471, 36.967</t>
  </si>
  <si>
    <t>-0.306, 0.965, 36.137</t>
  </si>
  <si>
    <t>-2.954, 2.591, 35.785</t>
  </si>
  <si>
    <t>Path Gen</t>
  </si>
  <si>
    <t>1.132, 1.652, 33.883</t>
  </si>
  <si>
    <t>-1.373, 2.352, 37.413</t>
  </si>
  <si>
    <t>With 50 instead of 40 atoms</t>
  </si>
  <si>
    <t>Frame</t>
  </si>
  <si>
    <t>Pos change 1</t>
  </si>
  <si>
    <t>Pos change 2</t>
  </si>
  <si>
    <t>Pos change 3</t>
  </si>
  <si>
    <t>Tot pos change</t>
  </si>
  <si>
    <t>Do it for the caps maybe?</t>
  </si>
  <si>
    <t>ATOM    269  H_      X   1      -0.438   1.986  33.941  1.00  0.00           H</t>
  </si>
  <si>
    <t>ATOM    269  H_      X   1      -0.286   2.874  34.018  1.00  0.00           H</t>
  </si>
  <si>
    <t>ATOM    269  H_      X   1      -0.252   0.578  35.960  1.00  0.00           H</t>
  </si>
  <si>
    <t>ATOM    269  H_      X   1      -0.995   1.520  35.810  1.00  0.00           H</t>
  </si>
  <si>
    <t>ATOM    269  H_      X   1      -0.325   2.624  35.298  1.00  0.00           H</t>
  </si>
  <si>
    <t>ATOM    269  H_      X   1      -0.395   0.471  36.967  1.00  0.00           H</t>
  </si>
  <si>
    <t>ATOM    269  H_      X   1      -0.306   0.965  36.137  1.00  0.00           H</t>
  </si>
  <si>
    <t>ATOM    269  H_      X   1       0.054   1.030  37.035  1.00  0.00           H</t>
  </si>
  <si>
    <t>ATOM    269  H_      X   1      -0.720   1.458  36.156  1.00  0.00           H</t>
  </si>
  <si>
    <t>ATOM    269  H_      X   1      -0.558   0.855  34.934  1.00  0.00           H</t>
  </si>
  <si>
    <t>ATOM    269  H_      X   1      -2.954   2.591  35.785  1.00  0.00           H</t>
  </si>
  <si>
    <t>ATOM    269  H_      X   1      -2.585   2.257  37.443  1.00  0.00           H</t>
  </si>
  <si>
    <t>ATOM    269  H_      X   1      -1.694   1.444  35.475  1.00  0.00           H</t>
  </si>
  <si>
    <t>ATOM    269  H_      X   1      -0.273   0.880  34.379  1.00  0.00           H</t>
  </si>
  <si>
    <t>ATOM    269  H_      X   1       1.189   0.983  35.402  1.00  0.00           H</t>
  </si>
  <si>
    <t>ATOM    269  H_      X   1      -0.658   0.173  35.106  1.00  0.00           H</t>
  </si>
  <si>
    <t>ATOM    269  H_      X   1       0.111   1.114  34.888  1.00  0.00           H</t>
  </si>
  <si>
    <t>ATOM    269  H_      X   1      -0.131   0.692  34.730  1.00  0.00           H</t>
  </si>
  <si>
    <t>ATOM    269  H_      X   1       0.568   1.222  33.141  1.00  0.00           H</t>
  </si>
  <si>
    <t>ATOM    269  H_      X   1      -0.228   1.702  32.404  1.00  0.00           H</t>
  </si>
  <si>
    <t>ATOM    269  H_      X   1      -0.923   1.062  34.256  1.00  0.00           H</t>
  </si>
  <si>
    <t>ATOM    269  H_      X   1      -1.600   1.240  35.235  1.00  0.00           H</t>
  </si>
  <si>
    <t>ATOM    269  H_      X   1      -1.014   0.809  35.455  1.00  0.00           H</t>
  </si>
  <si>
    <t>ATOM    269  H_      X   1      -1.334   0.025  36.945  1.00  0.00           H</t>
  </si>
  <si>
    <t>ATOM    269  H_      X   1       0.130  -0.185  36.942  1.00  0.00           H</t>
  </si>
  <si>
    <t>ATOM    269  H_      X   1      -0.549   0.710  34.164  1.00  0.00           H</t>
  </si>
  <si>
    <t>ATOM    269  H_      X   1      -0.568   0.494  33.921  1.00  0.00           H</t>
  </si>
  <si>
    <t>ATOM    269  H_      X   1      -0.221   0.822  34.967  1.00  0.00           H</t>
  </si>
  <si>
    <t>ATOM    269  H_      X   1       0.538   1.249  32.138  1.00  0.00           H</t>
  </si>
  <si>
    <t>ATOM    269  H_      X   1       0.970   1.860  35.127  1.00  0.00           H</t>
  </si>
  <si>
    <t>ATOM    269  H_      X   1      -0.842   1.657  32.406  1.00  0.00           H</t>
  </si>
  <si>
    <t>ATOM    269  H_      X   1       0.089   1.314  32.772  1.00  0.00           H</t>
  </si>
  <si>
    <t>ATOM    269  H_      X   1       0.487   1.116  33.661  1.00  0.00           H</t>
  </si>
  <si>
    <t>ATOM    269  H_      X   1       0.247   1.395  32.245  1.00  0.00           H</t>
  </si>
  <si>
    <t>ATOM    269  H_      X   1       0.508   0.804  31.615  1.00  0.00           H</t>
  </si>
  <si>
    <t>ATOM    269  H_      X   1       0.902   0.968  35.395  1.00  0.00           H</t>
  </si>
  <si>
    <t>ATOM    269  H_      X   1       1.366   1.664  33.049  1.00  0.00           H</t>
  </si>
  <si>
    <t>ATOM    269  H_      X   1      -1.012  -0.338  35.507  1.00  0.00           H</t>
  </si>
  <si>
    <t>ATOM    269  H_      X   1      -0.816   0.549  35.167  1.00  0.00           H</t>
  </si>
  <si>
    <t>ATOM    269  H_      X   1       0.554  -0.434  36.940  1.00  0.00           H</t>
  </si>
  <si>
    <t>ATOM    269  H_      X   1       0.128   0.061  35.892  1.00  0.00           H</t>
  </si>
  <si>
    <t>ATOM    269  H_      X   1      -0.078   0.531  34.476  1.00  0.00           H</t>
  </si>
  <si>
    <t>ATOM    269  H_      X   1       0.042   0.842  33.593  1.00  0.00           H</t>
  </si>
  <si>
    <t>ATOM    269  H_      X   1      -0.504   1.250  32.164  1.00  0.00           H</t>
  </si>
  <si>
    <t>ATOM    269  H_      X   1      -0.665   0.636  32.683  1.00  0.00           H</t>
  </si>
  <si>
    <t>ATOM    269  H_      X   1       0.003   0.527  35.222  1.00  0.00           H</t>
  </si>
  <si>
    <t>ATOM    269  H_      X   1       0.214   0.489  36.107  1.00  0.00           H</t>
  </si>
  <si>
    <t>ATOM    269  H_      X   1      -0.598  -0.169  36.000  1.00  0.00           H</t>
  </si>
  <si>
    <t>ATOM    269  H_      X   1       0.986   1.862  33.505  1.00  0.00           H</t>
  </si>
  <si>
    <t>ATOM    269  H_      X   1       0.655  -0.085  34.409  1.00  0.00           H</t>
  </si>
  <si>
    <t>ATOM    269  H_      X   1      -0.200   0.793  35.009  1.00  0.00           H</t>
  </si>
  <si>
    <t>Suspected Solution Location</t>
  </si>
  <si>
    <t>Suspected Solution Radius</t>
  </si>
  <si>
    <t>ATOM      5  H_      X   1       0.265   2.458  36.691  1.00  0.00           H</t>
  </si>
  <si>
    <t>ATOM      2  H_      X   1      -0.180   0.777  35.103  1.00  0.00           H</t>
  </si>
  <si>
    <t>ATOM      1  H_      X   1      -0.995   1.520  35.810  1.00  0.00           H</t>
  </si>
  <si>
    <t>ATOM      2  H_      X   1      -0.562   2.693  35.440  1.00  0.00           H</t>
  </si>
  <si>
    <t>ATOM      2  H_      X   1       0.070   0.424  34.077  1.00  0.00           H</t>
  </si>
  <si>
    <t>ATOM      5  H_      X   1      -0.087  -0.122  34.189  1.00  0.00           H</t>
  </si>
  <si>
    <t>ATOM      3  H_      X   1      -0.346   0.738  33.983  1.00  0.00           H</t>
  </si>
  <si>
    <t>ATOM      4  H_      X   1      -0.504   0.742  32.907  1.00  0.00           H</t>
  </si>
  <si>
    <t>ATOM      6  H_      X   1      -0.087   0.510  32.927  1.00  0.00           H</t>
  </si>
  <si>
    <t>ATOM      2  H_      X   1      -1.457   1.732  34.929  1.00  0.00           H</t>
  </si>
  <si>
    <t>ATOM      1  H_      X   1       0.023   0.618  36.168  1.00  0.00           H</t>
  </si>
  <si>
    <t>ATOM      1  H_      X   1      -0.479   0.597  36.476  1.00  0.00           H</t>
  </si>
  <si>
    <t>ATOM      2  H_      X   1       0.344   0.557  36.783  1.00  0.00           H</t>
  </si>
  <si>
    <t>ATOM      1  H_      X   1       1.189   0.983  35.402  1.00  0.00           H</t>
  </si>
  <si>
    <t>ATOM      1  H_      X   1      -0.658   0.173  35.106  1.00  0.00           H</t>
  </si>
  <si>
    <t>ATOM      1  H_      X   1       0.111   1.114  34.888  1.00  0.00           H</t>
  </si>
  <si>
    <t>ATOM      2  H_      X   1      -0.066   0.738  34.486  1.00  0.00           H</t>
  </si>
  <si>
    <t>ATOM      2  H_      X   1       0.450   0.865  34.685  1.00  0.00           H</t>
  </si>
  <si>
    <t>ATOM      3  H_      X   1      -0.429   1.319  35.891  1.00  0.00           H</t>
  </si>
  <si>
    <t>ATOM      4  H_      X   1      -0.860   1.321  32.744  1.00  0.00           H</t>
  </si>
  <si>
    <t>ATOM      2  H_      X   1      -1.306   1.219  32.837  1.00  0.00           H</t>
  </si>
  <si>
    <t>ATOM      2  H_      X   1      -0.336   0.565  33.375  1.00  0.00           H</t>
  </si>
  <si>
    <t>ATOM      1  H_      X   1      -1.773  -0.190  32.862  1.00  0.00           H</t>
  </si>
  <si>
    <t>ATOM      3  H_      X   1      -0.253  -0.111  35.901  1.00  0.00           H</t>
  </si>
  <si>
    <t>ATOM      1  H_      X   1      -0.549   0.710  34.164  1.00  0.00           H</t>
  </si>
  <si>
    <t>ATOM      3  H_      X   1      -0.468  -0.029  35.362  1.00  0.00           H</t>
  </si>
  <si>
    <t>ATOM     11  H_      X   1       0.480   0.566  32.905  1.00  0.00           H</t>
  </si>
  <si>
    <t>ATOM      5  H_      X   1      -0.255   1.448  35.089  1.00  0.00           H</t>
  </si>
  <si>
    <t>ATOM     10  H_      X   1      -0.511   1.111  33.166  1.00  0.00           H</t>
  </si>
  <si>
    <t>ATOM      3  H_      X   1       0.497   1.673  35.906  1.00  0.00           H</t>
  </si>
  <si>
    <t>ATOM      4  H_      X   1      -0.147   0.743  35.306  1.00  0.00           H</t>
  </si>
  <si>
    <t>ATOM      1  H_      X   1       0.655  -0.085  34.409  1.00  0.00           H</t>
  </si>
  <si>
    <t>ATOM      1  H_      X   1      -0.200   0.793  35.009  1.00  0.00           H</t>
  </si>
  <si>
    <t>ATOM      6  H_      X   1       1.204   1.712  35.422  1.00  0.00           H</t>
  </si>
  <si>
    <t>ATOM      5  H_      X   1       0.685   0.961  35.717  1.00  0.00           H</t>
  </si>
  <si>
    <t>ATOM      2  H_      X   1      -0.064   1.609  35.647  1.00  0.00           H</t>
  </si>
  <si>
    <t>ATOM      2  H_      X   1      -1.435   0.928  35.737  1.00  0.00           H</t>
  </si>
  <si>
    <t>ATOM      3  H_      X   1       0.588   0.564  35.283  1.00  0.00           H</t>
  </si>
  <si>
    <t>ATOM      3  H_      X   1      -0.698  -1.166  35.267  1.00  0.00           H</t>
  </si>
  <si>
    <t>ATOM      3  H_      X   1      -1.087  -0.280  34.838  1.00  0.00           H</t>
  </si>
  <si>
    <t>ATOM      1  H_      X   1      -0.816   0.549  35.167  1.00  0.00           H</t>
  </si>
  <si>
    <t>ATOM      3  H_      X   1       0.367   0.223  34.803  1.00  0.00           H</t>
  </si>
  <si>
    <t>ATOM      1  H_      X   1       0.128   0.061  35.892  1.00  0.00           H</t>
  </si>
  <si>
    <t>ATOM      2  H_      X   1      -0.041   0.609  34.209  1.00  0.00           H</t>
  </si>
  <si>
    <t>ATOM      1  H_      X   1       0.042   0.842  33.593  1.00  0.00           H</t>
  </si>
  <si>
    <t>ATOM      3  H_      X   1       0.586   0.427  35.689  1.00  0.00           H</t>
  </si>
  <si>
    <t>ATOM      3  H_      X   1       0.074   0.566  34.793  1.00  0.00           H</t>
  </si>
  <si>
    <t>ATOM      1  H_      X   1       0.003   0.527  35.222  1.00  0.00           H</t>
  </si>
  <si>
    <t>ATOM      1  H_      X   1       0.214   0.489  36.107  1.00  0.00           H</t>
  </si>
  <si>
    <t>ATOM      3  H_      X   1      -0.598  -0.169  36.000  1.00  0.00           H</t>
  </si>
  <si>
    <t>Difference</t>
  </si>
  <si>
    <t>Percent Difference</t>
  </si>
  <si>
    <t>Average</t>
  </si>
  <si>
    <t>Max</t>
  </si>
  <si>
    <t>x</t>
  </si>
  <si>
    <t>y</t>
  </si>
  <si>
    <t>z</t>
  </si>
  <si>
    <t>ATOM      1  H_      X   1      -0.438   1.986  33.941  1.00  0.00           H</t>
  </si>
  <si>
    <t>Diff</t>
  </si>
  <si>
    <t>Percent Diff</t>
  </si>
  <si>
    <t>Min</t>
  </si>
  <si>
    <t>Test Z split = 34 [0]</t>
  </si>
  <si>
    <t>Test Z split = 34 [-1]</t>
  </si>
  <si>
    <t>diff</t>
  </si>
  <si>
    <t>percent diff</t>
  </si>
  <si>
    <t>Compaire [0]</t>
  </si>
  <si>
    <t>Compare [-1]</t>
  </si>
  <si>
    <t>Fixed Z test split = 34 [-1]</t>
  </si>
  <si>
    <t>Compare fixed[-1]</t>
  </si>
  <si>
    <t>Z 34, r and xy limiting [-1]</t>
  </si>
  <si>
    <t>r, xy limiting</t>
  </si>
  <si>
    <t>N/A</t>
  </si>
  <si>
    <t>Suspected Radius (Å)</t>
  </si>
  <si>
    <t>Calculated Radius (Å)</t>
  </si>
  <si>
    <t xml:space="preserve">Difference (Å) </t>
  </si>
  <si>
    <t>Frames</t>
  </si>
  <si>
    <t>Center of mass</t>
  </si>
  <si>
    <t>geometric center</t>
  </si>
  <si>
    <t>ATOM    111  H_      X   1      -0.091   0.476  33.861  1.00  0.00           H</t>
  </si>
  <si>
    <t>ATOM    112  H_      X   1      -0.207   0.638  33.569  1.00  0.00           H</t>
  </si>
  <si>
    <t>ATOM    113  H_      X   1       0.022   0.591  33.850  1.00  0.00           H</t>
  </si>
  <si>
    <t>ATOM    114  H_      X   1      -0.216   0.444  33.944  1.00  0.00           H</t>
  </si>
  <si>
    <t>ATOM    115  H_      X   1       0.024   0.115  34.022  1.00  0.00           H</t>
  </si>
  <si>
    <t>ATOM    116  H_      X   1       0.155  -0.232  34.045  1.00  0.00           H</t>
  </si>
  <si>
    <t>ATOM    117  H_      X   1      -0.251  -0.353  33.864  1.00  0.00           H</t>
  </si>
  <si>
    <t>ATOM    118  H_      X   1      -0.298  -0.113  33.947  1.00  0.00           H</t>
  </si>
  <si>
    <t>ATOM    119  H_      X   1      -0.412  -0.054  33.868  1.00  0.00           H</t>
  </si>
  <si>
    <t>ATOM    120  H_      X   1      -0.445   0.118  34.078  1.00  0.00           H</t>
  </si>
  <si>
    <t>ATOM    121  H_      X   1      -0.256   0.053  33.938  1.00  0.00           H</t>
  </si>
  <si>
    <t>ATOM    122  H_      X   1      -0.324  -0.087  33.786  1.00  0.00           H</t>
  </si>
  <si>
    <t>ATOM    123  H_      X   1      -0.205  -0.181  33.836  1.00  0.00           H</t>
  </si>
  <si>
    <t>ATOM    124  H_      X   1      -0.067  -0.085  33.846  1.00  0.00           H</t>
  </si>
  <si>
    <t>ATOM    125  H_      X   1       0.144  -0.016  34.058  1.00  0.00           H</t>
  </si>
  <si>
    <t>ATOM    126  H_      X   1       0.171   0.089  34.049  1.00  0.00           H</t>
  </si>
  <si>
    <t>ATOM    127  H_      X   1       0.085   0.292  33.804  1.00  0.00           H</t>
  </si>
  <si>
    <t>ATOM    128  H_      X   1       0.127   0.491  33.736  1.00  0.00           H</t>
  </si>
  <si>
    <t>ATOM    129  H_      X   1       0.062   0.459  33.588  1.00  0.00           H</t>
  </si>
  <si>
    <t>ATOM    130  H_      X   1      -0.140   0.348  33.766  1.00  0.00           H</t>
  </si>
  <si>
    <t>ATOM    131  H_      X   1      -0.160   0.212  33.780  1.00  0.00           H</t>
  </si>
  <si>
    <t>ATOM    132  H_      X   1      -0.196  -0.106  33.898  1.00  0.00           H</t>
  </si>
  <si>
    <t>ATOM    133  H_      X   1      -0.283  -0.286  33.905  1.00  0.00           H</t>
  </si>
  <si>
    <t>ATOM    134  H_      X   1      -0.464  -0.277  33.841  1.00  0.00           H</t>
  </si>
  <si>
    <t>ATOM    135  H_      X   1      -0.487  -0.273  33.842  1.00  0.00           H</t>
  </si>
  <si>
    <t>ATOM    136  H_      X   1      -0.316  -0.126  34.049  1.00  0.00           H</t>
  </si>
  <si>
    <t>ATOM    137  H_      X   1      -0.153  -0.126  33.966  1.00  0.00           H</t>
  </si>
  <si>
    <t>ATOM    138  H_      X   1       0.114   0.006  33.831  1.00  0.00           H</t>
  </si>
  <si>
    <t>ATOM    139  H_      X   1       0.194   0.335  33.726  1.00  0.00           H</t>
  </si>
  <si>
    <t>ATOM    140  H_      X   1       0.112   0.221  33.637  1.00  0.00           H</t>
  </si>
  <si>
    <t>ATOM    141  H_      X   1       0.374   0.354  33.713  1.00  0.00           H</t>
  </si>
  <si>
    <t>ATOM    142  H_      X   1       0.463   0.045  33.823  1.00  0.00           H</t>
  </si>
  <si>
    <t>ATOM    143  H_      X   1       0.289   0.189  33.959  1.00  0.00           H</t>
  </si>
  <si>
    <t>ATOM    144  H_      X   1      -0.155   0.308  33.718  1.00  0.00           H</t>
  </si>
  <si>
    <t>ATOM    145  H_      X   1      -0.150   0.379  33.642  1.00  0.00           H</t>
  </si>
  <si>
    <t>ATOM    146  H_      X   1      -0.117   0.071  33.832  1.00  0.00           H</t>
  </si>
  <si>
    <t>ATOM    147  H_      X   1      -0.027   0.083  33.739  1.00  0.00           H</t>
  </si>
  <si>
    <t>ATOM    148  H_      X   1       0.026  -0.043  33.968  1.00  0.00           H</t>
  </si>
  <si>
    <t>ATOM    149  H_      X   1      -0.157  -0.207  33.691  1.00  0.00           H</t>
  </si>
  <si>
    <t>ATOM    150  H_      X   1      -0.271  -0.485  33.612  1.00  0.00           H</t>
  </si>
  <si>
    <t>ATOM    151  H_      X   1      -0.284  -0.468  33.676  1.00  0.00           H</t>
  </si>
  <si>
    <t>ATOM    152  H_      X   1      -0.091  -0.313  33.744  1.00  0.00           H</t>
  </si>
  <si>
    <t>ATOM    153  H_      X   1       0.054  -0.285  33.956  1.00  0.00           H</t>
  </si>
  <si>
    <t>ATOM    154  H_      X   1       0.020  -0.015  33.943  1.00  0.00           H</t>
  </si>
  <si>
    <t>ATOM    155  H_      X   1       0.219   0.049  33.734  1.00  0.00           H</t>
  </si>
  <si>
    <t>ATOM    156  H_      X   1       0.105   0.194  33.501  1.00  0.00           H</t>
  </si>
  <si>
    <t>ATOM    157  H_      X   1       0.070   0.281  33.564  1.00  0.00           H</t>
  </si>
  <si>
    <t>ATOM    158  H_      X   1       0.116   0.412  33.716  1.00  0.00           H</t>
  </si>
  <si>
    <t>ATOM    159  H_      X   1       0.166   0.446  33.763  1.00  0.00           H</t>
  </si>
  <si>
    <t>ATOM    160  H_      X   1       0.251   0.271  33.957  1.00  0.00           H</t>
  </si>
  <si>
    <t>ATOM    161  H_      X   1      -0.036   0.066  33.902  1.00  0.00           H</t>
  </si>
  <si>
    <t>ATOM    111  H_      X   1      -0.194   0.652  35.119  1.00  0.00           H</t>
  </si>
  <si>
    <t>ATOM    112  H_      X   1      -0.191   0.657  34.892  1.00  0.00           H</t>
  </si>
  <si>
    <t>ATOM    113  H_      X   1       0.013   0.480  35.114  1.00  0.00           H</t>
  </si>
  <si>
    <t>ATOM    114  H_      X   1      -0.279   0.435  35.234  1.00  0.00           H</t>
  </si>
  <si>
    <t>ATOM    115  H_      X   1       0.028   0.212  35.372  1.00  0.00           H</t>
  </si>
  <si>
    <t>ATOM    116  H_      X   1       0.240  -0.047  35.391  1.00  0.00           H</t>
  </si>
  <si>
    <t>ATOM    117  H_      X   1      -0.297  -0.212  35.196  1.00  0.00           H</t>
  </si>
  <si>
    <t>ATOM    118  H_      X   1      -0.393   0.060  35.273  1.00  0.00           H</t>
  </si>
  <si>
    <t>ATOM    119  H_      X   1      -0.505   0.184  35.169  1.00  0.00           H</t>
  </si>
  <si>
    <t>ATOM    120  H_      X   1      -0.569   0.325  35.405  1.00  0.00           H</t>
  </si>
  <si>
    <t>ATOM    121  H_      X   1      -0.434   0.167  35.241  1.00  0.00           H</t>
  </si>
  <si>
    <t>ATOM    122  H_      X   1      -0.613  -0.056  35.105  1.00  0.00           H</t>
  </si>
  <si>
    <t>ATOM    123  H_      X   1      -0.418  -0.133  35.138  1.00  0.00           H</t>
  </si>
  <si>
    <t>ATOM    124  H_      X   1      -0.133  -0.043  35.207  1.00  0.00           H</t>
  </si>
  <si>
    <t>ATOM    125  H_      X   1       0.187  -0.063  35.356  1.00  0.00           H</t>
  </si>
  <si>
    <t>ATOM    126  H_      X   1       0.118   0.089  35.277  1.00  0.00           H</t>
  </si>
  <si>
    <t>ATOM    127  H_      X   1       0.086   0.249  35.029  1.00  0.00           H</t>
  </si>
  <si>
    <t>ATOM    128  H_      X   1       0.220   0.499  34.950  1.00  0.00           H</t>
  </si>
  <si>
    <t>ATOM    129  H_      X   1       0.075   0.534  34.834  1.00  0.00           H</t>
  </si>
  <si>
    <t>ATOM    130  H_      X   1      -0.239   0.482  34.955  1.00  0.00           H</t>
  </si>
  <si>
    <t>ATOM    131  H_      X   1      -0.211   0.344  35.075  1.00  0.00           H</t>
  </si>
  <si>
    <t>ATOM    132  H_      X   1      -0.307  -0.051  35.201  1.00  0.00           H</t>
  </si>
  <si>
    <t>ATOM    133  H_      X   1      -0.503  -0.325  35.228  1.00  0.00           H</t>
  </si>
  <si>
    <t>ATOM    134  H_      X   1      -0.693  -0.244  35.149  1.00  0.00           H</t>
  </si>
  <si>
    <t>ATOM    135  H_      X   1      -0.723  -0.275  35.116  1.00  0.00           H</t>
  </si>
  <si>
    <t>ATOM    136  H_      X   1      -0.418   0.030  35.353  1.00  0.00           H</t>
  </si>
  <si>
    <t>ATOM    137  H_      X   1      -0.236   0.018  35.214  1.00  0.00           H</t>
  </si>
  <si>
    <t>ATOM    138  H_      X   1       0.173   0.075  35.034  1.00  0.00           H</t>
  </si>
  <si>
    <t>ATOM    139  H_      X   1       0.278   0.434  34.982  1.00  0.00           H</t>
  </si>
  <si>
    <t>ATOM    140  H_      X   1       0.199   0.331  34.885  1.00  0.00           H</t>
  </si>
  <si>
    <t>ATOM    141  H_      X   1       0.439   0.486  34.943  1.00  0.00           H</t>
  </si>
  <si>
    <t>ATOM    142  H_      X   1       0.492   0.064  35.072  1.00  0.00           H</t>
  </si>
  <si>
    <t>ATOM    143  H_      X   1       0.349   0.193  35.150  1.00  0.00           H</t>
  </si>
  <si>
    <t>ATOM    144  H_      X   1      -0.140   0.289  34.914  1.00  0.00           H</t>
  </si>
  <si>
    <t>ATOM    145  H_      X   1      -0.162   0.396  34.882  1.00  0.00           H</t>
  </si>
  <si>
    <t>ATOM    146  H_      X   1      -0.171   0.042  35.065  1.00  0.00           H</t>
  </si>
  <si>
    <t>ATOM    147  H_      X   1      -0.085   0.168  34.981  1.00  0.00           H</t>
  </si>
  <si>
    <t>ATOM    148  H_      X   1       0.096   0.091  35.191  1.00  0.00           H</t>
  </si>
  <si>
    <t>ATOM    149  H_      X   1      -0.165  -0.200  34.950  1.00  0.00           H</t>
  </si>
  <si>
    <t>ATOM    150  H_      X   1      -0.345  -0.545  34.856  1.00  0.00           H</t>
  </si>
  <si>
    <t>ATOM    151  H_      X   1      -0.335  -0.501  34.845  1.00  0.00           H</t>
  </si>
  <si>
    <t>ATOM    152  H_      X   1      -0.064  -0.311  34.941  1.00  0.00           H</t>
  </si>
  <si>
    <t>ATOM    153  H_      X   1       0.031  -0.294  35.161  1.00  0.00           H</t>
  </si>
  <si>
    <t>ATOM    154  H_      X   1       0.104  -0.039  35.217  1.00  0.00           H</t>
  </si>
  <si>
    <t>ATOM    155  H_      X   1       0.305   0.046  34.957  1.00  0.00           H</t>
  </si>
  <si>
    <t>ATOM    156  H_      X   1       0.152   0.263  34.708  1.00  0.00           H</t>
  </si>
  <si>
    <t>ATOM    157  H_      X   1      -0.010   0.255  34.750  1.00  0.00           H</t>
  </si>
  <si>
    <t>ATOM    158  H_      X   1       0.058   0.458  34.922  1.00  0.00           H</t>
  </si>
  <si>
    <t>ATOM    159  H_      X   1       0.140   0.390  34.982  1.00  0.00           H</t>
  </si>
  <si>
    <t>ATOM    160  H_      X   1       0.326   0.234  35.257  1.00  0.00           H</t>
  </si>
  <si>
    <t>ATOM    161  H_      X   1       0.024  -0.028  35.221  1.00  0.00           H</t>
  </si>
  <si>
    <t xml:space="preserve"> </t>
  </si>
  <si>
    <t>Suspected Z</t>
  </si>
  <si>
    <t>Total</t>
  </si>
  <si>
    <t>&lt;=0.2</t>
  </si>
  <si>
    <t>&gt;0.2</t>
  </si>
  <si>
    <t>Suspected</t>
  </si>
  <si>
    <t>AVG Diff</t>
  </si>
  <si>
    <t>Max Diff</t>
  </si>
  <si>
    <t>num 0</t>
  </si>
  <si>
    <t>num &lt;=0.2</t>
  </si>
  <si>
    <t>num &gt; 0.2</t>
  </si>
  <si>
    <t>Avg</t>
  </si>
  <si>
    <t>for frame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</si>
</sst>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Postions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 Frames'!$Q$1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 Frames'!$P$2:$P$52</c:f>
              <c:numCache>
                <c:formatCode>General</c:formatCode>
                <c:ptCount val="51"/>
                <c:pt idx="0">
                  <c:v>-0.438</c:v>
                </c:pt>
                <c:pt idx="1">
                  <c:v>0.26500000000000001</c:v>
                </c:pt>
                <c:pt idx="2">
                  <c:v>-0.18</c:v>
                </c:pt>
                <c:pt idx="3">
                  <c:v>-0.995</c:v>
                </c:pt>
                <c:pt idx="4">
                  <c:v>-0.56200000000000006</c:v>
                </c:pt>
                <c:pt idx="5">
                  <c:v>7.0000000000000007E-2</c:v>
                </c:pt>
                <c:pt idx="6">
                  <c:v>-8.6999999999999994E-2</c:v>
                </c:pt>
                <c:pt idx="7">
                  <c:v>-0.34599999999999997</c:v>
                </c:pt>
                <c:pt idx="8">
                  <c:v>-0.504</c:v>
                </c:pt>
                <c:pt idx="9">
                  <c:v>-8.6999999999999994E-2</c:v>
                </c:pt>
                <c:pt idx="10">
                  <c:v>-1.4570000000000001</c:v>
                </c:pt>
                <c:pt idx="11">
                  <c:v>2.3E-2</c:v>
                </c:pt>
                <c:pt idx="12">
                  <c:v>-0.47899999999999998</c:v>
                </c:pt>
                <c:pt idx="13">
                  <c:v>0.34399999999999997</c:v>
                </c:pt>
                <c:pt idx="14">
                  <c:v>1.1890000000000001</c:v>
                </c:pt>
                <c:pt idx="15">
                  <c:v>-0.65800000000000003</c:v>
                </c:pt>
                <c:pt idx="16">
                  <c:v>0.111</c:v>
                </c:pt>
                <c:pt idx="17">
                  <c:v>-6.6000000000000003E-2</c:v>
                </c:pt>
                <c:pt idx="18">
                  <c:v>0.45</c:v>
                </c:pt>
                <c:pt idx="19">
                  <c:v>-0.42899999999999999</c:v>
                </c:pt>
                <c:pt idx="20">
                  <c:v>-0.86</c:v>
                </c:pt>
                <c:pt idx="21">
                  <c:v>-1.306</c:v>
                </c:pt>
                <c:pt idx="22">
                  <c:v>-0.33600000000000002</c:v>
                </c:pt>
                <c:pt idx="23">
                  <c:v>-1.7729999999999999</c:v>
                </c:pt>
                <c:pt idx="24">
                  <c:v>-0.253</c:v>
                </c:pt>
                <c:pt idx="25">
                  <c:v>-0.54900000000000004</c:v>
                </c:pt>
                <c:pt idx="26">
                  <c:v>-0.46800000000000003</c:v>
                </c:pt>
                <c:pt idx="27">
                  <c:v>0.48</c:v>
                </c:pt>
                <c:pt idx="28">
                  <c:v>-0.255</c:v>
                </c:pt>
                <c:pt idx="29">
                  <c:v>-0.51100000000000001</c:v>
                </c:pt>
                <c:pt idx="30">
                  <c:v>0.497</c:v>
                </c:pt>
                <c:pt idx="31">
                  <c:v>-0.14699999999999999</c:v>
                </c:pt>
                <c:pt idx="32">
                  <c:v>0.65500000000000003</c:v>
                </c:pt>
                <c:pt idx="33">
                  <c:v>-0.2</c:v>
                </c:pt>
                <c:pt idx="34">
                  <c:v>1.204</c:v>
                </c:pt>
                <c:pt idx="35">
                  <c:v>0.68500000000000005</c:v>
                </c:pt>
                <c:pt idx="36">
                  <c:v>-6.4000000000000001E-2</c:v>
                </c:pt>
                <c:pt idx="37">
                  <c:v>-1.4350000000000001</c:v>
                </c:pt>
                <c:pt idx="38">
                  <c:v>0.58799999999999997</c:v>
                </c:pt>
                <c:pt idx="39">
                  <c:v>-0.69799999999999995</c:v>
                </c:pt>
                <c:pt idx="40">
                  <c:v>-1.087</c:v>
                </c:pt>
                <c:pt idx="41">
                  <c:v>-0.81599999999999995</c:v>
                </c:pt>
                <c:pt idx="42">
                  <c:v>0.36699999999999999</c:v>
                </c:pt>
                <c:pt idx="43">
                  <c:v>0.128</c:v>
                </c:pt>
                <c:pt idx="44">
                  <c:v>-4.1000000000000002E-2</c:v>
                </c:pt>
                <c:pt idx="45">
                  <c:v>4.2000000000000003E-2</c:v>
                </c:pt>
                <c:pt idx="46">
                  <c:v>0.58599999999999997</c:v>
                </c:pt>
                <c:pt idx="47">
                  <c:v>7.3999999999999996E-2</c:v>
                </c:pt>
                <c:pt idx="48">
                  <c:v>3.0000000000000001E-3</c:v>
                </c:pt>
                <c:pt idx="49">
                  <c:v>0.214</c:v>
                </c:pt>
                <c:pt idx="50">
                  <c:v>-0.59799999999999998</c:v>
                </c:pt>
              </c:numCache>
            </c:numRef>
          </c:xVal>
          <c:yVal>
            <c:numRef>
              <c:f>'Multi Frames'!$Q$2:$Q$52</c:f>
              <c:numCache>
                <c:formatCode>General</c:formatCode>
                <c:ptCount val="51"/>
                <c:pt idx="0">
                  <c:v>1.986</c:v>
                </c:pt>
                <c:pt idx="1">
                  <c:v>2.4580000000000002</c:v>
                </c:pt>
                <c:pt idx="2">
                  <c:v>0.77700000000000002</c:v>
                </c:pt>
                <c:pt idx="3">
                  <c:v>1.52</c:v>
                </c:pt>
                <c:pt idx="4">
                  <c:v>2.6930000000000001</c:v>
                </c:pt>
                <c:pt idx="5">
                  <c:v>0.42399999999999999</c:v>
                </c:pt>
                <c:pt idx="6">
                  <c:v>-0.122</c:v>
                </c:pt>
                <c:pt idx="7">
                  <c:v>0.73799999999999999</c:v>
                </c:pt>
                <c:pt idx="8">
                  <c:v>0.74199999999999999</c:v>
                </c:pt>
                <c:pt idx="9">
                  <c:v>0.51</c:v>
                </c:pt>
                <c:pt idx="10">
                  <c:v>1.732</c:v>
                </c:pt>
                <c:pt idx="11">
                  <c:v>0.61799999999999999</c:v>
                </c:pt>
                <c:pt idx="12">
                  <c:v>0.59699999999999998</c:v>
                </c:pt>
                <c:pt idx="13">
                  <c:v>0.55700000000000005</c:v>
                </c:pt>
                <c:pt idx="14">
                  <c:v>0.98299999999999998</c:v>
                </c:pt>
                <c:pt idx="15">
                  <c:v>0.17299999999999999</c:v>
                </c:pt>
                <c:pt idx="16">
                  <c:v>1.1140000000000001</c:v>
                </c:pt>
                <c:pt idx="17">
                  <c:v>0.73799999999999999</c:v>
                </c:pt>
                <c:pt idx="18">
                  <c:v>0.86499999999999999</c:v>
                </c:pt>
                <c:pt idx="19">
                  <c:v>1.319</c:v>
                </c:pt>
                <c:pt idx="20">
                  <c:v>1.321</c:v>
                </c:pt>
                <c:pt idx="21">
                  <c:v>1.2190000000000001</c:v>
                </c:pt>
                <c:pt idx="22">
                  <c:v>0.56499999999999995</c:v>
                </c:pt>
                <c:pt idx="23">
                  <c:v>-0.19</c:v>
                </c:pt>
                <c:pt idx="24">
                  <c:v>-0.111</c:v>
                </c:pt>
                <c:pt idx="25">
                  <c:v>0.71</c:v>
                </c:pt>
                <c:pt idx="26">
                  <c:v>-2.9000000000000001E-2</c:v>
                </c:pt>
                <c:pt idx="27">
                  <c:v>0.56599999999999995</c:v>
                </c:pt>
                <c:pt idx="28">
                  <c:v>1.448</c:v>
                </c:pt>
                <c:pt idx="29">
                  <c:v>1.111</c:v>
                </c:pt>
                <c:pt idx="30">
                  <c:v>1.673</c:v>
                </c:pt>
                <c:pt idx="31">
                  <c:v>0.74299999999999999</c:v>
                </c:pt>
                <c:pt idx="32">
                  <c:v>-8.5000000000000006E-2</c:v>
                </c:pt>
                <c:pt idx="33">
                  <c:v>0.79300000000000004</c:v>
                </c:pt>
                <c:pt idx="34">
                  <c:v>1.712</c:v>
                </c:pt>
                <c:pt idx="35">
                  <c:v>0.96099999999999997</c:v>
                </c:pt>
                <c:pt idx="36">
                  <c:v>1.609</c:v>
                </c:pt>
                <c:pt idx="37">
                  <c:v>0.92800000000000005</c:v>
                </c:pt>
                <c:pt idx="38">
                  <c:v>0.56399999999999995</c:v>
                </c:pt>
                <c:pt idx="39">
                  <c:v>-1.1659999999999999</c:v>
                </c:pt>
                <c:pt idx="40">
                  <c:v>-0.28000000000000003</c:v>
                </c:pt>
                <c:pt idx="41">
                  <c:v>0.54900000000000004</c:v>
                </c:pt>
                <c:pt idx="42">
                  <c:v>0.223</c:v>
                </c:pt>
                <c:pt idx="43">
                  <c:v>6.0999999999999999E-2</c:v>
                </c:pt>
                <c:pt idx="44">
                  <c:v>0.60899999999999999</c:v>
                </c:pt>
                <c:pt idx="45">
                  <c:v>0.84199999999999997</c:v>
                </c:pt>
                <c:pt idx="46">
                  <c:v>0.42699999999999999</c:v>
                </c:pt>
                <c:pt idx="47">
                  <c:v>0.56599999999999995</c:v>
                </c:pt>
                <c:pt idx="48">
                  <c:v>0.52700000000000002</c:v>
                </c:pt>
                <c:pt idx="49">
                  <c:v>0.48899999999999999</c:v>
                </c:pt>
                <c:pt idx="50">
                  <c:v>-0.16900000000000001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C-46B2-88E2-18F8E945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95615"/>
        <c:axId val="833282655"/>
      </c:scatterChart>
      <c:valAx>
        <c:axId val="8332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82655"/>
        <c:crosses val="autoZero"/>
        <c:crossBetween val="midCat"/>
      </c:valAx>
      <c:valAx>
        <c:axId val="8332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axis (Angstrom)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 Frames'!$R$1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'Multi Frames'!$R$2:$R$52</c:f>
              <c:numCache>
                <c:formatCode>General</c:formatCode>
                <c:ptCount val="51"/>
                <c:pt idx="0">
                  <c:v>33.941000000000003</c:v>
                </c:pt>
                <c:pt idx="1">
                  <c:v>36.691000000000003</c:v>
                </c:pt>
                <c:pt idx="2">
                  <c:v>35.103000000000002</c:v>
                </c:pt>
                <c:pt idx="3">
                  <c:v>35.81</c:v>
                </c:pt>
                <c:pt idx="4">
                  <c:v>35.44</c:v>
                </c:pt>
                <c:pt idx="5">
                  <c:v>34.076999999999998</c:v>
                </c:pt>
                <c:pt idx="6">
                  <c:v>34.189</c:v>
                </c:pt>
                <c:pt idx="7">
                  <c:v>33.982999999999997</c:v>
                </c:pt>
                <c:pt idx="8">
                  <c:v>32.906999999999996</c:v>
                </c:pt>
                <c:pt idx="9">
                  <c:v>32.927</c:v>
                </c:pt>
                <c:pt idx="10">
                  <c:v>34.929000000000002</c:v>
                </c:pt>
                <c:pt idx="11">
                  <c:v>36.167999999999999</c:v>
                </c:pt>
                <c:pt idx="12">
                  <c:v>36.475999999999999</c:v>
                </c:pt>
                <c:pt idx="13">
                  <c:v>36.783000000000001</c:v>
                </c:pt>
                <c:pt idx="14">
                  <c:v>35.402000000000001</c:v>
                </c:pt>
                <c:pt idx="15">
                  <c:v>35.106000000000002</c:v>
                </c:pt>
                <c:pt idx="16">
                  <c:v>34.887999999999998</c:v>
                </c:pt>
                <c:pt idx="17">
                  <c:v>34.485999999999997</c:v>
                </c:pt>
                <c:pt idx="18">
                  <c:v>34.685000000000002</c:v>
                </c:pt>
                <c:pt idx="19">
                  <c:v>35.890999999999998</c:v>
                </c:pt>
                <c:pt idx="20">
                  <c:v>32.744</c:v>
                </c:pt>
                <c:pt idx="21">
                  <c:v>32.837000000000003</c:v>
                </c:pt>
                <c:pt idx="22">
                  <c:v>33.375</c:v>
                </c:pt>
                <c:pt idx="23">
                  <c:v>32.862000000000002</c:v>
                </c:pt>
                <c:pt idx="24">
                  <c:v>35.901000000000003</c:v>
                </c:pt>
                <c:pt idx="25">
                  <c:v>34.164000000000001</c:v>
                </c:pt>
                <c:pt idx="26">
                  <c:v>35.362000000000002</c:v>
                </c:pt>
                <c:pt idx="27">
                  <c:v>32.905000000000001</c:v>
                </c:pt>
                <c:pt idx="28">
                  <c:v>35.088999999999999</c:v>
                </c:pt>
                <c:pt idx="29">
                  <c:v>33.165999999999997</c:v>
                </c:pt>
                <c:pt idx="30">
                  <c:v>35.905999999999999</c:v>
                </c:pt>
                <c:pt idx="31">
                  <c:v>35.305999999999997</c:v>
                </c:pt>
                <c:pt idx="32">
                  <c:v>34.408999999999999</c:v>
                </c:pt>
                <c:pt idx="33">
                  <c:v>35.009</c:v>
                </c:pt>
                <c:pt idx="34">
                  <c:v>35.421999999999997</c:v>
                </c:pt>
                <c:pt idx="35">
                  <c:v>35.716999999999999</c:v>
                </c:pt>
                <c:pt idx="36">
                  <c:v>35.646999999999998</c:v>
                </c:pt>
                <c:pt idx="37">
                  <c:v>35.737000000000002</c:v>
                </c:pt>
                <c:pt idx="38">
                  <c:v>35.283000000000001</c:v>
                </c:pt>
                <c:pt idx="39">
                  <c:v>35.267000000000003</c:v>
                </c:pt>
                <c:pt idx="40">
                  <c:v>34.838000000000001</c:v>
                </c:pt>
                <c:pt idx="41">
                  <c:v>35.167000000000002</c:v>
                </c:pt>
                <c:pt idx="42">
                  <c:v>34.802999999999997</c:v>
                </c:pt>
                <c:pt idx="43">
                  <c:v>35.892000000000003</c:v>
                </c:pt>
                <c:pt idx="44">
                  <c:v>34.209000000000003</c:v>
                </c:pt>
                <c:pt idx="45">
                  <c:v>33.593000000000004</c:v>
                </c:pt>
                <c:pt idx="46">
                  <c:v>35.689</c:v>
                </c:pt>
                <c:pt idx="47">
                  <c:v>34.792999999999999</c:v>
                </c:pt>
                <c:pt idx="48">
                  <c:v>35.222000000000001</c:v>
                </c:pt>
                <c:pt idx="49">
                  <c:v>36.106999999999999</c:v>
                </c:pt>
                <c:pt idx="5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B-435A-986C-FA7F9BB1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50015"/>
        <c:axId val="833295615"/>
      </c:scatterChart>
      <c:valAx>
        <c:axId val="5132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5615"/>
        <c:crosses val="autoZero"/>
        <c:crossBetween val="midCat"/>
      </c:valAx>
      <c:valAx>
        <c:axId val="833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(Angstrom)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Position change for surrounding atoms each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 Frames'!$L$2:$L$52</c:f>
              <c:numCache>
                <c:formatCode>General</c:formatCode>
                <c:ptCount val="51"/>
                <c:pt idx="0">
                  <c:v>0</c:v>
                </c:pt>
                <c:pt idx="1">
                  <c:v>4.4019999999999992</c:v>
                </c:pt>
                <c:pt idx="2">
                  <c:v>6.58</c:v>
                </c:pt>
                <c:pt idx="3">
                  <c:v>4.1120000000000001</c:v>
                </c:pt>
                <c:pt idx="4">
                  <c:v>6.1389999999999993</c:v>
                </c:pt>
                <c:pt idx="5">
                  <c:v>4.5869999999999997</c:v>
                </c:pt>
                <c:pt idx="6">
                  <c:v>2.496</c:v>
                </c:pt>
                <c:pt idx="7">
                  <c:v>3.6550000000000002</c:v>
                </c:pt>
                <c:pt idx="8">
                  <c:v>6.383</c:v>
                </c:pt>
                <c:pt idx="9">
                  <c:v>3.6619999999999999</c:v>
                </c:pt>
                <c:pt idx="10">
                  <c:v>2.7</c:v>
                </c:pt>
                <c:pt idx="11">
                  <c:v>3.08</c:v>
                </c:pt>
                <c:pt idx="12">
                  <c:v>4.4190000000000005</c:v>
                </c:pt>
                <c:pt idx="13">
                  <c:v>1.8479999999999999</c:v>
                </c:pt>
                <c:pt idx="14">
                  <c:v>6.5309999999999997</c:v>
                </c:pt>
                <c:pt idx="15">
                  <c:v>4.9829999999999997</c:v>
                </c:pt>
                <c:pt idx="16">
                  <c:v>4.7160000000000002</c:v>
                </c:pt>
                <c:pt idx="17">
                  <c:v>2.585</c:v>
                </c:pt>
                <c:pt idx="18">
                  <c:v>4.0169999999999995</c:v>
                </c:pt>
                <c:pt idx="19">
                  <c:v>3.3140000000000001</c:v>
                </c:pt>
                <c:pt idx="20">
                  <c:v>6.726</c:v>
                </c:pt>
                <c:pt idx="21">
                  <c:v>3.9909999999999997</c:v>
                </c:pt>
                <c:pt idx="22">
                  <c:v>6.4059999999999997</c:v>
                </c:pt>
                <c:pt idx="23">
                  <c:v>3.0960000000000001</c:v>
                </c:pt>
                <c:pt idx="24">
                  <c:v>4.6909999999999998</c:v>
                </c:pt>
                <c:pt idx="25">
                  <c:v>5.4950000000000001</c:v>
                </c:pt>
                <c:pt idx="26">
                  <c:v>5.0809999999999995</c:v>
                </c:pt>
                <c:pt idx="27">
                  <c:v>6.55</c:v>
                </c:pt>
                <c:pt idx="28">
                  <c:v>5.7850000000000001</c:v>
                </c:pt>
                <c:pt idx="29">
                  <c:v>2.1360000000000001</c:v>
                </c:pt>
                <c:pt idx="30">
                  <c:v>4.4379999999999997</c:v>
                </c:pt>
                <c:pt idx="31">
                  <c:v>3.4169999999999998</c:v>
                </c:pt>
                <c:pt idx="32">
                  <c:v>4.2910000000000004</c:v>
                </c:pt>
                <c:pt idx="33">
                  <c:v>6.9310000000000009</c:v>
                </c:pt>
                <c:pt idx="34">
                  <c:v>4.79</c:v>
                </c:pt>
                <c:pt idx="35">
                  <c:v>4.2060000000000004</c:v>
                </c:pt>
                <c:pt idx="36">
                  <c:v>4.5460000000000003</c:v>
                </c:pt>
                <c:pt idx="37">
                  <c:v>3.5649999999999999</c:v>
                </c:pt>
                <c:pt idx="38">
                  <c:v>4.1820000000000004</c:v>
                </c:pt>
                <c:pt idx="39">
                  <c:v>5.4060000000000006</c:v>
                </c:pt>
                <c:pt idx="40">
                  <c:v>3.9859999999999998</c:v>
                </c:pt>
                <c:pt idx="41">
                  <c:v>4.0459999999999994</c:v>
                </c:pt>
                <c:pt idx="42">
                  <c:v>3.7669999999999999</c:v>
                </c:pt>
                <c:pt idx="43">
                  <c:v>4.1849999999999996</c:v>
                </c:pt>
                <c:pt idx="44">
                  <c:v>2.8259999999999996</c:v>
                </c:pt>
                <c:pt idx="45">
                  <c:v>4.4909999999999997</c:v>
                </c:pt>
                <c:pt idx="46">
                  <c:v>5.1880000000000006</c:v>
                </c:pt>
                <c:pt idx="47">
                  <c:v>1.2909999999999999</c:v>
                </c:pt>
                <c:pt idx="48">
                  <c:v>2.4359999999999999</c:v>
                </c:pt>
                <c:pt idx="49">
                  <c:v>3.2389999999999999</c:v>
                </c:pt>
                <c:pt idx="50">
                  <c:v>3.2809999999999997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2-4D5E-A17D-4DF06522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22831"/>
        <c:axId val="451323311"/>
      </c:lineChart>
      <c:catAx>
        <c:axId val="45132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3311"/>
        <c:crosses val="autoZero"/>
        <c:auto val="1"/>
        <c:lblAlgn val="ctr"/>
        <c:lblOffset val="100"/>
        <c:noMultiLvlLbl val="0"/>
      </c:catAx>
      <c:valAx>
        <c:axId val="4513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Angstroms Euclidean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Sheet3!$C$115:$T$115</c:f>
              <c:numCache>
                <c:formatCode>General</c:formatCode>
                <c:ptCount val="18"/>
                <c:pt idx="0">
                  <c:v>32.5</c:v>
                </c:pt>
                <c:pt idx="1">
                  <c:v>32.75</c:v>
                </c:pt>
                <c:pt idx="2">
                  <c:v>33</c:v>
                </c:pt>
                <c:pt idx="3">
                  <c:v>33.25</c:v>
                </c:pt>
                <c:pt idx="4">
                  <c:v>33.5</c:v>
                </c:pt>
                <c:pt idx="5">
                  <c:v>33.75</c:v>
                </c:pt>
                <c:pt idx="6">
                  <c:v>34</c:v>
                </c:pt>
                <c:pt idx="7">
                  <c:v>34.25</c:v>
                </c:pt>
                <c:pt idx="8">
                  <c:v>34.5</c:v>
                </c:pt>
                <c:pt idx="9">
                  <c:v>34.75</c:v>
                </c:pt>
                <c:pt idx="10">
                  <c:v>35</c:v>
                </c:pt>
                <c:pt idx="11">
                  <c:v>35.25</c:v>
                </c:pt>
                <c:pt idx="12">
                  <c:v>35.5</c:v>
                </c:pt>
                <c:pt idx="13">
                  <c:v>35.75</c:v>
                </c:pt>
                <c:pt idx="14">
                  <c:v>36</c:v>
                </c:pt>
                <c:pt idx="15">
                  <c:v>36.25</c:v>
                </c:pt>
                <c:pt idx="16">
                  <c:v>36.5</c:v>
                </c:pt>
                <c:pt idx="17">
                  <c:v>36.75</c:v>
                </c:pt>
              </c:numCache>
            </c:numRef>
          </c:xVal>
          <c:yVal>
            <c:numRef>
              <c:f>Sheet3!$C$116:$T$116</c:f>
              <c:numCache>
                <c:formatCode>General</c:formatCode>
                <c:ptCount val="18"/>
                <c:pt idx="0">
                  <c:v>0.15212745098039213</c:v>
                </c:pt>
                <c:pt idx="1">
                  <c:v>0.15819607843137248</c:v>
                </c:pt>
                <c:pt idx="2">
                  <c:v>0.12243137254901956</c:v>
                </c:pt>
                <c:pt idx="3">
                  <c:v>8.7196078431372503E-2</c:v>
                </c:pt>
                <c:pt idx="4">
                  <c:v>9.9019607843137236E-2</c:v>
                </c:pt>
                <c:pt idx="5">
                  <c:v>0.10282352941176465</c:v>
                </c:pt>
                <c:pt idx="6">
                  <c:v>8.1313725490196026E-2</c:v>
                </c:pt>
                <c:pt idx="7">
                  <c:v>6.9686274509803872E-2</c:v>
                </c:pt>
                <c:pt idx="8">
                  <c:v>6.2294117647058792E-2</c:v>
                </c:pt>
                <c:pt idx="9">
                  <c:v>5.5862745098039186E-2</c:v>
                </c:pt>
                <c:pt idx="10">
                  <c:v>4.6117647058823506E-2</c:v>
                </c:pt>
                <c:pt idx="11">
                  <c:v>5.9764705882352935E-2</c:v>
                </c:pt>
                <c:pt idx="12">
                  <c:v>8.7607843137254907E-2</c:v>
                </c:pt>
                <c:pt idx="13">
                  <c:v>0.10298039215686278</c:v>
                </c:pt>
                <c:pt idx="14">
                  <c:v>0.11809803921568626</c:v>
                </c:pt>
                <c:pt idx="15">
                  <c:v>0.12262745098039214</c:v>
                </c:pt>
                <c:pt idx="16">
                  <c:v>0.12486274509803919</c:v>
                </c:pt>
                <c:pt idx="17">
                  <c:v>0.16003921568627447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4-43B4-9265-735FF2F3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40879"/>
        <c:axId val="1197640399"/>
      </c:scatterChart>
      <c:valAx>
        <c:axId val="11976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Z Height (</a:t>
                </a:r>
                <a:r>
                  <a:rPr lang="en-US" sz="3200" b="0" i="0" u="none" strike="noStrike" baseline="0">
                    <a:effectLst/>
                  </a:rPr>
                  <a:t>Å)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0399"/>
        <c:crosses val="autoZero"/>
        <c:crossBetween val="midCat"/>
      </c:valAx>
      <c:valAx>
        <c:axId val="11976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Avg.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'Suspected Z data EMRS'!$A$2:$A$52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'Suspected Z data EMRS'!$B$2:$B$52</c:f>
              <c:numCache>
                <c:formatCode>General</c:formatCode>
                <c:ptCount val="51"/>
                <c:pt idx="0">
                  <c:v>36.783000000000001</c:v>
                </c:pt>
                <c:pt idx="1">
                  <c:v>36.691000000000003</c:v>
                </c:pt>
                <c:pt idx="2">
                  <c:v>36.475999999999999</c:v>
                </c:pt>
                <c:pt idx="3">
                  <c:v>36.167999999999999</c:v>
                </c:pt>
                <c:pt idx="4">
                  <c:v>36.106999999999999</c:v>
                </c:pt>
                <c:pt idx="5">
                  <c:v>36</c:v>
                </c:pt>
                <c:pt idx="6">
                  <c:v>35.905999999999999</c:v>
                </c:pt>
                <c:pt idx="7">
                  <c:v>35.901000000000003</c:v>
                </c:pt>
                <c:pt idx="8">
                  <c:v>35.892000000000003</c:v>
                </c:pt>
                <c:pt idx="9">
                  <c:v>35.890999999999998</c:v>
                </c:pt>
                <c:pt idx="10">
                  <c:v>35.81</c:v>
                </c:pt>
                <c:pt idx="11">
                  <c:v>35.737000000000002</c:v>
                </c:pt>
                <c:pt idx="12">
                  <c:v>35.716999999999999</c:v>
                </c:pt>
                <c:pt idx="13">
                  <c:v>35.689</c:v>
                </c:pt>
                <c:pt idx="14">
                  <c:v>35.646999999999998</c:v>
                </c:pt>
                <c:pt idx="15">
                  <c:v>35.44</c:v>
                </c:pt>
                <c:pt idx="16">
                  <c:v>35.421999999999997</c:v>
                </c:pt>
                <c:pt idx="17">
                  <c:v>35.402000000000001</c:v>
                </c:pt>
                <c:pt idx="18">
                  <c:v>35.362000000000002</c:v>
                </c:pt>
                <c:pt idx="19">
                  <c:v>35.305999999999997</c:v>
                </c:pt>
                <c:pt idx="20">
                  <c:v>35.283000000000001</c:v>
                </c:pt>
                <c:pt idx="21">
                  <c:v>35.267000000000003</c:v>
                </c:pt>
                <c:pt idx="22">
                  <c:v>35.222000000000001</c:v>
                </c:pt>
                <c:pt idx="23">
                  <c:v>35.167000000000002</c:v>
                </c:pt>
                <c:pt idx="24">
                  <c:v>35.106000000000002</c:v>
                </c:pt>
                <c:pt idx="25">
                  <c:v>35.103000000000002</c:v>
                </c:pt>
                <c:pt idx="26">
                  <c:v>35.088999999999999</c:v>
                </c:pt>
                <c:pt idx="27">
                  <c:v>35.009</c:v>
                </c:pt>
                <c:pt idx="28">
                  <c:v>34.929000000000002</c:v>
                </c:pt>
                <c:pt idx="29">
                  <c:v>34.887999999999998</c:v>
                </c:pt>
                <c:pt idx="30">
                  <c:v>34.838000000000001</c:v>
                </c:pt>
                <c:pt idx="31">
                  <c:v>34.802999999999997</c:v>
                </c:pt>
                <c:pt idx="32">
                  <c:v>34.792999999999999</c:v>
                </c:pt>
                <c:pt idx="33">
                  <c:v>34.685000000000002</c:v>
                </c:pt>
                <c:pt idx="34">
                  <c:v>34.485999999999997</c:v>
                </c:pt>
                <c:pt idx="35">
                  <c:v>34.408999999999999</c:v>
                </c:pt>
                <c:pt idx="36">
                  <c:v>34.209000000000003</c:v>
                </c:pt>
                <c:pt idx="37">
                  <c:v>34.189</c:v>
                </c:pt>
                <c:pt idx="38">
                  <c:v>34.164000000000001</c:v>
                </c:pt>
                <c:pt idx="39">
                  <c:v>34.076999999999998</c:v>
                </c:pt>
                <c:pt idx="40">
                  <c:v>33.982999999999997</c:v>
                </c:pt>
                <c:pt idx="41">
                  <c:v>33.941000000000003</c:v>
                </c:pt>
                <c:pt idx="42">
                  <c:v>33.593000000000004</c:v>
                </c:pt>
                <c:pt idx="43">
                  <c:v>33.375</c:v>
                </c:pt>
                <c:pt idx="44">
                  <c:v>33.165999999999997</c:v>
                </c:pt>
                <c:pt idx="45">
                  <c:v>32.927</c:v>
                </c:pt>
                <c:pt idx="46">
                  <c:v>32.906999999999996</c:v>
                </c:pt>
                <c:pt idx="47">
                  <c:v>32.905000000000001</c:v>
                </c:pt>
                <c:pt idx="48">
                  <c:v>32.862000000000002</c:v>
                </c:pt>
                <c:pt idx="49">
                  <c:v>32.837000000000003</c:v>
                </c:pt>
                <c:pt idx="50">
                  <c:v>32.744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6-4384-9BD1-1F587776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78399"/>
        <c:axId val="1218324671"/>
      </c:scatterChart>
      <c:valAx>
        <c:axId val="188077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8324671"/>
        <c:crosses val="autoZero"/>
        <c:crossBetween val="midCat"/>
      </c:valAx>
      <c:valAx>
        <c:axId val="12183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z height (</a:t>
                </a:r>
                <a:r>
                  <a:rPr lang="en-US" sz="3200" b="0" i="0" u="none" strike="noStrike" baseline="0">
                    <a:effectLst/>
                  </a:rPr>
                  <a:t>Å)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7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42636F97-FDD0-46C5-8376-75BCE0E75544}">
          <cx:tx>
            <cx:txData>
              <cx:f>_xlchart.v1.0</cx:f>
              <cx:v>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7AFF72-E931-4DC9-9953-123C520E26F9}">
          <cx:tx>
            <cx:txData>
              <cx:f>_xlchart.v1.2</cx:f>
              <cx:v>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endParaRPr>
            </a:p>
          </cx:txPr>
        </cx:title>
        <cx:tickLabels/>
      </cx:axis>
      <cx:axis id="1">
        <cx:valScaling/>
        <cx:title>
          <cx:tx>
            <cx:txData>
              <cx:v>Position (Angstrom)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Position (Angstrom)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z position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z position distribution</a:t>
          </a:r>
        </a:p>
      </cx:txPr>
    </cx:title>
    <cx:plotArea>
      <cx:plotAreaRegion>
        <cx:series layoutId="boxWhisker" uniqueId="{AA56A868-2A91-4B6C-BE2E-EFE87D304F5D}">
          <cx:tx>
            <cx:txData>
              <cx:f>_xlchart.v1.4</cx:f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390525</xdr:colOff>
      <xdr:row>1</xdr:row>
      <xdr:rowOff>85725</xdr:rowOff>
    </xdr:from>
    <xdr:to>
      <xdr:col>49</xdr:col>
      <xdr:colOff>85725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04C859-59A3-4F9E-0330-0D618E9C0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79275" y="26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409575</xdr:colOff>
      <xdr:row>17</xdr:row>
      <xdr:rowOff>117475</xdr:rowOff>
    </xdr:from>
    <xdr:to>
      <xdr:col>49</xdr:col>
      <xdr:colOff>104775</xdr:colOff>
      <xdr:row>32</xdr:row>
      <xdr:rowOff>98425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F30127-2AD8-C833-DC70-97E00761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155575</xdr:colOff>
      <xdr:row>1</xdr:row>
      <xdr:rowOff>85725</xdr:rowOff>
    </xdr:from>
    <xdr:to>
      <xdr:col>53</xdr:col>
      <xdr:colOff>460375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590D44D-F9EE-75BA-BB23-D0876D0EE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2325" y="26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46</xdr:col>
      <xdr:colOff>174625</xdr:colOff>
      <xdr:row>17</xdr:row>
      <xdr:rowOff>142875</xdr:rowOff>
    </xdr:from>
    <xdr:to>
      <xdr:col>53</xdr:col>
      <xdr:colOff>479425</xdr:colOff>
      <xdr:row>32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8077D9-0E59-DB2E-4F38-B1D17A5E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577850</xdr:colOff>
      <xdr:row>33</xdr:row>
      <xdr:rowOff>158750</xdr:rowOff>
    </xdr:from>
    <xdr:to>
      <xdr:col>51</xdr:col>
      <xdr:colOff>273050</xdr:colOff>
      <xdr:row>48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D04D5-5887-4DB3-B673-E11FBC63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222477</xdr:colOff>
      <xdr:row>127</xdr:row>
      <xdr:rowOff>111080</xdr:rowOff>
    </xdr:from>
    <xdr:to>
      <xdr:col>23</xdr:col>
      <xdr:colOff>165652</xdr:colOff>
      <xdr:row>154</xdr:row>
      <xdr:rowOff>156449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EAAEE-E773-8EA2-987D-5C3EADD1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</xdr:row>
      <xdr:rowOff>28575</xdr:rowOff>
    </xdr:from>
    <xdr:to>
      <xdr:col>16</xdr:col>
      <xdr:colOff>333375</xdr:colOff>
      <xdr:row>36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70CE27-6CBF-200A-7D83-2C988E88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71500"/>
          <a:ext cx="5143500" cy="598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60615</xdr:colOff>
      <xdr:row>7</xdr:row>
      <xdr:rowOff>172879</xdr:rowOff>
    </xdr:from>
    <xdr:to>
      <xdr:col>22</xdr:col>
      <xdr:colOff>177067</xdr:colOff>
      <xdr:row>38</xdr:row>
      <xdr:rowOff>22625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2545-7919-2763-250F-B251DA2A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AF7B-88B7-423C-A17B-4D32ACDFC425}">
  <dimension ref="A1:M12"/>
  <sheetViews>
    <sheetView workbookViewId="0">
      <selection activeCell="A27" sqref="A27:XFD27"/>
    </sheetView>
  </sheetViews>
  <sheetFormatPr defaultRowHeight="14.5" x14ac:dyDescent="0.35"/>
  <sheetData>
    <row r="1" spans="1:13" x14ac:dyDescent="0.35">
      <c r="A1" t="s">
        <v>0</v>
      </c>
      <c r="C1" t="s">
        <v>1</v>
      </c>
      <c r="F1" t="s">
        <v>2</v>
      </c>
      <c r="H1" t="s">
        <v>21</v>
      </c>
      <c r="L1" t="s">
        <v>24</v>
      </c>
    </row>
    <row r="2" spans="1:13" x14ac:dyDescent="0.35">
      <c r="A2">
        <v>2.9931655802583599</v>
      </c>
      <c r="B2" t="s">
        <v>3</v>
      </c>
      <c r="C2">
        <v>2.9931655802583599</v>
      </c>
      <c r="D2" t="s">
        <v>3</v>
      </c>
      <c r="F2">
        <f>A2-C2</f>
        <v>0</v>
      </c>
      <c r="H2">
        <v>3.0009650734997502</v>
      </c>
      <c r="K2" t="s">
        <v>3</v>
      </c>
      <c r="L2">
        <v>2.9931655802583599</v>
      </c>
      <c r="M2">
        <f>L2-C2</f>
        <v>0</v>
      </c>
    </row>
    <row r="3" spans="1:13" x14ac:dyDescent="0.35">
      <c r="A3">
        <v>2.9389637492943299</v>
      </c>
      <c r="B3" t="s">
        <v>4</v>
      </c>
      <c r="C3">
        <v>3.1582840150715201</v>
      </c>
      <c r="D3" t="s">
        <v>14</v>
      </c>
      <c r="F3">
        <f t="shared" ref="F3:F12" si="0">A3-C3</f>
        <v>-0.21932026577719022</v>
      </c>
      <c r="H3">
        <v>2.88363779096411</v>
      </c>
      <c r="K3" t="s">
        <v>14</v>
      </c>
      <c r="L3">
        <v>3.1582840150715201</v>
      </c>
      <c r="M3">
        <f t="shared" ref="M3:M12" si="1">L3-C3</f>
        <v>0</v>
      </c>
    </row>
    <row r="4" spans="1:13" x14ac:dyDescent="0.35">
      <c r="A4">
        <v>2.4856255243971002</v>
      </c>
      <c r="B4" t="s">
        <v>5</v>
      </c>
      <c r="C4">
        <v>2.5481784552969602</v>
      </c>
      <c r="D4" t="s">
        <v>15</v>
      </c>
      <c r="F4">
        <f t="shared" si="0"/>
        <v>-6.2552930899860026E-2</v>
      </c>
      <c r="H4">
        <v>2.5260428946476399</v>
      </c>
      <c r="K4" t="s">
        <v>15</v>
      </c>
      <c r="L4">
        <v>2.5481784552969602</v>
      </c>
      <c r="M4">
        <f t="shared" si="1"/>
        <v>0</v>
      </c>
    </row>
    <row r="5" spans="1:13" x14ac:dyDescent="0.35">
      <c r="A5">
        <v>4.0100731325196399</v>
      </c>
      <c r="B5" t="s">
        <v>6</v>
      </c>
      <c r="C5">
        <v>2.8192066256606201</v>
      </c>
      <c r="D5" t="s">
        <v>16</v>
      </c>
      <c r="F5">
        <f t="shared" si="0"/>
        <v>1.1908665068590198</v>
      </c>
      <c r="H5">
        <v>2.8190144898401099</v>
      </c>
      <c r="K5" t="s">
        <v>16</v>
      </c>
      <c r="L5">
        <v>2.8192066256606201</v>
      </c>
      <c r="M5">
        <f t="shared" si="1"/>
        <v>0</v>
      </c>
    </row>
    <row r="6" spans="1:13" x14ac:dyDescent="0.35">
      <c r="A6">
        <v>3.0669832970506299</v>
      </c>
      <c r="B6" t="s">
        <v>7</v>
      </c>
      <c r="C6">
        <v>2.8962228191572299</v>
      </c>
      <c r="D6" t="s">
        <v>17</v>
      </c>
      <c r="F6">
        <f t="shared" si="0"/>
        <v>0.17076047789339999</v>
      </c>
      <c r="H6">
        <v>3.2863634321242201</v>
      </c>
      <c r="K6" t="s">
        <v>22</v>
      </c>
      <c r="L6">
        <v>3.0545068125372499</v>
      </c>
      <c r="M6">
        <f t="shared" si="1"/>
        <v>0.15828399338001997</v>
      </c>
    </row>
    <row r="7" spans="1:13" x14ac:dyDescent="0.35">
      <c r="A7">
        <v>3.5270430641723398</v>
      </c>
      <c r="B7" t="s">
        <v>8</v>
      </c>
      <c r="C7">
        <v>3.11764248273301</v>
      </c>
      <c r="D7" t="s">
        <v>18</v>
      </c>
      <c r="F7">
        <f t="shared" si="0"/>
        <v>0.40940058143932978</v>
      </c>
      <c r="H7">
        <v>3.5369558464270701</v>
      </c>
      <c r="K7" t="s">
        <v>18</v>
      </c>
      <c r="L7">
        <v>3.11764248273301</v>
      </c>
      <c r="M7">
        <f t="shared" si="1"/>
        <v>0</v>
      </c>
    </row>
    <row r="8" spans="1:13" x14ac:dyDescent="0.35">
      <c r="A8">
        <v>3.6972438704916799</v>
      </c>
      <c r="B8" t="s">
        <v>9</v>
      </c>
      <c r="C8">
        <v>3.7014136770677601</v>
      </c>
      <c r="D8" t="s">
        <v>19</v>
      </c>
      <c r="F8">
        <f t="shared" si="0"/>
        <v>-4.1698065760802372E-3</v>
      </c>
      <c r="H8">
        <v>3.62151871036072</v>
      </c>
      <c r="K8" t="s">
        <v>19</v>
      </c>
      <c r="L8">
        <v>3.7014136770677601</v>
      </c>
      <c r="M8">
        <f t="shared" si="1"/>
        <v>0</v>
      </c>
    </row>
    <row r="9" spans="1:13" x14ac:dyDescent="0.35">
      <c r="A9">
        <v>3.8525700805103802</v>
      </c>
      <c r="B9" t="s">
        <v>10</v>
      </c>
      <c r="C9">
        <v>3.85257008051037</v>
      </c>
      <c r="D9" t="s">
        <v>10</v>
      </c>
      <c r="F9">
        <f t="shared" si="0"/>
        <v>1.021405182655144E-14</v>
      </c>
      <c r="H9">
        <v>3.82338197861786</v>
      </c>
      <c r="K9" t="s">
        <v>23</v>
      </c>
      <c r="L9">
        <v>3.8561355337734899</v>
      </c>
      <c r="M9">
        <f t="shared" si="1"/>
        <v>3.5654532631199665E-3</v>
      </c>
    </row>
    <row r="10" spans="1:13" x14ac:dyDescent="0.35">
      <c r="A10">
        <v>3.72833657125308</v>
      </c>
      <c r="B10" t="s">
        <v>11</v>
      </c>
      <c r="C10">
        <v>3.7283365712530601</v>
      </c>
      <c r="D10" t="s">
        <v>11</v>
      </c>
      <c r="F10">
        <f t="shared" si="0"/>
        <v>1.9984014443252818E-14</v>
      </c>
      <c r="H10">
        <v>3.62814769002535</v>
      </c>
      <c r="K10" t="s">
        <v>11</v>
      </c>
      <c r="L10">
        <v>3.7283365712530601</v>
      </c>
      <c r="M10">
        <f t="shared" si="1"/>
        <v>0</v>
      </c>
    </row>
    <row r="11" spans="1:13" x14ac:dyDescent="0.35">
      <c r="A11">
        <v>3.2563180561068501</v>
      </c>
      <c r="B11" t="s">
        <v>12</v>
      </c>
      <c r="C11">
        <v>3.2563180561068501</v>
      </c>
      <c r="D11" t="s">
        <v>12</v>
      </c>
      <c r="F11">
        <f t="shared" si="0"/>
        <v>0</v>
      </c>
      <c r="H11">
        <v>3.4409470364574499</v>
      </c>
      <c r="K11" t="s">
        <v>12</v>
      </c>
      <c r="L11">
        <v>3.2563180561068501</v>
      </c>
      <c r="M11">
        <f t="shared" si="1"/>
        <v>0</v>
      </c>
    </row>
    <row r="12" spans="1:13" x14ac:dyDescent="0.35">
      <c r="A12">
        <v>2.6829597553424702</v>
      </c>
      <c r="B12" t="s">
        <v>13</v>
      </c>
      <c r="C12">
        <v>3.14393553945605</v>
      </c>
      <c r="D12" t="s">
        <v>20</v>
      </c>
      <c r="F12">
        <f t="shared" si="0"/>
        <v>-0.46097578411357976</v>
      </c>
      <c r="H12">
        <v>3.2268054754567501</v>
      </c>
      <c r="K12" t="s">
        <v>20</v>
      </c>
      <c r="L12">
        <v>3.14393553945605</v>
      </c>
      <c r="M1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5B87-8EAE-4DA1-B20C-37C70ED0B8A6}">
  <dimension ref="A1:AO64"/>
  <sheetViews>
    <sheetView topLeftCell="Z44" workbookViewId="0">
      <selection activeCell="S53" sqref="S53"/>
    </sheetView>
  </sheetViews>
  <sheetFormatPr defaultRowHeight="14.5" x14ac:dyDescent="0.35"/>
  <cols>
    <col min="20" max="20" width="11.81640625" bestFit="1" customWidth="1"/>
    <col min="21" max="21" width="11.81640625" customWidth="1"/>
    <col min="24" max="24" width="12.453125" bestFit="1" customWidth="1"/>
    <col min="25" max="25" width="3.26953125" customWidth="1"/>
    <col min="26" max="26" width="8.08984375" customWidth="1"/>
    <col min="27" max="28" width="7.08984375" customWidth="1"/>
    <col min="29" max="29" width="3.54296875" customWidth="1"/>
    <col min="30" max="30" width="6.453125" customWidth="1"/>
    <col min="31" max="31" width="7" customWidth="1"/>
    <col min="32" max="32" width="6.6328125" customWidth="1"/>
    <col min="33" max="33" width="4.26953125" customWidth="1"/>
    <col min="34" max="36" width="8" customWidth="1"/>
    <col min="39" max="39" width="12.453125" bestFit="1" customWidth="1"/>
    <col min="40" max="40" width="12.453125" customWidth="1"/>
    <col min="41" max="41" width="8.54296875" customWidth="1"/>
  </cols>
  <sheetData>
    <row r="1" spans="1:41" x14ac:dyDescent="0.35">
      <c r="A1" t="s">
        <v>25</v>
      </c>
      <c r="I1" t="s">
        <v>26</v>
      </c>
      <c r="J1" t="s">
        <v>27</v>
      </c>
      <c r="K1" t="s">
        <v>28</v>
      </c>
      <c r="L1" t="s">
        <v>29</v>
      </c>
      <c r="N1" t="s">
        <v>83</v>
      </c>
      <c r="O1" t="s">
        <v>82</v>
      </c>
      <c r="P1" t="s">
        <v>138</v>
      </c>
      <c r="Q1" t="s">
        <v>139</v>
      </c>
      <c r="R1" t="s">
        <v>140</v>
      </c>
      <c r="S1" t="s">
        <v>134</v>
      </c>
      <c r="T1" t="s">
        <v>135</v>
      </c>
      <c r="V1" t="s">
        <v>145</v>
      </c>
      <c r="W1" t="s">
        <v>142</v>
      </c>
      <c r="X1" t="s">
        <v>143</v>
      </c>
      <c r="Z1" t="s">
        <v>146</v>
      </c>
      <c r="AA1" t="s">
        <v>147</v>
      </c>
      <c r="AB1" t="s">
        <v>148</v>
      </c>
      <c r="AD1" t="s">
        <v>151</v>
      </c>
      <c r="AE1" t="s">
        <v>147</v>
      </c>
      <c r="AF1" t="s">
        <v>148</v>
      </c>
      <c r="AH1" t="s">
        <v>153</v>
      </c>
      <c r="AI1" t="s">
        <v>147</v>
      </c>
      <c r="AJ1" t="s">
        <v>148</v>
      </c>
      <c r="AL1" t="s">
        <v>149</v>
      </c>
      <c r="AM1" t="s">
        <v>150</v>
      </c>
      <c r="AN1" t="s">
        <v>152</v>
      </c>
      <c r="AO1" t="s">
        <v>154</v>
      </c>
    </row>
    <row r="2" spans="1:41" x14ac:dyDescent="0.35">
      <c r="A2">
        <v>111</v>
      </c>
      <c r="B2">
        <v>2.9931655802583599</v>
      </c>
      <c r="G2">
        <v>2.9931655802583599</v>
      </c>
      <c r="I2">
        <v>61</v>
      </c>
      <c r="J2">
        <v>216</v>
      </c>
      <c r="K2">
        <v>246</v>
      </c>
      <c r="L2">
        <v>0</v>
      </c>
      <c r="M2" t="s">
        <v>31</v>
      </c>
      <c r="N2">
        <v>2.9929999999999999</v>
      </c>
      <c r="O2" t="s">
        <v>141</v>
      </c>
      <c r="P2">
        <v>-0.438</v>
      </c>
      <c r="Q2">
        <v>1.986</v>
      </c>
      <c r="R2">
        <v>33.941000000000003</v>
      </c>
      <c r="S2">
        <f>ABS(G2-N2)</f>
        <v>1.6558025835999857E-4</v>
      </c>
      <c r="T2">
        <f>S2/N2</f>
        <v>5.5322505299030594E-5</v>
      </c>
      <c r="V2">
        <v>2.9931655802583599</v>
      </c>
      <c r="W2">
        <f>ABS(V2 - N2)</f>
        <v>1.6558025835999857E-4</v>
      </c>
      <c r="X2">
        <f>W2/V2</f>
        <v>5.5319444888747597E-5</v>
      </c>
      <c r="Z2">
        <v>2.9929999999999999</v>
      </c>
      <c r="AA2">
        <f>ABS(Z2-N2)</f>
        <v>0</v>
      </c>
      <c r="AB2">
        <f>AA2/Z2</f>
        <v>0</v>
      </c>
      <c r="AD2">
        <v>2.9929999999999999</v>
      </c>
      <c r="AE2">
        <f>ABS(AD2-N2)</f>
        <v>0</v>
      </c>
      <c r="AF2">
        <f>AE2/AD2</f>
        <v>0</v>
      </c>
      <c r="AH2">
        <v>2.9929999999999999</v>
      </c>
      <c r="AI2">
        <f>ABS(AH2-N2)</f>
        <v>0</v>
      </c>
      <c r="AJ2">
        <f t="shared" ref="AJ2:AJ33" si="0">AI2/AH2</f>
        <v>0</v>
      </c>
      <c r="AL2">
        <f>W2-S2</f>
        <v>0</v>
      </c>
      <c r="AM2">
        <f>AA2-S2</f>
        <v>-1.6558025835999857E-4</v>
      </c>
      <c r="AN2">
        <f>AE2-S2</f>
        <v>-1.6558025835999857E-4</v>
      </c>
      <c r="AO2">
        <f>AI2-S2</f>
        <v>-1.6558025835999857E-4</v>
      </c>
    </row>
    <row r="3" spans="1:41" x14ac:dyDescent="0.35">
      <c r="A3">
        <v>112</v>
      </c>
      <c r="B3">
        <v>3.1582840150715201</v>
      </c>
      <c r="G3">
        <v>3.1582840150715201</v>
      </c>
      <c r="I3">
        <v>0.63400000000000001</v>
      </c>
      <c r="J3">
        <v>2.6019999999999999</v>
      </c>
      <c r="K3">
        <v>1.1659999999999999</v>
      </c>
      <c r="L3">
        <f t="shared" ref="L3:L34" si="1">I3+J3+K3</f>
        <v>4.4019999999999992</v>
      </c>
      <c r="M3" t="s">
        <v>32</v>
      </c>
      <c r="N3">
        <v>2.867</v>
      </c>
      <c r="O3" t="s">
        <v>84</v>
      </c>
      <c r="P3">
        <v>0.26500000000000001</v>
      </c>
      <c r="Q3">
        <v>2.4580000000000002</v>
      </c>
      <c r="R3">
        <v>36.691000000000003</v>
      </c>
      <c r="S3">
        <f t="shared" ref="S3:S52" si="2">ABS(G3-N3)</f>
        <v>0.29128401507152013</v>
      </c>
      <c r="T3">
        <f t="shared" ref="T3:T52" si="3">S3/N3</f>
        <v>0.10159888910761079</v>
      </c>
      <c r="V3">
        <v>2.5839698375118698</v>
      </c>
      <c r="W3">
        <f t="shared" ref="W3:W52" si="4">ABS(V3 - N3)</f>
        <v>0.28303016248813018</v>
      </c>
      <c r="X3">
        <f t="shared" ref="X3:X52" si="5">W3/V3</f>
        <v>0.10953307518506591</v>
      </c>
      <c r="Z3">
        <v>3.157</v>
      </c>
      <c r="AA3">
        <f t="shared" ref="AA3:AA52" si="6">ABS(Z3-N3)</f>
        <v>0.29000000000000004</v>
      </c>
      <c r="AB3">
        <f t="shared" ref="AB3:AB52" si="7">AA3/Z3</f>
        <v>9.1859360152043087E-2</v>
      </c>
      <c r="AD3">
        <v>3.157</v>
      </c>
      <c r="AE3">
        <f t="shared" ref="AE3:AE52" si="8">ABS(AD3-N3)</f>
        <v>0.29000000000000004</v>
      </c>
      <c r="AF3">
        <f t="shared" ref="AF3:AF52" si="9">AE3/AD3</f>
        <v>9.1859360152043087E-2</v>
      </c>
      <c r="AH3">
        <v>3.157</v>
      </c>
      <c r="AI3">
        <f t="shared" ref="AI3:AI52" si="10">ABS(AH3-N3)</f>
        <v>0.29000000000000004</v>
      </c>
      <c r="AJ3">
        <f t="shared" si="0"/>
        <v>9.1859360152043087E-2</v>
      </c>
      <c r="AL3">
        <f t="shared" ref="AL3:AL52" si="11">W3-S3</f>
        <v>-8.2538525833899534E-3</v>
      </c>
      <c r="AM3">
        <f t="shared" ref="AM3:AM52" si="12">AA3-S3</f>
        <v>-1.2840150715200949E-3</v>
      </c>
      <c r="AN3">
        <f t="shared" ref="AN3:AN52" si="13">AE3-S3</f>
        <v>-1.2840150715200949E-3</v>
      </c>
      <c r="AO3">
        <f t="shared" ref="AO3:AO52" si="14">AI3-S3</f>
        <v>-1.2840150715200949E-3</v>
      </c>
    </row>
    <row r="4" spans="1:41" x14ac:dyDescent="0.35">
      <c r="A4">
        <v>113</v>
      </c>
      <c r="B4">
        <v>2.5481784552969602</v>
      </c>
      <c r="G4">
        <v>2.5481784552969602</v>
      </c>
      <c r="I4">
        <v>2.4910000000000001</v>
      </c>
      <c r="J4">
        <v>2.8149999999999999</v>
      </c>
      <c r="K4">
        <v>1.274</v>
      </c>
      <c r="L4">
        <f t="shared" si="1"/>
        <v>6.58</v>
      </c>
      <c r="M4" t="s">
        <v>33</v>
      </c>
      <c r="N4">
        <v>2.4860000000000002</v>
      </c>
      <c r="O4" t="s">
        <v>85</v>
      </c>
      <c r="P4">
        <v>-0.18</v>
      </c>
      <c r="Q4">
        <v>0.77700000000000002</v>
      </c>
      <c r="R4">
        <v>35.103000000000002</v>
      </c>
      <c r="S4">
        <f t="shared" si="2"/>
        <v>6.2178455296959978E-2</v>
      </c>
      <c r="T4">
        <f t="shared" si="3"/>
        <v>2.5011446217602564E-2</v>
      </c>
      <c r="V4">
        <v>2.2060748296437098</v>
      </c>
      <c r="W4">
        <f t="shared" si="4"/>
        <v>0.27992517035629039</v>
      </c>
      <c r="X4">
        <f t="shared" si="5"/>
        <v>0.12688833877928768</v>
      </c>
      <c r="Z4">
        <v>2.548</v>
      </c>
      <c r="AA4">
        <f t="shared" si="6"/>
        <v>6.1999999999999833E-2</v>
      </c>
      <c r="AB4">
        <f t="shared" si="7"/>
        <v>2.4332810047095695E-2</v>
      </c>
      <c r="AD4">
        <v>2.548</v>
      </c>
      <c r="AE4">
        <f t="shared" si="8"/>
        <v>6.1999999999999833E-2</v>
      </c>
      <c r="AF4">
        <f t="shared" si="9"/>
        <v>2.4332810047095695E-2</v>
      </c>
      <c r="AH4">
        <v>2.548</v>
      </c>
      <c r="AI4">
        <f t="shared" si="10"/>
        <v>6.1999999999999833E-2</v>
      </c>
      <c r="AJ4">
        <f t="shared" si="0"/>
        <v>2.4332810047095695E-2</v>
      </c>
      <c r="AL4">
        <f t="shared" si="11"/>
        <v>0.21774671505933041</v>
      </c>
      <c r="AM4">
        <f t="shared" si="12"/>
        <v>-1.7845529696014495E-4</v>
      </c>
      <c r="AN4">
        <f t="shared" si="13"/>
        <v>-1.7845529696014495E-4</v>
      </c>
      <c r="AO4">
        <f t="shared" si="14"/>
        <v>-1.7845529696014495E-4</v>
      </c>
    </row>
    <row r="5" spans="1:41" x14ac:dyDescent="0.35">
      <c r="A5">
        <v>114</v>
      </c>
      <c r="B5">
        <v>2.8192066256606201</v>
      </c>
      <c r="G5">
        <v>2.8192066256606201</v>
      </c>
      <c r="I5">
        <v>0.71899999999999997</v>
      </c>
      <c r="J5">
        <v>1.306</v>
      </c>
      <c r="K5">
        <v>2.0870000000000002</v>
      </c>
      <c r="L5">
        <f t="shared" si="1"/>
        <v>4.1120000000000001</v>
      </c>
      <c r="M5" t="s">
        <v>34</v>
      </c>
      <c r="N5">
        <v>2.819</v>
      </c>
      <c r="O5" t="s">
        <v>86</v>
      </c>
      <c r="P5">
        <v>-0.995</v>
      </c>
      <c r="Q5">
        <v>1.52</v>
      </c>
      <c r="R5">
        <v>35.81</v>
      </c>
      <c r="S5">
        <f t="shared" si="2"/>
        <v>2.0662566062012999E-4</v>
      </c>
      <c r="T5">
        <f t="shared" si="3"/>
        <v>7.3297502880500181E-5</v>
      </c>
      <c r="V5">
        <v>2.0102491002995801</v>
      </c>
      <c r="W5">
        <f t="shared" si="4"/>
        <v>0.8087508997004198</v>
      </c>
      <c r="X5">
        <f t="shared" si="5"/>
        <v>0.4023137727458227</v>
      </c>
      <c r="Z5">
        <v>2.819</v>
      </c>
      <c r="AA5">
        <f t="shared" si="6"/>
        <v>0</v>
      </c>
      <c r="AB5">
        <f t="shared" si="7"/>
        <v>0</v>
      </c>
      <c r="AD5">
        <v>2.819</v>
      </c>
      <c r="AE5">
        <f t="shared" si="8"/>
        <v>0</v>
      </c>
      <c r="AF5">
        <f t="shared" si="9"/>
        <v>0</v>
      </c>
      <c r="AH5">
        <v>2.819</v>
      </c>
      <c r="AI5">
        <f t="shared" si="10"/>
        <v>0</v>
      </c>
      <c r="AJ5">
        <f t="shared" si="0"/>
        <v>0</v>
      </c>
      <c r="AL5">
        <f t="shared" si="11"/>
        <v>0.80854427403979967</v>
      </c>
      <c r="AM5">
        <f t="shared" si="12"/>
        <v>-2.0662566062012999E-4</v>
      </c>
      <c r="AN5">
        <f t="shared" si="13"/>
        <v>-2.0662566062012999E-4</v>
      </c>
      <c r="AO5">
        <f t="shared" si="14"/>
        <v>-2.0662566062012999E-4</v>
      </c>
    </row>
    <row r="6" spans="1:41" x14ac:dyDescent="0.35">
      <c r="A6">
        <v>115</v>
      </c>
      <c r="B6">
        <v>2.8962228191572299</v>
      </c>
      <c r="G6">
        <v>2.8962228191572299</v>
      </c>
      <c r="I6">
        <v>2.9489999999999998</v>
      </c>
      <c r="J6">
        <v>2.5230000000000001</v>
      </c>
      <c r="K6">
        <v>0.66700000000000004</v>
      </c>
      <c r="L6">
        <f t="shared" si="1"/>
        <v>6.1389999999999993</v>
      </c>
      <c r="M6" t="s">
        <v>35</v>
      </c>
      <c r="N6">
        <v>2.895</v>
      </c>
      <c r="O6" t="s">
        <v>87</v>
      </c>
      <c r="P6">
        <v>-0.56200000000000006</v>
      </c>
      <c r="Q6">
        <v>2.6930000000000001</v>
      </c>
      <c r="R6">
        <v>35.44</v>
      </c>
      <c r="S6">
        <f t="shared" si="2"/>
        <v>1.2228191572298819E-3</v>
      </c>
      <c r="T6">
        <f t="shared" si="3"/>
        <v>4.2239003703968287E-4</v>
      </c>
      <c r="V6">
        <v>3.0669832970506299</v>
      </c>
      <c r="W6">
        <f t="shared" si="4"/>
        <v>0.17198329705062987</v>
      </c>
      <c r="X6">
        <f t="shared" si="5"/>
        <v>5.6075720143640144E-2</v>
      </c>
      <c r="Z6">
        <v>3.0550000000000002</v>
      </c>
      <c r="AA6">
        <f t="shared" si="6"/>
        <v>0.16000000000000014</v>
      </c>
      <c r="AB6">
        <f t="shared" si="7"/>
        <v>5.2373158756137524E-2</v>
      </c>
      <c r="AD6">
        <v>2.8959999999999999</v>
      </c>
      <c r="AE6">
        <f t="shared" si="8"/>
        <v>9.9999999999988987E-4</v>
      </c>
      <c r="AF6">
        <f t="shared" si="9"/>
        <v>3.453038674032769E-4</v>
      </c>
      <c r="AH6">
        <v>2.8959999999999999</v>
      </c>
      <c r="AI6">
        <f t="shared" si="10"/>
        <v>9.9999999999988987E-4</v>
      </c>
      <c r="AJ6">
        <f t="shared" si="0"/>
        <v>3.453038674032769E-4</v>
      </c>
      <c r="AL6">
        <f t="shared" si="11"/>
        <v>0.17076047789339999</v>
      </c>
      <c r="AM6">
        <f t="shared" si="12"/>
        <v>0.15877718084277026</v>
      </c>
      <c r="AN6">
        <f t="shared" si="13"/>
        <v>-2.2281915722999202E-4</v>
      </c>
      <c r="AO6">
        <f t="shared" si="14"/>
        <v>-2.2281915722999202E-4</v>
      </c>
    </row>
    <row r="7" spans="1:41" x14ac:dyDescent="0.35">
      <c r="A7">
        <v>116</v>
      </c>
      <c r="B7">
        <v>3.11764248273301</v>
      </c>
      <c r="G7">
        <v>3.11764248273301</v>
      </c>
      <c r="I7">
        <v>1.7350000000000001</v>
      </c>
      <c r="J7">
        <v>2.1389999999999998</v>
      </c>
      <c r="K7">
        <v>0.71299999999999997</v>
      </c>
      <c r="L7">
        <f t="shared" si="1"/>
        <v>4.5869999999999997</v>
      </c>
      <c r="M7" t="s">
        <v>36</v>
      </c>
      <c r="N7">
        <v>3.0510000000000002</v>
      </c>
      <c r="O7" t="s">
        <v>88</v>
      </c>
      <c r="P7">
        <v>7.0000000000000007E-2</v>
      </c>
      <c r="Q7">
        <v>0.42399999999999999</v>
      </c>
      <c r="R7">
        <v>34.076999999999998</v>
      </c>
      <c r="S7">
        <f t="shared" si="2"/>
        <v>6.6642482733009878E-2</v>
      </c>
      <c r="T7">
        <f t="shared" si="3"/>
        <v>2.1842832754182195E-2</v>
      </c>
      <c r="V7">
        <v>3.5198559657378499</v>
      </c>
      <c r="W7">
        <f t="shared" si="4"/>
        <v>0.46885596573784971</v>
      </c>
      <c r="X7">
        <f t="shared" si="5"/>
        <v>0.13320316805621499</v>
      </c>
      <c r="Z7">
        <v>3.1179999999999999</v>
      </c>
      <c r="AA7">
        <f t="shared" si="6"/>
        <v>6.6999999999999726E-2</v>
      </c>
      <c r="AB7">
        <f t="shared" si="7"/>
        <v>2.1488133418858156E-2</v>
      </c>
      <c r="AD7">
        <v>3.1179999999999999</v>
      </c>
      <c r="AE7">
        <f t="shared" si="8"/>
        <v>6.6999999999999726E-2</v>
      </c>
      <c r="AF7">
        <f t="shared" si="9"/>
        <v>2.1488133418858156E-2</v>
      </c>
      <c r="AH7">
        <v>3.1179999999999999</v>
      </c>
      <c r="AI7">
        <f t="shared" si="10"/>
        <v>6.6999999999999726E-2</v>
      </c>
      <c r="AJ7">
        <f t="shared" si="0"/>
        <v>2.1488133418858156E-2</v>
      </c>
      <c r="AL7">
        <f t="shared" si="11"/>
        <v>0.40221348300483983</v>
      </c>
      <c r="AM7">
        <f t="shared" si="12"/>
        <v>3.5751726698984854E-4</v>
      </c>
      <c r="AN7">
        <f t="shared" si="13"/>
        <v>3.5751726698984854E-4</v>
      </c>
      <c r="AO7">
        <f t="shared" si="14"/>
        <v>3.5751726698984854E-4</v>
      </c>
    </row>
    <row r="8" spans="1:41" x14ac:dyDescent="0.35">
      <c r="A8">
        <v>117</v>
      </c>
      <c r="B8">
        <v>3.7014136770677601</v>
      </c>
      <c r="G8">
        <v>3.7014136770677601</v>
      </c>
      <c r="I8">
        <v>1.4319999999999999</v>
      </c>
      <c r="J8">
        <v>0.72299999999999998</v>
      </c>
      <c r="K8">
        <v>0.34100000000000003</v>
      </c>
      <c r="L8">
        <f t="shared" si="1"/>
        <v>2.496</v>
      </c>
      <c r="M8" t="s">
        <v>37</v>
      </c>
      <c r="N8">
        <v>3.2890000000000001</v>
      </c>
      <c r="O8" t="s">
        <v>89</v>
      </c>
      <c r="P8">
        <v>-8.6999999999999994E-2</v>
      </c>
      <c r="Q8">
        <v>-0.122</v>
      </c>
      <c r="R8">
        <v>34.189</v>
      </c>
      <c r="S8">
        <f t="shared" si="2"/>
        <v>0.41241367706776</v>
      </c>
      <c r="T8">
        <f t="shared" si="3"/>
        <v>0.12539181424985102</v>
      </c>
      <c r="V8">
        <v>3.5797443181419299</v>
      </c>
      <c r="W8">
        <f t="shared" si="4"/>
        <v>0.2907443181419298</v>
      </c>
      <c r="X8">
        <f t="shared" si="5"/>
        <v>8.1219297330386145E-2</v>
      </c>
      <c r="Z8">
        <v>3.7010000000000001</v>
      </c>
      <c r="AA8">
        <f t="shared" si="6"/>
        <v>0.41199999999999992</v>
      </c>
      <c r="AB8">
        <f t="shared" si="7"/>
        <v>0.11132126452310184</v>
      </c>
      <c r="AD8">
        <v>3.7010000000000001</v>
      </c>
      <c r="AE8">
        <f t="shared" si="8"/>
        <v>0.41199999999999992</v>
      </c>
      <c r="AF8">
        <f t="shared" si="9"/>
        <v>0.11132126452310184</v>
      </c>
      <c r="AH8">
        <v>3.7010000000000001</v>
      </c>
      <c r="AI8">
        <f t="shared" si="10"/>
        <v>0.41199999999999992</v>
      </c>
      <c r="AJ8">
        <f t="shared" si="0"/>
        <v>0.11132126452310184</v>
      </c>
      <c r="AL8">
        <f t="shared" si="11"/>
        <v>-0.1216693589258302</v>
      </c>
      <c r="AM8">
        <f t="shared" si="12"/>
        <v>-4.1367706776007651E-4</v>
      </c>
      <c r="AN8">
        <f t="shared" si="13"/>
        <v>-4.1367706776007651E-4</v>
      </c>
      <c r="AO8">
        <f t="shared" si="14"/>
        <v>-4.1367706776007651E-4</v>
      </c>
    </row>
    <row r="9" spans="1:41" x14ac:dyDescent="0.35">
      <c r="A9">
        <v>118</v>
      </c>
      <c r="B9">
        <v>3.85257008051037</v>
      </c>
      <c r="G9">
        <v>3.85257008051037</v>
      </c>
      <c r="I9">
        <v>0.51700000000000002</v>
      </c>
      <c r="J9">
        <v>2.2120000000000002</v>
      </c>
      <c r="K9">
        <v>0.92600000000000005</v>
      </c>
      <c r="L9">
        <f t="shared" si="1"/>
        <v>3.6550000000000002</v>
      </c>
      <c r="M9" t="s">
        <v>38</v>
      </c>
      <c r="N9">
        <v>3.548</v>
      </c>
      <c r="O9" t="s">
        <v>90</v>
      </c>
      <c r="P9">
        <v>-0.34599999999999997</v>
      </c>
      <c r="Q9">
        <v>0.73799999999999999</v>
      </c>
      <c r="R9">
        <v>33.982999999999997</v>
      </c>
      <c r="S9">
        <f t="shared" si="2"/>
        <v>0.30457008051036993</v>
      </c>
      <c r="T9">
        <f t="shared" si="3"/>
        <v>8.5842750989394007E-2</v>
      </c>
      <c r="V9">
        <v>3.54793241578954</v>
      </c>
      <c r="W9">
        <f t="shared" si="4"/>
        <v>6.75842104600477E-5</v>
      </c>
      <c r="X9">
        <f t="shared" si="5"/>
        <v>1.9048900187408963E-5</v>
      </c>
      <c r="Z9">
        <v>3.7349999999999999</v>
      </c>
      <c r="AA9">
        <f t="shared" si="6"/>
        <v>0.18699999999999983</v>
      </c>
      <c r="AB9">
        <f t="shared" si="7"/>
        <v>5.006693440428376E-2</v>
      </c>
      <c r="AD9">
        <v>3.7349999999999999</v>
      </c>
      <c r="AE9">
        <f t="shared" si="8"/>
        <v>0.18699999999999983</v>
      </c>
      <c r="AF9">
        <f t="shared" si="9"/>
        <v>5.006693440428376E-2</v>
      </c>
      <c r="AH9">
        <v>3.7349999999999999</v>
      </c>
      <c r="AI9">
        <f t="shared" si="10"/>
        <v>0.18699999999999983</v>
      </c>
      <c r="AJ9">
        <f t="shared" si="0"/>
        <v>5.006693440428376E-2</v>
      </c>
      <c r="AL9">
        <f t="shared" si="11"/>
        <v>-0.30450249629990989</v>
      </c>
      <c r="AM9">
        <f t="shared" si="12"/>
        <v>-0.1175700805103701</v>
      </c>
      <c r="AN9">
        <f t="shared" si="13"/>
        <v>-0.1175700805103701</v>
      </c>
      <c r="AO9">
        <f t="shared" si="14"/>
        <v>-0.1175700805103701</v>
      </c>
    </row>
    <row r="10" spans="1:41" x14ac:dyDescent="0.35">
      <c r="A10">
        <v>119</v>
      </c>
      <c r="B10">
        <v>3.7283365712530601</v>
      </c>
      <c r="G10">
        <v>3.7283365712530601</v>
      </c>
      <c r="I10">
        <v>1.266</v>
      </c>
      <c r="J10">
        <v>3.9550000000000001</v>
      </c>
      <c r="K10">
        <v>1.1619999999999999</v>
      </c>
      <c r="L10">
        <f t="shared" si="1"/>
        <v>6.383</v>
      </c>
      <c r="M10" t="s">
        <v>39</v>
      </c>
      <c r="N10">
        <v>2.9830000000000001</v>
      </c>
      <c r="O10" t="s">
        <v>91</v>
      </c>
      <c r="P10">
        <v>-0.504</v>
      </c>
      <c r="Q10">
        <v>0.74199999999999999</v>
      </c>
      <c r="R10">
        <v>32.906999999999996</v>
      </c>
      <c r="S10">
        <f t="shared" si="2"/>
        <v>0.74533657125305997</v>
      </c>
      <c r="T10">
        <f t="shared" si="3"/>
        <v>0.24986140504628224</v>
      </c>
      <c r="V10">
        <v>2.7114039835125601</v>
      </c>
      <c r="W10">
        <f t="shared" si="4"/>
        <v>0.27159601648744003</v>
      </c>
      <c r="X10">
        <f t="shared" si="5"/>
        <v>0.10016803771734295</v>
      </c>
      <c r="Z10">
        <v>2.9830000000000001</v>
      </c>
      <c r="AA10">
        <f t="shared" si="6"/>
        <v>0</v>
      </c>
      <c r="AB10">
        <f t="shared" si="7"/>
        <v>0</v>
      </c>
      <c r="AD10">
        <v>2.9830000000000001</v>
      </c>
      <c r="AE10">
        <f t="shared" si="8"/>
        <v>0</v>
      </c>
      <c r="AF10">
        <f t="shared" si="9"/>
        <v>0</v>
      </c>
      <c r="AH10">
        <v>2.9830000000000001</v>
      </c>
      <c r="AI10">
        <f t="shared" si="10"/>
        <v>0</v>
      </c>
      <c r="AJ10">
        <f t="shared" si="0"/>
        <v>0</v>
      </c>
      <c r="AL10">
        <f t="shared" si="11"/>
        <v>-0.47374055476561994</v>
      </c>
      <c r="AM10">
        <f t="shared" si="12"/>
        <v>-0.74533657125305997</v>
      </c>
      <c r="AN10">
        <f t="shared" si="13"/>
        <v>-0.74533657125305997</v>
      </c>
      <c r="AO10">
        <f t="shared" si="14"/>
        <v>-0.74533657125305997</v>
      </c>
    </row>
    <row r="11" spans="1:41" x14ac:dyDescent="0.35">
      <c r="A11">
        <v>120</v>
      </c>
      <c r="B11">
        <v>3.2563180561068501</v>
      </c>
      <c r="G11">
        <v>3.2563180561068501</v>
      </c>
      <c r="I11">
        <v>1.3440000000000001</v>
      </c>
      <c r="J11">
        <v>0.68300000000000005</v>
      </c>
      <c r="K11">
        <v>1.635</v>
      </c>
      <c r="L11">
        <f t="shared" si="1"/>
        <v>3.6619999999999999</v>
      </c>
      <c r="M11" t="s">
        <v>40</v>
      </c>
      <c r="N11">
        <v>3.069</v>
      </c>
      <c r="O11" t="s">
        <v>92</v>
      </c>
      <c r="P11">
        <v>-8.6999999999999994E-2</v>
      </c>
      <c r="Q11">
        <v>0.51</v>
      </c>
      <c r="R11">
        <v>32.927</v>
      </c>
      <c r="S11">
        <f t="shared" si="2"/>
        <v>0.18731805610685015</v>
      </c>
      <c r="T11">
        <f t="shared" si="3"/>
        <v>6.1035534736673232E-2</v>
      </c>
      <c r="V11">
        <v>2.5504220430654598</v>
      </c>
      <c r="W11">
        <f t="shared" si="4"/>
        <v>0.51857795693454012</v>
      </c>
      <c r="X11">
        <f t="shared" si="5"/>
        <v>0.20333025208300012</v>
      </c>
      <c r="Z11">
        <v>3.0779999999999998</v>
      </c>
      <c r="AA11">
        <f t="shared" si="6"/>
        <v>8.999999999999897E-3</v>
      </c>
      <c r="AB11">
        <f t="shared" si="7"/>
        <v>2.9239766081871014E-3</v>
      </c>
      <c r="AD11">
        <v>3.0779999999999998</v>
      </c>
      <c r="AE11">
        <f t="shared" si="8"/>
        <v>8.999999999999897E-3</v>
      </c>
      <c r="AF11">
        <f t="shared" si="9"/>
        <v>2.9239766081871014E-3</v>
      </c>
      <c r="AH11">
        <v>3.0779999999999998</v>
      </c>
      <c r="AI11">
        <f t="shared" si="10"/>
        <v>8.999999999999897E-3</v>
      </c>
      <c r="AJ11">
        <f t="shared" si="0"/>
        <v>2.9239766081871014E-3</v>
      </c>
      <c r="AL11">
        <f t="shared" si="11"/>
        <v>0.33125990082768997</v>
      </c>
      <c r="AM11">
        <f t="shared" si="12"/>
        <v>-0.17831805610685025</v>
      </c>
      <c r="AN11">
        <f t="shared" si="13"/>
        <v>-0.17831805610685025</v>
      </c>
      <c r="AO11">
        <f t="shared" si="14"/>
        <v>-0.17831805610685025</v>
      </c>
    </row>
    <row r="12" spans="1:41" x14ac:dyDescent="0.35">
      <c r="A12">
        <v>121</v>
      </c>
      <c r="B12">
        <v>3.14393553945605</v>
      </c>
      <c r="C12">
        <v>3.15431827517365</v>
      </c>
      <c r="G12">
        <v>3.14393553945605</v>
      </c>
      <c r="I12">
        <v>0.42899999999999999</v>
      </c>
      <c r="J12">
        <v>1.375</v>
      </c>
      <c r="K12">
        <v>0.89600000000000002</v>
      </c>
      <c r="L12">
        <f t="shared" si="1"/>
        <v>2.7</v>
      </c>
      <c r="M12" t="s">
        <v>41</v>
      </c>
      <c r="N12">
        <v>2.7610000000000001</v>
      </c>
      <c r="O12" t="s">
        <v>93</v>
      </c>
      <c r="P12">
        <v>-1.4570000000000001</v>
      </c>
      <c r="Q12">
        <v>1.732</v>
      </c>
      <c r="R12">
        <v>34.929000000000002</v>
      </c>
      <c r="S12">
        <f t="shared" si="2"/>
        <v>0.38293553945604986</v>
      </c>
      <c r="T12">
        <f t="shared" si="3"/>
        <v>0.13869450903877212</v>
      </c>
      <c r="V12">
        <v>3.15431827517365</v>
      </c>
      <c r="W12">
        <f t="shared" si="4"/>
        <v>0.39331827517364992</v>
      </c>
      <c r="X12">
        <f t="shared" si="5"/>
        <v>0.12469200659594097</v>
      </c>
      <c r="Z12">
        <v>3.1339999999999999</v>
      </c>
      <c r="AA12">
        <f t="shared" si="6"/>
        <v>0.37299999999999978</v>
      </c>
      <c r="AB12">
        <f t="shared" si="7"/>
        <v>0.11901723037651557</v>
      </c>
      <c r="AD12">
        <v>3.1339999999999999</v>
      </c>
      <c r="AE12">
        <f t="shared" si="8"/>
        <v>0.37299999999999978</v>
      </c>
      <c r="AF12">
        <f t="shared" si="9"/>
        <v>0.11901723037651557</v>
      </c>
      <c r="AH12">
        <v>2.7610000000000001</v>
      </c>
      <c r="AI12">
        <f t="shared" si="10"/>
        <v>0</v>
      </c>
      <c r="AJ12">
        <f t="shared" si="0"/>
        <v>0</v>
      </c>
      <c r="AL12">
        <f t="shared" si="11"/>
        <v>1.0382735717600067E-2</v>
      </c>
      <c r="AM12">
        <f t="shared" si="12"/>
        <v>-9.9355394560500798E-3</v>
      </c>
      <c r="AN12">
        <f t="shared" si="13"/>
        <v>-9.9355394560500798E-3</v>
      </c>
      <c r="AO12">
        <f t="shared" si="14"/>
        <v>-0.38293553945604986</v>
      </c>
    </row>
    <row r="13" spans="1:41" x14ac:dyDescent="0.35">
      <c r="A13">
        <v>122</v>
      </c>
      <c r="C13">
        <v>2.9813024401238799</v>
      </c>
      <c r="G13">
        <v>2.9813024401238799</v>
      </c>
      <c r="I13">
        <v>0.77800000000000002</v>
      </c>
      <c r="J13">
        <v>0.80300000000000005</v>
      </c>
      <c r="K13">
        <v>1.4990000000000001</v>
      </c>
      <c r="L13">
        <f t="shared" si="1"/>
        <v>3.08</v>
      </c>
      <c r="M13" t="s">
        <v>42</v>
      </c>
      <c r="N13">
        <v>3.02</v>
      </c>
      <c r="O13" t="s">
        <v>94</v>
      </c>
      <c r="P13">
        <v>2.3E-2</v>
      </c>
      <c r="Q13">
        <v>0.61799999999999999</v>
      </c>
      <c r="R13">
        <v>36.167999999999999</v>
      </c>
      <c r="S13">
        <f t="shared" si="2"/>
        <v>3.8697559876120113E-2</v>
      </c>
      <c r="T13">
        <f t="shared" si="3"/>
        <v>1.2813761548384144E-2</v>
      </c>
      <c r="V13">
        <v>2.53295109046991</v>
      </c>
      <c r="W13">
        <f t="shared" si="4"/>
        <v>0.48704890953009006</v>
      </c>
      <c r="X13">
        <f t="shared" si="5"/>
        <v>0.19228516151084993</v>
      </c>
      <c r="Z13">
        <v>3.02</v>
      </c>
      <c r="AA13">
        <f t="shared" si="6"/>
        <v>0</v>
      </c>
      <c r="AB13">
        <f t="shared" si="7"/>
        <v>0</v>
      </c>
      <c r="AD13">
        <v>3.02</v>
      </c>
      <c r="AE13">
        <f t="shared" si="8"/>
        <v>0</v>
      </c>
      <c r="AF13">
        <f t="shared" si="9"/>
        <v>0</v>
      </c>
      <c r="AH13">
        <v>3.02</v>
      </c>
      <c r="AI13">
        <f t="shared" si="10"/>
        <v>0</v>
      </c>
      <c r="AJ13">
        <f t="shared" si="0"/>
        <v>0</v>
      </c>
      <c r="AL13">
        <f t="shared" si="11"/>
        <v>0.44835134965396994</v>
      </c>
      <c r="AM13">
        <f t="shared" si="12"/>
        <v>-3.8697559876120113E-2</v>
      </c>
      <c r="AN13">
        <f t="shared" si="13"/>
        <v>-3.8697559876120113E-2</v>
      </c>
      <c r="AO13">
        <f t="shared" si="14"/>
        <v>-3.8697559876120113E-2</v>
      </c>
    </row>
    <row r="14" spans="1:41" x14ac:dyDescent="0.35">
      <c r="A14">
        <v>123</v>
      </c>
      <c r="C14">
        <v>3.3403604645699199</v>
      </c>
      <c r="G14">
        <v>3.3403604645699199</v>
      </c>
      <c r="I14">
        <v>0.41799999999999998</v>
      </c>
      <c r="J14">
        <v>2.137</v>
      </c>
      <c r="K14">
        <v>1.8640000000000001</v>
      </c>
      <c r="L14">
        <f t="shared" si="1"/>
        <v>4.4190000000000005</v>
      </c>
      <c r="M14" t="s">
        <v>43</v>
      </c>
      <c r="N14">
        <v>3.355</v>
      </c>
      <c r="O14" t="s">
        <v>95</v>
      </c>
      <c r="P14">
        <v>-0.47899999999999998</v>
      </c>
      <c r="Q14">
        <v>0.59699999999999998</v>
      </c>
      <c r="R14">
        <v>36.475999999999999</v>
      </c>
      <c r="S14">
        <f t="shared" si="2"/>
        <v>1.4639535430080119E-2</v>
      </c>
      <c r="T14">
        <f t="shared" si="3"/>
        <v>4.3634978927213474E-3</v>
      </c>
      <c r="V14">
        <v>3.2211549066298799</v>
      </c>
      <c r="W14">
        <f t="shared" si="4"/>
        <v>0.13384509337012007</v>
      </c>
      <c r="X14">
        <f t="shared" si="5"/>
        <v>4.1551895903744335E-2</v>
      </c>
      <c r="Z14">
        <v>3.41</v>
      </c>
      <c r="AA14">
        <f t="shared" si="6"/>
        <v>5.500000000000016E-2</v>
      </c>
      <c r="AB14">
        <f t="shared" si="7"/>
        <v>1.6129032258064561E-2</v>
      </c>
      <c r="AD14">
        <v>3.355</v>
      </c>
      <c r="AE14">
        <f t="shared" si="8"/>
        <v>0</v>
      </c>
      <c r="AF14">
        <f t="shared" si="9"/>
        <v>0</v>
      </c>
      <c r="AH14">
        <v>3.355</v>
      </c>
      <c r="AI14">
        <f t="shared" si="10"/>
        <v>0</v>
      </c>
      <c r="AJ14">
        <f t="shared" si="0"/>
        <v>0</v>
      </c>
      <c r="AL14">
        <f t="shared" si="11"/>
        <v>0.11920555794003995</v>
      </c>
      <c r="AM14">
        <f t="shared" si="12"/>
        <v>4.036046456992004E-2</v>
      </c>
      <c r="AN14">
        <f t="shared" si="13"/>
        <v>-1.4639535430080119E-2</v>
      </c>
      <c r="AO14">
        <f t="shared" si="14"/>
        <v>-1.4639535430080119E-2</v>
      </c>
    </row>
    <row r="15" spans="1:41" x14ac:dyDescent="0.35">
      <c r="A15">
        <v>124</v>
      </c>
      <c r="C15">
        <v>3.8877660587307998</v>
      </c>
      <c r="G15">
        <v>3.8877660587307998</v>
      </c>
      <c r="I15">
        <v>0.50700000000000001</v>
      </c>
      <c r="J15">
        <v>0.85199999999999998</v>
      </c>
      <c r="K15">
        <v>0.48899999999999999</v>
      </c>
      <c r="L15">
        <f t="shared" si="1"/>
        <v>1.8479999999999999</v>
      </c>
      <c r="M15" t="s">
        <v>44</v>
      </c>
      <c r="N15">
        <v>3.4420000000000002</v>
      </c>
      <c r="O15" t="s">
        <v>96</v>
      </c>
      <c r="P15">
        <v>0.34399999999999997</v>
      </c>
      <c r="Q15">
        <v>0.55700000000000005</v>
      </c>
      <c r="R15">
        <v>36.783000000000001</v>
      </c>
      <c r="S15">
        <f t="shared" si="2"/>
        <v>0.44576605873079966</v>
      </c>
      <c r="T15">
        <f t="shared" si="3"/>
        <v>0.1295078613395699</v>
      </c>
      <c r="V15">
        <v>3.44212367719045</v>
      </c>
      <c r="W15">
        <f t="shared" si="4"/>
        <v>1.2367719044981129E-4</v>
      </c>
      <c r="X15">
        <f t="shared" si="5"/>
        <v>3.5930490025494903E-5</v>
      </c>
      <c r="Z15">
        <v>3.6459999999999999</v>
      </c>
      <c r="AA15">
        <f t="shared" si="6"/>
        <v>0.20399999999999974</v>
      </c>
      <c r="AB15">
        <f>AA15/Z15</f>
        <v>5.5951727921009255E-2</v>
      </c>
      <c r="AD15">
        <v>3.8879999999999999</v>
      </c>
      <c r="AE15">
        <f t="shared" si="8"/>
        <v>0.44599999999999973</v>
      </c>
      <c r="AF15">
        <f t="shared" si="9"/>
        <v>0.11471193415637854</v>
      </c>
      <c r="AH15">
        <v>3.8879999999999999</v>
      </c>
      <c r="AI15">
        <f t="shared" si="10"/>
        <v>0.44599999999999973</v>
      </c>
      <c r="AJ15">
        <f t="shared" si="0"/>
        <v>0.11471193415637854</v>
      </c>
      <c r="AL15">
        <f t="shared" si="11"/>
        <v>-0.44564238154034985</v>
      </c>
      <c r="AM15">
        <f t="shared" si="12"/>
        <v>-0.24176605873079993</v>
      </c>
      <c r="AN15">
        <f t="shared" si="13"/>
        <v>2.3394126920006642E-4</v>
      </c>
      <c r="AO15">
        <f t="shared" si="14"/>
        <v>2.3394126920006642E-4</v>
      </c>
    </row>
    <row r="16" spans="1:41" x14ac:dyDescent="0.35">
      <c r="A16">
        <v>125</v>
      </c>
      <c r="C16">
        <v>2.5775000514862101</v>
      </c>
      <c r="G16">
        <v>2.5775000514862101</v>
      </c>
      <c r="I16">
        <v>2.931</v>
      </c>
      <c r="J16">
        <v>2.7949999999999999</v>
      </c>
      <c r="K16">
        <v>0.80500000000000005</v>
      </c>
      <c r="L16">
        <f t="shared" si="1"/>
        <v>6.5309999999999997</v>
      </c>
      <c r="M16" t="s">
        <v>45</v>
      </c>
      <c r="N16">
        <v>2.5779999999999998</v>
      </c>
      <c r="O16" t="s">
        <v>97</v>
      </c>
      <c r="P16">
        <v>1.1890000000000001</v>
      </c>
      <c r="Q16">
        <v>0.98299999999999998</v>
      </c>
      <c r="R16">
        <v>35.402000000000001</v>
      </c>
      <c r="S16">
        <f t="shared" si="2"/>
        <v>4.999485137897608E-4</v>
      </c>
      <c r="T16">
        <f t="shared" si="3"/>
        <v>1.9392882614032616E-4</v>
      </c>
      <c r="V16">
        <v>1.83633339887689</v>
      </c>
      <c r="W16">
        <f t="shared" si="4"/>
        <v>0.74166660112310989</v>
      </c>
      <c r="X16">
        <f t="shared" si="5"/>
        <v>0.40388450244204926</v>
      </c>
      <c r="Z16">
        <v>2.5779999999999998</v>
      </c>
      <c r="AA16">
        <f t="shared" si="6"/>
        <v>0</v>
      </c>
      <c r="AB16">
        <f t="shared" si="7"/>
        <v>0</v>
      </c>
      <c r="AD16">
        <v>2.5779999999999998</v>
      </c>
      <c r="AE16">
        <f t="shared" si="8"/>
        <v>0</v>
      </c>
      <c r="AF16">
        <f t="shared" si="9"/>
        <v>0</v>
      </c>
      <c r="AH16">
        <v>2.5779999999999998</v>
      </c>
      <c r="AI16">
        <f t="shared" si="10"/>
        <v>0</v>
      </c>
      <c r="AJ16">
        <f t="shared" si="0"/>
        <v>0</v>
      </c>
      <c r="AL16">
        <f t="shared" si="11"/>
        <v>0.74116665260932013</v>
      </c>
      <c r="AM16">
        <f t="shared" si="12"/>
        <v>-4.999485137897608E-4</v>
      </c>
      <c r="AN16">
        <f t="shared" si="13"/>
        <v>-4.999485137897608E-4</v>
      </c>
      <c r="AO16">
        <f t="shared" si="14"/>
        <v>-4.999485137897608E-4</v>
      </c>
    </row>
    <row r="17" spans="1:41" x14ac:dyDescent="0.35">
      <c r="A17">
        <v>126</v>
      </c>
      <c r="C17">
        <v>2.6805702829458902</v>
      </c>
      <c r="G17">
        <v>2.6805702829458902</v>
      </c>
      <c r="I17">
        <v>1.0569999999999999</v>
      </c>
      <c r="J17">
        <v>2.3279999999999998</v>
      </c>
      <c r="K17">
        <v>1.5980000000000001</v>
      </c>
      <c r="L17">
        <f t="shared" si="1"/>
        <v>4.9829999999999997</v>
      </c>
      <c r="M17" t="s">
        <v>46</v>
      </c>
      <c r="N17">
        <v>2.681</v>
      </c>
      <c r="O17" t="s">
        <v>98</v>
      </c>
      <c r="P17">
        <v>-0.65800000000000003</v>
      </c>
      <c r="Q17">
        <v>0.17299999999999999</v>
      </c>
      <c r="R17">
        <v>35.106000000000002</v>
      </c>
      <c r="S17">
        <f t="shared" si="2"/>
        <v>4.2971705410987937E-4</v>
      </c>
      <c r="T17">
        <f t="shared" si="3"/>
        <v>1.6028237751207735E-4</v>
      </c>
      <c r="V17">
        <v>3.0994430786814302</v>
      </c>
      <c r="W17">
        <f t="shared" si="4"/>
        <v>0.41844307868143016</v>
      </c>
      <c r="X17">
        <f t="shared" si="5"/>
        <v>0.13500589236807176</v>
      </c>
      <c r="Z17">
        <v>2.08</v>
      </c>
      <c r="AA17">
        <f t="shared" si="6"/>
        <v>0.60099999999999998</v>
      </c>
      <c r="AB17">
        <f t="shared" si="7"/>
        <v>0.28894230769230766</v>
      </c>
      <c r="AD17">
        <v>2.08</v>
      </c>
      <c r="AE17">
        <f t="shared" si="8"/>
        <v>0.60099999999999998</v>
      </c>
      <c r="AF17">
        <f t="shared" si="9"/>
        <v>0.28894230769230766</v>
      </c>
      <c r="AH17">
        <v>2.08</v>
      </c>
      <c r="AI17">
        <f t="shared" si="10"/>
        <v>0.60099999999999998</v>
      </c>
      <c r="AJ17">
        <f t="shared" si="0"/>
        <v>0.28894230769230766</v>
      </c>
      <c r="AL17">
        <f t="shared" si="11"/>
        <v>0.41801336162732028</v>
      </c>
      <c r="AM17">
        <f t="shared" si="12"/>
        <v>0.6005702829458901</v>
      </c>
      <c r="AN17">
        <f t="shared" si="13"/>
        <v>0.6005702829458901</v>
      </c>
      <c r="AO17">
        <f t="shared" si="14"/>
        <v>0.6005702829458901</v>
      </c>
    </row>
    <row r="18" spans="1:41" x14ac:dyDescent="0.35">
      <c r="A18">
        <v>127</v>
      </c>
      <c r="C18">
        <v>1.9362186336655201</v>
      </c>
      <c r="G18">
        <v>1.9362186336655201</v>
      </c>
      <c r="I18">
        <v>3.0150000000000001</v>
      </c>
      <c r="J18">
        <v>0.48699999999999999</v>
      </c>
      <c r="K18">
        <v>1.214</v>
      </c>
      <c r="L18">
        <f t="shared" si="1"/>
        <v>4.7160000000000002</v>
      </c>
      <c r="M18" t="s">
        <v>47</v>
      </c>
      <c r="N18">
        <v>1.9359999999999999</v>
      </c>
      <c r="O18" t="s">
        <v>99</v>
      </c>
      <c r="P18">
        <v>0.111</v>
      </c>
      <c r="Q18">
        <v>1.1140000000000001</v>
      </c>
      <c r="R18">
        <v>34.887999999999998</v>
      </c>
      <c r="S18">
        <f t="shared" si="2"/>
        <v>2.186336655201071E-4</v>
      </c>
      <c r="T18">
        <f t="shared" si="3"/>
        <v>1.1293061235542722E-4</v>
      </c>
      <c r="V18">
        <v>0.41696463156258201</v>
      </c>
      <c r="W18">
        <f t="shared" si="4"/>
        <v>1.519035368437418</v>
      </c>
      <c r="X18">
        <f t="shared" si="5"/>
        <v>3.6430796606052827</v>
      </c>
      <c r="Z18">
        <v>0.63400000000000001</v>
      </c>
      <c r="AA18">
        <f t="shared" si="6"/>
        <v>1.302</v>
      </c>
      <c r="AB18">
        <f t="shared" si="7"/>
        <v>2.053627760252366</v>
      </c>
      <c r="AD18">
        <v>0.63400000000000001</v>
      </c>
      <c r="AE18">
        <f t="shared" si="8"/>
        <v>1.302</v>
      </c>
      <c r="AF18">
        <f t="shared" si="9"/>
        <v>2.053627760252366</v>
      </c>
      <c r="AH18">
        <v>1.9359999999999999</v>
      </c>
      <c r="AI18">
        <f t="shared" si="10"/>
        <v>0</v>
      </c>
      <c r="AJ18">
        <f t="shared" si="0"/>
        <v>0</v>
      </c>
      <c r="AL18">
        <f t="shared" si="11"/>
        <v>1.5188167347718979</v>
      </c>
      <c r="AM18">
        <f t="shared" si="12"/>
        <v>1.3017813663344799</v>
      </c>
      <c r="AN18">
        <f t="shared" si="13"/>
        <v>1.3017813663344799</v>
      </c>
      <c r="AO18">
        <f t="shared" si="14"/>
        <v>-2.186336655201071E-4</v>
      </c>
    </row>
    <row r="19" spans="1:41" x14ac:dyDescent="0.35">
      <c r="A19">
        <v>128</v>
      </c>
      <c r="C19">
        <v>2.3580248637299399</v>
      </c>
      <c r="G19">
        <v>2.3580248637299399</v>
      </c>
      <c r="I19">
        <v>0.84599999999999997</v>
      </c>
      <c r="J19">
        <v>0.70699999999999996</v>
      </c>
      <c r="K19">
        <v>1.032</v>
      </c>
      <c r="L19">
        <f t="shared" si="1"/>
        <v>2.585</v>
      </c>
      <c r="M19" t="s">
        <v>48</v>
      </c>
      <c r="N19">
        <v>2.355</v>
      </c>
      <c r="O19" t="s">
        <v>100</v>
      </c>
      <c r="P19">
        <v>-6.6000000000000003E-2</v>
      </c>
      <c r="Q19">
        <v>0.73799999999999999</v>
      </c>
      <c r="R19">
        <v>34.485999999999997</v>
      </c>
      <c r="S19">
        <f t="shared" si="2"/>
        <v>3.0248637299399306E-3</v>
      </c>
      <c r="T19">
        <f t="shared" si="3"/>
        <v>1.284443197426722E-3</v>
      </c>
      <c r="V19">
        <v>1.8154629569104399</v>
      </c>
      <c r="W19">
        <f t="shared" si="4"/>
        <v>0.53953704308956008</v>
      </c>
      <c r="X19">
        <f t="shared" si="5"/>
        <v>0.29718978348516994</v>
      </c>
      <c r="Z19">
        <v>2.3580000000000001</v>
      </c>
      <c r="AA19">
        <f t="shared" si="6"/>
        <v>3.0000000000001137E-3</v>
      </c>
      <c r="AB19">
        <f t="shared" si="7"/>
        <v>1.2722646310433052E-3</v>
      </c>
      <c r="AD19">
        <v>2.3580000000000001</v>
      </c>
      <c r="AE19">
        <f t="shared" si="8"/>
        <v>3.0000000000001137E-3</v>
      </c>
      <c r="AF19">
        <f t="shared" si="9"/>
        <v>1.2722646310433052E-3</v>
      </c>
      <c r="AH19">
        <v>2.3580000000000001</v>
      </c>
      <c r="AI19">
        <f t="shared" si="10"/>
        <v>3.0000000000001137E-3</v>
      </c>
      <c r="AJ19">
        <f t="shared" si="0"/>
        <v>1.2722646310433052E-3</v>
      </c>
      <c r="AL19">
        <f t="shared" si="11"/>
        <v>0.53651217935962014</v>
      </c>
      <c r="AM19">
        <f t="shared" si="12"/>
        <v>-2.4863729939816892E-5</v>
      </c>
      <c r="AN19">
        <f t="shared" si="13"/>
        <v>-2.4863729939816892E-5</v>
      </c>
      <c r="AO19">
        <f t="shared" si="14"/>
        <v>-2.4863729939816892E-5</v>
      </c>
    </row>
    <row r="20" spans="1:41" x14ac:dyDescent="0.35">
      <c r="A20">
        <v>129</v>
      </c>
      <c r="C20">
        <v>2.6216140085051398</v>
      </c>
      <c r="G20">
        <v>2.6216140085051398</v>
      </c>
      <c r="I20">
        <v>0.30599999999999999</v>
      </c>
      <c r="J20">
        <v>1.6890000000000001</v>
      </c>
      <c r="K20">
        <v>2.0219999999999998</v>
      </c>
      <c r="L20">
        <f t="shared" si="1"/>
        <v>4.0169999999999995</v>
      </c>
      <c r="M20" t="s">
        <v>49</v>
      </c>
      <c r="N20">
        <v>2.5129999999999999</v>
      </c>
      <c r="O20" t="s">
        <v>101</v>
      </c>
      <c r="P20">
        <v>0.45</v>
      </c>
      <c r="Q20">
        <v>0.86499999999999999</v>
      </c>
      <c r="R20">
        <v>34.685000000000002</v>
      </c>
      <c r="S20">
        <f t="shared" si="2"/>
        <v>0.10861400850513991</v>
      </c>
      <c r="T20">
        <f t="shared" si="3"/>
        <v>4.3220854956283292E-2</v>
      </c>
      <c r="V20">
        <v>2.62161400850517</v>
      </c>
      <c r="W20">
        <f t="shared" si="4"/>
        <v>0.10861400850517011</v>
      </c>
      <c r="X20">
        <f t="shared" si="5"/>
        <v>4.1430206030635769E-2</v>
      </c>
      <c r="Z20">
        <v>2.6219999999999999</v>
      </c>
      <c r="AA20">
        <f t="shared" si="6"/>
        <v>0.10899999999999999</v>
      </c>
      <c r="AB20">
        <f t="shared" si="7"/>
        <v>4.1571319603356215E-2</v>
      </c>
      <c r="AD20">
        <v>2.5129999999999999</v>
      </c>
      <c r="AE20">
        <f t="shared" si="8"/>
        <v>0</v>
      </c>
      <c r="AF20">
        <f t="shared" si="9"/>
        <v>0</v>
      </c>
      <c r="AH20">
        <v>2.5129999999999999</v>
      </c>
      <c r="AI20">
        <f t="shared" si="10"/>
        <v>0</v>
      </c>
      <c r="AJ20">
        <f t="shared" si="0"/>
        <v>0</v>
      </c>
      <c r="AL20">
        <f t="shared" si="11"/>
        <v>3.0198066269804258E-14</v>
      </c>
      <c r="AM20">
        <f t="shared" si="12"/>
        <v>3.8599149486007178E-4</v>
      </c>
      <c r="AN20">
        <f t="shared" si="13"/>
        <v>-0.10861400850513991</v>
      </c>
      <c r="AO20">
        <f t="shared" si="14"/>
        <v>-0.10861400850513991</v>
      </c>
    </row>
    <row r="21" spans="1:41" x14ac:dyDescent="0.35">
      <c r="A21" s="1">
        <v>130</v>
      </c>
      <c r="C21">
        <v>3.1116949898291901</v>
      </c>
      <c r="G21">
        <v>3.1116949898291901</v>
      </c>
      <c r="I21">
        <v>1.079</v>
      </c>
      <c r="J21">
        <v>0.81100000000000005</v>
      </c>
      <c r="K21">
        <v>1.4239999999999999</v>
      </c>
      <c r="L21">
        <f t="shared" si="1"/>
        <v>3.3140000000000001</v>
      </c>
      <c r="M21" t="s">
        <v>50</v>
      </c>
      <c r="N21">
        <v>3.0190000000000001</v>
      </c>
      <c r="O21" t="s">
        <v>102</v>
      </c>
      <c r="P21">
        <v>-0.42899999999999999</v>
      </c>
      <c r="Q21">
        <v>1.319</v>
      </c>
      <c r="R21" s="1">
        <v>35.890999999999998</v>
      </c>
      <c r="S21">
        <f t="shared" si="2"/>
        <v>9.269498982919E-2</v>
      </c>
      <c r="T21">
        <f t="shared" si="3"/>
        <v>3.0703872086515403E-2</v>
      </c>
      <c r="V21">
        <v>3.1116949898291901</v>
      </c>
      <c r="W21">
        <f t="shared" si="4"/>
        <v>9.269498982919E-2</v>
      </c>
      <c r="X21">
        <f t="shared" si="5"/>
        <v>2.9789227457115999E-2</v>
      </c>
      <c r="Z21">
        <v>3.1120000000000001</v>
      </c>
      <c r="AA21">
        <f t="shared" si="6"/>
        <v>9.2999999999999972E-2</v>
      </c>
      <c r="AB21">
        <f t="shared" si="7"/>
        <v>2.9884318766066828E-2</v>
      </c>
      <c r="AD21">
        <v>3.1120000000000001</v>
      </c>
      <c r="AE21">
        <f t="shared" si="8"/>
        <v>9.2999999999999972E-2</v>
      </c>
      <c r="AF21">
        <f t="shared" si="9"/>
        <v>2.9884318766066828E-2</v>
      </c>
      <c r="AH21">
        <v>3.1120000000000001</v>
      </c>
      <c r="AI21">
        <f t="shared" si="10"/>
        <v>9.2999999999999972E-2</v>
      </c>
      <c r="AJ21">
        <f t="shared" si="0"/>
        <v>2.9884318766066828E-2</v>
      </c>
      <c r="AL21">
        <f t="shared" si="11"/>
        <v>0</v>
      </c>
      <c r="AM21">
        <f t="shared" si="12"/>
        <v>3.0501017080997173E-4</v>
      </c>
      <c r="AN21">
        <f t="shared" si="13"/>
        <v>3.0501017080997173E-4</v>
      </c>
      <c r="AO21">
        <f t="shared" si="14"/>
        <v>3.0501017080997173E-4</v>
      </c>
    </row>
    <row r="22" spans="1:41" x14ac:dyDescent="0.35">
      <c r="A22">
        <v>131</v>
      </c>
      <c r="C22">
        <v>2.8348214074556801</v>
      </c>
      <c r="D22">
        <v>2.8348214074556801</v>
      </c>
      <c r="G22">
        <v>2.8348214074556801</v>
      </c>
      <c r="I22">
        <v>2.1949999999999998</v>
      </c>
      <c r="J22">
        <v>3.4670000000000001</v>
      </c>
      <c r="K22">
        <v>1.0640000000000001</v>
      </c>
      <c r="L22">
        <f t="shared" si="1"/>
        <v>6.726</v>
      </c>
      <c r="M22" t="s">
        <v>51</v>
      </c>
      <c r="N22">
        <v>2.68</v>
      </c>
      <c r="O22" t="s">
        <v>103</v>
      </c>
      <c r="P22">
        <v>-0.86</v>
      </c>
      <c r="Q22">
        <v>1.321</v>
      </c>
      <c r="R22">
        <v>32.744</v>
      </c>
      <c r="S22">
        <f t="shared" si="2"/>
        <v>0.15482140745567996</v>
      </c>
      <c r="T22">
        <f t="shared" si="3"/>
        <v>5.7769181886447744E-2</v>
      </c>
      <c r="V22">
        <v>1.99313107633149</v>
      </c>
      <c r="W22">
        <f t="shared" si="4"/>
        <v>0.68686892366851016</v>
      </c>
      <c r="X22">
        <f t="shared" si="5"/>
        <v>0.34461803933775637</v>
      </c>
      <c r="Z22">
        <v>2.6829999999999998</v>
      </c>
      <c r="AA22">
        <f t="shared" si="6"/>
        <v>2.9999999999996696E-3</v>
      </c>
      <c r="AB22">
        <f t="shared" si="7"/>
        <v>1.1181513231456094E-3</v>
      </c>
      <c r="AD22">
        <v>2.6829999999999998</v>
      </c>
      <c r="AE22">
        <f t="shared" si="8"/>
        <v>2.9999999999996696E-3</v>
      </c>
      <c r="AF22">
        <f t="shared" si="9"/>
        <v>1.1181513231456094E-3</v>
      </c>
      <c r="AH22">
        <v>2.6829999999999998</v>
      </c>
      <c r="AI22">
        <f t="shared" si="10"/>
        <v>2.9999999999996696E-3</v>
      </c>
      <c r="AJ22">
        <f t="shared" si="0"/>
        <v>1.1181513231456094E-3</v>
      </c>
      <c r="AL22">
        <f t="shared" si="11"/>
        <v>0.5320475162128302</v>
      </c>
      <c r="AM22">
        <f t="shared" si="12"/>
        <v>-0.15182140745568029</v>
      </c>
      <c r="AN22">
        <f t="shared" si="13"/>
        <v>-0.15182140745568029</v>
      </c>
      <c r="AO22">
        <f t="shared" si="14"/>
        <v>-0.15182140745568029</v>
      </c>
    </row>
    <row r="23" spans="1:41" x14ac:dyDescent="0.35">
      <c r="A23">
        <v>132</v>
      </c>
      <c r="D23">
        <v>3.5213834719817698</v>
      </c>
      <c r="G23">
        <v>3.5213834719817698</v>
      </c>
      <c r="I23">
        <v>1.5389999999999999</v>
      </c>
      <c r="J23">
        <v>1.821</v>
      </c>
      <c r="K23">
        <v>0.63100000000000001</v>
      </c>
      <c r="L23">
        <f t="shared" si="1"/>
        <v>3.9909999999999997</v>
      </c>
      <c r="M23" t="s">
        <v>52</v>
      </c>
      <c r="N23">
        <v>3.3319999999999999</v>
      </c>
      <c r="O23" t="s">
        <v>104</v>
      </c>
      <c r="P23">
        <v>-1.306</v>
      </c>
      <c r="Q23">
        <v>1.2190000000000001</v>
      </c>
      <c r="R23">
        <v>32.837000000000003</v>
      </c>
      <c r="S23">
        <f t="shared" si="2"/>
        <v>0.18938347198176997</v>
      </c>
      <c r="T23">
        <f t="shared" si="3"/>
        <v>5.6837776705213075E-2</v>
      </c>
      <c r="V23">
        <v>2.40870134924362</v>
      </c>
      <c r="W23">
        <f t="shared" si="4"/>
        <v>0.92329865075637985</v>
      </c>
      <c r="X23">
        <f t="shared" si="5"/>
        <v>0.38331802780212415</v>
      </c>
      <c r="Z23">
        <v>3.3319999999999999</v>
      </c>
      <c r="AA23">
        <f t="shared" si="6"/>
        <v>0</v>
      </c>
      <c r="AB23">
        <f t="shared" si="7"/>
        <v>0</v>
      </c>
      <c r="AD23">
        <v>3.3319999999999999</v>
      </c>
      <c r="AE23">
        <f t="shared" si="8"/>
        <v>0</v>
      </c>
      <c r="AF23">
        <f t="shared" si="9"/>
        <v>0</v>
      </c>
      <c r="AH23">
        <v>3.3319999999999999</v>
      </c>
      <c r="AI23">
        <f t="shared" si="10"/>
        <v>0</v>
      </c>
      <c r="AJ23">
        <f t="shared" si="0"/>
        <v>0</v>
      </c>
      <c r="AL23">
        <f t="shared" si="11"/>
        <v>0.73391517877460988</v>
      </c>
      <c r="AM23">
        <f t="shared" si="12"/>
        <v>-0.18938347198176997</v>
      </c>
      <c r="AN23">
        <f t="shared" si="13"/>
        <v>-0.18938347198176997</v>
      </c>
      <c r="AO23">
        <f t="shared" si="14"/>
        <v>-0.18938347198176997</v>
      </c>
    </row>
    <row r="24" spans="1:41" x14ac:dyDescent="0.35">
      <c r="A24">
        <v>133</v>
      </c>
      <c r="D24">
        <v>3.45503991046249</v>
      </c>
      <c r="G24">
        <v>3.45503991046249</v>
      </c>
      <c r="I24">
        <v>3.4550000000000001</v>
      </c>
      <c r="J24">
        <v>1.7869999999999999</v>
      </c>
      <c r="K24">
        <v>1.1639999999999999</v>
      </c>
      <c r="L24">
        <f t="shared" si="1"/>
        <v>6.4059999999999997</v>
      </c>
      <c r="M24" t="s">
        <v>53</v>
      </c>
      <c r="N24">
        <v>3.0470000000000002</v>
      </c>
      <c r="O24" t="s">
        <v>105</v>
      </c>
      <c r="P24">
        <v>-0.33600000000000002</v>
      </c>
      <c r="Q24">
        <v>0.56499999999999995</v>
      </c>
      <c r="R24">
        <v>33.375</v>
      </c>
      <c r="S24">
        <f t="shared" si="2"/>
        <v>0.40803991046248989</v>
      </c>
      <c r="T24">
        <f t="shared" si="3"/>
        <v>0.13391529716524117</v>
      </c>
      <c r="V24">
        <v>3.5088842020458499</v>
      </c>
      <c r="W24">
        <f t="shared" si="4"/>
        <v>0.46188420204584979</v>
      </c>
      <c r="X24">
        <f t="shared" si="5"/>
        <v>0.13163278565207392</v>
      </c>
      <c r="Z24">
        <v>3.0470000000000002</v>
      </c>
      <c r="AA24">
        <f t="shared" si="6"/>
        <v>0</v>
      </c>
      <c r="AB24">
        <f t="shared" si="7"/>
        <v>0</v>
      </c>
      <c r="AD24">
        <v>3.0470000000000002</v>
      </c>
      <c r="AE24">
        <f t="shared" si="8"/>
        <v>0</v>
      </c>
      <c r="AF24">
        <f t="shared" si="9"/>
        <v>0</v>
      </c>
      <c r="AH24">
        <v>3.0470000000000002</v>
      </c>
      <c r="AI24">
        <f t="shared" si="10"/>
        <v>0</v>
      </c>
      <c r="AJ24">
        <f t="shared" si="0"/>
        <v>0</v>
      </c>
      <c r="AL24">
        <f t="shared" si="11"/>
        <v>5.3844291583359905E-2</v>
      </c>
      <c r="AM24">
        <f t="shared" si="12"/>
        <v>-0.40803991046248989</v>
      </c>
      <c r="AN24">
        <f t="shared" si="13"/>
        <v>-0.40803991046248989</v>
      </c>
      <c r="AO24">
        <f t="shared" si="14"/>
        <v>-0.40803991046248989</v>
      </c>
    </row>
    <row r="25" spans="1:41" x14ac:dyDescent="0.35">
      <c r="A25">
        <v>134</v>
      </c>
      <c r="D25">
        <v>3.5287667733574102</v>
      </c>
      <c r="G25">
        <v>3.5287667733574102</v>
      </c>
      <c r="I25">
        <v>0.96299999999999997</v>
      </c>
      <c r="J25">
        <v>1.484</v>
      </c>
      <c r="K25">
        <v>0.64900000000000002</v>
      </c>
      <c r="L25">
        <f t="shared" si="1"/>
        <v>3.0960000000000001</v>
      </c>
      <c r="M25" t="s">
        <v>54</v>
      </c>
      <c r="N25">
        <v>3.052</v>
      </c>
      <c r="O25" t="s">
        <v>106</v>
      </c>
      <c r="P25">
        <v>-1.7729999999999999</v>
      </c>
      <c r="Q25">
        <v>-0.19</v>
      </c>
      <c r="R25">
        <v>32.862000000000002</v>
      </c>
      <c r="S25">
        <f t="shared" si="2"/>
        <v>0.47676677335741013</v>
      </c>
      <c r="T25">
        <f t="shared" si="3"/>
        <v>0.15621453910793254</v>
      </c>
      <c r="V25">
        <v>2.4350477002386102</v>
      </c>
      <c r="W25">
        <f t="shared" si="4"/>
        <v>0.61695229976138988</v>
      </c>
      <c r="X25">
        <f t="shared" si="5"/>
        <v>0.25336353768385511</v>
      </c>
      <c r="Z25">
        <v>3.052</v>
      </c>
      <c r="AA25">
        <f t="shared" si="6"/>
        <v>0</v>
      </c>
      <c r="AB25">
        <f t="shared" si="7"/>
        <v>0</v>
      </c>
      <c r="AD25">
        <v>2.4580000000000002</v>
      </c>
      <c r="AE25">
        <f t="shared" si="8"/>
        <v>0.59399999999999986</v>
      </c>
      <c r="AF25">
        <f t="shared" si="9"/>
        <v>0.24165988608624892</v>
      </c>
      <c r="AH25">
        <v>2.4580000000000002</v>
      </c>
      <c r="AI25">
        <f t="shared" si="10"/>
        <v>0.59399999999999986</v>
      </c>
      <c r="AJ25">
        <f t="shared" si="0"/>
        <v>0.24165988608624892</v>
      </c>
      <c r="AL25">
        <f t="shared" si="11"/>
        <v>0.14018552640397974</v>
      </c>
      <c r="AM25">
        <f t="shared" si="12"/>
        <v>-0.47676677335741013</v>
      </c>
      <c r="AN25">
        <f t="shared" si="13"/>
        <v>0.11723322664258973</v>
      </c>
      <c r="AO25">
        <f t="shared" si="14"/>
        <v>0.11723322664258973</v>
      </c>
    </row>
    <row r="26" spans="1:41" x14ac:dyDescent="0.35">
      <c r="A26">
        <v>135</v>
      </c>
      <c r="D26">
        <v>2.9502237145086898</v>
      </c>
      <c r="G26">
        <v>2.9502237145086898</v>
      </c>
      <c r="I26">
        <v>2.1819999999999999</v>
      </c>
      <c r="J26">
        <v>0.83</v>
      </c>
      <c r="K26">
        <v>1.679</v>
      </c>
      <c r="L26">
        <f t="shared" si="1"/>
        <v>4.6909999999999998</v>
      </c>
      <c r="M26" t="s">
        <v>55</v>
      </c>
      <c r="N26">
        <v>2.8759999999999999</v>
      </c>
      <c r="O26" t="s">
        <v>107</v>
      </c>
      <c r="P26">
        <v>-0.253</v>
      </c>
      <c r="Q26">
        <v>-0.111</v>
      </c>
      <c r="R26">
        <v>35.901000000000003</v>
      </c>
      <c r="S26">
        <f t="shared" si="2"/>
        <v>7.422371450868992E-2</v>
      </c>
      <c r="T26">
        <f t="shared" si="3"/>
        <v>2.5807967492590376E-2</v>
      </c>
      <c r="V26">
        <v>2.8757275460530898</v>
      </c>
      <c r="W26">
        <f t="shared" si="4"/>
        <v>2.7245394691011171E-4</v>
      </c>
      <c r="X26">
        <f t="shared" si="5"/>
        <v>9.4742614711206669E-5</v>
      </c>
      <c r="Z26">
        <v>3.4849999999999999</v>
      </c>
      <c r="AA26">
        <f t="shared" si="6"/>
        <v>0.60899999999999999</v>
      </c>
      <c r="AB26">
        <f t="shared" si="7"/>
        <v>0.17474892395982783</v>
      </c>
      <c r="AD26">
        <v>3.4849999999999999</v>
      </c>
      <c r="AE26">
        <f t="shared" si="8"/>
        <v>0.60899999999999999</v>
      </c>
      <c r="AF26">
        <f t="shared" si="9"/>
        <v>0.17474892395982783</v>
      </c>
      <c r="AH26">
        <v>3.4849999999999999</v>
      </c>
      <c r="AI26">
        <f t="shared" si="10"/>
        <v>0.60899999999999999</v>
      </c>
      <c r="AJ26">
        <f t="shared" si="0"/>
        <v>0.17474892395982783</v>
      </c>
      <c r="AL26">
        <f t="shared" si="11"/>
        <v>-7.3951260561779808E-2</v>
      </c>
      <c r="AM26">
        <f t="shared" si="12"/>
        <v>0.53477628549131007</v>
      </c>
      <c r="AN26">
        <f t="shared" si="13"/>
        <v>0.53477628549131007</v>
      </c>
      <c r="AO26">
        <f t="shared" si="14"/>
        <v>0.53477628549131007</v>
      </c>
    </row>
    <row r="27" spans="1:41" x14ac:dyDescent="0.35">
      <c r="A27">
        <v>136</v>
      </c>
      <c r="D27">
        <v>2.9403952892516001</v>
      </c>
      <c r="G27">
        <v>2.9403952892516001</v>
      </c>
      <c r="I27">
        <v>1.0369999999999999</v>
      </c>
      <c r="J27">
        <v>0.498</v>
      </c>
      <c r="K27">
        <v>3.96</v>
      </c>
      <c r="L27">
        <f t="shared" si="1"/>
        <v>5.4950000000000001</v>
      </c>
      <c r="M27" t="s">
        <v>56</v>
      </c>
      <c r="N27">
        <v>2.94</v>
      </c>
      <c r="O27" t="s">
        <v>108</v>
      </c>
      <c r="P27">
        <v>-0.54900000000000004</v>
      </c>
      <c r="Q27">
        <v>0.71</v>
      </c>
      <c r="R27">
        <v>34.164000000000001</v>
      </c>
      <c r="S27">
        <f t="shared" si="2"/>
        <v>3.9528925160015049E-4</v>
      </c>
      <c r="T27">
        <f t="shared" si="3"/>
        <v>1.3445212639460902E-4</v>
      </c>
      <c r="V27">
        <v>2.7793006682047099</v>
      </c>
      <c r="W27">
        <f t="shared" si="4"/>
        <v>0.16069933179529006</v>
      </c>
      <c r="X27">
        <f t="shared" si="5"/>
        <v>5.7820060144516079E-2</v>
      </c>
      <c r="Z27">
        <v>3.016</v>
      </c>
      <c r="AA27">
        <f t="shared" si="6"/>
        <v>7.6000000000000068E-2</v>
      </c>
      <c r="AB27">
        <f t="shared" si="7"/>
        <v>2.5198938992042463E-2</v>
      </c>
      <c r="AD27">
        <v>2.94</v>
      </c>
      <c r="AE27">
        <f t="shared" si="8"/>
        <v>0</v>
      </c>
      <c r="AF27">
        <f t="shared" si="9"/>
        <v>0</v>
      </c>
      <c r="AH27">
        <v>2.94</v>
      </c>
      <c r="AI27">
        <f t="shared" si="10"/>
        <v>0</v>
      </c>
      <c r="AJ27">
        <f t="shared" si="0"/>
        <v>0</v>
      </c>
      <c r="AL27">
        <f t="shared" si="11"/>
        <v>0.16030404254368991</v>
      </c>
      <c r="AM27">
        <f t="shared" si="12"/>
        <v>7.5604710748399917E-2</v>
      </c>
      <c r="AN27">
        <f t="shared" si="13"/>
        <v>-3.9528925160015049E-4</v>
      </c>
      <c r="AO27">
        <f t="shared" si="14"/>
        <v>-3.9528925160015049E-4</v>
      </c>
    </row>
    <row r="28" spans="1:41" x14ac:dyDescent="0.35">
      <c r="A28">
        <v>137</v>
      </c>
      <c r="D28">
        <v>2.8240132052382201</v>
      </c>
      <c r="G28">
        <v>2.8240132052382201</v>
      </c>
      <c r="I28">
        <v>2.2789999999999999</v>
      </c>
      <c r="J28">
        <v>1.3660000000000001</v>
      </c>
      <c r="K28">
        <v>1.4359999999999999</v>
      </c>
      <c r="L28">
        <f t="shared" si="1"/>
        <v>5.0809999999999995</v>
      </c>
      <c r="M28" t="s">
        <v>57</v>
      </c>
      <c r="N28">
        <v>2.5579999999999998</v>
      </c>
      <c r="O28" t="s">
        <v>109</v>
      </c>
      <c r="P28">
        <v>-0.46800000000000003</v>
      </c>
      <c r="Q28">
        <v>-2.9000000000000001E-2</v>
      </c>
      <c r="R28">
        <v>35.362000000000002</v>
      </c>
      <c r="S28">
        <f t="shared" si="2"/>
        <v>0.26601320523822025</v>
      </c>
      <c r="T28">
        <f t="shared" si="3"/>
        <v>0.10399265255598916</v>
      </c>
      <c r="V28">
        <v>2.8240132052382099</v>
      </c>
      <c r="W28">
        <f t="shared" si="4"/>
        <v>0.26601320523821004</v>
      </c>
      <c r="X28">
        <f t="shared" si="5"/>
        <v>9.4196870165049892E-2</v>
      </c>
      <c r="Z28">
        <v>2.8239999999999998</v>
      </c>
      <c r="AA28">
        <f t="shared" si="6"/>
        <v>0.26600000000000001</v>
      </c>
      <c r="AB28">
        <f t="shared" si="7"/>
        <v>9.4192634560906527E-2</v>
      </c>
      <c r="AD28">
        <v>2.641</v>
      </c>
      <c r="AE28">
        <f t="shared" si="8"/>
        <v>8.3000000000000185E-2</v>
      </c>
      <c r="AF28">
        <f t="shared" si="9"/>
        <v>3.1427489587277618E-2</v>
      </c>
      <c r="AH28">
        <v>2.641</v>
      </c>
      <c r="AI28">
        <f t="shared" si="10"/>
        <v>8.3000000000000185E-2</v>
      </c>
      <c r="AJ28">
        <f t="shared" si="0"/>
        <v>3.1427489587277618E-2</v>
      </c>
      <c r="AL28">
        <f t="shared" si="11"/>
        <v>-1.021405182655144E-14</v>
      </c>
      <c r="AM28">
        <f t="shared" si="12"/>
        <v>-1.3205238220237447E-5</v>
      </c>
      <c r="AN28">
        <f t="shared" si="13"/>
        <v>-0.18301320523822007</v>
      </c>
      <c r="AO28">
        <f t="shared" si="14"/>
        <v>-0.18301320523822007</v>
      </c>
    </row>
    <row r="29" spans="1:41" x14ac:dyDescent="0.35">
      <c r="A29">
        <v>138</v>
      </c>
      <c r="D29">
        <v>2.64600478745214</v>
      </c>
      <c r="G29">
        <v>2.64600478745214</v>
      </c>
      <c r="I29">
        <v>3.879</v>
      </c>
      <c r="J29">
        <v>1.355</v>
      </c>
      <c r="K29">
        <v>1.3160000000000001</v>
      </c>
      <c r="L29">
        <f t="shared" si="1"/>
        <v>6.55</v>
      </c>
      <c r="M29" t="s">
        <v>58</v>
      </c>
      <c r="N29">
        <v>2.4550000000000001</v>
      </c>
      <c r="O29" t="s">
        <v>110</v>
      </c>
      <c r="P29">
        <v>0.48</v>
      </c>
      <c r="Q29">
        <v>0.56599999999999995</v>
      </c>
      <c r="R29">
        <v>32.905000000000001</v>
      </c>
      <c r="S29">
        <f t="shared" si="2"/>
        <v>0.19100478745213989</v>
      </c>
      <c r="T29">
        <f t="shared" si="3"/>
        <v>7.78023574143136E-2</v>
      </c>
      <c r="V29">
        <v>1.8916860501963499</v>
      </c>
      <c r="W29">
        <f t="shared" si="4"/>
        <v>0.56331394980365013</v>
      </c>
      <c r="X29">
        <f t="shared" si="5"/>
        <v>0.29778405869471852</v>
      </c>
      <c r="Z29">
        <v>2.4550000000000001</v>
      </c>
      <c r="AA29">
        <f t="shared" si="6"/>
        <v>0</v>
      </c>
      <c r="AB29">
        <f t="shared" si="7"/>
        <v>0</v>
      </c>
      <c r="AD29">
        <v>2.4550000000000001</v>
      </c>
      <c r="AE29">
        <f t="shared" si="8"/>
        <v>0</v>
      </c>
      <c r="AF29">
        <f t="shared" si="9"/>
        <v>0</v>
      </c>
      <c r="AH29">
        <v>2.4550000000000001</v>
      </c>
      <c r="AI29">
        <f t="shared" si="10"/>
        <v>0</v>
      </c>
      <c r="AJ29">
        <f t="shared" si="0"/>
        <v>0</v>
      </c>
      <c r="AL29">
        <f t="shared" si="11"/>
        <v>0.37230916235151024</v>
      </c>
      <c r="AM29">
        <f t="shared" si="12"/>
        <v>-0.19100478745213989</v>
      </c>
      <c r="AN29">
        <f t="shared" si="13"/>
        <v>-0.19100478745213989</v>
      </c>
      <c r="AO29">
        <f t="shared" si="14"/>
        <v>-0.19100478745213989</v>
      </c>
    </row>
    <row r="30" spans="1:41" x14ac:dyDescent="0.35">
      <c r="A30">
        <v>139</v>
      </c>
      <c r="D30">
        <v>2.9261995701474999</v>
      </c>
      <c r="G30">
        <v>2.9261995701474999</v>
      </c>
      <c r="I30">
        <v>2.8690000000000002</v>
      </c>
      <c r="J30">
        <v>1.1599999999999999</v>
      </c>
      <c r="K30">
        <v>1.756</v>
      </c>
      <c r="L30">
        <f t="shared" si="1"/>
        <v>5.7850000000000001</v>
      </c>
      <c r="M30" t="s">
        <v>59</v>
      </c>
      <c r="N30">
        <v>2.6880000000000002</v>
      </c>
      <c r="O30" t="s">
        <v>111</v>
      </c>
      <c r="P30">
        <v>-0.255</v>
      </c>
      <c r="Q30">
        <v>1.448</v>
      </c>
      <c r="R30">
        <v>35.088999999999999</v>
      </c>
      <c r="S30">
        <f t="shared" si="2"/>
        <v>0.23819957014749971</v>
      </c>
      <c r="T30">
        <f t="shared" si="3"/>
        <v>8.8615911513206733E-2</v>
      </c>
      <c r="V30">
        <v>2.0899482442943298</v>
      </c>
      <c r="W30">
        <f t="shared" si="4"/>
        <v>0.59805175570567037</v>
      </c>
      <c r="X30">
        <f t="shared" si="5"/>
        <v>0.28615625163847169</v>
      </c>
      <c r="Z30">
        <v>2.9260000000000002</v>
      </c>
      <c r="AA30">
        <f t="shared" si="6"/>
        <v>0.23799999999999999</v>
      </c>
      <c r="AB30">
        <f t="shared" si="7"/>
        <v>8.1339712918660281E-2</v>
      </c>
      <c r="AD30">
        <v>2.6880000000000002</v>
      </c>
      <c r="AE30">
        <f t="shared" si="8"/>
        <v>0</v>
      </c>
      <c r="AF30">
        <f t="shared" si="9"/>
        <v>0</v>
      </c>
      <c r="AH30">
        <v>2.6880000000000002</v>
      </c>
      <c r="AI30">
        <f t="shared" si="10"/>
        <v>0</v>
      </c>
      <c r="AJ30">
        <f t="shared" si="0"/>
        <v>0</v>
      </c>
      <c r="AL30">
        <f t="shared" si="11"/>
        <v>0.35985218555817067</v>
      </c>
      <c r="AM30">
        <f t="shared" si="12"/>
        <v>-1.9957014749971691E-4</v>
      </c>
      <c r="AN30">
        <f t="shared" si="13"/>
        <v>-0.23819957014749971</v>
      </c>
      <c r="AO30">
        <f t="shared" si="14"/>
        <v>-0.23819957014749971</v>
      </c>
    </row>
    <row r="31" spans="1:41" x14ac:dyDescent="0.35">
      <c r="A31">
        <v>140</v>
      </c>
      <c r="D31">
        <v>2.9549630680606298</v>
      </c>
      <c r="G31">
        <v>2.9549630680606298</v>
      </c>
      <c r="I31">
        <v>0.63800000000000001</v>
      </c>
      <c r="J31">
        <v>0.85799999999999998</v>
      </c>
      <c r="K31">
        <v>0.64</v>
      </c>
      <c r="L31">
        <f t="shared" si="1"/>
        <v>2.1360000000000001</v>
      </c>
      <c r="M31" t="s">
        <v>60</v>
      </c>
      <c r="N31">
        <v>2.593</v>
      </c>
      <c r="O31" t="s">
        <v>112</v>
      </c>
      <c r="P31">
        <v>-0.51100000000000001</v>
      </c>
      <c r="Q31">
        <v>1.111</v>
      </c>
      <c r="R31">
        <v>33.165999999999997</v>
      </c>
      <c r="S31">
        <f t="shared" si="2"/>
        <v>0.36196306806062983</v>
      </c>
      <c r="T31">
        <f t="shared" si="3"/>
        <v>0.1395923903049093</v>
      </c>
      <c r="V31">
        <v>2.5706188920886901</v>
      </c>
      <c r="W31">
        <f t="shared" si="4"/>
        <v>2.2381107911309872E-2</v>
      </c>
      <c r="X31">
        <f t="shared" si="5"/>
        <v>8.7065056513004457E-3</v>
      </c>
      <c r="Z31">
        <v>2.5939999999999999</v>
      </c>
      <c r="AA31">
        <f t="shared" si="6"/>
        <v>9.9999999999988987E-4</v>
      </c>
      <c r="AB31">
        <f t="shared" si="7"/>
        <v>3.8550501156510794E-4</v>
      </c>
      <c r="AD31">
        <v>2.5939999999999999</v>
      </c>
      <c r="AE31">
        <f t="shared" si="8"/>
        <v>9.9999999999988987E-4</v>
      </c>
      <c r="AF31">
        <f t="shared" si="9"/>
        <v>3.8550501156510794E-4</v>
      </c>
      <c r="AH31">
        <v>2.5939999999999999</v>
      </c>
      <c r="AI31">
        <f t="shared" si="10"/>
        <v>9.9999999999988987E-4</v>
      </c>
      <c r="AJ31">
        <f t="shared" si="0"/>
        <v>3.8550501156510794E-4</v>
      </c>
      <c r="AL31">
        <f t="shared" si="11"/>
        <v>-0.33958196014931996</v>
      </c>
      <c r="AM31">
        <f t="shared" si="12"/>
        <v>-0.36096306806062994</v>
      </c>
      <c r="AN31">
        <f t="shared" si="13"/>
        <v>-0.36096306806062994</v>
      </c>
      <c r="AO31">
        <f t="shared" si="14"/>
        <v>-0.36096306806062994</v>
      </c>
    </row>
    <row r="32" spans="1:41" x14ac:dyDescent="0.35">
      <c r="A32">
        <v>141</v>
      </c>
      <c r="D32">
        <v>2.8705061432338299</v>
      </c>
      <c r="E32">
        <v>2.8705061432338299</v>
      </c>
      <c r="G32">
        <v>2.8705061432338299</v>
      </c>
      <c r="I32">
        <v>1.427</v>
      </c>
      <c r="J32">
        <v>1.984</v>
      </c>
      <c r="K32">
        <v>1.0269999999999999</v>
      </c>
      <c r="L32">
        <f t="shared" si="1"/>
        <v>4.4379999999999997</v>
      </c>
      <c r="M32" t="s">
        <v>61</v>
      </c>
      <c r="N32">
        <v>2.6520000000000001</v>
      </c>
      <c r="O32" t="s">
        <v>113</v>
      </c>
      <c r="P32">
        <v>0.497</v>
      </c>
      <c r="Q32">
        <v>1.673</v>
      </c>
      <c r="R32">
        <v>35.905999999999999</v>
      </c>
      <c r="S32">
        <f t="shared" si="2"/>
        <v>0.21850614323382977</v>
      </c>
      <c r="T32">
        <f t="shared" si="3"/>
        <v>8.2392965020297804E-2</v>
      </c>
      <c r="V32">
        <v>2.3746307431504601</v>
      </c>
      <c r="W32">
        <f t="shared" si="4"/>
        <v>0.27736925684954006</v>
      </c>
      <c r="X32">
        <f t="shared" si="5"/>
        <v>0.11680521598972896</v>
      </c>
      <c r="Z32">
        <v>2.871</v>
      </c>
      <c r="AA32">
        <f t="shared" si="6"/>
        <v>0.21899999999999986</v>
      </c>
      <c r="AB32">
        <f t="shared" si="7"/>
        <v>7.6280041797283135E-2</v>
      </c>
      <c r="AD32">
        <v>2.6520000000000001</v>
      </c>
      <c r="AE32">
        <f t="shared" si="8"/>
        <v>0</v>
      </c>
      <c r="AF32">
        <f t="shared" si="9"/>
        <v>0</v>
      </c>
      <c r="AH32">
        <v>2.6520000000000001</v>
      </c>
      <c r="AI32">
        <f t="shared" si="10"/>
        <v>0</v>
      </c>
      <c r="AJ32">
        <f t="shared" si="0"/>
        <v>0</v>
      </c>
      <c r="AL32">
        <f t="shared" si="11"/>
        <v>5.8863113615710283E-2</v>
      </c>
      <c r="AM32">
        <f t="shared" si="12"/>
        <v>4.9385676617008656E-4</v>
      </c>
      <c r="AN32">
        <f t="shared" si="13"/>
        <v>-0.21850614323382977</v>
      </c>
      <c r="AO32">
        <f t="shared" si="14"/>
        <v>-0.21850614323382977</v>
      </c>
    </row>
    <row r="33" spans="1:41" x14ac:dyDescent="0.35">
      <c r="A33">
        <v>142</v>
      </c>
      <c r="E33">
        <v>3.0706210228622499</v>
      </c>
      <c r="G33">
        <v>3.0706210228622499</v>
      </c>
      <c r="I33">
        <v>0.53800000000000003</v>
      </c>
      <c r="J33">
        <v>1.6659999999999999</v>
      </c>
      <c r="K33">
        <v>1.2130000000000001</v>
      </c>
      <c r="L33">
        <f t="shared" si="1"/>
        <v>3.4169999999999998</v>
      </c>
      <c r="M33" t="s">
        <v>62</v>
      </c>
      <c r="N33">
        <v>2.5110000000000001</v>
      </c>
      <c r="O33" t="s">
        <v>114</v>
      </c>
      <c r="P33">
        <v>-0.14699999999999999</v>
      </c>
      <c r="Q33">
        <v>0.74299999999999999</v>
      </c>
      <c r="R33">
        <v>35.305999999999997</v>
      </c>
      <c r="S33">
        <f t="shared" si="2"/>
        <v>0.5596210228622498</v>
      </c>
      <c r="T33">
        <f t="shared" si="3"/>
        <v>0.22286779086509351</v>
      </c>
      <c r="V33">
        <v>2.7090401507685802</v>
      </c>
      <c r="W33">
        <f t="shared" si="4"/>
        <v>0.19804015076858006</v>
      </c>
      <c r="X33">
        <f t="shared" si="5"/>
        <v>7.3103438763133216E-2</v>
      </c>
      <c r="Z33">
        <v>3.0710000000000002</v>
      </c>
      <c r="AA33">
        <f t="shared" si="6"/>
        <v>0.56000000000000005</v>
      </c>
      <c r="AB33">
        <f t="shared" si="7"/>
        <v>0.18235102572451969</v>
      </c>
      <c r="AD33">
        <v>2.5139999999999998</v>
      </c>
      <c r="AE33">
        <f t="shared" si="8"/>
        <v>2.9999999999996696E-3</v>
      </c>
      <c r="AF33">
        <f t="shared" si="9"/>
        <v>1.1933174224342362E-3</v>
      </c>
      <c r="AH33">
        <v>2.5139999999999998</v>
      </c>
      <c r="AI33">
        <f t="shared" si="10"/>
        <v>2.9999999999996696E-3</v>
      </c>
      <c r="AJ33">
        <f t="shared" si="0"/>
        <v>1.1933174224342362E-3</v>
      </c>
      <c r="AL33">
        <f t="shared" si="11"/>
        <v>-0.36158087209366974</v>
      </c>
      <c r="AM33">
        <f t="shared" si="12"/>
        <v>3.7897713775025821E-4</v>
      </c>
      <c r="AN33">
        <f t="shared" si="13"/>
        <v>-0.55662102286225013</v>
      </c>
      <c r="AO33">
        <f t="shared" si="14"/>
        <v>-0.55662102286225013</v>
      </c>
    </row>
    <row r="34" spans="1:41" ht="14.5" customHeight="1" x14ac:dyDescent="0.35">
      <c r="A34">
        <v>143</v>
      </c>
      <c r="E34">
        <v>2.9640697705669301</v>
      </c>
      <c r="G34">
        <v>1.93770429298096</v>
      </c>
      <c r="I34">
        <v>2.1080000000000001</v>
      </c>
      <c r="J34">
        <v>1.393</v>
      </c>
      <c r="K34">
        <v>0.79</v>
      </c>
      <c r="L34">
        <f t="shared" si="1"/>
        <v>4.2910000000000004</v>
      </c>
      <c r="M34" t="s">
        <v>80</v>
      </c>
      <c r="N34">
        <v>1.9379999999999999</v>
      </c>
      <c r="O34" t="s">
        <v>115</v>
      </c>
      <c r="P34">
        <v>0.65500000000000003</v>
      </c>
      <c r="Q34">
        <v>-8.5000000000000006E-2</v>
      </c>
      <c r="R34">
        <v>34.408999999999999</v>
      </c>
      <c r="S34">
        <f t="shared" si="2"/>
        <v>2.957070190399147E-4</v>
      </c>
      <c r="T34">
        <f t="shared" si="3"/>
        <v>1.5258360115578674E-4</v>
      </c>
      <c r="V34">
        <v>1.91524037479169</v>
      </c>
      <c r="W34">
        <f t="shared" si="4"/>
        <v>2.2759625208309986E-2</v>
      </c>
      <c r="X34">
        <f t="shared" si="5"/>
        <v>1.1883430146874083E-2</v>
      </c>
      <c r="Z34">
        <v>1.915</v>
      </c>
      <c r="AA34">
        <f t="shared" si="6"/>
        <v>2.2999999999999909E-2</v>
      </c>
      <c r="AB34">
        <f t="shared" si="7"/>
        <v>1.2010443864229718E-2</v>
      </c>
      <c r="AD34">
        <v>1.915</v>
      </c>
      <c r="AE34">
        <f t="shared" si="8"/>
        <v>2.2999999999999909E-2</v>
      </c>
      <c r="AF34">
        <f t="shared" si="9"/>
        <v>1.2010443864229718E-2</v>
      </c>
      <c r="AH34">
        <v>1.915</v>
      </c>
      <c r="AI34">
        <f t="shared" si="10"/>
        <v>2.2999999999999909E-2</v>
      </c>
      <c r="AJ34">
        <f t="shared" ref="AJ34:AJ52" si="15">AI34/AH34</f>
        <v>1.2010443864229718E-2</v>
      </c>
      <c r="AL34">
        <f t="shared" si="11"/>
        <v>2.2463918189270071E-2</v>
      </c>
      <c r="AM34">
        <f t="shared" si="12"/>
        <v>2.2704292980959995E-2</v>
      </c>
      <c r="AN34">
        <f t="shared" si="13"/>
        <v>2.2704292980959995E-2</v>
      </c>
      <c r="AO34">
        <f t="shared" si="14"/>
        <v>2.2704292980959995E-2</v>
      </c>
    </row>
    <row r="35" spans="1:41" ht="16.5" customHeight="1" x14ac:dyDescent="0.35">
      <c r="A35">
        <v>144</v>
      </c>
      <c r="E35">
        <v>1.6661801414942801</v>
      </c>
      <c r="G35">
        <v>1.9255273976501599</v>
      </c>
      <c r="I35">
        <v>2.2389999999999999</v>
      </c>
      <c r="J35">
        <v>3.5070000000000001</v>
      </c>
      <c r="K35">
        <v>1.1850000000000001</v>
      </c>
      <c r="L35">
        <f t="shared" ref="L35:L52" si="16">I35+J35+K35</f>
        <v>6.9310000000000009</v>
      </c>
      <c r="M35" t="s">
        <v>81</v>
      </c>
      <c r="N35">
        <v>1.9259999999999999</v>
      </c>
      <c r="O35" t="s">
        <v>116</v>
      </c>
      <c r="P35">
        <v>-0.2</v>
      </c>
      <c r="Q35">
        <v>0.79300000000000004</v>
      </c>
      <c r="R35">
        <v>35.009</v>
      </c>
      <c r="S35">
        <f t="shared" si="2"/>
        <v>4.7260234984003446E-4</v>
      </c>
      <c r="T35">
        <f t="shared" si="3"/>
        <v>2.4538024394601997E-4</v>
      </c>
      <c r="V35">
        <v>1.1168532344304201</v>
      </c>
      <c r="W35">
        <f t="shared" si="4"/>
        <v>0.80914676556957987</v>
      </c>
      <c r="X35">
        <f t="shared" si="5"/>
        <v>0.72448799951968057</v>
      </c>
      <c r="Z35">
        <v>1.9259999999999999</v>
      </c>
      <c r="AA35">
        <f t="shared" si="6"/>
        <v>0</v>
      </c>
      <c r="AB35">
        <f t="shared" si="7"/>
        <v>0</v>
      </c>
      <c r="AD35">
        <v>1.9259999999999999</v>
      </c>
      <c r="AE35">
        <f t="shared" si="8"/>
        <v>0</v>
      </c>
      <c r="AF35">
        <f t="shared" si="9"/>
        <v>0</v>
      </c>
      <c r="AH35">
        <v>1.9259999999999999</v>
      </c>
      <c r="AI35">
        <f t="shared" si="10"/>
        <v>0</v>
      </c>
      <c r="AJ35">
        <f t="shared" si="15"/>
        <v>0</v>
      </c>
      <c r="AL35">
        <f t="shared" si="11"/>
        <v>0.80867416321973984</v>
      </c>
      <c r="AM35">
        <f t="shared" si="12"/>
        <v>-4.7260234984003446E-4</v>
      </c>
      <c r="AN35">
        <f t="shared" si="13"/>
        <v>-4.7260234984003446E-4</v>
      </c>
      <c r="AO35">
        <f t="shared" si="14"/>
        <v>-4.7260234984003446E-4</v>
      </c>
    </row>
    <row r="36" spans="1:41" ht="15.5" customHeight="1" x14ac:dyDescent="0.35">
      <c r="A36">
        <v>145</v>
      </c>
      <c r="E36">
        <v>2.2375068203023698</v>
      </c>
      <c r="G36">
        <v>2.5203698799173799</v>
      </c>
      <c r="I36">
        <v>1.9390000000000001</v>
      </c>
      <c r="J36">
        <v>1.653</v>
      </c>
      <c r="K36">
        <v>1.198</v>
      </c>
      <c r="L36">
        <f t="shared" si="16"/>
        <v>4.79</v>
      </c>
      <c r="M36" t="s">
        <v>79</v>
      </c>
      <c r="N36">
        <v>2.1930000000000001</v>
      </c>
      <c r="O36" t="s">
        <v>117</v>
      </c>
      <c r="P36">
        <v>1.204</v>
      </c>
      <c r="Q36">
        <v>1.712</v>
      </c>
      <c r="R36">
        <v>35.421999999999997</v>
      </c>
      <c r="S36">
        <f t="shared" si="2"/>
        <v>0.32736987991737987</v>
      </c>
      <c r="T36">
        <f t="shared" si="3"/>
        <v>0.14927947100655717</v>
      </c>
      <c r="V36">
        <v>2.5203698799173799</v>
      </c>
      <c r="W36">
        <f t="shared" si="4"/>
        <v>0.32736987991737987</v>
      </c>
      <c r="X36">
        <f t="shared" si="5"/>
        <v>0.12988961760172732</v>
      </c>
      <c r="Z36">
        <v>2.52</v>
      </c>
      <c r="AA36">
        <f t="shared" si="6"/>
        <v>0.32699999999999996</v>
      </c>
      <c r="AB36">
        <f t="shared" si="7"/>
        <v>0.12976190476190474</v>
      </c>
      <c r="AD36">
        <v>2.238</v>
      </c>
      <c r="AE36">
        <f t="shared" si="8"/>
        <v>4.4999999999999929E-2</v>
      </c>
      <c r="AF36">
        <f t="shared" si="9"/>
        <v>2.0107238605898092E-2</v>
      </c>
      <c r="AH36">
        <v>2.238</v>
      </c>
      <c r="AI36">
        <f t="shared" si="10"/>
        <v>4.4999999999999929E-2</v>
      </c>
      <c r="AJ36">
        <f t="shared" si="15"/>
        <v>2.0107238605898092E-2</v>
      </c>
      <c r="AL36">
        <f t="shared" si="11"/>
        <v>0</v>
      </c>
      <c r="AM36">
        <f t="shared" si="12"/>
        <v>-3.6987991737991166E-4</v>
      </c>
      <c r="AN36">
        <f t="shared" si="13"/>
        <v>-0.28236987991737994</v>
      </c>
      <c r="AO36">
        <f t="shared" si="14"/>
        <v>-0.28236987991737994</v>
      </c>
    </row>
    <row r="37" spans="1:41" ht="15.5" customHeight="1" x14ac:dyDescent="0.35">
      <c r="A37">
        <v>146</v>
      </c>
      <c r="E37">
        <v>2.8071207476415099</v>
      </c>
      <c r="G37">
        <v>2.8071207476414801</v>
      </c>
      <c r="I37">
        <v>2.093</v>
      </c>
      <c r="J37">
        <v>1.2030000000000001</v>
      </c>
      <c r="K37">
        <v>0.91</v>
      </c>
      <c r="L37">
        <f t="shared" si="16"/>
        <v>4.2060000000000004</v>
      </c>
      <c r="M37" t="s">
        <v>63</v>
      </c>
      <c r="N37">
        <v>2.593</v>
      </c>
      <c r="O37" t="s">
        <v>118</v>
      </c>
      <c r="P37">
        <v>0.68500000000000005</v>
      </c>
      <c r="Q37">
        <v>0.96099999999999997</v>
      </c>
      <c r="R37">
        <v>35.716999999999999</v>
      </c>
      <c r="S37">
        <f t="shared" si="2"/>
        <v>0.21412074764148015</v>
      </c>
      <c r="T37">
        <f t="shared" si="3"/>
        <v>8.2576454933081425E-2</v>
      </c>
      <c r="V37">
        <v>1.3126388977285799</v>
      </c>
      <c r="W37">
        <f t="shared" si="4"/>
        <v>1.2803611022714201</v>
      </c>
      <c r="X37">
        <f t="shared" si="5"/>
        <v>0.97540999621981794</v>
      </c>
      <c r="Z37">
        <v>2.8069999999999999</v>
      </c>
      <c r="AA37">
        <f t="shared" si="6"/>
        <v>0.21399999999999997</v>
      </c>
      <c r="AB37">
        <f t="shared" si="7"/>
        <v>7.6237976487353032E-2</v>
      </c>
      <c r="AD37">
        <v>2.7759999999999998</v>
      </c>
      <c r="AE37">
        <f t="shared" si="8"/>
        <v>0.18299999999999983</v>
      </c>
      <c r="AF37">
        <f t="shared" si="9"/>
        <v>6.5922190201729056E-2</v>
      </c>
      <c r="AH37">
        <v>2.7759999999999998</v>
      </c>
      <c r="AI37">
        <f t="shared" si="10"/>
        <v>0.18299999999999983</v>
      </c>
      <c r="AJ37">
        <f t="shared" si="15"/>
        <v>6.5922190201729056E-2</v>
      </c>
      <c r="AL37">
        <f t="shared" si="11"/>
        <v>1.0662403546299399</v>
      </c>
      <c r="AM37">
        <f t="shared" si="12"/>
        <v>-1.2074764148017891E-4</v>
      </c>
      <c r="AN37">
        <f t="shared" si="13"/>
        <v>-3.1120747641480317E-2</v>
      </c>
      <c r="AO37">
        <f t="shared" si="14"/>
        <v>-3.1120747641480317E-2</v>
      </c>
    </row>
    <row r="38" spans="1:41" x14ac:dyDescent="0.35">
      <c r="A38">
        <v>147</v>
      </c>
      <c r="E38">
        <v>3.4681519122829498</v>
      </c>
      <c r="G38">
        <v>3.4681519122829498</v>
      </c>
      <c r="I38">
        <v>1.569</v>
      </c>
      <c r="J38">
        <v>1.258</v>
      </c>
      <c r="K38">
        <v>1.7190000000000001</v>
      </c>
      <c r="L38">
        <f t="shared" si="16"/>
        <v>4.5460000000000003</v>
      </c>
      <c r="M38" t="s">
        <v>64</v>
      </c>
      <c r="N38">
        <v>3.226</v>
      </c>
      <c r="O38" t="s">
        <v>119</v>
      </c>
      <c r="P38">
        <v>-6.4000000000000001E-2</v>
      </c>
      <c r="Q38">
        <v>1.609</v>
      </c>
      <c r="R38">
        <v>35.646999999999998</v>
      </c>
      <c r="S38">
        <f t="shared" si="2"/>
        <v>0.24215191228294985</v>
      </c>
      <c r="T38">
        <f t="shared" si="3"/>
        <v>7.5062589052371315E-2</v>
      </c>
      <c r="V38">
        <v>3.4681519122829498</v>
      </c>
      <c r="W38">
        <f t="shared" si="4"/>
        <v>0.24215191228294985</v>
      </c>
      <c r="X38">
        <f t="shared" si="5"/>
        <v>6.9821599055489653E-2</v>
      </c>
      <c r="Z38">
        <v>3.468</v>
      </c>
      <c r="AA38">
        <f t="shared" si="6"/>
        <v>0.24199999999999999</v>
      </c>
      <c r="AB38">
        <f t="shared" si="7"/>
        <v>6.9780853517877744E-2</v>
      </c>
      <c r="AD38">
        <v>3.226</v>
      </c>
      <c r="AE38">
        <f t="shared" si="8"/>
        <v>0</v>
      </c>
      <c r="AF38">
        <f t="shared" si="9"/>
        <v>0</v>
      </c>
      <c r="AH38">
        <v>3.226</v>
      </c>
      <c r="AI38">
        <f t="shared" si="10"/>
        <v>0</v>
      </c>
      <c r="AJ38">
        <f t="shared" si="15"/>
        <v>0</v>
      </c>
      <c r="AL38">
        <f t="shared" si="11"/>
        <v>0</v>
      </c>
      <c r="AM38">
        <f t="shared" si="12"/>
        <v>-1.5191228294986203E-4</v>
      </c>
      <c r="AN38">
        <f t="shared" si="13"/>
        <v>-0.24215191228294985</v>
      </c>
      <c r="AO38">
        <f t="shared" si="14"/>
        <v>-0.24215191228294985</v>
      </c>
    </row>
    <row r="39" spans="1:41" x14ac:dyDescent="0.35">
      <c r="A39">
        <v>148</v>
      </c>
      <c r="E39">
        <v>3.24082160327734</v>
      </c>
      <c r="G39">
        <v>3.24082160327734</v>
      </c>
      <c r="I39">
        <v>2.3370000000000002</v>
      </c>
      <c r="J39">
        <v>0.86399999999999999</v>
      </c>
      <c r="K39">
        <v>0.36399999999999999</v>
      </c>
      <c r="L39">
        <f t="shared" si="16"/>
        <v>3.5649999999999999</v>
      </c>
      <c r="M39" t="s">
        <v>65</v>
      </c>
      <c r="N39">
        <v>3.0470000000000002</v>
      </c>
      <c r="O39" t="s">
        <v>120</v>
      </c>
      <c r="P39">
        <v>-1.4350000000000001</v>
      </c>
      <c r="Q39">
        <v>0.92800000000000005</v>
      </c>
      <c r="R39">
        <v>35.737000000000002</v>
      </c>
      <c r="S39">
        <f t="shared" si="2"/>
        <v>0.19382160327733988</v>
      </c>
      <c r="T39">
        <f t="shared" si="3"/>
        <v>6.3610634485507009E-2</v>
      </c>
      <c r="V39">
        <v>2.7290946744614502</v>
      </c>
      <c r="W39">
        <f t="shared" si="4"/>
        <v>0.31790532553855</v>
      </c>
      <c r="X39">
        <f t="shared" si="5"/>
        <v>0.11648746689276521</v>
      </c>
      <c r="Z39">
        <v>3.2410000000000001</v>
      </c>
      <c r="AA39">
        <f t="shared" si="6"/>
        <v>0.19399999999999995</v>
      </c>
      <c r="AB39">
        <f t="shared" si="7"/>
        <v>5.9858068497377334E-2</v>
      </c>
      <c r="AD39">
        <v>3.0470000000000002</v>
      </c>
      <c r="AE39">
        <f t="shared" si="8"/>
        <v>0</v>
      </c>
      <c r="AF39">
        <f t="shared" si="9"/>
        <v>0</v>
      </c>
      <c r="AH39">
        <v>3.0470000000000002</v>
      </c>
      <c r="AI39">
        <f t="shared" si="10"/>
        <v>0</v>
      </c>
      <c r="AJ39">
        <f t="shared" si="15"/>
        <v>0</v>
      </c>
      <c r="AL39">
        <f t="shared" si="11"/>
        <v>0.12408372226121012</v>
      </c>
      <c r="AM39">
        <f t="shared" si="12"/>
        <v>1.7839672266006801E-4</v>
      </c>
      <c r="AN39">
        <f t="shared" si="13"/>
        <v>-0.19382160327733988</v>
      </c>
      <c r="AO39">
        <f t="shared" si="14"/>
        <v>-0.19382160327733988</v>
      </c>
    </row>
    <row r="40" spans="1:41" x14ac:dyDescent="0.35">
      <c r="A40">
        <v>149</v>
      </c>
      <c r="E40">
        <v>2.2319802167118001</v>
      </c>
      <c r="G40">
        <v>2.2319802167118001</v>
      </c>
      <c r="I40">
        <v>0.26700000000000002</v>
      </c>
      <c r="J40">
        <v>3.0150000000000001</v>
      </c>
      <c r="K40">
        <v>0.9</v>
      </c>
      <c r="L40">
        <f t="shared" si="16"/>
        <v>4.1820000000000004</v>
      </c>
      <c r="M40" t="s">
        <v>66</v>
      </c>
      <c r="N40">
        <v>2.1930000000000001</v>
      </c>
      <c r="O40" t="s">
        <v>121</v>
      </c>
      <c r="P40">
        <v>0.58799999999999997</v>
      </c>
      <c r="Q40">
        <v>0.56399999999999995</v>
      </c>
      <c r="R40">
        <v>35.283000000000001</v>
      </c>
      <c r="S40">
        <f t="shared" si="2"/>
        <v>3.8980216711800075E-2</v>
      </c>
      <c r="T40">
        <f t="shared" si="3"/>
        <v>1.7774836621887859E-2</v>
      </c>
      <c r="V40">
        <v>1.97188547917748</v>
      </c>
      <c r="W40">
        <f t="shared" si="4"/>
        <v>0.22111452082252003</v>
      </c>
      <c r="X40">
        <f t="shared" si="5"/>
        <v>0.11213355093762956</v>
      </c>
      <c r="Z40">
        <v>2.2320000000000002</v>
      </c>
      <c r="AA40">
        <f t="shared" si="6"/>
        <v>3.9000000000000146E-2</v>
      </c>
      <c r="AB40">
        <f t="shared" si="7"/>
        <v>1.7473118279569957E-2</v>
      </c>
      <c r="AD40">
        <v>2.2360000000000002</v>
      </c>
      <c r="AE40">
        <f t="shared" si="8"/>
        <v>4.3000000000000149E-2</v>
      </c>
      <c r="AF40">
        <f t="shared" si="9"/>
        <v>1.9230769230769294E-2</v>
      </c>
      <c r="AH40">
        <v>2.2360000000000002</v>
      </c>
      <c r="AI40">
        <f t="shared" si="10"/>
        <v>4.3000000000000149E-2</v>
      </c>
      <c r="AJ40">
        <f t="shared" si="15"/>
        <v>1.9230769230769294E-2</v>
      </c>
      <c r="AL40">
        <f t="shared" si="11"/>
        <v>0.18213430411071996</v>
      </c>
      <c r="AM40">
        <f t="shared" si="12"/>
        <v>1.9783288200070359E-5</v>
      </c>
      <c r="AN40">
        <f t="shared" si="13"/>
        <v>4.0197832882000739E-3</v>
      </c>
      <c r="AO40">
        <f t="shared" si="14"/>
        <v>4.0197832882000739E-3</v>
      </c>
    </row>
    <row r="41" spans="1:41" x14ac:dyDescent="0.35">
      <c r="A41">
        <v>150</v>
      </c>
      <c r="E41">
        <v>2.03144205273263</v>
      </c>
      <c r="G41">
        <v>2.03144205273263</v>
      </c>
      <c r="I41">
        <v>2.4350000000000001</v>
      </c>
      <c r="J41">
        <v>1.73</v>
      </c>
      <c r="K41">
        <v>1.2410000000000001</v>
      </c>
      <c r="L41">
        <f t="shared" si="16"/>
        <v>5.4060000000000006</v>
      </c>
      <c r="M41" t="s">
        <v>67</v>
      </c>
      <c r="N41">
        <v>1.6439999999999999</v>
      </c>
      <c r="O41" t="s">
        <v>122</v>
      </c>
      <c r="P41">
        <v>-0.69799999999999995</v>
      </c>
      <c r="Q41">
        <v>-1.1659999999999999</v>
      </c>
      <c r="R41">
        <v>35.267000000000003</v>
      </c>
      <c r="S41">
        <f t="shared" si="2"/>
        <v>0.3874420527326301</v>
      </c>
      <c r="T41">
        <f t="shared" si="3"/>
        <v>0.23567034837751225</v>
      </c>
      <c r="V41">
        <v>1.4416148048605699</v>
      </c>
      <c r="W41">
        <f t="shared" si="4"/>
        <v>0.20238519513942999</v>
      </c>
      <c r="X41">
        <f t="shared" si="5"/>
        <v>0.14038784455949332</v>
      </c>
      <c r="Z41">
        <v>2.032</v>
      </c>
      <c r="AA41">
        <f t="shared" si="6"/>
        <v>0.38800000000000012</v>
      </c>
      <c r="AB41">
        <f t="shared" si="7"/>
        <v>0.19094488188976383</v>
      </c>
      <c r="AD41">
        <v>1.6439999999999999</v>
      </c>
      <c r="AE41">
        <f t="shared" si="8"/>
        <v>0</v>
      </c>
      <c r="AF41">
        <f t="shared" si="9"/>
        <v>0</v>
      </c>
      <c r="AH41">
        <v>1.6439999999999999</v>
      </c>
      <c r="AI41">
        <f t="shared" si="10"/>
        <v>0</v>
      </c>
      <c r="AJ41">
        <f t="shared" si="15"/>
        <v>0</v>
      </c>
      <c r="AL41">
        <f t="shared" si="11"/>
        <v>-0.18505685759320012</v>
      </c>
      <c r="AM41">
        <f t="shared" si="12"/>
        <v>5.579472673700181E-4</v>
      </c>
      <c r="AN41">
        <f t="shared" si="13"/>
        <v>-0.3874420527326301</v>
      </c>
      <c r="AO41">
        <f t="shared" si="14"/>
        <v>-0.3874420527326301</v>
      </c>
    </row>
    <row r="42" spans="1:41" x14ac:dyDescent="0.35">
      <c r="A42">
        <v>151</v>
      </c>
      <c r="E42">
        <v>2.4285761692130299</v>
      </c>
      <c r="F42">
        <v>2.4271094743825801</v>
      </c>
      <c r="G42">
        <v>2.4285761692130299</v>
      </c>
      <c r="I42">
        <v>1.6839999999999999</v>
      </c>
      <c r="J42">
        <v>1.833</v>
      </c>
      <c r="K42">
        <v>0.46899999999999997</v>
      </c>
      <c r="L42">
        <f t="shared" si="16"/>
        <v>3.9859999999999998</v>
      </c>
      <c r="M42" t="s">
        <v>68</v>
      </c>
      <c r="N42">
        <v>2.4220000000000002</v>
      </c>
      <c r="O42" t="s">
        <v>123</v>
      </c>
      <c r="P42">
        <v>-1.087</v>
      </c>
      <c r="Q42">
        <v>-0.28000000000000003</v>
      </c>
      <c r="R42">
        <v>34.838000000000001</v>
      </c>
      <c r="S42">
        <f t="shared" si="2"/>
        <v>6.5761692130297256E-3</v>
      </c>
      <c r="T42">
        <f t="shared" si="3"/>
        <v>2.715181343117145E-3</v>
      </c>
      <c r="V42">
        <v>2.4217399387354401</v>
      </c>
      <c r="W42">
        <f t="shared" si="4"/>
        <v>2.6006126456001866E-4</v>
      </c>
      <c r="X42">
        <f t="shared" si="5"/>
        <v>1.0738612367098956E-4</v>
      </c>
      <c r="Z42">
        <v>2.4289999999999998</v>
      </c>
      <c r="AA42">
        <f t="shared" si="6"/>
        <v>6.9999999999996732E-3</v>
      </c>
      <c r="AB42">
        <f t="shared" si="7"/>
        <v>2.881844380403324E-3</v>
      </c>
      <c r="AD42">
        <v>2.4289999999999998</v>
      </c>
      <c r="AE42">
        <f t="shared" si="8"/>
        <v>6.9999999999996732E-3</v>
      </c>
      <c r="AF42">
        <f t="shared" si="9"/>
        <v>2.881844380403324E-3</v>
      </c>
      <c r="AH42">
        <v>2.4289999999999998</v>
      </c>
      <c r="AI42">
        <f t="shared" si="10"/>
        <v>6.9999999999996732E-3</v>
      </c>
      <c r="AJ42">
        <f t="shared" si="15"/>
        <v>2.881844380403324E-3</v>
      </c>
      <c r="AL42">
        <f t="shared" si="11"/>
        <v>-6.3161079484697069E-3</v>
      </c>
      <c r="AM42">
        <f t="shared" si="12"/>
        <v>4.2383078696994758E-4</v>
      </c>
      <c r="AN42">
        <f t="shared" si="13"/>
        <v>4.2383078696994758E-4</v>
      </c>
      <c r="AO42">
        <f t="shared" si="14"/>
        <v>4.2383078696994758E-4</v>
      </c>
    </row>
    <row r="43" spans="1:41" x14ac:dyDescent="0.35">
      <c r="A43">
        <v>152</v>
      </c>
      <c r="F43">
        <v>2.5183746213817502</v>
      </c>
      <c r="G43">
        <v>2.5183746213817502</v>
      </c>
      <c r="I43">
        <v>1.5369999999999999</v>
      </c>
      <c r="J43">
        <v>0.74199999999999999</v>
      </c>
      <c r="K43">
        <v>1.7669999999999999</v>
      </c>
      <c r="L43">
        <f t="shared" si="16"/>
        <v>4.0459999999999994</v>
      </c>
      <c r="M43" t="s">
        <v>69</v>
      </c>
      <c r="N43">
        <v>2.5179999999999998</v>
      </c>
      <c r="O43" t="s">
        <v>124</v>
      </c>
      <c r="P43">
        <v>-0.81599999999999995</v>
      </c>
      <c r="Q43">
        <v>0.54900000000000004</v>
      </c>
      <c r="R43">
        <v>35.167000000000002</v>
      </c>
      <c r="S43">
        <f t="shared" si="2"/>
        <v>3.7462138175037296E-4</v>
      </c>
      <c r="T43">
        <f t="shared" si="3"/>
        <v>1.4877735573882962E-4</v>
      </c>
      <c r="V43">
        <v>2.5178297718401601</v>
      </c>
      <c r="W43">
        <f t="shared" si="4"/>
        <v>1.7022815983969153E-4</v>
      </c>
      <c r="X43">
        <f t="shared" si="5"/>
        <v>6.7609082132379425E-5</v>
      </c>
      <c r="Z43">
        <v>2.5179999999999998</v>
      </c>
      <c r="AA43">
        <f t="shared" si="6"/>
        <v>0</v>
      </c>
      <c r="AB43">
        <f t="shared" si="7"/>
        <v>0</v>
      </c>
      <c r="AD43">
        <v>2.5179999999999998</v>
      </c>
      <c r="AE43">
        <f t="shared" si="8"/>
        <v>0</v>
      </c>
      <c r="AF43">
        <f t="shared" si="9"/>
        <v>0</v>
      </c>
      <c r="AH43">
        <v>2.5179999999999998</v>
      </c>
      <c r="AI43">
        <f t="shared" si="10"/>
        <v>0</v>
      </c>
      <c r="AJ43">
        <f t="shared" si="15"/>
        <v>0</v>
      </c>
      <c r="AL43">
        <f t="shared" si="11"/>
        <v>-2.0439322191068143E-4</v>
      </c>
      <c r="AM43">
        <f t="shared" si="12"/>
        <v>-3.7462138175037296E-4</v>
      </c>
      <c r="AN43">
        <f t="shared" si="13"/>
        <v>-3.7462138175037296E-4</v>
      </c>
      <c r="AO43">
        <f t="shared" si="14"/>
        <v>-3.7462138175037296E-4</v>
      </c>
    </row>
    <row r="44" spans="1:41" x14ac:dyDescent="0.35">
      <c r="A44">
        <v>153</v>
      </c>
      <c r="F44">
        <v>2.5454663070407499</v>
      </c>
      <c r="G44">
        <v>2.5454663070407499</v>
      </c>
      <c r="I44">
        <v>1.0740000000000001</v>
      </c>
      <c r="J44">
        <v>0.88200000000000001</v>
      </c>
      <c r="K44">
        <v>1.8109999999999999</v>
      </c>
      <c r="L44">
        <f t="shared" si="16"/>
        <v>3.7669999999999999</v>
      </c>
      <c r="M44" t="s">
        <v>70</v>
      </c>
      <c r="N44">
        <v>2.3260000000000001</v>
      </c>
      <c r="O44" t="s">
        <v>125</v>
      </c>
      <c r="P44">
        <v>0.36699999999999999</v>
      </c>
      <c r="Q44">
        <v>0.223</v>
      </c>
      <c r="R44">
        <v>34.802999999999997</v>
      </c>
      <c r="S44">
        <f t="shared" si="2"/>
        <v>0.21946630704074988</v>
      </c>
      <c r="T44">
        <f t="shared" si="3"/>
        <v>9.4353528392411803E-2</v>
      </c>
      <c r="V44">
        <v>2.32606752913467</v>
      </c>
      <c r="W44">
        <f t="shared" si="4"/>
        <v>6.7529134669896962E-5</v>
      </c>
      <c r="X44">
        <f t="shared" si="5"/>
        <v>2.9031459243583849E-5</v>
      </c>
      <c r="Z44">
        <v>2.5449999999999999</v>
      </c>
      <c r="AA44">
        <f t="shared" si="6"/>
        <v>0.21899999999999986</v>
      </c>
      <c r="AB44">
        <f t="shared" si="7"/>
        <v>8.6051080550098177E-2</v>
      </c>
      <c r="AD44">
        <v>2.5449999999999999</v>
      </c>
      <c r="AE44">
        <f t="shared" si="8"/>
        <v>0.21899999999999986</v>
      </c>
      <c r="AF44">
        <f t="shared" si="9"/>
        <v>8.6051080550098177E-2</v>
      </c>
      <c r="AH44">
        <v>2.5449999999999999</v>
      </c>
      <c r="AI44">
        <f t="shared" si="10"/>
        <v>0.21899999999999986</v>
      </c>
      <c r="AJ44">
        <f t="shared" si="15"/>
        <v>8.6051080550098177E-2</v>
      </c>
      <c r="AL44">
        <f t="shared" si="11"/>
        <v>-0.21939877790607998</v>
      </c>
      <c r="AM44">
        <f t="shared" si="12"/>
        <v>-4.6630704075001361E-4</v>
      </c>
      <c r="AN44">
        <f t="shared" si="13"/>
        <v>-4.6630704075001361E-4</v>
      </c>
      <c r="AO44">
        <f t="shared" si="14"/>
        <v>-4.6630704075001361E-4</v>
      </c>
    </row>
    <row r="45" spans="1:41" x14ac:dyDescent="0.35">
      <c r="A45">
        <v>154</v>
      </c>
      <c r="F45">
        <v>2.4538683880899801</v>
      </c>
      <c r="G45">
        <v>2.4538683880899801</v>
      </c>
      <c r="I45">
        <v>1.7589999999999999</v>
      </c>
      <c r="J45">
        <v>0.88</v>
      </c>
      <c r="K45">
        <v>1.546</v>
      </c>
      <c r="L45">
        <f t="shared" si="16"/>
        <v>4.1849999999999996</v>
      </c>
      <c r="M45" t="s">
        <v>71</v>
      </c>
      <c r="N45">
        <v>2.4540000000000002</v>
      </c>
      <c r="O45" t="s">
        <v>126</v>
      </c>
      <c r="P45">
        <v>0.128</v>
      </c>
      <c r="Q45">
        <v>6.0999999999999999E-2</v>
      </c>
      <c r="R45">
        <v>35.892000000000003</v>
      </c>
      <c r="S45">
        <f t="shared" si="2"/>
        <v>1.3161191002009076E-4</v>
      </c>
      <c r="T45">
        <f t="shared" si="3"/>
        <v>5.3631585175261107E-5</v>
      </c>
      <c r="V45">
        <v>1.84158523053416</v>
      </c>
      <c r="W45">
        <f t="shared" si="4"/>
        <v>0.61241476946584017</v>
      </c>
      <c r="X45">
        <f t="shared" si="5"/>
        <v>0.33254761132516608</v>
      </c>
      <c r="Z45">
        <v>2.4540000000000002</v>
      </c>
      <c r="AA45">
        <f t="shared" si="6"/>
        <v>0</v>
      </c>
      <c r="AB45">
        <f t="shared" si="7"/>
        <v>0</v>
      </c>
      <c r="AD45">
        <v>2.4540000000000002</v>
      </c>
      <c r="AE45">
        <f t="shared" si="8"/>
        <v>0</v>
      </c>
      <c r="AF45">
        <f t="shared" si="9"/>
        <v>0</v>
      </c>
      <c r="AH45">
        <v>2.4540000000000002</v>
      </c>
      <c r="AI45">
        <f t="shared" si="10"/>
        <v>0</v>
      </c>
      <c r="AJ45">
        <f t="shared" si="15"/>
        <v>0</v>
      </c>
      <c r="AL45">
        <f t="shared" si="11"/>
        <v>0.61228315755582008</v>
      </c>
      <c r="AM45">
        <f t="shared" si="12"/>
        <v>-1.3161191002009076E-4</v>
      </c>
      <c r="AN45">
        <f t="shared" si="13"/>
        <v>-1.3161191002009076E-4</v>
      </c>
      <c r="AO45">
        <f t="shared" si="14"/>
        <v>-1.3161191002009076E-4</v>
      </c>
    </row>
    <row r="46" spans="1:41" x14ac:dyDescent="0.35">
      <c r="A46">
        <v>155</v>
      </c>
      <c r="F46">
        <v>2.6677925585337801</v>
      </c>
      <c r="G46">
        <v>2.6677925585337801</v>
      </c>
      <c r="I46">
        <v>0.621</v>
      </c>
      <c r="J46">
        <v>1.1559999999999999</v>
      </c>
      <c r="K46">
        <v>1.0489999999999999</v>
      </c>
      <c r="L46">
        <f t="shared" si="16"/>
        <v>2.8259999999999996</v>
      </c>
      <c r="M46" t="s">
        <v>72</v>
      </c>
      <c r="N46">
        <v>2.6640000000000001</v>
      </c>
      <c r="O46" t="s">
        <v>127</v>
      </c>
      <c r="P46">
        <v>-4.1000000000000002E-2</v>
      </c>
      <c r="Q46">
        <v>0.60899999999999999</v>
      </c>
      <c r="R46">
        <v>34.209000000000003</v>
      </c>
      <c r="S46">
        <f t="shared" si="2"/>
        <v>3.7925585337799106E-3</v>
      </c>
      <c r="T46">
        <f t="shared" si="3"/>
        <v>1.4236330832507172E-3</v>
      </c>
      <c r="V46">
        <v>2.66400991770263</v>
      </c>
      <c r="W46">
        <f t="shared" si="4"/>
        <v>9.9177026298136184E-6</v>
      </c>
      <c r="X46">
        <f t="shared" si="5"/>
        <v>3.7228474878826191E-6</v>
      </c>
      <c r="Z46">
        <v>2.6680000000000001</v>
      </c>
      <c r="AA46">
        <f t="shared" si="6"/>
        <v>4.0000000000000036E-3</v>
      </c>
      <c r="AB46">
        <f t="shared" si="7"/>
        <v>1.499250374812595E-3</v>
      </c>
      <c r="AD46">
        <v>2.6680000000000001</v>
      </c>
      <c r="AE46">
        <f t="shared" si="8"/>
        <v>4.0000000000000036E-3</v>
      </c>
      <c r="AF46">
        <f t="shared" si="9"/>
        <v>1.499250374812595E-3</v>
      </c>
      <c r="AH46">
        <v>2.6680000000000001</v>
      </c>
      <c r="AI46">
        <f t="shared" si="10"/>
        <v>4.0000000000000036E-3</v>
      </c>
      <c r="AJ46">
        <f t="shared" si="15"/>
        <v>1.499250374812595E-3</v>
      </c>
      <c r="AL46">
        <f t="shared" si="11"/>
        <v>-3.782640831150097E-3</v>
      </c>
      <c r="AM46">
        <f t="shared" si="12"/>
        <v>2.0744146622009296E-4</v>
      </c>
      <c r="AN46">
        <f t="shared" si="13"/>
        <v>2.0744146622009296E-4</v>
      </c>
      <c r="AO46">
        <f t="shared" si="14"/>
        <v>2.0744146622009296E-4</v>
      </c>
    </row>
    <row r="47" spans="1:41" x14ac:dyDescent="0.35">
      <c r="A47">
        <v>156</v>
      </c>
      <c r="F47">
        <v>2.2201224941910298</v>
      </c>
      <c r="G47">
        <v>2.2201224941910298</v>
      </c>
      <c r="I47">
        <v>1.881</v>
      </c>
      <c r="J47">
        <v>0.64600000000000002</v>
      </c>
      <c r="K47">
        <v>1.964</v>
      </c>
      <c r="L47">
        <f t="shared" si="16"/>
        <v>4.4909999999999997</v>
      </c>
      <c r="M47" t="s">
        <v>73</v>
      </c>
      <c r="N47">
        <v>2.2200000000000002</v>
      </c>
      <c r="O47" t="s">
        <v>128</v>
      </c>
      <c r="P47">
        <v>4.2000000000000003E-2</v>
      </c>
      <c r="Q47">
        <v>0.84199999999999997</v>
      </c>
      <c r="R47">
        <v>33.593000000000004</v>
      </c>
      <c r="S47">
        <f t="shared" si="2"/>
        <v>1.2249419102960957E-4</v>
      </c>
      <c r="T47">
        <f t="shared" si="3"/>
        <v>5.517756352685115E-5</v>
      </c>
      <c r="V47">
        <v>2.0786686725885</v>
      </c>
      <c r="W47">
        <f t="shared" si="4"/>
        <v>0.14133132741150023</v>
      </c>
      <c r="X47">
        <f t="shared" si="5"/>
        <v>6.7991272142233633E-2</v>
      </c>
      <c r="Z47">
        <v>2.2200000000000002</v>
      </c>
      <c r="AA47">
        <f t="shared" si="6"/>
        <v>0</v>
      </c>
      <c r="AB47">
        <f t="shared" si="7"/>
        <v>0</v>
      </c>
      <c r="AD47">
        <v>2.2200000000000002</v>
      </c>
      <c r="AE47">
        <f t="shared" si="8"/>
        <v>0</v>
      </c>
      <c r="AF47">
        <f t="shared" si="9"/>
        <v>0</v>
      </c>
      <c r="AH47">
        <v>2.2200000000000002</v>
      </c>
      <c r="AI47">
        <f t="shared" si="10"/>
        <v>0</v>
      </c>
      <c r="AJ47">
        <f t="shared" si="15"/>
        <v>0</v>
      </c>
      <c r="AL47">
        <f t="shared" si="11"/>
        <v>0.14120883322047062</v>
      </c>
      <c r="AM47">
        <f t="shared" si="12"/>
        <v>-1.2249419102960957E-4</v>
      </c>
      <c r="AN47">
        <f t="shared" si="13"/>
        <v>-1.2249419102960957E-4</v>
      </c>
      <c r="AO47">
        <f t="shared" si="14"/>
        <v>-1.2249419102960957E-4</v>
      </c>
    </row>
    <row r="48" spans="1:41" x14ac:dyDescent="0.35">
      <c r="A48">
        <v>157</v>
      </c>
      <c r="F48">
        <v>2.7037233056117498</v>
      </c>
      <c r="G48">
        <v>2.7037233056117498</v>
      </c>
      <c r="I48">
        <v>0.67200000000000004</v>
      </c>
      <c r="J48">
        <v>2.5720000000000001</v>
      </c>
      <c r="K48">
        <v>1.944</v>
      </c>
      <c r="L48">
        <f t="shared" si="16"/>
        <v>5.1880000000000006</v>
      </c>
      <c r="M48" t="s">
        <v>74</v>
      </c>
      <c r="N48">
        <v>2.3340000000000001</v>
      </c>
      <c r="O48" t="s">
        <v>129</v>
      </c>
      <c r="P48">
        <v>0.58599999999999997</v>
      </c>
      <c r="Q48">
        <v>0.42699999999999999</v>
      </c>
      <c r="R48">
        <v>35.689</v>
      </c>
      <c r="S48">
        <f t="shared" si="2"/>
        <v>0.36972330561174971</v>
      </c>
      <c r="T48">
        <f t="shared" si="3"/>
        <v>0.15840758595190646</v>
      </c>
      <c r="V48">
        <v>2.2470830877015899</v>
      </c>
      <c r="W48">
        <f t="shared" si="4"/>
        <v>8.6916912298410143E-2</v>
      </c>
      <c r="X48">
        <f t="shared" si="5"/>
        <v>3.8679883611830473E-2</v>
      </c>
      <c r="Z48">
        <v>2.7040000000000002</v>
      </c>
      <c r="AA48">
        <f t="shared" si="6"/>
        <v>0.37000000000000011</v>
      </c>
      <c r="AB48">
        <f t="shared" si="7"/>
        <v>0.13683431952662725</v>
      </c>
      <c r="AD48">
        <v>2.3340000000000001</v>
      </c>
      <c r="AE48">
        <f t="shared" si="8"/>
        <v>0</v>
      </c>
      <c r="AF48">
        <f t="shared" si="9"/>
        <v>0</v>
      </c>
      <c r="AH48">
        <v>2.3340000000000001</v>
      </c>
      <c r="AI48">
        <f t="shared" si="10"/>
        <v>0</v>
      </c>
      <c r="AJ48">
        <f t="shared" si="15"/>
        <v>0</v>
      </c>
      <c r="AL48">
        <f t="shared" si="11"/>
        <v>-0.28280639331333957</v>
      </c>
      <c r="AM48">
        <f t="shared" si="12"/>
        <v>2.7669438825039805E-4</v>
      </c>
      <c r="AN48">
        <f t="shared" si="13"/>
        <v>-0.36972330561174971</v>
      </c>
      <c r="AO48">
        <f t="shared" si="14"/>
        <v>-0.36972330561174971</v>
      </c>
    </row>
    <row r="49" spans="1:41" x14ac:dyDescent="0.35">
      <c r="A49">
        <v>158</v>
      </c>
      <c r="F49">
        <v>2.52110334516451</v>
      </c>
      <c r="G49">
        <v>2.52110334516451</v>
      </c>
      <c r="I49">
        <v>0.48399999999999999</v>
      </c>
      <c r="J49">
        <v>0.20499999999999999</v>
      </c>
      <c r="K49">
        <v>0.60199999999999998</v>
      </c>
      <c r="L49">
        <f t="shared" si="16"/>
        <v>1.2909999999999999</v>
      </c>
      <c r="M49" t="s">
        <v>75</v>
      </c>
      <c r="N49">
        <v>2.2189999999999999</v>
      </c>
      <c r="O49" t="s">
        <v>130</v>
      </c>
      <c r="P49">
        <v>7.3999999999999996E-2</v>
      </c>
      <c r="Q49">
        <v>0.56599999999999995</v>
      </c>
      <c r="R49">
        <v>34.792999999999999</v>
      </c>
      <c r="S49">
        <f t="shared" si="2"/>
        <v>0.3021033451645101</v>
      </c>
      <c r="T49">
        <f t="shared" si="3"/>
        <v>0.13614391399932857</v>
      </c>
      <c r="V49">
        <v>1.3804179296399</v>
      </c>
      <c r="W49">
        <f t="shared" si="4"/>
        <v>0.83858207036009991</v>
      </c>
      <c r="X49">
        <f t="shared" si="5"/>
        <v>0.60748419181925217</v>
      </c>
      <c r="Z49">
        <v>2.5209999999999999</v>
      </c>
      <c r="AA49">
        <f t="shared" si="6"/>
        <v>0.30200000000000005</v>
      </c>
      <c r="AB49">
        <f t="shared" si="7"/>
        <v>0.1197937326457755</v>
      </c>
      <c r="AD49">
        <v>2.06</v>
      </c>
      <c r="AE49">
        <f t="shared" si="8"/>
        <v>0.15899999999999981</v>
      </c>
      <c r="AF49">
        <f t="shared" si="9"/>
        <v>7.7184466019417378E-2</v>
      </c>
      <c r="AH49">
        <v>2.06</v>
      </c>
      <c r="AI49">
        <f t="shared" si="10"/>
        <v>0.15899999999999981</v>
      </c>
      <c r="AJ49">
        <f t="shared" si="15"/>
        <v>7.7184466019417378E-2</v>
      </c>
      <c r="AL49">
        <f t="shared" si="11"/>
        <v>0.53647872519558981</v>
      </c>
      <c r="AM49">
        <f t="shared" si="12"/>
        <v>-1.0334516451004916E-4</v>
      </c>
      <c r="AN49">
        <f t="shared" si="13"/>
        <v>-0.14310334516451029</v>
      </c>
      <c r="AO49">
        <f t="shared" si="14"/>
        <v>-0.14310334516451029</v>
      </c>
    </row>
    <row r="50" spans="1:41" x14ac:dyDescent="0.35">
      <c r="A50">
        <v>159</v>
      </c>
      <c r="F50">
        <v>2.1280373016451199</v>
      </c>
      <c r="G50">
        <v>2.1280373016451199</v>
      </c>
      <c r="I50">
        <v>1.6579999999999999</v>
      </c>
      <c r="J50">
        <v>0.49399999999999999</v>
      </c>
      <c r="K50">
        <v>0.28399999999999997</v>
      </c>
      <c r="L50">
        <f t="shared" si="16"/>
        <v>2.4359999999999999</v>
      </c>
      <c r="M50" t="s">
        <v>76</v>
      </c>
      <c r="N50">
        <v>2.1280000000000001</v>
      </c>
      <c r="O50" t="s">
        <v>131</v>
      </c>
      <c r="P50">
        <v>3.0000000000000001E-3</v>
      </c>
      <c r="Q50">
        <v>0.52700000000000002</v>
      </c>
      <c r="R50">
        <v>35.222000000000001</v>
      </c>
      <c r="S50">
        <f t="shared" si="2"/>
        <v>3.7301645119836024E-5</v>
      </c>
      <c r="T50">
        <f t="shared" si="3"/>
        <v>1.7528968571351516E-5</v>
      </c>
      <c r="V50">
        <v>1.52751125183173</v>
      </c>
      <c r="W50">
        <f t="shared" si="4"/>
        <v>0.60048874816827014</v>
      </c>
      <c r="X50">
        <f t="shared" si="5"/>
        <v>0.39311576097929768</v>
      </c>
      <c r="Z50">
        <v>2.1280000000000001</v>
      </c>
      <c r="AA50">
        <f t="shared" si="6"/>
        <v>0</v>
      </c>
      <c r="AB50">
        <f t="shared" si="7"/>
        <v>0</v>
      </c>
      <c r="AD50">
        <v>2.1280000000000001</v>
      </c>
      <c r="AE50">
        <f t="shared" si="8"/>
        <v>0</v>
      </c>
      <c r="AF50">
        <f t="shared" si="9"/>
        <v>0</v>
      </c>
      <c r="AH50">
        <v>2.1280000000000001</v>
      </c>
      <c r="AI50">
        <f t="shared" si="10"/>
        <v>0</v>
      </c>
      <c r="AJ50">
        <f t="shared" si="15"/>
        <v>0</v>
      </c>
      <c r="AL50">
        <f t="shared" si="11"/>
        <v>0.6004514465231503</v>
      </c>
      <c r="AM50">
        <f t="shared" si="12"/>
        <v>-3.7301645119836024E-5</v>
      </c>
      <c r="AN50">
        <f t="shared" si="13"/>
        <v>-3.7301645119836024E-5</v>
      </c>
      <c r="AO50">
        <f t="shared" si="14"/>
        <v>-3.7301645119836024E-5</v>
      </c>
    </row>
    <row r="51" spans="1:41" x14ac:dyDescent="0.35">
      <c r="A51">
        <v>160</v>
      </c>
      <c r="F51">
        <v>2.6601951996772302</v>
      </c>
      <c r="G51">
        <v>2.6601951996772302</v>
      </c>
      <c r="I51">
        <v>0.86399999999999999</v>
      </c>
      <c r="J51">
        <v>0.71599999999999997</v>
      </c>
      <c r="K51">
        <v>1.659</v>
      </c>
      <c r="L51">
        <f t="shared" si="16"/>
        <v>3.2389999999999999</v>
      </c>
      <c r="M51" t="s">
        <v>77</v>
      </c>
      <c r="N51">
        <v>2.66</v>
      </c>
      <c r="O51" t="s">
        <v>132</v>
      </c>
      <c r="P51">
        <v>0.214</v>
      </c>
      <c r="Q51">
        <v>0.48899999999999999</v>
      </c>
      <c r="R51">
        <v>36.106999999999999</v>
      </c>
      <c r="S51">
        <f t="shared" si="2"/>
        <v>1.9519967723002907E-4</v>
      </c>
      <c r="T51">
        <f t="shared" si="3"/>
        <v>7.3383337304522202E-5</v>
      </c>
      <c r="V51">
        <v>2.6601951996772599</v>
      </c>
      <c r="W51">
        <f t="shared" si="4"/>
        <v>1.9519967725978304E-4</v>
      </c>
      <c r="X51">
        <f t="shared" si="5"/>
        <v>7.3377952596660975E-5</v>
      </c>
      <c r="Z51">
        <v>2.66</v>
      </c>
      <c r="AA51">
        <f t="shared" si="6"/>
        <v>0</v>
      </c>
      <c r="AB51">
        <f t="shared" si="7"/>
        <v>0</v>
      </c>
      <c r="AD51">
        <v>2.66</v>
      </c>
      <c r="AE51">
        <f t="shared" si="8"/>
        <v>0</v>
      </c>
      <c r="AF51">
        <f t="shared" si="9"/>
        <v>0</v>
      </c>
      <c r="AH51">
        <v>2.66</v>
      </c>
      <c r="AI51">
        <f t="shared" si="10"/>
        <v>0</v>
      </c>
      <c r="AJ51">
        <f t="shared" si="15"/>
        <v>0</v>
      </c>
      <c r="AL51">
        <f t="shared" si="11"/>
        <v>2.9753977059954195E-14</v>
      </c>
      <c r="AM51">
        <f t="shared" si="12"/>
        <v>-1.9519967723002907E-4</v>
      </c>
      <c r="AN51">
        <f t="shared" si="13"/>
        <v>-1.9519967723002907E-4</v>
      </c>
      <c r="AO51">
        <f t="shared" si="14"/>
        <v>-1.9519967723002907E-4</v>
      </c>
    </row>
    <row r="52" spans="1:41" x14ac:dyDescent="0.35">
      <c r="A52">
        <v>161</v>
      </c>
      <c r="F52">
        <v>2.5773658247763001</v>
      </c>
      <c r="G52">
        <v>2.5773658247763001</v>
      </c>
      <c r="I52">
        <v>1.405</v>
      </c>
      <c r="J52">
        <v>1.113</v>
      </c>
      <c r="K52">
        <v>0.76300000000000001</v>
      </c>
      <c r="L52">
        <f t="shared" si="16"/>
        <v>3.2809999999999997</v>
      </c>
      <c r="M52" t="s">
        <v>78</v>
      </c>
      <c r="N52">
        <v>2.577</v>
      </c>
      <c r="O52" t="s">
        <v>133</v>
      </c>
      <c r="P52">
        <v>-0.59799999999999998</v>
      </c>
      <c r="Q52">
        <v>-0.16900000000000001</v>
      </c>
      <c r="R52">
        <v>36</v>
      </c>
      <c r="S52">
        <f t="shared" si="2"/>
        <v>3.6582477630009436E-4</v>
      </c>
      <c r="T52">
        <f t="shared" si="3"/>
        <v>1.4195761594881426E-4</v>
      </c>
      <c r="V52">
        <v>1.1235107032612599</v>
      </c>
      <c r="W52">
        <f t="shared" si="4"/>
        <v>1.4534892967387401</v>
      </c>
      <c r="X52">
        <f t="shared" si="5"/>
        <v>1.2937031151725016</v>
      </c>
      <c r="Z52">
        <v>3.387</v>
      </c>
      <c r="AA52">
        <f t="shared" si="6"/>
        <v>0.81</v>
      </c>
      <c r="AB52">
        <f t="shared" si="7"/>
        <v>0.23914968999114261</v>
      </c>
      <c r="AD52">
        <v>2.577</v>
      </c>
      <c r="AE52">
        <f t="shared" si="8"/>
        <v>0</v>
      </c>
      <c r="AF52">
        <f t="shared" si="9"/>
        <v>0</v>
      </c>
      <c r="AH52">
        <v>2.577</v>
      </c>
      <c r="AI52">
        <f t="shared" si="10"/>
        <v>0</v>
      </c>
      <c r="AJ52">
        <f t="shared" si="15"/>
        <v>0</v>
      </c>
      <c r="AL52">
        <f t="shared" si="11"/>
        <v>1.45312347196244</v>
      </c>
      <c r="AM52">
        <f t="shared" si="12"/>
        <v>0.80963417522369996</v>
      </c>
      <c r="AN52">
        <f t="shared" si="13"/>
        <v>-3.6582477630009436E-4</v>
      </c>
      <c r="AO52">
        <f t="shared" si="14"/>
        <v>-3.6582477630009436E-4</v>
      </c>
    </row>
    <row r="53" spans="1:41" s="1" customFormat="1" x14ac:dyDescent="0.35">
      <c r="A53" s="1" t="s">
        <v>136</v>
      </c>
      <c r="S53" s="1">
        <f>AVERAGE(S2:S52)</f>
        <v>0.16873217731365525</v>
      </c>
      <c r="T53" s="1">
        <f>AVERAGE(T2:T52)</f>
        <v>6.2667480484282834E-2</v>
      </c>
      <c r="W53" s="1">
        <f>AVERAGE(W2:W52)</f>
        <v>0.38157430728783315</v>
      </c>
      <c r="X53" s="1">
        <f>AVERAGE(X2:X52)</f>
        <v>0.2585030254678638</v>
      </c>
      <c r="AA53" s="1">
        <f>AVERAGE(AA2:AA52)</f>
        <v>0.17721568627450973</v>
      </c>
      <c r="AB53" s="1">
        <f>AVERAGE(AB2:AB52)</f>
        <v>9.2914778401280845E-2</v>
      </c>
      <c r="AE53" s="1">
        <f>AVERAGE(AE2:AE52)</f>
        <v>0.11415686274509797</v>
      </c>
      <c r="AF53" s="1">
        <f>AVERAGE(AF2:AF52)</f>
        <v>7.1474787363009967E-2</v>
      </c>
      <c r="AI53" s="1">
        <f>AVERAGE(AI2:AI52)</f>
        <v>8.1313725490196026E-2</v>
      </c>
      <c r="AJ53" s="1">
        <f>AVERAGE(AJ2:AJ52)</f>
        <v>2.8873905193816204E-2</v>
      </c>
      <c r="AL53" s="1">
        <f>AVERAGE(AL2:AL52)</f>
        <v>0.21284212997417784</v>
      </c>
      <c r="AM53" s="1">
        <f>AVERAGE(AM2:AM52)</f>
        <v>8.4835089608545217E-3</v>
      </c>
      <c r="AN53" s="1">
        <f>AVERAGE(AN2:AN52)</f>
        <v>-5.457531456855727E-2</v>
      </c>
      <c r="AO53" s="1">
        <f>AVERAGE(AO2:AO52)</f>
        <v>-8.7418451823459239E-2</v>
      </c>
    </row>
    <row r="54" spans="1:41" s="2" customFormat="1" x14ac:dyDescent="0.35">
      <c r="A54" s="2" t="s">
        <v>137</v>
      </c>
      <c r="R54" s="2">
        <f>MAX(R2:R52)</f>
        <v>36.783000000000001</v>
      </c>
      <c r="S54" s="2">
        <f>MAX(S2:S52)</f>
        <v>0.74533657125305997</v>
      </c>
      <c r="T54" s="2">
        <f>MAX(T2:T52)</f>
        <v>0.24986140504628224</v>
      </c>
      <c r="W54" s="2">
        <f>MAX(W2:W52)</f>
        <v>1.519035368437418</v>
      </c>
      <c r="X54" s="2">
        <f>MAX(X2:X52)</f>
        <v>3.6430796606052827</v>
      </c>
      <c r="AA54" s="2">
        <f>MAX(AA2:AA52)</f>
        <v>1.302</v>
      </c>
      <c r="AB54" s="2">
        <f>MAX(AB2:AB52)</f>
        <v>2.053627760252366</v>
      </c>
      <c r="AE54" s="2">
        <f>MAX(AE2:AE52)</f>
        <v>1.302</v>
      </c>
      <c r="AF54" s="2">
        <f>MAX(AF2:AF52)</f>
        <v>2.053627760252366</v>
      </c>
      <c r="AI54" s="2">
        <f>MAX(AI2:AI52)</f>
        <v>0.60899999999999999</v>
      </c>
      <c r="AJ54" s="2">
        <f>MAX(AJ2:AJ52)</f>
        <v>0.28894230769230766</v>
      </c>
    </row>
    <row r="55" spans="1:41" s="3" customFormat="1" x14ac:dyDescent="0.35">
      <c r="A55" s="3" t="s">
        <v>144</v>
      </c>
      <c r="R55" s="3">
        <f>MIN(R2:R52)</f>
        <v>32.744</v>
      </c>
      <c r="S55" s="3">
        <f>MIN(S2:S52)</f>
        <v>3.7301645119836024E-5</v>
      </c>
      <c r="T55" s="3">
        <f>MIN(T2:T52)</f>
        <v>1.7528968571351516E-5</v>
      </c>
      <c r="W55" s="3">
        <f>MIN(W2:W52)</f>
        <v>9.9177026298136184E-6</v>
      </c>
      <c r="X55" s="3">
        <f>MIN(X2:X52)</f>
        <v>3.7228474878826191E-6</v>
      </c>
    </row>
    <row r="64" spans="1:41" x14ac:dyDescent="0.35">
      <c r="N64" t="s">
        <v>30</v>
      </c>
    </row>
  </sheetData>
  <autoFilter ref="A1:N1" xr:uid="{6EA05B87-8EAE-4DA1-B20C-37C70ED0B8A6}">
    <sortState xmlns:xlrd2="http://schemas.microsoft.com/office/spreadsheetml/2017/richdata2" ref="A2:N52">
      <sortCondition ref="A1"/>
    </sortState>
  </autoFilter>
  <conditionalFormatting sqref="S2:S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O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3C54-9224-4A43-A28B-F31DC4E6A64F}">
  <dimension ref="A1:T121"/>
  <sheetViews>
    <sheetView tabSelected="1" topLeftCell="C1" zoomScale="69" workbookViewId="0">
      <pane ySplit="1" topLeftCell="A2" activePane="bottomLeft" state="frozen"/>
      <selection pane="bottomLeft" activeCell="M2" sqref="M2:M52"/>
    </sheetView>
  </sheetViews>
  <sheetFormatPr defaultRowHeight="14.5" x14ac:dyDescent="0.35"/>
  <sheetData>
    <row r="1" spans="1:20" x14ac:dyDescent="0.35">
      <c r="B1" t="s">
        <v>269</v>
      </c>
      <c r="C1">
        <v>32.5</v>
      </c>
      <c r="D1">
        <v>32.75</v>
      </c>
      <c r="E1">
        <v>33</v>
      </c>
      <c r="F1">
        <v>33.25</v>
      </c>
      <c r="G1">
        <v>33.5</v>
      </c>
      <c r="H1">
        <v>33.75</v>
      </c>
      <c r="I1">
        <v>34</v>
      </c>
      <c r="J1">
        <v>34.25</v>
      </c>
      <c r="K1">
        <v>34.5</v>
      </c>
      <c r="L1">
        <v>34.75</v>
      </c>
      <c r="M1">
        <v>35</v>
      </c>
      <c r="N1">
        <v>35.25</v>
      </c>
      <c r="O1">
        <v>35.5</v>
      </c>
      <c r="P1">
        <v>35.75</v>
      </c>
      <c r="Q1">
        <v>36</v>
      </c>
      <c r="R1">
        <v>36.25</v>
      </c>
      <c r="S1">
        <v>36.5</v>
      </c>
      <c r="T1">
        <v>36.75</v>
      </c>
    </row>
    <row r="2" spans="1:20" x14ac:dyDescent="0.35">
      <c r="A2">
        <v>111</v>
      </c>
      <c r="B2">
        <v>2.9929999999999999</v>
      </c>
      <c r="C2">
        <v>2.9929999999999999</v>
      </c>
      <c r="D2">
        <v>2.9929999999999999</v>
      </c>
      <c r="E2">
        <v>2.9929999999999999</v>
      </c>
      <c r="F2">
        <v>2.9929999999999999</v>
      </c>
      <c r="G2">
        <v>2.9929999999999999</v>
      </c>
      <c r="H2">
        <v>2.9929999999999999</v>
      </c>
      <c r="I2">
        <v>2.9929999999999999</v>
      </c>
      <c r="J2">
        <v>2.9929999999999999</v>
      </c>
      <c r="K2">
        <v>2.9929999999999999</v>
      </c>
      <c r="L2">
        <v>2.9929999999999999</v>
      </c>
      <c r="M2">
        <v>2.9929999999999999</v>
      </c>
      <c r="N2">
        <v>2.9929999999999999</v>
      </c>
      <c r="O2">
        <v>2.9929999999999999</v>
      </c>
      <c r="P2">
        <v>2.9929999999999999</v>
      </c>
      <c r="Q2">
        <v>2.9929999999999999</v>
      </c>
      <c r="R2">
        <v>2.9929999999999999</v>
      </c>
      <c r="S2">
        <v>2.9929999999999999</v>
      </c>
      <c r="T2">
        <v>2.9929999999999999</v>
      </c>
    </row>
    <row r="3" spans="1:20" x14ac:dyDescent="0.35">
      <c r="A3">
        <v>112</v>
      </c>
      <c r="B3">
        <v>2.867</v>
      </c>
      <c r="C3">
        <v>2.9390000000000001</v>
      </c>
      <c r="D3">
        <v>2.9390000000000001</v>
      </c>
      <c r="E3">
        <v>2.9390000000000001</v>
      </c>
      <c r="F3">
        <v>2.9390000000000001</v>
      </c>
      <c r="G3">
        <v>2.9390000000000001</v>
      </c>
      <c r="H3">
        <v>3.157</v>
      </c>
      <c r="I3">
        <v>3.157</v>
      </c>
      <c r="J3">
        <v>2.87</v>
      </c>
      <c r="K3">
        <v>2.87</v>
      </c>
      <c r="L3">
        <v>2.87</v>
      </c>
      <c r="M3">
        <v>2.87</v>
      </c>
      <c r="N3">
        <v>2.87</v>
      </c>
      <c r="O3">
        <v>2.87</v>
      </c>
      <c r="P3">
        <v>2.87</v>
      </c>
      <c r="Q3">
        <v>2.87</v>
      </c>
      <c r="R3">
        <v>2.87</v>
      </c>
      <c r="S3">
        <v>2.87</v>
      </c>
      <c r="T3">
        <v>2.87</v>
      </c>
    </row>
    <row r="4" spans="1:20" x14ac:dyDescent="0.35">
      <c r="A4">
        <v>113</v>
      </c>
      <c r="B4">
        <v>2.4860000000000002</v>
      </c>
      <c r="C4">
        <v>2.4860000000000002</v>
      </c>
      <c r="D4">
        <v>2.4860000000000002</v>
      </c>
      <c r="E4">
        <v>2.4860000000000002</v>
      </c>
      <c r="F4">
        <v>2.4860000000000002</v>
      </c>
      <c r="G4">
        <v>2.4860000000000002</v>
      </c>
      <c r="H4">
        <v>2.548</v>
      </c>
      <c r="I4">
        <v>2.548</v>
      </c>
      <c r="J4">
        <v>2.548</v>
      </c>
      <c r="K4">
        <v>2.548</v>
      </c>
      <c r="L4">
        <v>2.548</v>
      </c>
      <c r="M4">
        <v>2.206</v>
      </c>
      <c r="N4">
        <v>2.4860000000000002</v>
      </c>
      <c r="O4">
        <v>2.4860000000000002</v>
      </c>
      <c r="P4">
        <v>2.4860000000000002</v>
      </c>
      <c r="Q4">
        <v>2.4780000000000002</v>
      </c>
      <c r="R4">
        <v>2.4780000000000002</v>
      </c>
      <c r="S4">
        <v>2.4780000000000002</v>
      </c>
      <c r="T4">
        <v>2.4780000000000002</v>
      </c>
    </row>
    <row r="5" spans="1:20" x14ac:dyDescent="0.35">
      <c r="A5">
        <v>114</v>
      </c>
      <c r="B5">
        <v>2.819</v>
      </c>
      <c r="C5">
        <v>2.819</v>
      </c>
      <c r="D5">
        <v>2.819</v>
      </c>
      <c r="E5">
        <v>2.819</v>
      </c>
      <c r="F5">
        <v>2.819</v>
      </c>
      <c r="G5">
        <v>2.819</v>
      </c>
      <c r="H5">
        <v>2.819</v>
      </c>
      <c r="I5">
        <v>2.819</v>
      </c>
      <c r="J5">
        <v>2.819</v>
      </c>
      <c r="K5">
        <v>2.819</v>
      </c>
      <c r="L5">
        <v>2.819</v>
      </c>
      <c r="M5">
        <v>2.819</v>
      </c>
      <c r="N5">
        <v>2.819</v>
      </c>
      <c r="O5">
        <v>2.819</v>
      </c>
      <c r="P5">
        <v>2.819</v>
      </c>
      <c r="Q5">
        <v>2.819</v>
      </c>
      <c r="R5">
        <v>2.819</v>
      </c>
      <c r="S5">
        <v>2.819</v>
      </c>
      <c r="T5">
        <v>2.819</v>
      </c>
    </row>
    <row r="6" spans="1:20" x14ac:dyDescent="0.35">
      <c r="A6">
        <v>115</v>
      </c>
      <c r="B6">
        <v>2.895</v>
      </c>
      <c r="C6">
        <v>3.0545</v>
      </c>
      <c r="D6">
        <v>3.0550000000000002</v>
      </c>
      <c r="E6">
        <v>3.0550000000000002</v>
      </c>
      <c r="F6">
        <v>3.0550000000000002</v>
      </c>
      <c r="G6">
        <v>3.0550000000000002</v>
      </c>
      <c r="H6">
        <v>3.0550000000000002</v>
      </c>
      <c r="I6">
        <v>2.8959999999999999</v>
      </c>
      <c r="J6">
        <v>2.8959999999999999</v>
      </c>
      <c r="K6">
        <v>2.8959999999999999</v>
      </c>
      <c r="L6">
        <v>2.8959999999999999</v>
      </c>
      <c r="M6">
        <v>2.8959999999999999</v>
      </c>
      <c r="N6">
        <v>2.8959999999999999</v>
      </c>
      <c r="O6">
        <v>2.8439999999999999</v>
      </c>
      <c r="P6">
        <v>2.8439999999999999</v>
      </c>
      <c r="Q6">
        <v>2.8439999999999999</v>
      </c>
      <c r="R6">
        <v>2.8439999999999999</v>
      </c>
      <c r="S6">
        <v>3.0550000000000002</v>
      </c>
      <c r="T6">
        <v>3.0550000000000002</v>
      </c>
    </row>
    <row r="7" spans="1:20" x14ac:dyDescent="0.35">
      <c r="A7">
        <v>116</v>
      </c>
      <c r="B7">
        <v>3.0510000000000002</v>
      </c>
      <c r="C7">
        <v>3.1179999999999999</v>
      </c>
      <c r="D7">
        <v>3.1179999999999999</v>
      </c>
      <c r="E7">
        <v>3.1179999999999999</v>
      </c>
      <c r="F7">
        <v>3.1179999999999999</v>
      </c>
      <c r="G7">
        <v>3.1179999999999999</v>
      </c>
      <c r="H7">
        <v>3.1179999999999999</v>
      </c>
      <c r="I7">
        <v>3.1179999999999999</v>
      </c>
      <c r="J7">
        <v>3.0510000000000002</v>
      </c>
      <c r="K7">
        <v>3.0510000000000002</v>
      </c>
      <c r="L7">
        <v>3.0510000000000002</v>
      </c>
      <c r="M7">
        <v>3.0510000000000002</v>
      </c>
      <c r="N7">
        <v>3.0510000000000002</v>
      </c>
      <c r="O7">
        <v>3.0510000000000002</v>
      </c>
      <c r="P7">
        <v>3.0510000000000002</v>
      </c>
      <c r="Q7">
        <v>3.0510000000000002</v>
      </c>
      <c r="R7">
        <v>3.0510000000000002</v>
      </c>
      <c r="S7">
        <v>3.0510000000000002</v>
      </c>
      <c r="T7">
        <v>3.0510000000000002</v>
      </c>
    </row>
    <row r="8" spans="1:20" x14ac:dyDescent="0.35">
      <c r="A8">
        <v>117</v>
      </c>
      <c r="B8">
        <v>3.2890000000000001</v>
      </c>
      <c r="C8">
        <v>3.7010000000000001</v>
      </c>
      <c r="D8">
        <v>3.7010000000000001</v>
      </c>
      <c r="E8">
        <v>3.7010000000000001</v>
      </c>
      <c r="F8">
        <v>3.7010000000000001</v>
      </c>
      <c r="G8">
        <v>3.7010000000000001</v>
      </c>
      <c r="H8">
        <v>3.7010000000000001</v>
      </c>
      <c r="I8">
        <v>3.7010000000000001</v>
      </c>
      <c r="J8">
        <v>3.58</v>
      </c>
      <c r="K8">
        <v>3.58</v>
      </c>
      <c r="L8">
        <v>3.58</v>
      </c>
      <c r="M8">
        <v>3.58</v>
      </c>
      <c r="N8">
        <v>3.58</v>
      </c>
      <c r="O8">
        <v>3.58</v>
      </c>
      <c r="P8">
        <v>3.58</v>
      </c>
      <c r="Q8">
        <v>3.58</v>
      </c>
      <c r="R8">
        <v>3.5259999999999998</v>
      </c>
      <c r="S8">
        <v>3.5259999999999998</v>
      </c>
      <c r="T8">
        <v>3.5259999999999998</v>
      </c>
    </row>
    <row r="9" spans="1:20" x14ac:dyDescent="0.35">
      <c r="A9">
        <v>118</v>
      </c>
      <c r="B9">
        <v>3.548</v>
      </c>
      <c r="C9">
        <v>3.7349999999999999</v>
      </c>
      <c r="D9">
        <v>3.7349999999999999</v>
      </c>
      <c r="E9">
        <v>3.7349999999999999</v>
      </c>
      <c r="F9">
        <v>3.7349999999999999</v>
      </c>
      <c r="G9">
        <v>3.7349999999999999</v>
      </c>
      <c r="H9">
        <v>3.7349999999999999</v>
      </c>
      <c r="I9">
        <v>3.7349999999999999</v>
      </c>
      <c r="J9">
        <v>3.7349999999999999</v>
      </c>
      <c r="K9">
        <v>3.7349999999999999</v>
      </c>
      <c r="L9">
        <v>3.7349999999999999</v>
      </c>
      <c r="M9">
        <v>3.7349999999999999</v>
      </c>
      <c r="N9">
        <v>3.7349999999999999</v>
      </c>
      <c r="O9">
        <v>3.7349999999999999</v>
      </c>
      <c r="P9">
        <v>3.7349999999999999</v>
      </c>
      <c r="Q9">
        <v>3.7349999999999999</v>
      </c>
      <c r="R9">
        <v>3.7349999999999999</v>
      </c>
      <c r="S9">
        <v>3.7349999999999999</v>
      </c>
      <c r="T9">
        <v>3.8180000000000001</v>
      </c>
    </row>
    <row r="10" spans="1:20" x14ac:dyDescent="0.35">
      <c r="A10">
        <v>119</v>
      </c>
      <c r="B10">
        <v>2.9830000000000001</v>
      </c>
      <c r="C10">
        <v>2.9830000000000001</v>
      </c>
      <c r="D10">
        <v>2.9830000000000001</v>
      </c>
      <c r="E10">
        <v>2.9830000000000001</v>
      </c>
      <c r="F10">
        <v>2.9830000000000001</v>
      </c>
      <c r="G10">
        <v>2.9830000000000001</v>
      </c>
      <c r="H10">
        <v>2.9830000000000001</v>
      </c>
      <c r="I10">
        <v>2.9830000000000001</v>
      </c>
      <c r="J10">
        <v>2.9830000000000001</v>
      </c>
      <c r="K10">
        <v>2.9830000000000001</v>
      </c>
      <c r="L10">
        <v>2.9830000000000001</v>
      </c>
      <c r="M10">
        <v>2.9830000000000001</v>
      </c>
      <c r="N10">
        <v>2.9830000000000001</v>
      </c>
      <c r="O10">
        <v>2.9830000000000001</v>
      </c>
      <c r="P10">
        <v>2.9830000000000001</v>
      </c>
      <c r="Q10">
        <v>2.9830000000000001</v>
      </c>
      <c r="R10">
        <v>2.9830000000000001</v>
      </c>
      <c r="S10">
        <v>2.9830000000000001</v>
      </c>
      <c r="T10">
        <v>3.7280000000000002</v>
      </c>
    </row>
    <row r="11" spans="1:20" x14ac:dyDescent="0.35">
      <c r="A11">
        <v>120</v>
      </c>
      <c r="B11">
        <v>3.069</v>
      </c>
      <c r="C11">
        <v>3.2559999999999998</v>
      </c>
      <c r="D11">
        <v>3.2559999999999998</v>
      </c>
      <c r="E11">
        <v>3.069</v>
      </c>
      <c r="F11">
        <v>3.0779999999999998</v>
      </c>
      <c r="G11">
        <v>3.0779999999999998</v>
      </c>
      <c r="H11">
        <v>3.0779999999999998</v>
      </c>
      <c r="I11">
        <v>3.0779999999999998</v>
      </c>
      <c r="J11">
        <v>3.0779999999999998</v>
      </c>
      <c r="K11">
        <v>3.0779999999999998</v>
      </c>
      <c r="L11">
        <v>3.0779999999999998</v>
      </c>
      <c r="M11">
        <v>3.11</v>
      </c>
      <c r="N11">
        <v>3.11</v>
      </c>
      <c r="O11">
        <v>3.11</v>
      </c>
      <c r="P11">
        <v>3.11</v>
      </c>
      <c r="Q11">
        <v>3.11</v>
      </c>
      <c r="R11">
        <v>3.11</v>
      </c>
      <c r="S11">
        <v>3.0859999999999999</v>
      </c>
      <c r="T11">
        <v>3.2559999999999998</v>
      </c>
    </row>
    <row r="12" spans="1:20" x14ac:dyDescent="0.35">
      <c r="A12">
        <v>121</v>
      </c>
      <c r="B12">
        <v>2.7610000000000001</v>
      </c>
      <c r="C12">
        <v>3.1339999999999999</v>
      </c>
      <c r="D12">
        <v>3.1339999999999999</v>
      </c>
      <c r="E12">
        <v>3.1339999999999999</v>
      </c>
      <c r="F12">
        <v>3.1339999999999999</v>
      </c>
      <c r="G12">
        <v>3.1339999999999999</v>
      </c>
      <c r="H12">
        <v>2.7610000000000001</v>
      </c>
      <c r="I12">
        <v>2.7610000000000001</v>
      </c>
      <c r="J12">
        <v>2.7610000000000001</v>
      </c>
      <c r="K12">
        <v>2.7610000000000001</v>
      </c>
      <c r="L12">
        <v>2.7610000000000001</v>
      </c>
      <c r="M12">
        <v>2.6829999999999998</v>
      </c>
      <c r="N12">
        <v>2.6829999999999998</v>
      </c>
      <c r="O12">
        <v>2.6829999999999998</v>
      </c>
      <c r="P12">
        <v>2.6829999999999998</v>
      </c>
      <c r="Q12">
        <v>2.6829999999999998</v>
      </c>
      <c r="R12">
        <v>2.6829999999999998</v>
      </c>
      <c r="S12">
        <v>2.6669999999999998</v>
      </c>
      <c r="T12">
        <v>3.1339999999999999</v>
      </c>
    </row>
    <row r="13" spans="1:20" x14ac:dyDescent="0.35">
      <c r="A13">
        <v>122</v>
      </c>
      <c r="B13">
        <v>3.02</v>
      </c>
      <c r="C13">
        <v>3.02</v>
      </c>
      <c r="D13">
        <v>3.02</v>
      </c>
      <c r="E13">
        <v>3.02</v>
      </c>
      <c r="F13">
        <v>3.02</v>
      </c>
      <c r="G13">
        <v>3.02</v>
      </c>
      <c r="H13">
        <v>3.02</v>
      </c>
      <c r="I13">
        <v>3.02</v>
      </c>
      <c r="J13">
        <v>3.02</v>
      </c>
      <c r="K13">
        <v>3.02</v>
      </c>
      <c r="L13">
        <v>3.02</v>
      </c>
      <c r="M13">
        <v>3.02</v>
      </c>
      <c r="N13">
        <v>2.7829999999999999</v>
      </c>
      <c r="O13">
        <v>2.7829999999999999</v>
      </c>
      <c r="P13">
        <v>2.7829999999999999</v>
      </c>
      <c r="Q13">
        <v>2.7829999999999999</v>
      </c>
      <c r="R13">
        <v>3.02</v>
      </c>
      <c r="S13">
        <v>3.02</v>
      </c>
      <c r="T13">
        <v>3.02</v>
      </c>
    </row>
    <row r="14" spans="1:20" x14ac:dyDescent="0.35">
      <c r="A14">
        <v>123</v>
      </c>
      <c r="B14">
        <v>3.355</v>
      </c>
      <c r="C14">
        <v>3.355</v>
      </c>
      <c r="D14">
        <v>3.355</v>
      </c>
      <c r="E14">
        <v>3.355</v>
      </c>
      <c r="F14">
        <v>3.355</v>
      </c>
      <c r="G14">
        <v>3.355</v>
      </c>
      <c r="H14">
        <v>3.355</v>
      </c>
      <c r="I14">
        <v>3.355</v>
      </c>
      <c r="J14">
        <v>3.355</v>
      </c>
      <c r="K14">
        <v>3.355</v>
      </c>
      <c r="L14">
        <v>3.355</v>
      </c>
      <c r="M14">
        <v>3.355</v>
      </c>
      <c r="N14">
        <v>3.3220000000000001</v>
      </c>
      <c r="O14">
        <v>3.34</v>
      </c>
      <c r="P14">
        <v>3.34</v>
      </c>
      <c r="Q14">
        <v>3.34</v>
      </c>
      <c r="R14">
        <v>3.355</v>
      </c>
      <c r="S14">
        <v>3.2330000000000001</v>
      </c>
      <c r="T14">
        <v>3.2210000000000001</v>
      </c>
    </row>
    <row r="15" spans="1:20" x14ac:dyDescent="0.35">
      <c r="A15">
        <v>124</v>
      </c>
      <c r="B15">
        <v>3.4420000000000002</v>
      </c>
      <c r="C15">
        <v>3.8879999999999999</v>
      </c>
      <c r="D15">
        <v>3.8879999999999999</v>
      </c>
      <c r="E15">
        <v>3.8879999999999999</v>
      </c>
      <c r="F15">
        <v>3.8879999999999999</v>
      </c>
      <c r="G15">
        <v>3.8879999999999999</v>
      </c>
      <c r="H15">
        <v>3.8879999999999999</v>
      </c>
      <c r="I15">
        <v>3.8879999999999999</v>
      </c>
      <c r="J15">
        <v>3.8879999999999999</v>
      </c>
      <c r="K15">
        <v>3.4420000000000002</v>
      </c>
      <c r="L15">
        <v>3.4420000000000002</v>
      </c>
      <c r="M15">
        <v>3.4420000000000002</v>
      </c>
      <c r="N15">
        <v>3.4420000000000002</v>
      </c>
      <c r="O15">
        <v>3.4420000000000002</v>
      </c>
      <c r="P15">
        <v>3.4420000000000002</v>
      </c>
      <c r="Q15">
        <v>3.4420000000000002</v>
      </c>
      <c r="R15">
        <v>3.4420000000000002</v>
      </c>
      <c r="S15">
        <v>3.4420000000000002</v>
      </c>
      <c r="T15">
        <v>3.4420000000000002</v>
      </c>
    </row>
    <row r="16" spans="1:20" x14ac:dyDescent="0.35">
      <c r="A16">
        <v>125</v>
      </c>
      <c r="B16">
        <v>2.5779999999999998</v>
      </c>
      <c r="C16">
        <v>2.5779999999999998</v>
      </c>
      <c r="D16">
        <v>2.5779999999999998</v>
      </c>
      <c r="E16">
        <v>2.5779999999999998</v>
      </c>
      <c r="F16">
        <v>2.5779999999999998</v>
      </c>
      <c r="G16">
        <v>2.5779999999999998</v>
      </c>
      <c r="H16">
        <v>2.5779999999999998</v>
      </c>
      <c r="I16">
        <v>2.5779999999999998</v>
      </c>
      <c r="J16">
        <v>2.5779999999999998</v>
      </c>
      <c r="K16">
        <v>2.5779999999999998</v>
      </c>
      <c r="L16">
        <v>2.5779999999999998</v>
      </c>
      <c r="M16">
        <v>2.5779999999999998</v>
      </c>
      <c r="N16">
        <v>2.5779999999999998</v>
      </c>
      <c r="O16">
        <v>2.5129999999999999</v>
      </c>
      <c r="P16">
        <v>2.5779999999999998</v>
      </c>
      <c r="Q16">
        <v>2.5779999999999998</v>
      </c>
      <c r="R16">
        <v>2.5779999999999998</v>
      </c>
      <c r="S16">
        <v>2.5779999999999998</v>
      </c>
      <c r="T16">
        <v>2.5779999999999998</v>
      </c>
    </row>
    <row r="17" spans="1:20" x14ac:dyDescent="0.35">
      <c r="A17">
        <v>126</v>
      </c>
      <c r="B17">
        <v>2.681</v>
      </c>
      <c r="C17">
        <v>2.8919999999999999</v>
      </c>
      <c r="D17">
        <v>1.9390000000000001</v>
      </c>
      <c r="E17">
        <v>1.9390000000000001</v>
      </c>
      <c r="F17">
        <v>1.9390000000000001</v>
      </c>
      <c r="G17">
        <v>2.08</v>
      </c>
      <c r="H17">
        <v>2.08</v>
      </c>
      <c r="I17">
        <v>2.08</v>
      </c>
      <c r="J17">
        <v>2.08</v>
      </c>
      <c r="K17">
        <v>2.08</v>
      </c>
      <c r="L17">
        <v>2.08</v>
      </c>
      <c r="M17">
        <v>2.08</v>
      </c>
      <c r="N17">
        <v>2.681</v>
      </c>
      <c r="O17">
        <v>2.8919999999999999</v>
      </c>
      <c r="P17">
        <v>2.681</v>
      </c>
      <c r="Q17">
        <v>2.681</v>
      </c>
      <c r="R17">
        <v>2.681</v>
      </c>
      <c r="S17">
        <v>2.681</v>
      </c>
      <c r="T17">
        <v>2.887</v>
      </c>
    </row>
    <row r="18" spans="1:20" x14ac:dyDescent="0.35">
      <c r="A18">
        <v>127</v>
      </c>
      <c r="B18">
        <v>1.9359999999999999</v>
      </c>
      <c r="C18">
        <v>1.9359999999999999</v>
      </c>
      <c r="D18">
        <v>1.9359999999999999</v>
      </c>
      <c r="E18">
        <v>1.9359999999999999</v>
      </c>
      <c r="F18">
        <v>1.9359999999999999</v>
      </c>
      <c r="G18">
        <v>1.9359999999999999</v>
      </c>
      <c r="H18">
        <v>1.9359999999999999</v>
      </c>
      <c r="I18">
        <v>1.9359999999999999</v>
      </c>
      <c r="J18">
        <v>1.9359999999999999</v>
      </c>
      <c r="K18">
        <v>1.9359999999999999</v>
      </c>
      <c r="L18">
        <v>1.71</v>
      </c>
      <c r="M18">
        <v>1.9039999999999999</v>
      </c>
      <c r="N18">
        <v>1.9039999999999999</v>
      </c>
      <c r="O18">
        <v>1.9359999999999999</v>
      </c>
      <c r="P18">
        <v>1.9359999999999999</v>
      </c>
      <c r="Q18">
        <v>1.9359999999999999</v>
      </c>
      <c r="R18">
        <v>1.9359999999999999</v>
      </c>
      <c r="S18">
        <v>1.9359999999999999</v>
      </c>
      <c r="T18">
        <v>1.9359999999999999</v>
      </c>
    </row>
    <row r="19" spans="1:20" x14ac:dyDescent="0.35">
      <c r="A19">
        <v>128</v>
      </c>
      <c r="B19">
        <v>2.355</v>
      </c>
      <c r="C19">
        <v>2.3580000000000001</v>
      </c>
      <c r="D19">
        <v>2.3580000000000001</v>
      </c>
      <c r="E19">
        <v>2.3580000000000001</v>
      </c>
      <c r="F19">
        <v>2.3580000000000001</v>
      </c>
      <c r="G19">
        <v>2.3580000000000001</v>
      </c>
      <c r="H19">
        <v>2.3580000000000001</v>
      </c>
      <c r="I19">
        <v>2.3580000000000001</v>
      </c>
      <c r="J19">
        <v>2.3580000000000001</v>
      </c>
      <c r="K19">
        <v>2.355</v>
      </c>
      <c r="L19">
        <v>2.3580000000000001</v>
      </c>
      <c r="M19">
        <v>2.3580000000000001</v>
      </c>
      <c r="N19">
        <v>2.3580000000000001</v>
      </c>
      <c r="O19">
        <v>2.3580000000000001</v>
      </c>
      <c r="P19">
        <v>2.3580000000000001</v>
      </c>
      <c r="Q19">
        <v>2.3580000000000001</v>
      </c>
      <c r="R19">
        <v>2.3580000000000001</v>
      </c>
      <c r="S19">
        <v>2.3580000000000001</v>
      </c>
      <c r="T19">
        <v>2.3580000000000001</v>
      </c>
    </row>
    <row r="20" spans="1:20" x14ac:dyDescent="0.35">
      <c r="A20">
        <v>129</v>
      </c>
      <c r="B20">
        <v>2.5129999999999999</v>
      </c>
      <c r="C20">
        <v>2.6219999999999999</v>
      </c>
      <c r="D20">
        <v>2.6219999999999999</v>
      </c>
      <c r="E20">
        <v>2.6219999999999999</v>
      </c>
      <c r="F20">
        <v>2.5129999999999999</v>
      </c>
      <c r="G20">
        <v>2.5129999999999999</v>
      </c>
      <c r="H20">
        <v>2.5129999999999999</v>
      </c>
      <c r="I20">
        <v>2.5129999999999999</v>
      </c>
      <c r="J20">
        <v>2.5129999999999999</v>
      </c>
      <c r="K20">
        <v>2.5129999999999999</v>
      </c>
      <c r="L20">
        <v>2.6219999999999999</v>
      </c>
      <c r="M20">
        <v>2.6219999999999999</v>
      </c>
      <c r="N20">
        <v>2.6219999999999999</v>
      </c>
      <c r="O20">
        <v>2.6219999999999999</v>
      </c>
      <c r="P20">
        <v>2.6219999999999999</v>
      </c>
      <c r="Q20">
        <v>2.6219999999999999</v>
      </c>
      <c r="R20">
        <v>2.6219999999999999</v>
      </c>
      <c r="S20">
        <v>2.6219999999999999</v>
      </c>
      <c r="T20">
        <v>2.6219999999999999</v>
      </c>
    </row>
    <row r="21" spans="1:20" x14ac:dyDescent="0.35">
      <c r="A21">
        <v>130</v>
      </c>
      <c r="B21">
        <v>3.0190000000000001</v>
      </c>
      <c r="C21">
        <v>3.0339999999999998</v>
      </c>
      <c r="D21">
        <v>3.0339999999999998</v>
      </c>
      <c r="E21">
        <v>3.0339999999999998</v>
      </c>
      <c r="F21">
        <v>3.1120000000000001</v>
      </c>
      <c r="G21">
        <v>3.1120000000000001</v>
      </c>
      <c r="H21">
        <v>3.1120000000000001</v>
      </c>
      <c r="I21">
        <v>3.1120000000000001</v>
      </c>
      <c r="J21">
        <v>3.1120000000000001</v>
      </c>
      <c r="K21">
        <v>3.1120000000000001</v>
      </c>
      <c r="L21">
        <v>3.0339999999999998</v>
      </c>
      <c r="M21">
        <v>3.0339999999999998</v>
      </c>
      <c r="N21">
        <v>3.0339999999999998</v>
      </c>
      <c r="O21">
        <v>3.0339999999999998</v>
      </c>
      <c r="P21">
        <v>3.0190000000000001</v>
      </c>
      <c r="Q21">
        <v>3.1120000000000001</v>
      </c>
      <c r="R21">
        <v>3.1120000000000001</v>
      </c>
      <c r="S21">
        <v>3.1120000000000001</v>
      </c>
      <c r="T21">
        <v>3.1120000000000001</v>
      </c>
    </row>
    <row r="22" spans="1:20" x14ac:dyDescent="0.35">
      <c r="A22">
        <v>131</v>
      </c>
      <c r="B22">
        <v>2.68</v>
      </c>
      <c r="C22">
        <v>2.165</v>
      </c>
      <c r="D22">
        <v>2.6829999999999998</v>
      </c>
      <c r="E22">
        <v>2.6829999999999998</v>
      </c>
      <c r="F22">
        <v>2.6829999999999998</v>
      </c>
      <c r="G22">
        <v>2.6829999999999998</v>
      </c>
      <c r="H22">
        <v>2.6829999999999998</v>
      </c>
      <c r="I22">
        <v>2.6829999999999998</v>
      </c>
      <c r="J22">
        <v>2.6829999999999998</v>
      </c>
      <c r="K22">
        <v>2.7759999999999998</v>
      </c>
      <c r="L22">
        <v>2.7759999999999998</v>
      </c>
      <c r="M22">
        <v>2.7759999999999998</v>
      </c>
      <c r="N22">
        <v>2.7759999999999998</v>
      </c>
      <c r="O22">
        <v>2.7759999999999998</v>
      </c>
      <c r="P22">
        <v>2.7759999999999998</v>
      </c>
      <c r="Q22">
        <v>2.835</v>
      </c>
      <c r="R22">
        <v>2.835</v>
      </c>
      <c r="S22">
        <v>2.835</v>
      </c>
      <c r="T22">
        <v>2.835</v>
      </c>
    </row>
    <row r="23" spans="1:20" x14ac:dyDescent="0.35">
      <c r="A23">
        <v>132</v>
      </c>
      <c r="B23">
        <v>3.3319999999999999</v>
      </c>
      <c r="C23">
        <v>3.3319999999999999</v>
      </c>
      <c r="D23">
        <v>3.5209999999999999</v>
      </c>
      <c r="E23">
        <v>3.3319999999999999</v>
      </c>
      <c r="F23">
        <v>3.3319999999999999</v>
      </c>
      <c r="G23">
        <v>3.3319999999999999</v>
      </c>
      <c r="H23">
        <v>3.3319999999999999</v>
      </c>
      <c r="I23">
        <v>3.3319999999999999</v>
      </c>
      <c r="J23">
        <v>3.3319999999999999</v>
      </c>
      <c r="K23">
        <v>3.3319999999999999</v>
      </c>
      <c r="L23">
        <v>3.3319999999999999</v>
      </c>
      <c r="M23">
        <v>3.3319999999999999</v>
      </c>
      <c r="N23">
        <v>3.3849999999999998</v>
      </c>
      <c r="O23">
        <v>3.3849999999999998</v>
      </c>
      <c r="P23">
        <v>3.3849999999999998</v>
      </c>
      <c r="Q23">
        <v>3.3849999999999998</v>
      </c>
      <c r="R23">
        <v>3.3849999999999998</v>
      </c>
      <c r="S23">
        <v>3.3849999999999998</v>
      </c>
      <c r="T23">
        <v>3.3849999999999998</v>
      </c>
    </row>
    <row r="24" spans="1:20" x14ac:dyDescent="0.35">
      <c r="A24">
        <v>133</v>
      </c>
      <c r="B24">
        <v>3.0470000000000002</v>
      </c>
      <c r="C24">
        <v>3.4550000000000001</v>
      </c>
      <c r="D24">
        <v>3.5089999999999999</v>
      </c>
      <c r="E24">
        <v>3.4550000000000001</v>
      </c>
      <c r="F24">
        <v>3.4550000000000001</v>
      </c>
      <c r="G24">
        <v>3.0470000000000002</v>
      </c>
      <c r="H24">
        <v>3.0470000000000002</v>
      </c>
      <c r="I24">
        <v>3.0470000000000002</v>
      </c>
      <c r="J24">
        <v>3.0470000000000002</v>
      </c>
      <c r="K24">
        <v>3.0470000000000002</v>
      </c>
      <c r="L24">
        <v>3.0470000000000002</v>
      </c>
      <c r="M24">
        <v>3.0470000000000002</v>
      </c>
      <c r="N24">
        <v>3.0470000000000002</v>
      </c>
      <c r="O24">
        <v>3.4550000000000001</v>
      </c>
      <c r="P24">
        <v>3.4550000000000001</v>
      </c>
      <c r="Q24">
        <v>3.4550000000000001</v>
      </c>
      <c r="R24">
        <v>3.4550000000000001</v>
      </c>
      <c r="S24">
        <v>3.4550000000000001</v>
      </c>
      <c r="T24">
        <v>3.4550000000000001</v>
      </c>
    </row>
    <row r="25" spans="1:20" x14ac:dyDescent="0.35">
      <c r="A25">
        <v>134</v>
      </c>
      <c r="B25">
        <v>3.052</v>
      </c>
      <c r="C25">
        <v>3.5289999999999999</v>
      </c>
      <c r="D25">
        <v>3.5289999999999999</v>
      </c>
      <c r="E25">
        <v>3.052</v>
      </c>
      <c r="F25">
        <v>3.052</v>
      </c>
      <c r="G25">
        <v>2.4580000000000002</v>
      </c>
      <c r="H25">
        <v>2.4580000000000002</v>
      </c>
      <c r="I25">
        <v>2.4580000000000002</v>
      </c>
      <c r="J25">
        <v>2.4580000000000002</v>
      </c>
      <c r="K25">
        <v>2.4580000000000002</v>
      </c>
      <c r="L25">
        <v>2.4350000000000001</v>
      </c>
      <c r="M25">
        <v>3.052</v>
      </c>
      <c r="N25">
        <v>3.052</v>
      </c>
      <c r="O25">
        <v>3.052</v>
      </c>
      <c r="P25">
        <v>3.052</v>
      </c>
      <c r="Q25">
        <v>3.052</v>
      </c>
      <c r="R25">
        <v>3.052</v>
      </c>
      <c r="S25">
        <v>3.052</v>
      </c>
      <c r="T25">
        <v>3.052</v>
      </c>
    </row>
    <row r="26" spans="1:20" x14ac:dyDescent="0.35">
      <c r="A26">
        <v>135</v>
      </c>
      <c r="B26">
        <v>2.8759999999999999</v>
      </c>
      <c r="C26">
        <v>2.95</v>
      </c>
      <c r="D26">
        <v>2.95</v>
      </c>
      <c r="E26">
        <v>2.9289999999999998</v>
      </c>
      <c r="F26">
        <v>2.9289999999999998</v>
      </c>
      <c r="G26">
        <v>3.4849999999999999</v>
      </c>
      <c r="H26">
        <v>3.4849999999999999</v>
      </c>
      <c r="I26">
        <v>3.4849999999999999</v>
      </c>
      <c r="J26">
        <v>3.4849999999999999</v>
      </c>
      <c r="K26">
        <v>3.4849999999999999</v>
      </c>
      <c r="L26">
        <v>2.95</v>
      </c>
      <c r="M26">
        <v>2.9289999999999998</v>
      </c>
      <c r="N26">
        <v>2.9289999999999998</v>
      </c>
      <c r="O26">
        <v>2.9289999999999998</v>
      </c>
      <c r="P26">
        <v>2.8759999999999999</v>
      </c>
      <c r="Q26">
        <v>3.4849999999999999</v>
      </c>
      <c r="R26">
        <v>3.4849999999999999</v>
      </c>
      <c r="S26">
        <v>3.4849999999999999</v>
      </c>
      <c r="T26">
        <v>3.4849999999999999</v>
      </c>
    </row>
    <row r="27" spans="1:20" x14ac:dyDescent="0.35">
      <c r="A27">
        <v>136</v>
      </c>
      <c r="B27">
        <v>2.94</v>
      </c>
      <c r="C27">
        <v>2.94</v>
      </c>
      <c r="D27">
        <v>2.94</v>
      </c>
      <c r="E27">
        <v>3.016</v>
      </c>
      <c r="F27">
        <v>2.94</v>
      </c>
      <c r="G27">
        <v>2.94</v>
      </c>
      <c r="H27">
        <v>2.94</v>
      </c>
      <c r="I27">
        <v>2.94</v>
      </c>
      <c r="J27">
        <v>3.016</v>
      </c>
      <c r="K27">
        <v>3.016</v>
      </c>
      <c r="L27">
        <v>2.94</v>
      </c>
      <c r="M27">
        <v>3.016</v>
      </c>
      <c r="N27">
        <v>3.016</v>
      </c>
      <c r="O27">
        <v>3.016</v>
      </c>
      <c r="P27">
        <v>3.016</v>
      </c>
      <c r="Q27">
        <v>3.016</v>
      </c>
      <c r="R27">
        <v>3.016</v>
      </c>
      <c r="S27">
        <v>3.016</v>
      </c>
      <c r="T27">
        <v>3.016</v>
      </c>
    </row>
    <row r="28" spans="1:20" x14ac:dyDescent="0.35">
      <c r="A28">
        <v>137</v>
      </c>
      <c r="B28">
        <v>2.5579999999999998</v>
      </c>
      <c r="C28">
        <v>2.8239999999999998</v>
      </c>
      <c r="D28">
        <v>2.8239999999999998</v>
      </c>
      <c r="E28">
        <v>2.8239999999999998</v>
      </c>
      <c r="F28">
        <v>2.8239999999999998</v>
      </c>
      <c r="G28">
        <v>2.8239999999999998</v>
      </c>
      <c r="H28">
        <v>2.8239999999999998</v>
      </c>
      <c r="I28">
        <v>2.641</v>
      </c>
      <c r="J28">
        <v>2.641</v>
      </c>
      <c r="K28">
        <v>2.641</v>
      </c>
      <c r="L28">
        <v>2.641</v>
      </c>
      <c r="M28">
        <v>2.5579999999999998</v>
      </c>
      <c r="N28">
        <v>2.5579999999999998</v>
      </c>
      <c r="O28">
        <v>2.5550000000000002</v>
      </c>
      <c r="P28">
        <v>2.5489999999999999</v>
      </c>
      <c r="Q28">
        <v>2.5489999999999999</v>
      </c>
      <c r="R28">
        <v>2.5489999999999999</v>
      </c>
      <c r="S28">
        <v>2.5489999999999999</v>
      </c>
      <c r="T28">
        <v>2.4889999999999999</v>
      </c>
    </row>
    <row r="29" spans="1:20" x14ac:dyDescent="0.35">
      <c r="A29">
        <v>138</v>
      </c>
      <c r="B29">
        <v>2.4550000000000001</v>
      </c>
      <c r="C29">
        <v>2.871</v>
      </c>
      <c r="D29">
        <v>1.8919999999999999</v>
      </c>
      <c r="E29">
        <v>2.4550000000000001</v>
      </c>
      <c r="F29">
        <v>2.4550000000000001</v>
      </c>
      <c r="G29">
        <v>2.4550000000000001</v>
      </c>
      <c r="H29">
        <v>2.4550000000000001</v>
      </c>
      <c r="I29">
        <v>2.4550000000000001</v>
      </c>
      <c r="J29">
        <v>2.4550000000000001</v>
      </c>
      <c r="K29">
        <v>2.4550000000000001</v>
      </c>
      <c r="L29">
        <v>2.4550000000000001</v>
      </c>
      <c r="M29">
        <v>2.6459999999999999</v>
      </c>
      <c r="N29">
        <v>2.6459999999999999</v>
      </c>
      <c r="O29">
        <v>2.6459999999999999</v>
      </c>
      <c r="P29">
        <v>2.6459999999999999</v>
      </c>
      <c r="Q29">
        <v>2.6459999999999999</v>
      </c>
      <c r="R29">
        <v>2.6459999999999999</v>
      </c>
      <c r="S29">
        <v>2.6459999999999999</v>
      </c>
      <c r="T29">
        <v>2.6459999999999999</v>
      </c>
    </row>
    <row r="30" spans="1:20" x14ac:dyDescent="0.35">
      <c r="A30">
        <v>139</v>
      </c>
      <c r="B30">
        <v>2.6880000000000002</v>
      </c>
      <c r="C30">
        <v>2.6880000000000002</v>
      </c>
      <c r="D30">
        <v>2.8780000000000001</v>
      </c>
      <c r="E30">
        <v>2.8650000000000002</v>
      </c>
      <c r="F30">
        <v>2.8650000000000002</v>
      </c>
      <c r="G30">
        <v>2.8650000000000002</v>
      </c>
      <c r="H30">
        <v>2.8650000000000002</v>
      </c>
      <c r="I30">
        <v>2.6880000000000002</v>
      </c>
      <c r="J30">
        <v>2.6880000000000002</v>
      </c>
      <c r="K30">
        <v>2.6880000000000002</v>
      </c>
      <c r="L30">
        <v>2.6880000000000002</v>
      </c>
      <c r="M30">
        <v>2.6880000000000002</v>
      </c>
      <c r="N30">
        <v>2.9260000000000002</v>
      </c>
      <c r="O30">
        <v>2.9260000000000002</v>
      </c>
      <c r="P30">
        <v>2.9260000000000002</v>
      </c>
      <c r="Q30">
        <v>2.9260000000000002</v>
      </c>
      <c r="R30">
        <v>2.9260000000000002</v>
      </c>
      <c r="S30">
        <v>2.9260000000000002</v>
      </c>
      <c r="T30">
        <v>2.9260000000000002</v>
      </c>
    </row>
    <row r="31" spans="1:20" x14ac:dyDescent="0.35">
      <c r="A31">
        <v>140</v>
      </c>
      <c r="B31">
        <v>2.593</v>
      </c>
      <c r="C31">
        <v>3.0310000000000001</v>
      </c>
      <c r="D31">
        <v>2.9550000000000001</v>
      </c>
      <c r="E31">
        <v>3.0310000000000001</v>
      </c>
      <c r="F31">
        <v>2.593</v>
      </c>
      <c r="G31">
        <v>2.5939999999999999</v>
      </c>
      <c r="H31">
        <v>2.5939999999999999</v>
      </c>
      <c r="I31">
        <v>2.5939999999999999</v>
      </c>
      <c r="J31">
        <v>2.5939999999999999</v>
      </c>
      <c r="K31">
        <v>2.5939999999999999</v>
      </c>
      <c r="L31">
        <v>2.5939999999999999</v>
      </c>
      <c r="M31">
        <v>2.5939999999999999</v>
      </c>
      <c r="N31">
        <v>2.9529999999999998</v>
      </c>
      <c r="O31">
        <v>2.9550000000000001</v>
      </c>
      <c r="P31">
        <v>2.9550000000000001</v>
      </c>
      <c r="Q31">
        <v>2.9550000000000001</v>
      </c>
      <c r="R31">
        <v>2.9550000000000001</v>
      </c>
      <c r="S31">
        <v>2.9550000000000001</v>
      </c>
      <c r="T31">
        <v>2.9550000000000001</v>
      </c>
    </row>
    <row r="32" spans="1:20" x14ac:dyDescent="0.35">
      <c r="A32">
        <v>141</v>
      </c>
      <c r="B32">
        <v>2.6520000000000001</v>
      </c>
      <c r="C32">
        <v>2.6520000000000001</v>
      </c>
      <c r="D32">
        <v>2.758</v>
      </c>
      <c r="E32">
        <v>2.6520000000000001</v>
      </c>
      <c r="F32">
        <v>2.6520000000000001</v>
      </c>
      <c r="G32">
        <v>2.6520000000000001</v>
      </c>
      <c r="H32">
        <v>2.6520000000000001</v>
      </c>
      <c r="I32">
        <v>2.6520000000000001</v>
      </c>
      <c r="J32">
        <v>2.6520000000000001</v>
      </c>
      <c r="K32">
        <v>2.6520000000000001</v>
      </c>
      <c r="L32">
        <v>2.6520000000000001</v>
      </c>
      <c r="M32">
        <v>2.6520000000000001</v>
      </c>
      <c r="N32">
        <v>2.6520000000000001</v>
      </c>
      <c r="O32">
        <v>2.6520000000000001</v>
      </c>
      <c r="P32">
        <v>2.6520000000000001</v>
      </c>
      <c r="Q32">
        <v>2.871</v>
      </c>
      <c r="R32">
        <v>2.871</v>
      </c>
      <c r="S32">
        <v>2.871</v>
      </c>
      <c r="T32">
        <v>2.871</v>
      </c>
    </row>
    <row r="33" spans="1:20" x14ac:dyDescent="0.35">
      <c r="A33">
        <v>142</v>
      </c>
      <c r="B33">
        <v>2.5110000000000001</v>
      </c>
      <c r="C33">
        <v>3.0710000000000002</v>
      </c>
      <c r="D33">
        <v>2.722</v>
      </c>
      <c r="E33">
        <v>2.5139999999999998</v>
      </c>
      <c r="F33">
        <v>2.5139999999999998</v>
      </c>
      <c r="G33">
        <v>2.5139999999999998</v>
      </c>
      <c r="H33">
        <v>2.5139999999999998</v>
      </c>
      <c r="I33">
        <v>2.5139999999999998</v>
      </c>
      <c r="J33">
        <v>2.5139999999999998</v>
      </c>
      <c r="K33">
        <v>2.5139999999999998</v>
      </c>
      <c r="L33">
        <v>2.5139999999999998</v>
      </c>
      <c r="M33">
        <v>2.5139999999999998</v>
      </c>
      <c r="N33">
        <v>2.5139999999999998</v>
      </c>
      <c r="O33">
        <v>3.0710000000000002</v>
      </c>
      <c r="P33">
        <v>3.0710000000000002</v>
      </c>
      <c r="Q33">
        <v>3.0710000000000002</v>
      </c>
      <c r="R33">
        <v>3.0710000000000002</v>
      </c>
      <c r="S33">
        <v>3.0710000000000002</v>
      </c>
      <c r="T33">
        <v>3.0710000000000002</v>
      </c>
    </row>
    <row r="34" spans="1:20" x14ac:dyDescent="0.35">
      <c r="A34">
        <v>143</v>
      </c>
      <c r="B34">
        <v>1.9379999999999999</v>
      </c>
      <c r="C34">
        <v>1.9390000000000001</v>
      </c>
      <c r="D34">
        <v>1.9390000000000001</v>
      </c>
      <c r="E34">
        <v>1.9390000000000001</v>
      </c>
      <c r="F34">
        <v>1.9390000000000001</v>
      </c>
      <c r="G34">
        <v>1.9390000000000001</v>
      </c>
      <c r="H34">
        <v>1.9390000000000001</v>
      </c>
      <c r="I34">
        <v>1.915</v>
      </c>
      <c r="J34">
        <v>1.915</v>
      </c>
      <c r="K34">
        <v>1.9379999999999999</v>
      </c>
      <c r="L34">
        <v>1.9379999999999999</v>
      </c>
      <c r="M34">
        <v>1.744</v>
      </c>
      <c r="N34">
        <v>1.9390000000000001</v>
      </c>
      <c r="O34">
        <v>1.9390000000000001</v>
      </c>
      <c r="P34">
        <v>1.9390000000000001</v>
      </c>
      <c r="Q34">
        <v>1.9390000000000001</v>
      </c>
      <c r="R34">
        <v>1.9390000000000001</v>
      </c>
      <c r="S34">
        <v>1.9390000000000001</v>
      </c>
      <c r="T34">
        <v>1.9390000000000001</v>
      </c>
    </row>
    <row r="35" spans="1:20" x14ac:dyDescent="0.35">
      <c r="A35">
        <v>144</v>
      </c>
      <c r="B35">
        <v>1.9259999999999999</v>
      </c>
      <c r="C35">
        <v>1.9259999999999999</v>
      </c>
      <c r="D35">
        <v>1.9259999999999999</v>
      </c>
      <c r="E35">
        <v>1.9259999999999999</v>
      </c>
      <c r="F35">
        <v>1.9259999999999999</v>
      </c>
      <c r="G35">
        <v>1.9259999999999999</v>
      </c>
      <c r="H35">
        <v>1.9259999999999999</v>
      </c>
      <c r="I35">
        <v>1.9259999999999999</v>
      </c>
      <c r="J35">
        <v>1.9259999999999999</v>
      </c>
      <c r="K35">
        <v>1.9259999999999999</v>
      </c>
      <c r="L35">
        <v>1.9259999999999999</v>
      </c>
      <c r="M35">
        <v>1.9259999999999999</v>
      </c>
      <c r="N35">
        <v>1.907</v>
      </c>
      <c r="O35">
        <v>1.907</v>
      </c>
      <c r="P35">
        <v>1.6659999999999999</v>
      </c>
      <c r="Q35">
        <v>1.6659999999999999</v>
      </c>
      <c r="R35">
        <v>1.6659999999999999</v>
      </c>
      <c r="S35">
        <v>1.6659999999999999</v>
      </c>
      <c r="T35">
        <v>1.9259999999999999</v>
      </c>
    </row>
    <row r="36" spans="1:20" x14ac:dyDescent="0.35">
      <c r="A36">
        <v>145</v>
      </c>
      <c r="B36">
        <v>2.1930000000000001</v>
      </c>
      <c r="C36">
        <v>2.52</v>
      </c>
      <c r="D36">
        <v>2.52</v>
      </c>
      <c r="E36">
        <v>2.52</v>
      </c>
      <c r="F36">
        <v>2.4780000000000002</v>
      </c>
      <c r="G36">
        <v>2.4780000000000002</v>
      </c>
      <c r="H36">
        <v>2.508</v>
      </c>
      <c r="I36">
        <v>2.238</v>
      </c>
      <c r="J36">
        <v>2.238</v>
      </c>
      <c r="K36">
        <v>2.238</v>
      </c>
      <c r="L36">
        <v>2.238</v>
      </c>
      <c r="M36">
        <v>2.238</v>
      </c>
      <c r="N36">
        <v>2.238</v>
      </c>
      <c r="O36">
        <v>2.238</v>
      </c>
      <c r="P36">
        <v>2.1930000000000001</v>
      </c>
      <c r="Q36">
        <v>2.2090000000000001</v>
      </c>
      <c r="R36">
        <v>2.2090000000000001</v>
      </c>
      <c r="S36">
        <v>2.238</v>
      </c>
      <c r="T36">
        <v>2.52</v>
      </c>
    </row>
    <row r="37" spans="1:20" x14ac:dyDescent="0.35">
      <c r="A37">
        <v>146</v>
      </c>
      <c r="B37">
        <v>2.593</v>
      </c>
      <c r="C37">
        <v>2.8069999999999999</v>
      </c>
      <c r="D37">
        <v>2.8069999999999999</v>
      </c>
      <c r="E37">
        <v>2.8069999999999999</v>
      </c>
      <c r="F37">
        <v>2.782</v>
      </c>
      <c r="G37">
        <v>2.7829999999999999</v>
      </c>
      <c r="H37">
        <v>2.7759999999999998</v>
      </c>
      <c r="I37">
        <v>2.7759999999999998</v>
      </c>
      <c r="J37">
        <v>2.593</v>
      </c>
      <c r="K37">
        <v>2.593</v>
      </c>
      <c r="L37">
        <v>2.593</v>
      </c>
      <c r="M37">
        <v>2.593</v>
      </c>
      <c r="N37">
        <v>2.593</v>
      </c>
      <c r="O37">
        <v>2.593</v>
      </c>
      <c r="P37">
        <v>2.5430000000000001</v>
      </c>
      <c r="Q37">
        <v>2.5430000000000001</v>
      </c>
      <c r="R37">
        <v>2.8069999999999999</v>
      </c>
      <c r="S37">
        <v>2.8069999999999999</v>
      </c>
      <c r="T37">
        <v>2.8069999999999999</v>
      </c>
    </row>
    <row r="38" spans="1:20" x14ac:dyDescent="0.35">
      <c r="A38">
        <v>147</v>
      </c>
      <c r="B38">
        <v>3.226</v>
      </c>
      <c r="C38">
        <v>3.4489999999999998</v>
      </c>
      <c r="D38">
        <v>3.4489999999999998</v>
      </c>
      <c r="E38">
        <v>3.415</v>
      </c>
      <c r="F38">
        <v>3.415</v>
      </c>
      <c r="G38">
        <v>3.415</v>
      </c>
      <c r="H38">
        <v>3.415</v>
      </c>
      <c r="I38">
        <v>3.226</v>
      </c>
      <c r="J38">
        <v>3.226</v>
      </c>
      <c r="K38">
        <v>3.226</v>
      </c>
      <c r="L38">
        <v>3.226</v>
      </c>
      <c r="M38">
        <v>3.226</v>
      </c>
      <c r="N38">
        <v>3.226</v>
      </c>
      <c r="O38">
        <v>3.226</v>
      </c>
      <c r="P38">
        <v>3.415</v>
      </c>
      <c r="Q38">
        <v>3.415</v>
      </c>
      <c r="R38">
        <v>3.468</v>
      </c>
      <c r="S38">
        <v>3.468</v>
      </c>
      <c r="T38">
        <v>3.468</v>
      </c>
    </row>
    <row r="39" spans="1:20" x14ac:dyDescent="0.35">
      <c r="A39">
        <v>148</v>
      </c>
      <c r="B39">
        <v>3.0470000000000002</v>
      </c>
      <c r="C39">
        <v>3.06</v>
      </c>
      <c r="D39">
        <v>3.06</v>
      </c>
      <c r="E39">
        <v>3.06</v>
      </c>
      <c r="F39">
        <v>3.0470000000000002</v>
      </c>
      <c r="G39">
        <v>3.0470000000000002</v>
      </c>
      <c r="H39">
        <v>3.0470000000000002</v>
      </c>
      <c r="I39">
        <v>3.0470000000000002</v>
      </c>
      <c r="J39">
        <v>3.0470000000000002</v>
      </c>
      <c r="K39">
        <v>3.0470000000000002</v>
      </c>
      <c r="L39">
        <v>3.0470000000000002</v>
      </c>
      <c r="M39">
        <v>3.0470000000000002</v>
      </c>
      <c r="N39">
        <v>3.0470000000000002</v>
      </c>
      <c r="O39">
        <v>3.0470000000000002</v>
      </c>
      <c r="P39">
        <v>2.73</v>
      </c>
      <c r="Q39">
        <v>2.73</v>
      </c>
      <c r="R39">
        <v>2.73</v>
      </c>
      <c r="S39">
        <v>3.2410000000000001</v>
      </c>
      <c r="T39">
        <v>3.2410000000000001</v>
      </c>
    </row>
    <row r="40" spans="1:20" x14ac:dyDescent="0.35">
      <c r="A40">
        <v>149</v>
      </c>
      <c r="B40">
        <v>2.1930000000000001</v>
      </c>
      <c r="C40">
        <v>2.2360000000000002</v>
      </c>
      <c r="D40">
        <v>2.2360000000000002</v>
      </c>
      <c r="E40">
        <v>2.2360000000000002</v>
      </c>
      <c r="F40">
        <v>2.2360000000000002</v>
      </c>
      <c r="G40">
        <v>2.2360000000000002</v>
      </c>
      <c r="H40">
        <v>2.2360000000000002</v>
      </c>
      <c r="I40">
        <v>2.2360000000000002</v>
      </c>
      <c r="J40">
        <v>2.2360000000000002</v>
      </c>
      <c r="K40">
        <v>2.2360000000000002</v>
      </c>
      <c r="L40">
        <v>2.2360000000000002</v>
      </c>
      <c r="M40">
        <v>2.2360000000000002</v>
      </c>
      <c r="N40">
        <v>1.972</v>
      </c>
      <c r="O40">
        <v>2.2320000000000002</v>
      </c>
      <c r="P40">
        <v>2.2320000000000002</v>
      </c>
      <c r="Q40">
        <v>2.165</v>
      </c>
      <c r="R40">
        <v>2.1379999999999999</v>
      </c>
      <c r="S40">
        <v>2.2320000000000002</v>
      </c>
      <c r="T40">
        <v>2.2320000000000002</v>
      </c>
    </row>
    <row r="41" spans="1:20" x14ac:dyDescent="0.35">
      <c r="A41">
        <v>150</v>
      </c>
      <c r="B41">
        <v>1.6439999999999999</v>
      </c>
      <c r="C41">
        <v>2.0310000000000001</v>
      </c>
      <c r="D41">
        <v>2.0310000000000001</v>
      </c>
      <c r="E41">
        <v>2.0310000000000001</v>
      </c>
      <c r="F41">
        <v>1.6439999999999999</v>
      </c>
      <c r="G41">
        <v>1.6439999999999999</v>
      </c>
      <c r="H41">
        <v>1.6439999999999999</v>
      </c>
      <c r="I41">
        <v>1.6439999999999999</v>
      </c>
      <c r="J41">
        <v>1.6439999999999999</v>
      </c>
      <c r="K41">
        <v>1.6439999999999999</v>
      </c>
      <c r="L41">
        <v>1.6439999999999999</v>
      </c>
      <c r="M41">
        <v>1.6439999999999999</v>
      </c>
      <c r="N41">
        <v>1.6439999999999999</v>
      </c>
      <c r="O41">
        <v>2.032</v>
      </c>
      <c r="P41">
        <v>2.032</v>
      </c>
      <c r="Q41">
        <v>2.0310000000000001</v>
      </c>
      <c r="R41">
        <v>2.0310000000000001</v>
      </c>
      <c r="S41">
        <v>2.032</v>
      </c>
      <c r="T41">
        <v>2.032</v>
      </c>
    </row>
    <row r="42" spans="1:20" x14ac:dyDescent="0.35">
      <c r="A42">
        <v>151</v>
      </c>
      <c r="B42">
        <v>2.4220000000000002</v>
      </c>
      <c r="C42">
        <v>2.4289999999999998</v>
      </c>
      <c r="D42">
        <v>2.4289999999999998</v>
      </c>
      <c r="E42">
        <v>2.4289999999999998</v>
      </c>
      <c r="F42">
        <v>2.4289999999999998</v>
      </c>
      <c r="G42">
        <v>2.4289999999999998</v>
      </c>
      <c r="H42">
        <v>2.4289999999999998</v>
      </c>
      <c r="I42">
        <v>2.4289999999999998</v>
      </c>
      <c r="J42">
        <v>2.4289999999999998</v>
      </c>
      <c r="K42">
        <v>2.427</v>
      </c>
      <c r="L42">
        <v>2.427</v>
      </c>
      <c r="M42">
        <v>2.427</v>
      </c>
      <c r="N42">
        <v>2.427</v>
      </c>
      <c r="O42">
        <v>2.4289999999999998</v>
      </c>
      <c r="P42">
        <v>2.4289999999999998</v>
      </c>
      <c r="Q42">
        <v>2.4289999999999998</v>
      </c>
      <c r="R42">
        <v>2.4289999999999998</v>
      </c>
      <c r="S42">
        <v>2.4289999999999998</v>
      </c>
      <c r="T42">
        <v>2.4289999999999998</v>
      </c>
    </row>
    <row r="43" spans="1:20" x14ac:dyDescent="0.35">
      <c r="A43">
        <v>152</v>
      </c>
      <c r="B43">
        <v>2.5179999999999998</v>
      </c>
      <c r="C43">
        <v>2.5179999999999998</v>
      </c>
      <c r="D43">
        <v>2.5179999999999998</v>
      </c>
      <c r="E43">
        <v>2.5179999999999998</v>
      </c>
      <c r="F43">
        <v>2.5179999999999998</v>
      </c>
      <c r="G43">
        <v>2.5179999999999998</v>
      </c>
      <c r="H43">
        <v>2.5179999999999998</v>
      </c>
      <c r="I43">
        <v>2.5179999999999998</v>
      </c>
      <c r="J43">
        <v>2.5179999999999998</v>
      </c>
      <c r="K43">
        <v>2.5179999999999998</v>
      </c>
      <c r="L43">
        <v>2.5179999999999998</v>
      </c>
      <c r="M43">
        <v>2.5179999999999998</v>
      </c>
      <c r="N43">
        <v>2.5179999999999998</v>
      </c>
      <c r="O43">
        <v>2.5179999999999998</v>
      </c>
      <c r="P43">
        <v>2.5179999999999998</v>
      </c>
      <c r="Q43">
        <v>2.5179999999999998</v>
      </c>
      <c r="R43">
        <v>2.5179999999999998</v>
      </c>
      <c r="S43">
        <v>2.5179999999999998</v>
      </c>
      <c r="T43">
        <v>2.5179999999999998</v>
      </c>
    </row>
    <row r="44" spans="1:20" x14ac:dyDescent="0.35">
      <c r="A44">
        <v>153</v>
      </c>
      <c r="B44">
        <v>2.3260000000000001</v>
      </c>
      <c r="C44">
        <v>2.5449999999999999</v>
      </c>
      <c r="D44">
        <v>2.5449999999999999</v>
      </c>
      <c r="E44">
        <v>2.5449999999999999</v>
      </c>
      <c r="F44">
        <v>2.5449999999999999</v>
      </c>
      <c r="G44">
        <v>2.5449999999999999</v>
      </c>
      <c r="H44">
        <v>2.5449999999999999</v>
      </c>
      <c r="I44">
        <v>2.5449999999999999</v>
      </c>
      <c r="J44">
        <v>2.5449999999999999</v>
      </c>
      <c r="K44">
        <v>2.5449999999999999</v>
      </c>
      <c r="L44">
        <v>2.5449999999999999</v>
      </c>
      <c r="M44">
        <v>2.3260000000000001</v>
      </c>
      <c r="N44">
        <v>2.3260000000000001</v>
      </c>
      <c r="O44">
        <v>2.3260000000000001</v>
      </c>
      <c r="P44">
        <v>2.3260000000000001</v>
      </c>
      <c r="Q44">
        <v>2.3260000000000001</v>
      </c>
      <c r="R44">
        <v>2.3260000000000001</v>
      </c>
      <c r="S44">
        <v>2.3260000000000001</v>
      </c>
      <c r="T44">
        <v>2.5430000000000001</v>
      </c>
    </row>
    <row r="45" spans="1:20" x14ac:dyDescent="0.35">
      <c r="A45">
        <v>154</v>
      </c>
      <c r="B45">
        <v>2.4540000000000002</v>
      </c>
      <c r="C45">
        <v>2.4540000000000002</v>
      </c>
      <c r="D45">
        <v>2.4540000000000002</v>
      </c>
      <c r="E45">
        <v>2.4540000000000002</v>
      </c>
      <c r="F45">
        <v>2.4540000000000002</v>
      </c>
      <c r="G45">
        <v>2.4540000000000002</v>
      </c>
      <c r="H45">
        <v>2.4540000000000002</v>
      </c>
      <c r="I45">
        <v>2.4540000000000002</v>
      </c>
      <c r="J45">
        <v>2.4540000000000002</v>
      </c>
      <c r="K45">
        <v>2.4540000000000002</v>
      </c>
      <c r="L45">
        <v>2.4540000000000002</v>
      </c>
      <c r="M45">
        <v>2.4540000000000002</v>
      </c>
      <c r="N45">
        <v>1.8440000000000001</v>
      </c>
      <c r="O45">
        <v>1.8440000000000001</v>
      </c>
      <c r="P45">
        <v>1.8440000000000001</v>
      </c>
      <c r="Q45">
        <v>2.4540000000000002</v>
      </c>
      <c r="R45">
        <v>2.4540000000000002</v>
      </c>
      <c r="S45">
        <v>2.4540000000000002</v>
      </c>
      <c r="T45">
        <v>2.4540000000000002</v>
      </c>
    </row>
    <row r="46" spans="1:20" x14ac:dyDescent="0.35">
      <c r="A46">
        <v>155</v>
      </c>
      <c r="B46">
        <v>2.6640000000000001</v>
      </c>
      <c r="C46">
        <v>2.6680000000000001</v>
      </c>
      <c r="D46">
        <v>2.6680000000000001</v>
      </c>
      <c r="E46">
        <v>2.6680000000000001</v>
      </c>
      <c r="F46">
        <v>2.6680000000000001</v>
      </c>
      <c r="G46">
        <v>2.6680000000000001</v>
      </c>
      <c r="H46">
        <v>2.6680000000000001</v>
      </c>
      <c r="I46">
        <v>2.6680000000000001</v>
      </c>
      <c r="J46">
        <v>2.6640000000000001</v>
      </c>
      <c r="K46">
        <v>2.6680000000000001</v>
      </c>
      <c r="L46">
        <v>2.6680000000000001</v>
      </c>
      <c r="M46">
        <v>2.6680000000000001</v>
      </c>
      <c r="N46">
        <v>2.6680000000000001</v>
      </c>
      <c r="O46">
        <v>2.6680000000000001</v>
      </c>
      <c r="P46">
        <v>2.6680000000000001</v>
      </c>
      <c r="Q46">
        <v>2.6680000000000001</v>
      </c>
      <c r="R46">
        <v>2.6680000000000001</v>
      </c>
      <c r="S46">
        <v>2.6680000000000001</v>
      </c>
      <c r="T46">
        <v>2.6680000000000001</v>
      </c>
    </row>
    <row r="47" spans="1:20" x14ac:dyDescent="0.35">
      <c r="A47">
        <v>156</v>
      </c>
      <c r="B47">
        <v>2.2200000000000002</v>
      </c>
      <c r="C47">
        <v>2.2200000000000002</v>
      </c>
      <c r="D47">
        <v>2.2200000000000002</v>
      </c>
      <c r="E47">
        <v>2.2200000000000002</v>
      </c>
      <c r="F47">
        <v>2.2200000000000002</v>
      </c>
      <c r="G47">
        <v>2.2200000000000002</v>
      </c>
      <c r="H47">
        <v>2.0790000000000002</v>
      </c>
      <c r="I47">
        <v>2.2200000000000002</v>
      </c>
      <c r="J47">
        <v>2.2200000000000002</v>
      </c>
      <c r="K47">
        <v>2.2200000000000002</v>
      </c>
      <c r="L47">
        <v>2.2200000000000002</v>
      </c>
      <c r="M47">
        <v>2.2200000000000002</v>
      </c>
      <c r="N47">
        <v>2.2200000000000002</v>
      </c>
      <c r="O47">
        <v>2.2200000000000002</v>
      </c>
      <c r="P47">
        <v>2.2200000000000002</v>
      </c>
      <c r="Q47">
        <v>2.2200000000000002</v>
      </c>
      <c r="R47">
        <v>2.2200000000000002</v>
      </c>
      <c r="S47">
        <v>2.2200000000000002</v>
      </c>
      <c r="T47">
        <v>2.2200000000000002</v>
      </c>
    </row>
    <row r="48" spans="1:20" x14ac:dyDescent="0.35">
      <c r="A48">
        <v>157</v>
      </c>
      <c r="B48">
        <v>2.3340000000000001</v>
      </c>
      <c r="C48">
        <v>2.4409999999999998</v>
      </c>
      <c r="D48">
        <v>2.4409999999999998</v>
      </c>
      <c r="E48">
        <v>2.3340000000000001</v>
      </c>
      <c r="F48">
        <v>2.3340000000000001</v>
      </c>
      <c r="G48">
        <v>2.3340000000000001</v>
      </c>
      <c r="H48">
        <v>2.3340000000000001</v>
      </c>
      <c r="I48">
        <v>2.3340000000000001</v>
      </c>
      <c r="J48">
        <v>2.3340000000000001</v>
      </c>
      <c r="K48">
        <v>2.3340000000000001</v>
      </c>
      <c r="L48">
        <v>2.3340000000000001</v>
      </c>
      <c r="M48">
        <v>2.3340000000000001</v>
      </c>
      <c r="N48">
        <v>2.3340000000000001</v>
      </c>
      <c r="O48">
        <v>2.3340000000000001</v>
      </c>
      <c r="P48">
        <v>2.7040000000000002</v>
      </c>
      <c r="Q48">
        <v>2.7040000000000002</v>
      </c>
      <c r="R48">
        <v>2.7040000000000002</v>
      </c>
      <c r="S48">
        <v>2.7040000000000002</v>
      </c>
      <c r="T48">
        <v>2.7040000000000002</v>
      </c>
    </row>
    <row r="49" spans="1:20" x14ac:dyDescent="0.35">
      <c r="A49">
        <v>158</v>
      </c>
      <c r="B49">
        <v>2.2189999999999999</v>
      </c>
      <c r="C49">
        <v>2.1949999999999998</v>
      </c>
      <c r="D49">
        <v>2.2719999999999998</v>
      </c>
      <c r="E49">
        <v>2.2549999999999999</v>
      </c>
      <c r="F49">
        <v>2.2549999999999999</v>
      </c>
      <c r="G49">
        <v>2.2549999999999999</v>
      </c>
      <c r="H49">
        <v>2.06</v>
      </c>
      <c r="I49">
        <v>2.06</v>
      </c>
      <c r="J49">
        <v>2.0670000000000002</v>
      </c>
      <c r="K49">
        <v>2.0670000000000002</v>
      </c>
      <c r="L49">
        <v>2.0670000000000002</v>
      </c>
      <c r="M49">
        <v>2.2189999999999999</v>
      </c>
      <c r="N49">
        <v>2.2189999999999999</v>
      </c>
      <c r="O49">
        <v>2.2280000000000002</v>
      </c>
      <c r="P49">
        <v>2.2280000000000002</v>
      </c>
      <c r="Q49">
        <v>2.2280000000000002</v>
      </c>
      <c r="R49">
        <v>2.5209999999999999</v>
      </c>
      <c r="S49">
        <v>2.5209999999999999</v>
      </c>
      <c r="T49">
        <v>2.5209999999999999</v>
      </c>
    </row>
    <row r="50" spans="1:20" x14ac:dyDescent="0.35">
      <c r="A50">
        <v>159</v>
      </c>
      <c r="B50">
        <v>2.1280000000000001</v>
      </c>
      <c r="C50">
        <v>2.1280000000000001</v>
      </c>
      <c r="D50">
        <v>2.1280000000000001</v>
      </c>
      <c r="E50">
        <v>2.1280000000000001</v>
      </c>
      <c r="F50">
        <v>2.1280000000000001</v>
      </c>
      <c r="G50">
        <v>2.1280000000000001</v>
      </c>
      <c r="H50">
        <v>2.1280000000000001</v>
      </c>
      <c r="I50">
        <v>2.1280000000000001</v>
      </c>
      <c r="J50">
        <v>2.1280000000000001</v>
      </c>
      <c r="K50">
        <v>2.1280000000000001</v>
      </c>
      <c r="L50">
        <v>2.1280000000000001</v>
      </c>
      <c r="M50">
        <v>2.1280000000000001</v>
      </c>
      <c r="N50">
        <v>2.085</v>
      </c>
      <c r="O50">
        <v>2.1280000000000001</v>
      </c>
      <c r="P50">
        <v>2.1280000000000001</v>
      </c>
      <c r="Q50">
        <v>2.1280000000000001</v>
      </c>
      <c r="R50">
        <v>2.1280000000000001</v>
      </c>
      <c r="S50">
        <v>2.1280000000000001</v>
      </c>
      <c r="T50">
        <v>2.1280000000000001</v>
      </c>
    </row>
    <row r="51" spans="1:20" x14ac:dyDescent="0.35">
      <c r="A51">
        <v>160</v>
      </c>
      <c r="B51">
        <v>2.66</v>
      </c>
      <c r="C51">
        <v>2.66</v>
      </c>
      <c r="D51">
        <v>2.66</v>
      </c>
      <c r="E51">
        <v>2.66</v>
      </c>
      <c r="F51">
        <v>2.66</v>
      </c>
      <c r="G51">
        <v>2.66</v>
      </c>
      <c r="H51">
        <v>2.66</v>
      </c>
      <c r="I51">
        <v>2.66</v>
      </c>
      <c r="J51">
        <v>2.66</v>
      </c>
      <c r="K51">
        <v>2.66</v>
      </c>
      <c r="L51">
        <v>2.66</v>
      </c>
      <c r="M51">
        <v>2.66</v>
      </c>
      <c r="N51">
        <v>2.66</v>
      </c>
      <c r="O51">
        <v>2.66</v>
      </c>
      <c r="P51">
        <v>2.66</v>
      </c>
      <c r="Q51">
        <v>2.66</v>
      </c>
      <c r="R51">
        <v>2.66</v>
      </c>
      <c r="S51">
        <v>2.66</v>
      </c>
      <c r="T51">
        <v>2.66</v>
      </c>
    </row>
    <row r="52" spans="1:20" x14ac:dyDescent="0.35">
      <c r="A52">
        <v>161</v>
      </c>
      <c r="B52">
        <v>2.577</v>
      </c>
      <c r="C52">
        <v>3.371</v>
      </c>
      <c r="D52">
        <v>3.371</v>
      </c>
      <c r="E52">
        <v>3.371</v>
      </c>
      <c r="F52">
        <v>2.577</v>
      </c>
      <c r="G52">
        <v>2.577</v>
      </c>
      <c r="H52">
        <v>2.577</v>
      </c>
      <c r="I52">
        <v>2.577</v>
      </c>
      <c r="J52">
        <v>2.577</v>
      </c>
      <c r="K52">
        <v>2.577</v>
      </c>
      <c r="L52">
        <v>2.577</v>
      </c>
      <c r="M52">
        <v>2.577</v>
      </c>
      <c r="N52">
        <v>2.577</v>
      </c>
      <c r="O52">
        <v>2.577</v>
      </c>
      <c r="P52">
        <v>2.577</v>
      </c>
      <c r="Q52">
        <v>2.1880000000000002</v>
      </c>
      <c r="R52">
        <v>2.1880000000000002</v>
      </c>
      <c r="S52">
        <v>2.1880000000000002</v>
      </c>
      <c r="T52">
        <v>2.1880000000000002</v>
      </c>
    </row>
    <row r="53" spans="1:20" s="3" customFormat="1" x14ac:dyDescent="0.35">
      <c r="A53" s="3" t="s">
        <v>147</v>
      </c>
    </row>
    <row r="54" spans="1:20" x14ac:dyDescent="0.35">
      <c r="A54">
        <v>111</v>
      </c>
      <c r="C54">
        <f t="shared" ref="C54:L54" si="0">ABS(C2-$B2)</f>
        <v>0</v>
      </c>
      <c r="D54">
        <f t="shared" si="0"/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I54">
        <f t="shared" si="0"/>
        <v>0</v>
      </c>
      <c r="J54">
        <f t="shared" si="0"/>
        <v>0</v>
      </c>
      <c r="K54">
        <f t="shared" si="0"/>
        <v>0</v>
      </c>
      <c r="L54">
        <f t="shared" si="0"/>
        <v>0</v>
      </c>
      <c r="M54">
        <f t="shared" ref="M54:T54" si="1">ABS(M2-$B2)</f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</row>
    <row r="55" spans="1:20" x14ac:dyDescent="0.35">
      <c r="A55">
        <v>112</v>
      </c>
      <c r="C55">
        <f t="shared" ref="C55:D104" si="2">ABS(C3-$B3)</f>
        <v>7.2000000000000064E-2</v>
      </c>
      <c r="D55">
        <f t="shared" si="2"/>
        <v>7.2000000000000064E-2</v>
      </c>
      <c r="E55">
        <f t="shared" ref="E55:F55" si="3">ABS(E3-$B3)</f>
        <v>7.2000000000000064E-2</v>
      </c>
      <c r="F55">
        <f t="shared" si="3"/>
        <v>7.2000000000000064E-2</v>
      </c>
      <c r="G55">
        <f t="shared" ref="G55:I104" si="4">ABS(G3-$B3)</f>
        <v>7.2000000000000064E-2</v>
      </c>
      <c r="H55">
        <f t="shared" si="4"/>
        <v>0.29000000000000004</v>
      </c>
      <c r="I55">
        <f t="shared" si="4"/>
        <v>0.29000000000000004</v>
      </c>
      <c r="J55">
        <f t="shared" ref="J55:K55" si="5">ABS(J3-$B3)</f>
        <v>3.0000000000001137E-3</v>
      </c>
      <c r="K55">
        <f t="shared" si="5"/>
        <v>3.0000000000001137E-3</v>
      </c>
      <c r="L55">
        <f t="shared" ref="L55:T55" si="6">ABS(L3-$B3)</f>
        <v>3.0000000000001137E-3</v>
      </c>
      <c r="M55">
        <f t="shared" si="6"/>
        <v>3.0000000000001137E-3</v>
      </c>
      <c r="N55">
        <f t="shared" si="6"/>
        <v>3.0000000000001137E-3</v>
      </c>
      <c r="O55">
        <f t="shared" si="6"/>
        <v>3.0000000000001137E-3</v>
      </c>
      <c r="P55">
        <f t="shared" si="6"/>
        <v>3.0000000000001137E-3</v>
      </c>
      <c r="Q55">
        <f t="shared" si="6"/>
        <v>3.0000000000001137E-3</v>
      </c>
      <c r="R55">
        <f t="shared" si="6"/>
        <v>3.0000000000001137E-3</v>
      </c>
      <c r="S55">
        <f t="shared" si="6"/>
        <v>3.0000000000001137E-3</v>
      </c>
      <c r="T55">
        <f t="shared" si="6"/>
        <v>3.0000000000001137E-3</v>
      </c>
    </row>
    <row r="56" spans="1:20" x14ac:dyDescent="0.35">
      <c r="A56">
        <v>113</v>
      </c>
      <c r="C56">
        <f t="shared" si="2"/>
        <v>0</v>
      </c>
      <c r="D56">
        <f t="shared" si="2"/>
        <v>0</v>
      </c>
      <c r="E56">
        <f t="shared" ref="E56:F56" si="7">ABS(E4-$B4)</f>
        <v>0</v>
      </c>
      <c r="F56">
        <f t="shared" si="7"/>
        <v>0</v>
      </c>
      <c r="G56">
        <f t="shared" si="4"/>
        <v>0</v>
      </c>
      <c r="H56">
        <f t="shared" si="4"/>
        <v>6.1999999999999833E-2</v>
      </c>
      <c r="I56">
        <f t="shared" si="4"/>
        <v>6.1999999999999833E-2</v>
      </c>
      <c r="J56">
        <f t="shared" ref="J56:K56" si="8">ABS(J4-$B4)</f>
        <v>6.1999999999999833E-2</v>
      </c>
      <c r="K56">
        <f t="shared" si="8"/>
        <v>6.1999999999999833E-2</v>
      </c>
      <c r="L56">
        <f t="shared" ref="L56:T56" si="9">ABS(L4-$B4)</f>
        <v>6.1999999999999833E-2</v>
      </c>
      <c r="M56">
        <f t="shared" si="9"/>
        <v>0.28000000000000025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8.0000000000000071E-3</v>
      </c>
      <c r="R56">
        <f t="shared" si="9"/>
        <v>8.0000000000000071E-3</v>
      </c>
      <c r="S56">
        <f t="shared" si="9"/>
        <v>8.0000000000000071E-3</v>
      </c>
      <c r="T56">
        <f t="shared" si="9"/>
        <v>8.0000000000000071E-3</v>
      </c>
    </row>
    <row r="57" spans="1:20" x14ac:dyDescent="0.35">
      <c r="A57">
        <v>114</v>
      </c>
      <c r="C57">
        <f t="shared" si="2"/>
        <v>0</v>
      </c>
      <c r="D57">
        <f t="shared" si="2"/>
        <v>0</v>
      </c>
      <c r="E57">
        <f t="shared" ref="E57:F57" si="10">ABS(E5-$B5)</f>
        <v>0</v>
      </c>
      <c r="F57">
        <f t="shared" si="10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ref="J57:K57" si="11">ABS(J5-$B5)</f>
        <v>0</v>
      </c>
      <c r="K57">
        <f t="shared" si="11"/>
        <v>0</v>
      </c>
      <c r="L57">
        <f t="shared" ref="L57:T57" si="12">ABS(L5-$B5)</f>
        <v>0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2"/>
        <v>0</v>
      </c>
    </row>
    <row r="58" spans="1:20" x14ac:dyDescent="0.35">
      <c r="A58">
        <v>115</v>
      </c>
      <c r="C58">
        <f t="shared" si="2"/>
        <v>0.15949999999999998</v>
      </c>
      <c r="D58">
        <f t="shared" si="2"/>
        <v>0.16000000000000014</v>
      </c>
      <c r="E58">
        <f t="shared" ref="E58:F58" si="13">ABS(E6-$B6)</f>
        <v>0.16000000000000014</v>
      </c>
      <c r="F58">
        <f t="shared" si="13"/>
        <v>0.16000000000000014</v>
      </c>
      <c r="G58">
        <f t="shared" si="4"/>
        <v>0.16000000000000014</v>
      </c>
      <c r="H58">
        <f t="shared" si="4"/>
        <v>0.16000000000000014</v>
      </c>
      <c r="I58">
        <f t="shared" si="4"/>
        <v>9.9999999999988987E-4</v>
      </c>
      <c r="J58">
        <f t="shared" ref="J58:K58" si="14">ABS(J6-$B6)</f>
        <v>9.9999999999988987E-4</v>
      </c>
      <c r="K58">
        <f t="shared" si="14"/>
        <v>9.9999999999988987E-4</v>
      </c>
      <c r="L58">
        <f t="shared" ref="L58:T58" si="15">ABS(L6-$B6)</f>
        <v>9.9999999999988987E-4</v>
      </c>
      <c r="M58">
        <f t="shared" si="15"/>
        <v>9.9999999999988987E-4</v>
      </c>
      <c r="N58">
        <f t="shared" si="15"/>
        <v>9.9999999999988987E-4</v>
      </c>
      <c r="O58">
        <f t="shared" si="15"/>
        <v>5.1000000000000156E-2</v>
      </c>
      <c r="P58">
        <f t="shared" si="15"/>
        <v>5.1000000000000156E-2</v>
      </c>
      <c r="Q58">
        <f t="shared" si="15"/>
        <v>5.1000000000000156E-2</v>
      </c>
      <c r="R58">
        <f t="shared" si="15"/>
        <v>5.1000000000000156E-2</v>
      </c>
      <c r="S58">
        <f t="shared" si="15"/>
        <v>0.16000000000000014</v>
      </c>
      <c r="T58">
        <f t="shared" si="15"/>
        <v>0.16000000000000014</v>
      </c>
    </row>
    <row r="59" spans="1:20" x14ac:dyDescent="0.35">
      <c r="A59">
        <v>116</v>
      </c>
      <c r="C59">
        <f t="shared" si="2"/>
        <v>6.6999999999999726E-2</v>
      </c>
      <c r="D59">
        <f t="shared" si="2"/>
        <v>6.6999999999999726E-2</v>
      </c>
      <c r="E59">
        <f t="shared" ref="E59:F59" si="16">ABS(E7-$B7)</f>
        <v>6.6999999999999726E-2</v>
      </c>
      <c r="F59">
        <f t="shared" si="16"/>
        <v>6.6999999999999726E-2</v>
      </c>
      <c r="G59">
        <f t="shared" si="4"/>
        <v>6.6999999999999726E-2</v>
      </c>
      <c r="H59">
        <f t="shared" si="4"/>
        <v>6.6999999999999726E-2</v>
      </c>
      <c r="I59">
        <f t="shared" si="4"/>
        <v>6.6999999999999726E-2</v>
      </c>
      <c r="J59">
        <f t="shared" ref="J59:K59" si="17">ABS(J7-$B7)</f>
        <v>0</v>
      </c>
      <c r="K59">
        <f t="shared" si="17"/>
        <v>0</v>
      </c>
      <c r="L59">
        <f t="shared" ref="L59:T59" si="18">ABS(L7-$B7)</f>
        <v>0</v>
      </c>
      <c r="M59">
        <f t="shared" si="18"/>
        <v>0</v>
      </c>
      <c r="N59">
        <f t="shared" si="18"/>
        <v>0</v>
      </c>
      <c r="O59">
        <f t="shared" si="18"/>
        <v>0</v>
      </c>
      <c r="P59">
        <f t="shared" si="18"/>
        <v>0</v>
      </c>
      <c r="Q59">
        <f t="shared" si="18"/>
        <v>0</v>
      </c>
      <c r="R59">
        <f t="shared" si="18"/>
        <v>0</v>
      </c>
      <c r="S59">
        <f t="shared" si="18"/>
        <v>0</v>
      </c>
      <c r="T59">
        <f t="shared" si="18"/>
        <v>0</v>
      </c>
    </row>
    <row r="60" spans="1:20" x14ac:dyDescent="0.35">
      <c r="A60">
        <v>117</v>
      </c>
      <c r="C60">
        <f t="shared" si="2"/>
        <v>0.41199999999999992</v>
      </c>
      <c r="D60">
        <f t="shared" si="2"/>
        <v>0.41199999999999992</v>
      </c>
      <c r="E60">
        <f t="shared" ref="E60:F60" si="19">ABS(E8-$B8)</f>
        <v>0.41199999999999992</v>
      </c>
      <c r="F60">
        <f t="shared" si="19"/>
        <v>0.41199999999999992</v>
      </c>
      <c r="G60">
        <f t="shared" si="4"/>
        <v>0.41199999999999992</v>
      </c>
      <c r="H60">
        <f t="shared" si="4"/>
        <v>0.41199999999999992</v>
      </c>
      <c r="I60">
        <f t="shared" si="4"/>
        <v>0.41199999999999992</v>
      </c>
      <c r="J60">
        <f t="shared" ref="J60:K60" si="20">ABS(J8-$B8)</f>
        <v>0.29099999999999993</v>
      </c>
      <c r="K60">
        <f t="shared" si="20"/>
        <v>0.29099999999999993</v>
      </c>
      <c r="L60">
        <f t="shared" ref="L60:T60" si="21">ABS(L8-$B8)</f>
        <v>0.29099999999999993</v>
      </c>
      <c r="M60">
        <f t="shared" si="21"/>
        <v>0.29099999999999993</v>
      </c>
      <c r="N60">
        <f t="shared" si="21"/>
        <v>0.29099999999999993</v>
      </c>
      <c r="O60">
        <f t="shared" si="21"/>
        <v>0.29099999999999993</v>
      </c>
      <c r="P60">
        <f t="shared" si="21"/>
        <v>0.29099999999999993</v>
      </c>
      <c r="Q60">
        <f t="shared" si="21"/>
        <v>0.29099999999999993</v>
      </c>
      <c r="R60">
        <f t="shared" si="21"/>
        <v>0.23699999999999966</v>
      </c>
      <c r="S60">
        <f t="shared" si="21"/>
        <v>0.23699999999999966</v>
      </c>
      <c r="T60">
        <f t="shared" si="21"/>
        <v>0.23699999999999966</v>
      </c>
    </row>
    <row r="61" spans="1:20" x14ac:dyDescent="0.35">
      <c r="A61">
        <v>118</v>
      </c>
      <c r="C61">
        <f t="shared" si="2"/>
        <v>0.18699999999999983</v>
      </c>
      <c r="D61">
        <f t="shared" si="2"/>
        <v>0.18699999999999983</v>
      </c>
      <c r="E61">
        <f t="shared" ref="E61:F61" si="22">ABS(E9-$B9)</f>
        <v>0.18699999999999983</v>
      </c>
      <c r="F61">
        <f t="shared" si="22"/>
        <v>0.18699999999999983</v>
      </c>
      <c r="G61">
        <f t="shared" si="4"/>
        <v>0.18699999999999983</v>
      </c>
      <c r="H61">
        <f t="shared" si="4"/>
        <v>0.18699999999999983</v>
      </c>
      <c r="I61">
        <f t="shared" si="4"/>
        <v>0.18699999999999983</v>
      </c>
      <c r="J61">
        <f t="shared" ref="J61:K61" si="23">ABS(J9-$B9)</f>
        <v>0.18699999999999983</v>
      </c>
      <c r="K61">
        <f t="shared" si="23"/>
        <v>0.18699999999999983</v>
      </c>
      <c r="L61">
        <f t="shared" ref="L61:T61" si="24">ABS(L9-$B9)</f>
        <v>0.18699999999999983</v>
      </c>
      <c r="M61">
        <f t="shared" si="24"/>
        <v>0.18699999999999983</v>
      </c>
      <c r="N61">
        <f t="shared" si="24"/>
        <v>0.18699999999999983</v>
      </c>
      <c r="O61">
        <f t="shared" si="24"/>
        <v>0.18699999999999983</v>
      </c>
      <c r="P61">
        <f t="shared" si="24"/>
        <v>0.18699999999999983</v>
      </c>
      <c r="Q61">
        <f t="shared" si="24"/>
        <v>0.18699999999999983</v>
      </c>
      <c r="R61">
        <f t="shared" si="24"/>
        <v>0.18699999999999983</v>
      </c>
      <c r="S61">
        <f t="shared" si="24"/>
        <v>0.18699999999999983</v>
      </c>
      <c r="T61">
        <f t="shared" si="24"/>
        <v>0.27</v>
      </c>
    </row>
    <row r="62" spans="1:20" x14ac:dyDescent="0.35">
      <c r="A62">
        <v>119</v>
      </c>
      <c r="C62">
        <f t="shared" si="2"/>
        <v>0</v>
      </c>
      <c r="D62">
        <f t="shared" si="2"/>
        <v>0</v>
      </c>
      <c r="E62">
        <f t="shared" ref="E62:F62" si="25">ABS(E10-$B10)</f>
        <v>0</v>
      </c>
      <c r="F62">
        <f t="shared" si="25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ref="J62:K62" si="26">ABS(J10-$B10)</f>
        <v>0</v>
      </c>
      <c r="K62">
        <f t="shared" si="26"/>
        <v>0</v>
      </c>
      <c r="L62">
        <f t="shared" ref="L62:T62" si="27">ABS(L10-$B10)</f>
        <v>0</v>
      </c>
      <c r="M62">
        <f t="shared" si="27"/>
        <v>0</v>
      </c>
      <c r="N62">
        <f t="shared" si="27"/>
        <v>0</v>
      </c>
      <c r="O62">
        <f t="shared" si="27"/>
        <v>0</v>
      </c>
      <c r="P62">
        <f t="shared" si="27"/>
        <v>0</v>
      </c>
      <c r="Q62">
        <f t="shared" si="27"/>
        <v>0</v>
      </c>
      <c r="R62">
        <f t="shared" si="27"/>
        <v>0</v>
      </c>
      <c r="S62">
        <f t="shared" si="27"/>
        <v>0</v>
      </c>
      <c r="T62">
        <f t="shared" si="27"/>
        <v>0.74500000000000011</v>
      </c>
    </row>
    <row r="63" spans="1:20" x14ac:dyDescent="0.35">
      <c r="A63">
        <v>120</v>
      </c>
      <c r="C63">
        <f t="shared" si="2"/>
        <v>0.18699999999999983</v>
      </c>
      <c r="D63">
        <f t="shared" si="2"/>
        <v>0.18699999999999983</v>
      </c>
      <c r="E63">
        <f t="shared" ref="E63:F63" si="28">ABS(E11-$B11)</f>
        <v>0</v>
      </c>
      <c r="F63">
        <f t="shared" si="28"/>
        <v>8.999999999999897E-3</v>
      </c>
      <c r="G63">
        <f t="shared" si="4"/>
        <v>8.999999999999897E-3</v>
      </c>
      <c r="H63">
        <f t="shared" si="4"/>
        <v>8.999999999999897E-3</v>
      </c>
      <c r="I63">
        <f t="shared" si="4"/>
        <v>8.999999999999897E-3</v>
      </c>
      <c r="J63">
        <f t="shared" ref="J63:K63" si="29">ABS(J11-$B11)</f>
        <v>8.999999999999897E-3</v>
      </c>
      <c r="K63">
        <f t="shared" si="29"/>
        <v>8.999999999999897E-3</v>
      </c>
      <c r="L63">
        <f t="shared" ref="L63:T63" si="30">ABS(L11-$B11)</f>
        <v>8.999999999999897E-3</v>
      </c>
      <c r="M63">
        <f t="shared" si="30"/>
        <v>4.0999999999999925E-2</v>
      </c>
      <c r="N63">
        <f t="shared" si="30"/>
        <v>4.0999999999999925E-2</v>
      </c>
      <c r="O63">
        <f t="shared" si="30"/>
        <v>4.0999999999999925E-2</v>
      </c>
      <c r="P63">
        <f t="shared" si="30"/>
        <v>4.0999999999999925E-2</v>
      </c>
      <c r="Q63">
        <f t="shared" si="30"/>
        <v>4.0999999999999925E-2</v>
      </c>
      <c r="R63">
        <f t="shared" si="30"/>
        <v>4.0999999999999925E-2</v>
      </c>
      <c r="S63">
        <f t="shared" si="30"/>
        <v>1.6999999999999904E-2</v>
      </c>
      <c r="T63">
        <f t="shared" si="30"/>
        <v>0.18699999999999983</v>
      </c>
    </row>
    <row r="64" spans="1:20" x14ac:dyDescent="0.35">
      <c r="A64">
        <v>121</v>
      </c>
      <c r="C64">
        <f t="shared" si="2"/>
        <v>0.37299999999999978</v>
      </c>
      <c r="D64">
        <f t="shared" si="2"/>
        <v>0.37299999999999978</v>
      </c>
      <c r="E64">
        <f t="shared" ref="E64:F64" si="31">ABS(E12-$B12)</f>
        <v>0.37299999999999978</v>
      </c>
      <c r="F64">
        <f t="shared" si="31"/>
        <v>0.37299999999999978</v>
      </c>
      <c r="G64">
        <f t="shared" si="4"/>
        <v>0.37299999999999978</v>
      </c>
      <c r="H64">
        <f t="shared" si="4"/>
        <v>0</v>
      </c>
      <c r="I64">
        <f t="shared" si="4"/>
        <v>0</v>
      </c>
      <c r="J64">
        <f t="shared" ref="J64:K64" si="32">ABS(J12-$B12)</f>
        <v>0</v>
      </c>
      <c r="K64">
        <f t="shared" si="32"/>
        <v>0</v>
      </c>
      <c r="L64">
        <f t="shared" ref="L64:T64" si="33">ABS(L12-$B12)</f>
        <v>0</v>
      </c>
      <c r="M64">
        <f t="shared" si="33"/>
        <v>7.8000000000000291E-2</v>
      </c>
      <c r="N64">
        <f t="shared" si="33"/>
        <v>7.8000000000000291E-2</v>
      </c>
      <c r="O64">
        <f t="shared" si="33"/>
        <v>7.8000000000000291E-2</v>
      </c>
      <c r="P64">
        <f t="shared" si="33"/>
        <v>7.8000000000000291E-2</v>
      </c>
      <c r="Q64">
        <f t="shared" si="33"/>
        <v>7.8000000000000291E-2</v>
      </c>
      <c r="R64">
        <f t="shared" si="33"/>
        <v>7.8000000000000291E-2</v>
      </c>
      <c r="S64">
        <f t="shared" si="33"/>
        <v>9.4000000000000306E-2</v>
      </c>
      <c r="T64">
        <f t="shared" si="33"/>
        <v>0.37299999999999978</v>
      </c>
    </row>
    <row r="65" spans="1:20" x14ac:dyDescent="0.35">
      <c r="A65">
        <v>122</v>
      </c>
      <c r="C65">
        <f t="shared" si="2"/>
        <v>0</v>
      </c>
      <c r="D65">
        <f t="shared" si="2"/>
        <v>0</v>
      </c>
      <c r="E65">
        <f t="shared" ref="E65:F65" si="34">ABS(E13-$B13)</f>
        <v>0</v>
      </c>
      <c r="F65">
        <f t="shared" si="3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ref="J65:K65" si="35">ABS(J13-$B13)</f>
        <v>0</v>
      </c>
      <c r="K65">
        <f t="shared" si="35"/>
        <v>0</v>
      </c>
      <c r="L65">
        <f t="shared" ref="L65:T65" si="36">ABS(L13-$B13)</f>
        <v>0</v>
      </c>
      <c r="M65">
        <f t="shared" si="36"/>
        <v>0</v>
      </c>
      <c r="N65">
        <f t="shared" si="36"/>
        <v>0.2370000000000001</v>
      </c>
      <c r="O65">
        <f t="shared" si="36"/>
        <v>0.2370000000000001</v>
      </c>
      <c r="P65">
        <f t="shared" si="36"/>
        <v>0.2370000000000001</v>
      </c>
      <c r="Q65">
        <f t="shared" si="36"/>
        <v>0.2370000000000001</v>
      </c>
      <c r="R65">
        <f t="shared" si="36"/>
        <v>0</v>
      </c>
      <c r="S65">
        <f t="shared" si="36"/>
        <v>0</v>
      </c>
      <c r="T65">
        <f t="shared" si="36"/>
        <v>0</v>
      </c>
    </row>
    <row r="66" spans="1:20" x14ac:dyDescent="0.35">
      <c r="A66">
        <v>123</v>
      </c>
      <c r="C66">
        <f t="shared" si="2"/>
        <v>0</v>
      </c>
      <c r="D66">
        <f t="shared" si="2"/>
        <v>0</v>
      </c>
      <c r="E66">
        <f t="shared" ref="E66:F66" si="37">ABS(E14-$B14)</f>
        <v>0</v>
      </c>
      <c r="F66">
        <f t="shared" si="37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ref="J66:K66" si="38">ABS(J14-$B14)</f>
        <v>0</v>
      </c>
      <c r="K66">
        <f t="shared" si="38"/>
        <v>0</v>
      </c>
      <c r="L66">
        <f t="shared" ref="L66:T66" si="39">ABS(L14-$B14)</f>
        <v>0</v>
      </c>
      <c r="M66">
        <f t="shared" si="39"/>
        <v>0</v>
      </c>
      <c r="N66">
        <f t="shared" si="39"/>
        <v>3.2999999999999918E-2</v>
      </c>
      <c r="O66">
        <f t="shared" si="39"/>
        <v>1.5000000000000124E-2</v>
      </c>
      <c r="P66">
        <f t="shared" si="39"/>
        <v>1.5000000000000124E-2</v>
      </c>
      <c r="Q66">
        <f t="shared" si="39"/>
        <v>1.5000000000000124E-2</v>
      </c>
      <c r="R66">
        <f t="shared" si="39"/>
        <v>0</v>
      </c>
      <c r="S66">
        <f t="shared" si="39"/>
        <v>0.12199999999999989</v>
      </c>
      <c r="T66">
        <f t="shared" si="39"/>
        <v>0.1339999999999999</v>
      </c>
    </row>
    <row r="67" spans="1:20" x14ac:dyDescent="0.35">
      <c r="A67">
        <v>124</v>
      </c>
      <c r="C67">
        <f t="shared" si="2"/>
        <v>0.44599999999999973</v>
      </c>
      <c r="D67">
        <f t="shared" si="2"/>
        <v>0.44599999999999973</v>
      </c>
      <c r="E67">
        <f t="shared" ref="E67:F67" si="40">ABS(E15-$B15)</f>
        <v>0.44599999999999973</v>
      </c>
      <c r="F67">
        <f t="shared" si="40"/>
        <v>0.44599999999999973</v>
      </c>
      <c r="G67">
        <f t="shared" si="4"/>
        <v>0.44599999999999973</v>
      </c>
      <c r="H67">
        <f t="shared" si="4"/>
        <v>0.44599999999999973</v>
      </c>
      <c r="I67">
        <f t="shared" si="4"/>
        <v>0.44599999999999973</v>
      </c>
      <c r="J67">
        <f t="shared" ref="J67:K67" si="41">ABS(J15-$B15)</f>
        <v>0.44599999999999973</v>
      </c>
      <c r="K67">
        <f t="shared" si="41"/>
        <v>0</v>
      </c>
      <c r="L67">
        <f t="shared" ref="L67:T67" si="42">ABS(L15-$B15)</f>
        <v>0</v>
      </c>
      <c r="M67">
        <f t="shared" si="42"/>
        <v>0</v>
      </c>
      <c r="N67">
        <f t="shared" si="42"/>
        <v>0</v>
      </c>
      <c r="O67">
        <f t="shared" si="42"/>
        <v>0</v>
      </c>
      <c r="P67">
        <f t="shared" si="42"/>
        <v>0</v>
      </c>
      <c r="Q67">
        <f t="shared" si="42"/>
        <v>0</v>
      </c>
      <c r="R67">
        <f t="shared" si="42"/>
        <v>0</v>
      </c>
      <c r="S67">
        <f t="shared" si="42"/>
        <v>0</v>
      </c>
      <c r="T67">
        <f t="shared" si="42"/>
        <v>0</v>
      </c>
    </row>
    <row r="68" spans="1:20" x14ac:dyDescent="0.35">
      <c r="A68">
        <v>125</v>
      </c>
      <c r="C68">
        <f t="shared" si="2"/>
        <v>0</v>
      </c>
      <c r="D68">
        <f t="shared" si="2"/>
        <v>0</v>
      </c>
      <c r="E68">
        <f t="shared" ref="E68:F68" si="43">ABS(E16-$B16)</f>
        <v>0</v>
      </c>
      <c r="F68">
        <f t="shared" si="43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ref="J68:K68" si="44">ABS(J16-$B16)</f>
        <v>0</v>
      </c>
      <c r="K68">
        <f t="shared" si="44"/>
        <v>0</v>
      </c>
      <c r="L68">
        <f t="shared" ref="L68:T68" si="45">ABS(L16-$B16)</f>
        <v>0</v>
      </c>
      <c r="M68">
        <f t="shared" si="45"/>
        <v>0</v>
      </c>
      <c r="N68">
        <f t="shared" si="45"/>
        <v>0</v>
      </c>
      <c r="O68">
        <f t="shared" si="45"/>
        <v>6.4999999999999947E-2</v>
      </c>
      <c r="P68">
        <f t="shared" si="45"/>
        <v>0</v>
      </c>
      <c r="Q68">
        <f t="shared" si="45"/>
        <v>0</v>
      </c>
      <c r="R68">
        <f t="shared" si="45"/>
        <v>0</v>
      </c>
      <c r="S68">
        <f t="shared" si="45"/>
        <v>0</v>
      </c>
      <c r="T68">
        <f t="shared" si="45"/>
        <v>0</v>
      </c>
    </row>
    <row r="69" spans="1:20" x14ac:dyDescent="0.35">
      <c r="A69">
        <v>126</v>
      </c>
      <c r="C69">
        <f t="shared" si="2"/>
        <v>0.21099999999999985</v>
      </c>
      <c r="D69">
        <f t="shared" si="2"/>
        <v>0.74199999999999999</v>
      </c>
      <c r="E69">
        <f t="shared" ref="E69:F69" si="46">ABS(E17-$B17)</f>
        <v>0.74199999999999999</v>
      </c>
      <c r="F69">
        <f t="shared" si="46"/>
        <v>0.74199999999999999</v>
      </c>
      <c r="G69">
        <f t="shared" si="4"/>
        <v>0.60099999999999998</v>
      </c>
      <c r="H69">
        <f t="shared" si="4"/>
        <v>0.60099999999999998</v>
      </c>
      <c r="I69">
        <f t="shared" si="4"/>
        <v>0.60099999999999998</v>
      </c>
      <c r="J69">
        <f t="shared" ref="J69:K69" si="47">ABS(J17-$B17)</f>
        <v>0.60099999999999998</v>
      </c>
      <c r="K69">
        <f t="shared" si="47"/>
        <v>0.60099999999999998</v>
      </c>
      <c r="L69">
        <f t="shared" ref="L69:T69" si="48">ABS(L17-$B17)</f>
        <v>0.60099999999999998</v>
      </c>
      <c r="M69">
        <f t="shared" si="48"/>
        <v>0.60099999999999998</v>
      </c>
      <c r="N69">
        <f t="shared" si="48"/>
        <v>0</v>
      </c>
      <c r="O69">
        <f t="shared" si="48"/>
        <v>0.21099999999999985</v>
      </c>
      <c r="P69">
        <f t="shared" si="48"/>
        <v>0</v>
      </c>
      <c r="Q69">
        <f t="shared" si="48"/>
        <v>0</v>
      </c>
      <c r="R69">
        <f t="shared" si="48"/>
        <v>0</v>
      </c>
      <c r="S69">
        <f t="shared" si="48"/>
        <v>0</v>
      </c>
      <c r="T69">
        <f t="shared" si="48"/>
        <v>0.20599999999999996</v>
      </c>
    </row>
    <row r="70" spans="1:20" x14ac:dyDescent="0.35">
      <c r="A70">
        <v>127</v>
      </c>
      <c r="C70">
        <f t="shared" si="2"/>
        <v>0</v>
      </c>
      <c r="D70">
        <f t="shared" si="2"/>
        <v>0</v>
      </c>
      <c r="E70">
        <f t="shared" ref="E70:F70" si="49">ABS(E18-$B18)</f>
        <v>0</v>
      </c>
      <c r="F70">
        <f t="shared" si="49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ref="J70:K70" si="50">ABS(J18-$B18)</f>
        <v>0</v>
      </c>
      <c r="K70">
        <f t="shared" si="50"/>
        <v>0</v>
      </c>
      <c r="L70">
        <f t="shared" ref="L70:T70" si="51">ABS(L18-$B18)</f>
        <v>0.22599999999999998</v>
      </c>
      <c r="M70">
        <f t="shared" si="51"/>
        <v>3.2000000000000028E-2</v>
      </c>
      <c r="N70">
        <f t="shared" si="51"/>
        <v>3.2000000000000028E-2</v>
      </c>
      <c r="O70">
        <f t="shared" si="51"/>
        <v>0</v>
      </c>
      <c r="P70">
        <f t="shared" si="51"/>
        <v>0</v>
      </c>
      <c r="Q70">
        <f t="shared" si="51"/>
        <v>0</v>
      </c>
      <c r="R70">
        <f t="shared" si="51"/>
        <v>0</v>
      </c>
      <c r="S70">
        <f t="shared" si="51"/>
        <v>0</v>
      </c>
      <c r="T70">
        <f t="shared" si="51"/>
        <v>0</v>
      </c>
    </row>
    <row r="71" spans="1:20" x14ac:dyDescent="0.35">
      <c r="A71">
        <v>128</v>
      </c>
      <c r="C71">
        <f t="shared" si="2"/>
        <v>3.0000000000001137E-3</v>
      </c>
      <c r="D71">
        <f t="shared" si="2"/>
        <v>3.0000000000001137E-3</v>
      </c>
      <c r="E71">
        <f t="shared" ref="E71:F71" si="52">ABS(E19-$B19)</f>
        <v>3.0000000000001137E-3</v>
      </c>
      <c r="F71">
        <f t="shared" si="52"/>
        <v>3.0000000000001137E-3</v>
      </c>
      <c r="G71">
        <f t="shared" si="4"/>
        <v>3.0000000000001137E-3</v>
      </c>
      <c r="H71">
        <f t="shared" si="4"/>
        <v>3.0000000000001137E-3</v>
      </c>
      <c r="I71">
        <f t="shared" si="4"/>
        <v>3.0000000000001137E-3</v>
      </c>
      <c r="J71">
        <f t="shared" ref="J71:K71" si="53">ABS(J19-$B19)</f>
        <v>3.0000000000001137E-3</v>
      </c>
      <c r="K71">
        <f t="shared" si="53"/>
        <v>0</v>
      </c>
      <c r="L71">
        <f t="shared" ref="L71:T71" si="54">ABS(L19-$B19)</f>
        <v>3.0000000000001137E-3</v>
      </c>
      <c r="M71">
        <f t="shared" si="54"/>
        <v>3.0000000000001137E-3</v>
      </c>
      <c r="N71">
        <f t="shared" si="54"/>
        <v>3.0000000000001137E-3</v>
      </c>
      <c r="O71">
        <f t="shared" si="54"/>
        <v>3.0000000000001137E-3</v>
      </c>
      <c r="P71">
        <f t="shared" si="54"/>
        <v>3.0000000000001137E-3</v>
      </c>
      <c r="Q71">
        <f t="shared" si="54"/>
        <v>3.0000000000001137E-3</v>
      </c>
      <c r="R71">
        <f t="shared" si="54"/>
        <v>3.0000000000001137E-3</v>
      </c>
      <c r="S71">
        <f t="shared" si="54"/>
        <v>3.0000000000001137E-3</v>
      </c>
      <c r="T71">
        <f t="shared" si="54"/>
        <v>3.0000000000001137E-3</v>
      </c>
    </row>
    <row r="72" spans="1:20" x14ac:dyDescent="0.35">
      <c r="A72">
        <v>129</v>
      </c>
      <c r="C72">
        <f t="shared" si="2"/>
        <v>0.10899999999999999</v>
      </c>
      <c r="D72">
        <f t="shared" si="2"/>
        <v>0.10899999999999999</v>
      </c>
      <c r="E72">
        <f t="shared" ref="E72:F72" si="55">ABS(E20-$B20)</f>
        <v>0.10899999999999999</v>
      </c>
      <c r="F72">
        <f t="shared" si="55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ref="J72:K72" si="56">ABS(J20-$B20)</f>
        <v>0</v>
      </c>
      <c r="K72">
        <f t="shared" si="56"/>
        <v>0</v>
      </c>
      <c r="L72">
        <f t="shared" ref="L72:T72" si="57">ABS(L20-$B20)</f>
        <v>0.10899999999999999</v>
      </c>
      <c r="M72">
        <f t="shared" si="57"/>
        <v>0.10899999999999999</v>
      </c>
      <c r="N72">
        <f t="shared" si="57"/>
        <v>0.10899999999999999</v>
      </c>
      <c r="O72">
        <f t="shared" si="57"/>
        <v>0.10899999999999999</v>
      </c>
      <c r="P72">
        <f t="shared" si="57"/>
        <v>0.10899999999999999</v>
      </c>
      <c r="Q72">
        <f t="shared" si="57"/>
        <v>0.10899999999999999</v>
      </c>
      <c r="R72">
        <f t="shared" si="57"/>
        <v>0.10899999999999999</v>
      </c>
      <c r="S72">
        <f t="shared" si="57"/>
        <v>0.10899999999999999</v>
      </c>
      <c r="T72">
        <f t="shared" si="57"/>
        <v>0.10899999999999999</v>
      </c>
    </row>
    <row r="73" spans="1:20" x14ac:dyDescent="0.35">
      <c r="A73">
        <v>130</v>
      </c>
      <c r="C73">
        <f t="shared" si="2"/>
        <v>1.499999999999968E-2</v>
      </c>
      <c r="D73">
        <f t="shared" si="2"/>
        <v>1.499999999999968E-2</v>
      </c>
      <c r="E73">
        <f t="shared" ref="E73:F73" si="58">ABS(E21-$B21)</f>
        <v>1.499999999999968E-2</v>
      </c>
      <c r="F73">
        <f t="shared" si="58"/>
        <v>9.2999999999999972E-2</v>
      </c>
      <c r="G73">
        <f t="shared" si="4"/>
        <v>9.2999999999999972E-2</v>
      </c>
      <c r="H73">
        <f t="shared" si="4"/>
        <v>9.2999999999999972E-2</v>
      </c>
      <c r="I73">
        <f t="shared" si="4"/>
        <v>9.2999999999999972E-2</v>
      </c>
      <c r="J73">
        <f t="shared" ref="J73:K73" si="59">ABS(J21-$B21)</f>
        <v>9.2999999999999972E-2</v>
      </c>
      <c r="K73">
        <f t="shared" si="59"/>
        <v>9.2999999999999972E-2</v>
      </c>
      <c r="L73">
        <f t="shared" ref="L73:T73" si="60">ABS(L21-$B21)</f>
        <v>1.499999999999968E-2</v>
      </c>
      <c r="M73">
        <f t="shared" si="60"/>
        <v>1.499999999999968E-2</v>
      </c>
      <c r="N73">
        <f t="shared" si="60"/>
        <v>1.499999999999968E-2</v>
      </c>
      <c r="O73">
        <f t="shared" si="60"/>
        <v>1.499999999999968E-2</v>
      </c>
      <c r="P73">
        <f t="shared" si="60"/>
        <v>0</v>
      </c>
      <c r="Q73">
        <f t="shared" si="60"/>
        <v>9.2999999999999972E-2</v>
      </c>
      <c r="R73">
        <f t="shared" si="60"/>
        <v>9.2999999999999972E-2</v>
      </c>
      <c r="S73">
        <f t="shared" si="60"/>
        <v>9.2999999999999972E-2</v>
      </c>
      <c r="T73">
        <f t="shared" si="60"/>
        <v>9.2999999999999972E-2</v>
      </c>
    </row>
    <row r="74" spans="1:20" x14ac:dyDescent="0.35">
      <c r="A74">
        <v>131</v>
      </c>
      <c r="C74">
        <f t="shared" si="2"/>
        <v>0.51500000000000012</v>
      </c>
      <c r="D74">
        <f t="shared" si="2"/>
        <v>2.9999999999996696E-3</v>
      </c>
      <c r="E74">
        <f t="shared" ref="E74:F74" si="61">ABS(E22-$B22)</f>
        <v>2.9999999999996696E-3</v>
      </c>
      <c r="F74">
        <f t="shared" si="61"/>
        <v>2.9999999999996696E-3</v>
      </c>
      <c r="G74">
        <f t="shared" si="4"/>
        <v>2.9999999999996696E-3</v>
      </c>
      <c r="H74">
        <f t="shared" si="4"/>
        <v>2.9999999999996696E-3</v>
      </c>
      <c r="I74">
        <f t="shared" si="4"/>
        <v>2.9999999999996696E-3</v>
      </c>
      <c r="J74">
        <f t="shared" ref="J74:K74" si="62">ABS(J22-$B22)</f>
        <v>2.9999999999996696E-3</v>
      </c>
      <c r="K74">
        <f t="shared" si="62"/>
        <v>9.5999999999999641E-2</v>
      </c>
      <c r="L74">
        <f t="shared" ref="L74:T74" si="63">ABS(L22-$B22)</f>
        <v>9.5999999999999641E-2</v>
      </c>
      <c r="M74">
        <f t="shared" si="63"/>
        <v>9.5999999999999641E-2</v>
      </c>
      <c r="N74">
        <f t="shared" si="63"/>
        <v>9.5999999999999641E-2</v>
      </c>
      <c r="O74">
        <f t="shared" si="63"/>
        <v>9.5999999999999641E-2</v>
      </c>
      <c r="P74">
        <f t="shared" si="63"/>
        <v>9.5999999999999641E-2</v>
      </c>
      <c r="Q74">
        <f t="shared" si="63"/>
        <v>0.1549999999999998</v>
      </c>
      <c r="R74">
        <f t="shared" si="63"/>
        <v>0.1549999999999998</v>
      </c>
      <c r="S74">
        <f t="shared" si="63"/>
        <v>0.1549999999999998</v>
      </c>
      <c r="T74">
        <f t="shared" si="63"/>
        <v>0.1549999999999998</v>
      </c>
    </row>
    <row r="75" spans="1:20" x14ac:dyDescent="0.35">
      <c r="A75">
        <v>132</v>
      </c>
      <c r="C75">
        <f t="shared" si="2"/>
        <v>0</v>
      </c>
      <c r="D75">
        <f t="shared" si="2"/>
        <v>0.18900000000000006</v>
      </c>
      <c r="E75">
        <f t="shared" ref="E75:F75" si="64">ABS(E23-$B23)</f>
        <v>0</v>
      </c>
      <c r="F75">
        <f t="shared" si="6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ref="J75:K75" si="65">ABS(J23-$B23)</f>
        <v>0</v>
      </c>
      <c r="K75">
        <f t="shared" si="65"/>
        <v>0</v>
      </c>
      <c r="L75">
        <f t="shared" ref="L75:T75" si="66">ABS(L23-$B23)</f>
        <v>0</v>
      </c>
      <c r="M75">
        <f t="shared" si="66"/>
        <v>0</v>
      </c>
      <c r="N75">
        <f t="shared" si="66"/>
        <v>5.2999999999999936E-2</v>
      </c>
      <c r="O75">
        <f t="shared" si="66"/>
        <v>5.2999999999999936E-2</v>
      </c>
      <c r="P75">
        <f t="shared" si="66"/>
        <v>5.2999999999999936E-2</v>
      </c>
      <c r="Q75">
        <f t="shared" si="66"/>
        <v>5.2999999999999936E-2</v>
      </c>
      <c r="R75">
        <f t="shared" si="66"/>
        <v>5.2999999999999936E-2</v>
      </c>
      <c r="S75">
        <f t="shared" si="66"/>
        <v>5.2999999999999936E-2</v>
      </c>
      <c r="T75">
        <f t="shared" si="66"/>
        <v>5.2999999999999936E-2</v>
      </c>
    </row>
    <row r="76" spans="1:20" x14ac:dyDescent="0.35">
      <c r="A76">
        <v>133</v>
      </c>
      <c r="C76">
        <f t="shared" si="2"/>
        <v>0.40799999999999992</v>
      </c>
      <c r="D76">
        <f t="shared" si="2"/>
        <v>0.46199999999999974</v>
      </c>
      <c r="E76">
        <f t="shared" ref="E76:F76" si="67">ABS(E24-$B24)</f>
        <v>0.40799999999999992</v>
      </c>
      <c r="F76">
        <f t="shared" si="67"/>
        <v>0.40799999999999992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ref="J76:K76" si="68">ABS(J24-$B24)</f>
        <v>0</v>
      </c>
      <c r="K76">
        <f t="shared" si="68"/>
        <v>0</v>
      </c>
      <c r="L76">
        <f t="shared" ref="L76:T76" si="69">ABS(L24-$B24)</f>
        <v>0</v>
      </c>
      <c r="M76">
        <f t="shared" si="69"/>
        <v>0</v>
      </c>
      <c r="N76">
        <f t="shared" si="69"/>
        <v>0</v>
      </c>
      <c r="O76">
        <f t="shared" si="69"/>
        <v>0.40799999999999992</v>
      </c>
      <c r="P76">
        <f t="shared" si="69"/>
        <v>0.40799999999999992</v>
      </c>
      <c r="Q76">
        <f t="shared" si="69"/>
        <v>0.40799999999999992</v>
      </c>
      <c r="R76">
        <f t="shared" si="69"/>
        <v>0.40799999999999992</v>
      </c>
      <c r="S76">
        <f t="shared" si="69"/>
        <v>0.40799999999999992</v>
      </c>
      <c r="T76">
        <f t="shared" si="69"/>
        <v>0.40799999999999992</v>
      </c>
    </row>
    <row r="77" spans="1:20" x14ac:dyDescent="0.35">
      <c r="A77">
        <v>134</v>
      </c>
      <c r="C77">
        <f t="shared" si="2"/>
        <v>0.47699999999999987</v>
      </c>
      <c r="D77">
        <f t="shared" si="2"/>
        <v>0.47699999999999987</v>
      </c>
      <c r="E77">
        <f t="shared" ref="E77:F77" si="70">ABS(E25-$B25)</f>
        <v>0</v>
      </c>
      <c r="F77">
        <f t="shared" si="70"/>
        <v>0</v>
      </c>
      <c r="G77">
        <f t="shared" si="4"/>
        <v>0.59399999999999986</v>
      </c>
      <c r="H77">
        <f t="shared" si="4"/>
        <v>0.59399999999999986</v>
      </c>
      <c r="I77">
        <f t="shared" si="4"/>
        <v>0.59399999999999986</v>
      </c>
      <c r="J77">
        <f t="shared" ref="J77:K77" si="71">ABS(J25-$B25)</f>
        <v>0.59399999999999986</v>
      </c>
      <c r="K77">
        <f t="shared" si="71"/>
        <v>0.59399999999999986</v>
      </c>
      <c r="L77">
        <f t="shared" ref="L77:T77" si="72">ABS(L25-$B25)</f>
        <v>0.61699999999999999</v>
      </c>
      <c r="M77">
        <f t="shared" si="72"/>
        <v>0</v>
      </c>
      <c r="N77">
        <f t="shared" si="72"/>
        <v>0</v>
      </c>
      <c r="O77">
        <f t="shared" si="72"/>
        <v>0</v>
      </c>
      <c r="P77">
        <f t="shared" si="72"/>
        <v>0</v>
      </c>
      <c r="Q77">
        <f t="shared" si="72"/>
        <v>0</v>
      </c>
      <c r="R77">
        <f t="shared" si="72"/>
        <v>0</v>
      </c>
      <c r="S77">
        <f t="shared" si="72"/>
        <v>0</v>
      </c>
      <c r="T77">
        <f t="shared" si="72"/>
        <v>0</v>
      </c>
    </row>
    <row r="78" spans="1:20" x14ac:dyDescent="0.35">
      <c r="A78">
        <v>135</v>
      </c>
      <c r="C78">
        <f t="shared" si="2"/>
        <v>7.4000000000000288E-2</v>
      </c>
      <c r="D78">
        <f t="shared" si="2"/>
        <v>7.4000000000000288E-2</v>
      </c>
      <c r="E78">
        <f t="shared" ref="E78:F78" si="73">ABS(E26-$B26)</f>
        <v>5.2999999999999936E-2</v>
      </c>
      <c r="F78">
        <f t="shared" si="73"/>
        <v>5.2999999999999936E-2</v>
      </c>
      <c r="G78">
        <f t="shared" si="4"/>
        <v>0.60899999999999999</v>
      </c>
      <c r="H78">
        <f t="shared" si="4"/>
        <v>0.60899999999999999</v>
      </c>
      <c r="I78">
        <f t="shared" si="4"/>
        <v>0.60899999999999999</v>
      </c>
      <c r="J78">
        <f t="shared" ref="J78:K78" si="74">ABS(J26-$B26)</f>
        <v>0.60899999999999999</v>
      </c>
      <c r="K78">
        <f t="shared" si="74"/>
        <v>0.60899999999999999</v>
      </c>
      <c r="L78">
        <f t="shared" ref="L78:T78" si="75">ABS(L26-$B26)</f>
        <v>7.4000000000000288E-2</v>
      </c>
      <c r="M78">
        <f t="shared" si="75"/>
        <v>5.2999999999999936E-2</v>
      </c>
      <c r="N78">
        <f t="shared" si="75"/>
        <v>5.2999999999999936E-2</v>
      </c>
      <c r="O78">
        <f t="shared" si="75"/>
        <v>5.2999999999999936E-2</v>
      </c>
      <c r="P78">
        <f t="shared" si="75"/>
        <v>0</v>
      </c>
      <c r="Q78">
        <f t="shared" si="75"/>
        <v>0.60899999999999999</v>
      </c>
      <c r="R78">
        <f t="shared" si="75"/>
        <v>0.60899999999999999</v>
      </c>
      <c r="S78">
        <f t="shared" si="75"/>
        <v>0.60899999999999999</v>
      </c>
      <c r="T78">
        <f t="shared" si="75"/>
        <v>0.60899999999999999</v>
      </c>
    </row>
    <row r="79" spans="1:20" x14ac:dyDescent="0.35">
      <c r="A79">
        <v>136</v>
      </c>
      <c r="C79">
        <f t="shared" si="2"/>
        <v>0</v>
      </c>
      <c r="D79">
        <f t="shared" si="2"/>
        <v>0</v>
      </c>
      <c r="E79">
        <f t="shared" ref="E79:F79" si="76">ABS(E27-$B27)</f>
        <v>7.6000000000000068E-2</v>
      </c>
      <c r="F79">
        <f t="shared" si="76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ref="J79:K79" si="77">ABS(J27-$B27)</f>
        <v>7.6000000000000068E-2</v>
      </c>
      <c r="K79">
        <f t="shared" si="77"/>
        <v>7.6000000000000068E-2</v>
      </c>
      <c r="L79">
        <f t="shared" ref="L79:T79" si="78">ABS(L27-$B27)</f>
        <v>0</v>
      </c>
      <c r="M79">
        <f t="shared" si="78"/>
        <v>7.6000000000000068E-2</v>
      </c>
      <c r="N79">
        <f t="shared" si="78"/>
        <v>7.6000000000000068E-2</v>
      </c>
      <c r="O79">
        <f t="shared" si="78"/>
        <v>7.6000000000000068E-2</v>
      </c>
      <c r="P79">
        <f t="shared" si="78"/>
        <v>7.6000000000000068E-2</v>
      </c>
      <c r="Q79">
        <f t="shared" si="78"/>
        <v>7.6000000000000068E-2</v>
      </c>
      <c r="R79">
        <f t="shared" si="78"/>
        <v>7.6000000000000068E-2</v>
      </c>
      <c r="S79">
        <f t="shared" si="78"/>
        <v>7.6000000000000068E-2</v>
      </c>
      <c r="T79">
        <f t="shared" si="78"/>
        <v>7.6000000000000068E-2</v>
      </c>
    </row>
    <row r="80" spans="1:20" x14ac:dyDescent="0.35">
      <c r="A80">
        <v>137</v>
      </c>
      <c r="C80">
        <f t="shared" si="2"/>
        <v>0.26600000000000001</v>
      </c>
      <c r="D80">
        <f t="shared" si="2"/>
        <v>0.26600000000000001</v>
      </c>
      <c r="E80">
        <f t="shared" ref="E80:F80" si="79">ABS(E28-$B28)</f>
        <v>0.26600000000000001</v>
      </c>
      <c r="F80">
        <f t="shared" si="79"/>
        <v>0.26600000000000001</v>
      </c>
      <c r="G80">
        <f t="shared" si="4"/>
        <v>0.26600000000000001</v>
      </c>
      <c r="H80">
        <f t="shared" si="4"/>
        <v>0.26600000000000001</v>
      </c>
      <c r="I80">
        <f t="shared" si="4"/>
        <v>8.3000000000000185E-2</v>
      </c>
      <c r="J80">
        <f t="shared" ref="J80:K80" si="80">ABS(J28-$B28)</f>
        <v>8.3000000000000185E-2</v>
      </c>
      <c r="K80">
        <f t="shared" si="80"/>
        <v>8.3000000000000185E-2</v>
      </c>
      <c r="L80">
        <f t="shared" ref="L80:T80" si="81">ABS(L28-$B28)</f>
        <v>8.3000000000000185E-2</v>
      </c>
      <c r="M80">
        <f t="shared" si="81"/>
        <v>0</v>
      </c>
      <c r="N80">
        <f t="shared" si="81"/>
        <v>0</v>
      </c>
      <c r="O80">
        <f t="shared" si="81"/>
        <v>2.9999999999996696E-3</v>
      </c>
      <c r="P80">
        <f t="shared" si="81"/>
        <v>8.999999999999897E-3</v>
      </c>
      <c r="Q80">
        <f t="shared" si="81"/>
        <v>8.999999999999897E-3</v>
      </c>
      <c r="R80">
        <f t="shared" si="81"/>
        <v>8.999999999999897E-3</v>
      </c>
      <c r="S80">
        <f t="shared" si="81"/>
        <v>8.999999999999897E-3</v>
      </c>
      <c r="T80">
        <f t="shared" si="81"/>
        <v>6.899999999999995E-2</v>
      </c>
    </row>
    <row r="81" spans="1:20" x14ac:dyDescent="0.35">
      <c r="A81">
        <v>138</v>
      </c>
      <c r="C81">
        <f t="shared" si="2"/>
        <v>0.41599999999999993</v>
      </c>
      <c r="D81">
        <f t="shared" si="2"/>
        <v>0.56300000000000017</v>
      </c>
      <c r="E81">
        <f t="shared" ref="E81:F81" si="82">ABS(E29-$B29)</f>
        <v>0</v>
      </c>
      <c r="F81">
        <f t="shared" si="82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ref="J81:K81" si="83">ABS(J29-$B29)</f>
        <v>0</v>
      </c>
      <c r="K81">
        <f t="shared" si="83"/>
        <v>0</v>
      </c>
      <c r="L81">
        <f t="shared" ref="L81:T81" si="84">ABS(L29-$B29)</f>
        <v>0</v>
      </c>
      <c r="M81">
        <f t="shared" si="84"/>
        <v>0.19099999999999984</v>
      </c>
      <c r="N81">
        <f t="shared" si="84"/>
        <v>0.19099999999999984</v>
      </c>
      <c r="O81">
        <f t="shared" si="84"/>
        <v>0.19099999999999984</v>
      </c>
      <c r="P81">
        <f t="shared" si="84"/>
        <v>0.19099999999999984</v>
      </c>
      <c r="Q81">
        <f t="shared" si="84"/>
        <v>0.19099999999999984</v>
      </c>
      <c r="R81">
        <f t="shared" si="84"/>
        <v>0.19099999999999984</v>
      </c>
      <c r="S81">
        <f t="shared" si="84"/>
        <v>0.19099999999999984</v>
      </c>
      <c r="T81">
        <f t="shared" si="84"/>
        <v>0.19099999999999984</v>
      </c>
    </row>
    <row r="82" spans="1:20" x14ac:dyDescent="0.35">
      <c r="A82">
        <v>139</v>
      </c>
      <c r="C82">
        <f t="shared" si="2"/>
        <v>0</v>
      </c>
      <c r="D82">
        <f t="shared" si="2"/>
        <v>0.18999999999999995</v>
      </c>
      <c r="E82">
        <f t="shared" ref="E82:F82" si="85">ABS(E30-$B30)</f>
        <v>0.17700000000000005</v>
      </c>
      <c r="F82">
        <f t="shared" si="85"/>
        <v>0.17700000000000005</v>
      </c>
      <c r="G82">
        <f t="shared" si="4"/>
        <v>0.17700000000000005</v>
      </c>
      <c r="H82">
        <f t="shared" si="4"/>
        <v>0.17700000000000005</v>
      </c>
      <c r="I82">
        <f t="shared" si="4"/>
        <v>0</v>
      </c>
      <c r="J82">
        <f t="shared" ref="J82:K82" si="86">ABS(J30-$B30)</f>
        <v>0</v>
      </c>
      <c r="K82">
        <f t="shared" si="86"/>
        <v>0</v>
      </c>
      <c r="L82">
        <f t="shared" ref="L82:T82" si="87">ABS(L30-$B30)</f>
        <v>0</v>
      </c>
      <c r="M82">
        <f t="shared" si="87"/>
        <v>0</v>
      </c>
      <c r="N82">
        <f t="shared" si="87"/>
        <v>0.23799999999999999</v>
      </c>
      <c r="O82">
        <f t="shared" si="87"/>
        <v>0.23799999999999999</v>
      </c>
      <c r="P82">
        <f t="shared" si="87"/>
        <v>0.23799999999999999</v>
      </c>
      <c r="Q82">
        <f t="shared" si="87"/>
        <v>0.23799999999999999</v>
      </c>
      <c r="R82">
        <f t="shared" si="87"/>
        <v>0.23799999999999999</v>
      </c>
      <c r="S82">
        <f t="shared" si="87"/>
        <v>0.23799999999999999</v>
      </c>
      <c r="T82">
        <f t="shared" si="87"/>
        <v>0.23799999999999999</v>
      </c>
    </row>
    <row r="83" spans="1:20" x14ac:dyDescent="0.35">
      <c r="A83">
        <v>140</v>
      </c>
      <c r="C83">
        <f t="shared" si="2"/>
        <v>0.43800000000000017</v>
      </c>
      <c r="D83">
        <f t="shared" si="2"/>
        <v>0.3620000000000001</v>
      </c>
      <c r="E83">
        <f t="shared" ref="E83:F83" si="88">ABS(E31-$B31)</f>
        <v>0.43800000000000017</v>
      </c>
      <c r="F83">
        <f t="shared" si="88"/>
        <v>0</v>
      </c>
      <c r="G83">
        <f t="shared" si="4"/>
        <v>9.9999999999988987E-4</v>
      </c>
      <c r="H83">
        <f t="shared" si="4"/>
        <v>9.9999999999988987E-4</v>
      </c>
      <c r="I83">
        <f t="shared" si="4"/>
        <v>9.9999999999988987E-4</v>
      </c>
      <c r="J83">
        <f t="shared" ref="J83:K83" si="89">ABS(J31-$B31)</f>
        <v>9.9999999999988987E-4</v>
      </c>
      <c r="K83">
        <f t="shared" si="89"/>
        <v>9.9999999999988987E-4</v>
      </c>
      <c r="L83">
        <f t="shared" ref="L83:T83" si="90">ABS(L31-$B31)</f>
        <v>9.9999999999988987E-4</v>
      </c>
      <c r="M83">
        <f t="shared" si="90"/>
        <v>9.9999999999988987E-4</v>
      </c>
      <c r="N83">
        <f t="shared" si="90"/>
        <v>0.35999999999999988</v>
      </c>
      <c r="O83">
        <f t="shared" si="90"/>
        <v>0.3620000000000001</v>
      </c>
      <c r="P83">
        <f t="shared" si="90"/>
        <v>0.3620000000000001</v>
      </c>
      <c r="Q83">
        <f t="shared" si="90"/>
        <v>0.3620000000000001</v>
      </c>
      <c r="R83">
        <f t="shared" si="90"/>
        <v>0.3620000000000001</v>
      </c>
      <c r="S83">
        <f t="shared" si="90"/>
        <v>0.3620000000000001</v>
      </c>
      <c r="T83">
        <f t="shared" si="90"/>
        <v>0.3620000000000001</v>
      </c>
    </row>
    <row r="84" spans="1:20" x14ac:dyDescent="0.35">
      <c r="A84">
        <v>141</v>
      </c>
      <c r="C84">
        <f t="shared" si="2"/>
        <v>0</v>
      </c>
      <c r="D84">
        <f t="shared" si="2"/>
        <v>0.10599999999999987</v>
      </c>
      <c r="E84">
        <f t="shared" ref="E84:F84" si="91">ABS(E32-$B32)</f>
        <v>0</v>
      </c>
      <c r="F84">
        <f t="shared" si="91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ref="J84:K84" si="92">ABS(J32-$B32)</f>
        <v>0</v>
      </c>
      <c r="K84">
        <f t="shared" si="92"/>
        <v>0</v>
      </c>
      <c r="L84">
        <f t="shared" ref="L84:T84" si="93">ABS(L32-$B32)</f>
        <v>0</v>
      </c>
      <c r="M84">
        <f t="shared" si="93"/>
        <v>0</v>
      </c>
      <c r="N84">
        <f t="shared" si="93"/>
        <v>0</v>
      </c>
      <c r="O84">
        <f t="shared" si="93"/>
        <v>0</v>
      </c>
      <c r="P84">
        <f t="shared" si="93"/>
        <v>0</v>
      </c>
      <c r="Q84">
        <f t="shared" si="93"/>
        <v>0.21899999999999986</v>
      </c>
      <c r="R84">
        <f t="shared" si="93"/>
        <v>0.21899999999999986</v>
      </c>
      <c r="S84">
        <f t="shared" si="93"/>
        <v>0.21899999999999986</v>
      </c>
      <c r="T84">
        <f t="shared" si="93"/>
        <v>0.21899999999999986</v>
      </c>
    </row>
    <row r="85" spans="1:20" x14ac:dyDescent="0.35">
      <c r="A85">
        <v>142</v>
      </c>
      <c r="C85">
        <f t="shared" si="2"/>
        <v>0.56000000000000005</v>
      </c>
      <c r="D85">
        <f t="shared" si="2"/>
        <v>0.21099999999999985</v>
      </c>
      <c r="E85">
        <f t="shared" ref="E85:F85" si="94">ABS(E33-$B33)</f>
        <v>2.9999999999996696E-3</v>
      </c>
      <c r="F85">
        <f t="shared" si="94"/>
        <v>2.9999999999996696E-3</v>
      </c>
      <c r="G85">
        <f t="shared" si="4"/>
        <v>2.9999999999996696E-3</v>
      </c>
      <c r="H85">
        <f t="shared" si="4"/>
        <v>2.9999999999996696E-3</v>
      </c>
      <c r="I85">
        <f t="shared" si="4"/>
        <v>2.9999999999996696E-3</v>
      </c>
      <c r="J85">
        <f t="shared" ref="J85:K85" si="95">ABS(J33-$B33)</f>
        <v>2.9999999999996696E-3</v>
      </c>
      <c r="K85">
        <f t="shared" si="95"/>
        <v>2.9999999999996696E-3</v>
      </c>
      <c r="L85">
        <f t="shared" ref="L85:T85" si="96">ABS(L33-$B33)</f>
        <v>2.9999999999996696E-3</v>
      </c>
      <c r="M85">
        <f t="shared" si="96"/>
        <v>2.9999999999996696E-3</v>
      </c>
      <c r="N85">
        <f t="shared" si="96"/>
        <v>2.9999999999996696E-3</v>
      </c>
      <c r="O85">
        <f t="shared" si="96"/>
        <v>0.56000000000000005</v>
      </c>
      <c r="P85">
        <f t="shared" si="96"/>
        <v>0.56000000000000005</v>
      </c>
      <c r="Q85">
        <f t="shared" si="96"/>
        <v>0.56000000000000005</v>
      </c>
      <c r="R85">
        <f t="shared" si="96"/>
        <v>0.56000000000000005</v>
      </c>
      <c r="S85">
        <f t="shared" si="96"/>
        <v>0.56000000000000005</v>
      </c>
      <c r="T85">
        <f t="shared" si="96"/>
        <v>0.56000000000000005</v>
      </c>
    </row>
    <row r="86" spans="1:20" x14ac:dyDescent="0.35">
      <c r="A86">
        <v>143</v>
      </c>
      <c r="C86">
        <f t="shared" si="2"/>
        <v>1.0000000000001119E-3</v>
      </c>
      <c r="D86">
        <f t="shared" si="2"/>
        <v>1.0000000000001119E-3</v>
      </c>
      <c r="E86">
        <f t="shared" ref="E86:F86" si="97">ABS(E34-$B34)</f>
        <v>1.0000000000001119E-3</v>
      </c>
      <c r="F86">
        <f t="shared" si="97"/>
        <v>1.0000000000001119E-3</v>
      </c>
      <c r="G86">
        <f t="shared" si="4"/>
        <v>1.0000000000001119E-3</v>
      </c>
      <c r="H86">
        <f t="shared" si="4"/>
        <v>1.0000000000001119E-3</v>
      </c>
      <c r="I86">
        <f t="shared" si="4"/>
        <v>2.2999999999999909E-2</v>
      </c>
      <c r="J86">
        <f t="shared" ref="J86:K86" si="98">ABS(J34-$B34)</f>
        <v>2.2999999999999909E-2</v>
      </c>
      <c r="K86">
        <f t="shared" si="98"/>
        <v>0</v>
      </c>
      <c r="L86">
        <f t="shared" ref="L86:T86" si="99">ABS(L34-$B34)</f>
        <v>0</v>
      </c>
      <c r="M86">
        <f t="shared" si="99"/>
        <v>0.19399999999999995</v>
      </c>
      <c r="N86">
        <f t="shared" si="99"/>
        <v>1.0000000000001119E-3</v>
      </c>
      <c r="O86">
        <f t="shared" si="99"/>
        <v>1.0000000000001119E-3</v>
      </c>
      <c r="P86">
        <f t="shared" si="99"/>
        <v>1.0000000000001119E-3</v>
      </c>
      <c r="Q86">
        <f t="shared" si="99"/>
        <v>1.0000000000001119E-3</v>
      </c>
      <c r="R86">
        <f t="shared" si="99"/>
        <v>1.0000000000001119E-3</v>
      </c>
      <c r="S86">
        <f t="shared" si="99"/>
        <v>1.0000000000001119E-3</v>
      </c>
      <c r="T86">
        <f t="shared" si="99"/>
        <v>1.0000000000001119E-3</v>
      </c>
    </row>
    <row r="87" spans="1:20" x14ac:dyDescent="0.35">
      <c r="A87">
        <v>144</v>
      </c>
      <c r="C87">
        <f t="shared" si="2"/>
        <v>0</v>
      </c>
      <c r="D87">
        <f t="shared" si="2"/>
        <v>0</v>
      </c>
      <c r="E87">
        <f t="shared" ref="E87:F87" si="100">ABS(E35-$B35)</f>
        <v>0</v>
      </c>
      <c r="F87">
        <f t="shared" si="100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ref="J87:K87" si="101">ABS(J35-$B35)</f>
        <v>0</v>
      </c>
      <c r="K87">
        <f t="shared" si="101"/>
        <v>0</v>
      </c>
      <c r="L87">
        <f t="shared" ref="L87:T87" si="102">ABS(L35-$B35)</f>
        <v>0</v>
      </c>
      <c r="M87">
        <f t="shared" si="102"/>
        <v>0</v>
      </c>
      <c r="N87">
        <f t="shared" si="102"/>
        <v>1.8999999999999906E-2</v>
      </c>
      <c r="O87">
        <f t="shared" si="102"/>
        <v>1.8999999999999906E-2</v>
      </c>
      <c r="P87">
        <f t="shared" si="102"/>
        <v>0.26</v>
      </c>
      <c r="Q87">
        <f t="shared" si="102"/>
        <v>0.26</v>
      </c>
      <c r="R87">
        <f t="shared" si="102"/>
        <v>0.26</v>
      </c>
      <c r="S87">
        <f t="shared" si="102"/>
        <v>0.26</v>
      </c>
      <c r="T87">
        <f t="shared" si="102"/>
        <v>0</v>
      </c>
    </row>
    <row r="88" spans="1:20" x14ac:dyDescent="0.35">
      <c r="A88">
        <v>145</v>
      </c>
      <c r="C88">
        <f t="shared" si="2"/>
        <v>0.32699999999999996</v>
      </c>
      <c r="D88">
        <f t="shared" si="2"/>
        <v>0.32699999999999996</v>
      </c>
      <c r="E88">
        <f t="shared" ref="E88:F88" si="103">ABS(E36-$B36)</f>
        <v>0.32699999999999996</v>
      </c>
      <c r="F88">
        <f t="shared" si="103"/>
        <v>0.28500000000000014</v>
      </c>
      <c r="G88">
        <f t="shared" si="4"/>
        <v>0.28500000000000014</v>
      </c>
      <c r="H88">
        <f t="shared" si="4"/>
        <v>0.31499999999999995</v>
      </c>
      <c r="I88">
        <f t="shared" si="4"/>
        <v>4.4999999999999929E-2</v>
      </c>
      <c r="J88">
        <f t="shared" ref="J88:K88" si="104">ABS(J36-$B36)</f>
        <v>4.4999999999999929E-2</v>
      </c>
      <c r="K88">
        <f t="shared" si="104"/>
        <v>4.4999999999999929E-2</v>
      </c>
      <c r="L88">
        <f t="shared" ref="L88:T88" si="105">ABS(L36-$B36)</f>
        <v>4.4999999999999929E-2</v>
      </c>
      <c r="M88">
        <f t="shared" si="105"/>
        <v>4.4999999999999929E-2</v>
      </c>
      <c r="N88">
        <f t="shared" si="105"/>
        <v>4.4999999999999929E-2</v>
      </c>
      <c r="O88">
        <f t="shared" si="105"/>
        <v>4.4999999999999929E-2</v>
      </c>
      <c r="P88">
        <f t="shared" si="105"/>
        <v>0</v>
      </c>
      <c r="Q88">
        <f t="shared" si="105"/>
        <v>1.6000000000000014E-2</v>
      </c>
      <c r="R88">
        <f t="shared" si="105"/>
        <v>1.6000000000000014E-2</v>
      </c>
      <c r="S88">
        <f t="shared" si="105"/>
        <v>4.4999999999999929E-2</v>
      </c>
      <c r="T88">
        <f t="shared" si="105"/>
        <v>0.32699999999999996</v>
      </c>
    </row>
    <row r="89" spans="1:20" x14ac:dyDescent="0.35">
      <c r="A89">
        <v>146</v>
      </c>
      <c r="C89">
        <f t="shared" si="2"/>
        <v>0.21399999999999997</v>
      </c>
      <c r="D89">
        <f t="shared" si="2"/>
        <v>0.21399999999999997</v>
      </c>
      <c r="E89">
        <f t="shared" ref="E89:F89" si="106">ABS(E37-$B37)</f>
        <v>0.21399999999999997</v>
      </c>
      <c r="F89">
        <f t="shared" si="106"/>
        <v>0.18900000000000006</v>
      </c>
      <c r="G89">
        <f t="shared" si="4"/>
        <v>0.18999999999999995</v>
      </c>
      <c r="H89">
        <f t="shared" si="4"/>
        <v>0.18299999999999983</v>
      </c>
      <c r="I89">
        <f t="shared" si="4"/>
        <v>0.18299999999999983</v>
      </c>
      <c r="J89">
        <f t="shared" ref="J89:K89" si="107">ABS(J37-$B37)</f>
        <v>0</v>
      </c>
      <c r="K89">
        <f t="shared" si="107"/>
        <v>0</v>
      </c>
      <c r="L89">
        <f t="shared" ref="L89:T89" si="108">ABS(L37-$B37)</f>
        <v>0</v>
      </c>
      <c r="M89">
        <f t="shared" si="108"/>
        <v>0</v>
      </c>
      <c r="N89">
        <f t="shared" si="108"/>
        <v>0</v>
      </c>
      <c r="O89">
        <f t="shared" si="108"/>
        <v>0</v>
      </c>
      <c r="P89">
        <f t="shared" si="108"/>
        <v>4.9999999999999822E-2</v>
      </c>
      <c r="Q89">
        <f t="shared" si="108"/>
        <v>4.9999999999999822E-2</v>
      </c>
      <c r="R89">
        <f t="shared" si="108"/>
        <v>0.21399999999999997</v>
      </c>
      <c r="S89">
        <f t="shared" si="108"/>
        <v>0.21399999999999997</v>
      </c>
      <c r="T89">
        <f t="shared" si="108"/>
        <v>0.21399999999999997</v>
      </c>
    </row>
    <row r="90" spans="1:20" x14ac:dyDescent="0.35">
      <c r="A90">
        <v>147</v>
      </c>
      <c r="C90">
        <f t="shared" si="2"/>
        <v>0.22299999999999986</v>
      </c>
      <c r="D90">
        <f t="shared" si="2"/>
        <v>0.22299999999999986</v>
      </c>
      <c r="E90">
        <f t="shared" ref="E90:F90" si="109">ABS(E38-$B38)</f>
        <v>0.18900000000000006</v>
      </c>
      <c r="F90">
        <f t="shared" si="109"/>
        <v>0.18900000000000006</v>
      </c>
      <c r="G90">
        <f t="shared" si="4"/>
        <v>0.18900000000000006</v>
      </c>
      <c r="H90">
        <f t="shared" si="4"/>
        <v>0.18900000000000006</v>
      </c>
      <c r="I90">
        <f t="shared" si="4"/>
        <v>0</v>
      </c>
      <c r="J90">
        <f t="shared" ref="J90:K90" si="110">ABS(J38-$B38)</f>
        <v>0</v>
      </c>
      <c r="K90">
        <f t="shared" si="110"/>
        <v>0</v>
      </c>
      <c r="L90">
        <f t="shared" ref="L90:T90" si="111">ABS(L38-$B38)</f>
        <v>0</v>
      </c>
      <c r="M90">
        <f t="shared" si="111"/>
        <v>0</v>
      </c>
      <c r="N90">
        <f t="shared" si="111"/>
        <v>0</v>
      </c>
      <c r="O90">
        <f t="shared" si="111"/>
        <v>0</v>
      </c>
      <c r="P90">
        <f t="shared" si="111"/>
        <v>0.18900000000000006</v>
      </c>
      <c r="Q90">
        <f t="shared" si="111"/>
        <v>0.18900000000000006</v>
      </c>
      <c r="R90">
        <f t="shared" si="111"/>
        <v>0.24199999999999999</v>
      </c>
      <c r="S90">
        <f t="shared" si="111"/>
        <v>0.24199999999999999</v>
      </c>
      <c r="T90">
        <f t="shared" si="111"/>
        <v>0.24199999999999999</v>
      </c>
    </row>
    <row r="91" spans="1:20" x14ac:dyDescent="0.35">
      <c r="A91">
        <v>148</v>
      </c>
      <c r="C91">
        <f t="shared" si="2"/>
        <v>1.2999999999999901E-2</v>
      </c>
      <c r="D91">
        <f t="shared" si="2"/>
        <v>1.2999999999999901E-2</v>
      </c>
      <c r="E91">
        <f t="shared" ref="E91:F91" si="112">ABS(E39-$B39)</f>
        <v>1.2999999999999901E-2</v>
      </c>
      <c r="F91">
        <f t="shared" si="112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ref="J91:K91" si="113">ABS(J39-$B39)</f>
        <v>0</v>
      </c>
      <c r="K91">
        <f t="shared" si="113"/>
        <v>0</v>
      </c>
      <c r="L91">
        <f t="shared" ref="L91:T91" si="114">ABS(L39-$B39)</f>
        <v>0</v>
      </c>
      <c r="M91">
        <f t="shared" si="114"/>
        <v>0</v>
      </c>
      <c r="N91">
        <f t="shared" si="114"/>
        <v>0</v>
      </c>
      <c r="O91">
        <f t="shared" si="114"/>
        <v>0</v>
      </c>
      <c r="P91">
        <f t="shared" si="114"/>
        <v>0.31700000000000017</v>
      </c>
      <c r="Q91">
        <f t="shared" si="114"/>
        <v>0.31700000000000017</v>
      </c>
      <c r="R91">
        <f t="shared" si="114"/>
        <v>0.31700000000000017</v>
      </c>
      <c r="S91">
        <f t="shared" si="114"/>
        <v>0.19399999999999995</v>
      </c>
      <c r="T91">
        <f t="shared" si="114"/>
        <v>0.19399999999999995</v>
      </c>
    </row>
    <row r="92" spans="1:20" x14ac:dyDescent="0.35">
      <c r="A92">
        <v>149</v>
      </c>
      <c r="C92">
        <f t="shared" si="2"/>
        <v>4.3000000000000149E-2</v>
      </c>
      <c r="D92">
        <f t="shared" si="2"/>
        <v>4.3000000000000149E-2</v>
      </c>
      <c r="E92">
        <f t="shared" ref="E92:F92" si="115">ABS(E40-$B40)</f>
        <v>4.3000000000000149E-2</v>
      </c>
      <c r="F92">
        <f t="shared" si="115"/>
        <v>4.3000000000000149E-2</v>
      </c>
      <c r="G92">
        <f t="shared" si="4"/>
        <v>4.3000000000000149E-2</v>
      </c>
      <c r="H92">
        <f t="shared" si="4"/>
        <v>4.3000000000000149E-2</v>
      </c>
      <c r="I92">
        <f t="shared" si="4"/>
        <v>4.3000000000000149E-2</v>
      </c>
      <c r="J92">
        <f t="shared" ref="J92:K92" si="116">ABS(J40-$B40)</f>
        <v>4.3000000000000149E-2</v>
      </c>
      <c r="K92">
        <f t="shared" si="116"/>
        <v>4.3000000000000149E-2</v>
      </c>
      <c r="L92">
        <f t="shared" ref="L92:T92" si="117">ABS(L40-$B40)</f>
        <v>4.3000000000000149E-2</v>
      </c>
      <c r="M92">
        <f t="shared" si="117"/>
        <v>4.3000000000000149E-2</v>
      </c>
      <c r="N92">
        <f t="shared" si="117"/>
        <v>0.22100000000000009</v>
      </c>
      <c r="O92">
        <f t="shared" si="117"/>
        <v>3.9000000000000146E-2</v>
      </c>
      <c r="P92">
        <f t="shared" si="117"/>
        <v>3.9000000000000146E-2</v>
      </c>
      <c r="Q92">
        <f t="shared" si="117"/>
        <v>2.8000000000000025E-2</v>
      </c>
      <c r="R92">
        <f t="shared" si="117"/>
        <v>5.500000000000016E-2</v>
      </c>
      <c r="S92">
        <f t="shared" si="117"/>
        <v>3.9000000000000146E-2</v>
      </c>
      <c r="T92">
        <f t="shared" si="117"/>
        <v>3.9000000000000146E-2</v>
      </c>
    </row>
    <row r="93" spans="1:20" x14ac:dyDescent="0.35">
      <c r="A93">
        <v>150</v>
      </c>
      <c r="C93">
        <f t="shared" si="2"/>
        <v>0.38700000000000023</v>
      </c>
      <c r="D93">
        <f t="shared" si="2"/>
        <v>0.38700000000000023</v>
      </c>
      <c r="E93">
        <f t="shared" ref="E93:F93" si="118">ABS(E41-$B41)</f>
        <v>0.38700000000000023</v>
      </c>
      <c r="F93">
        <f t="shared" si="118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ref="J93:K93" si="119">ABS(J41-$B41)</f>
        <v>0</v>
      </c>
      <c r="K93">
        <f t="shared" si="119"/>
        <v>0</v>
      </c>
      <c r="L93">
        <f t="shared" ref="L93:T93" si="120">ABS(L41-$B41)</f>
        <v>0</v>
      </c>
      <c r="M93">
        <f t="shared" si="120"/>
        <v>0</v>
      </c>
      <c r="N93">
        <f t="shared" si="120"/>
        <v>0</v>
      </c>
      <c r="O93">
        <f t="shared" si="120"/>
        <v>0.38800000000000012</v>
      </c>
      <c r="P93">
        <f t="shared" si="120"/>
        <v>0.38800000000000012</v>
      </c>
      <c r="Q93">
        <f t="shared" si="120"/>
        <v>0.38700000000000023</v>
      </c>
      <c r="R93">
        <f t="shared" si="120"/>
        <v>0.38700000000000023</v>
      </c>
      <c r="S93">
        <f t="shared" si="120"/>
        <v>0.38800000000000012</v>
      </c>
      <c r="T93">
        <f t="shared" si="120"/>
        <v>0.38800000000000012</v>
      </c>
    </row>
    <row r="94" spans="1:20" x14ac:dyDescent="0.35">
      <c r="A94">
        <v>151</v>
      </c>
      <c r="C94">
        <f t="shared" si="2"/>
        <v>6.9999999999996732E-3</v>
      </c>
      <c r="D94">
        <f t="shared" si="2"/>
        <v>6.9999999999996732E-3</v>
      </c>
      <c r="E94">
        <f t="shared" ref="E94:F94" si="121">ABS(E42-$B42)</f>
        <v>6.9999999999996732E-3</v>
      </c>
      <c r="F94">
        <f t="shared" si="121"/>
        <v>6.9999999999996732E-3</v>
      </c>
      <c r="G94">
        <f t="shared" si="4"/>
        <v>6.9999999999996732E-3</v>
      </c>
      <c r="H94">
        <f t="shared" si="4"/>
        <v>6.9999999999996732E-3</v>
      </c>
      <c r="I94">
        <f t="shared" si="4"/>
        <v>6.9999999999996732E-3</v>
      </c>
      <c r="J94">
        <f t="shared" ref="J94:K94" si="122">ABS(J42-$B42)</f>
        <v>6.9999999999996732E-3</v>
      </c>
      <c r="K94">
        <f t="shared" si="122"/>
        <v>4.9999999999998934E-3</v>
      </c>
      <c r="L94">
        <f t="shared" ref="L94:T94" si="123">ABS(L42-$B42)</f>
        <v>4.9999999999998934E-3</v>
      </c>
      <c r="M94">
        <f t="shared" si="123"/>
        <v>4.9999999999998934E-3</v>
      </c>
      <c r="N94">
        <f t="shared" si="123"/>
        <v>4.9999999999998934E-3</v>
      </c>
      <c r="O94">
        <f t="shared" si="123"/>
        <v>6.9999999999996732E-3</v>
      </c>
      <c r="P94">
        <f t="shared" si="123"/>
        <v>6.9999999999996732E-3</v>
      </c>
      <c r="Q94">
        <f t="shared" si="123"/>
        <v>6.9999999999996732E-3</v>
      </c>
      <c r="R94">
        <f t="shared" si="123"/>
        <v>6.9999999999996732E-3</v>
      </c>
      <c r="S94">
        <f t="shared" si="123"/>
        <v>6.9999999999996732E-3</v>
      </c>
      <c r="T94">
        <f t="shared" si="123"/>
        <v>6.9999999999996732E-3</v>
      </c>
    </row>
    <row r="95" spans="1:20" x14ac:dyDescent="0.35">
      <c r="A95">
        <v>152</v>
      </c>
      <c r="C95">
        <f t="shared" si="2"/>
        <v>0</v>
      </c>
      <c r="D95">
        <f t="shared" si="2"/>
        <v>0</v>
      </c>
      <c r="E95">
        <f t="shared" ref="E95:F95" si="124">ABS(E43-$B43)</f>
        <v>0</v>
      </c>
      <c r="F95">
        <f t="shared" si="12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ref="J95:K95" si="125">ABS(J43-$B43)</f>
        <v>0</v>
      </c>
      <c r="K95">
        <f t="shared" si="125"/>
        <v>0</v>
      </c>
      <c r="L95">
        <f t="shared" ref="L95:T95" si="126">ABS(L43-$B43)</f>
        <v>0</v>
      </c>
      <c r="M95">
        <f t="shared" si="126"/>
        <v>0</v>
      </c>
      <c r="N95">
        <f t="shared" si="126"/>
        <v>0</v>
      </c>
      <c r="O95">
        <f t="shared" si="126"/>
        <v>0</v>
      </c>
      <c r="P95">
        <f t="shared" si="126"/>
        <v>0</v>
      </c>
      <c r="Q95">
        <f t="shared" si="126"/>
        <v>0</v>
      </c>
      <c r="R95">
        <f t="shared" si="126"/>
        <v>0</v>
      </c>
      <c r="S95">
        <f t="shared" si="126"/>
        <v>0</v>
      </c>
      <c r="T95">
        <f t="shared" si="126"/>
        <v>0</v>
      </c>
    </row>
    <row r="96" spans="1:20" x14ac:dyDescent="0.35">
      <c r="A96">
        <v>153</v>
      </c>
      <c r="C96">
        <f t="shared" si="2"/>
        <v>0.21899999999999986</v>
      </c>
      <c r="D96">
        <f t="shared" si="2"/>
        <v>0.21899999999999986</v>
      </c>
      <c r="E96">
        <f t="shared" ref="E96:F96" si="127">ABS(E44-$B44)</f>
        <v>0.21899999999999986</v>
      </c>
      <c r="F96">
        <f t="shared" si="127"/>
        <v>0.21899999999999986</v>
      </c>
      <c r="G96">
        <f t="shared" si="4"/>
        <v>0.21899999999999986</v>
      </c>
      <c r="H96">
        <f t="shared" si="4"/>
        <v>0.21899999999999986</v>
      </c>
      <c r="I96">
        <f t="shared" si="4"/>
        <v>0.21899999999999986</v>
      </c>
      <c r="J96">
        <f t="shared" ref="J96:K96" si="128">ABS(J44-$B44)</f>
        <v>0.21899999999999986</v>
      </c>
      <c r="K96">
        <f t="shared" si="128"/>
        <v>0.21899999999999986</v>
      </c>
      <c r="L96">
        <f t="shared" ref="L96:T96" si="129">ABS(L44-$B44)</f>
        <v>0.21899999999999986</v>
      </c>
      <c r="M96">
        <f t="shared" si="129"/>
        <v>0</v>
      </c>
      <c r="N96">
        <f t="shared" si="129"/>
        <v>0</v>
      </c>
      <c r="O96">
        <f t="shared" si="129"/>
        <v>0</v>
      </c>
      <c r="P96">
        <f t="shared" si="129"/>
        <v>0</v>
      </c>
      <c r="Q96">
        <f t="shared" si="129"/>
        <v>0</v>
      </c>
      <c r="R96">
        <f t="shared" si="129"/>
        <v>0</v>
      </c>
      <c r="S96">
        <f t="shared" si="129"/>
        <v>0</v>
      </c>
      <c r="T96">
        <f t="shared" si="129"/>
        <v>0.21700000000000008</v>
      </c>
    </row>
    <row r="97" spans="1:20" x14ac:dyDescent="0.35">
      <c r="A97">
        <v>154</v>
      </c>
      <c r="C97">
        <f t="shared" si="2"/>
        <v>0</v>
      </c>
      <c r="D97">
        <f t="shared" si="2"/>
        <v>0</v>
      </c>
      <c r="E97">
        <f t="shared" ref="E97:F97" si="130">ABS(E45-$B45)</f>
        <v>0</v>
      </c>
      <c r="F97">
        <f t="shared" si="130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ref="J97:K97" si="131">ABS(J45-$B45)</f>
        <v>0</v>
      </c>
      <c r="K97">
        <f t="shared" si="131"/>
        <v>0</v>
      </c>
      <c r="L97">
        <f t="shared" ref="L97:T97" si="132">ABS(L45-$B45)</f>
        <v>0</v>
      </c>
      <c r="M97">
        <f t="shared" si="132"/>
        <v>0</v>
      </c>
      <c r="N97">
        <f t="shared" si="132"/>
        <v>0.6100000000000001</v>
      </c>
      <c r="O97">
        <f t="shared" si="132"/>
        <v>0.6100000000000001</v>
      </c>
      <c r="P97">
        <f t="shared" si="132"/>
        <v>0.6100000000000001</v>
      </c>
      <c r="Q97">
        <f t="shared" si="132"/>
        <v>0</v>
      </c>
      <c r="R97">
        <f t="shared" si="132"/>
        <v>0</v>
      </c>
      <c r="S97">
        <f t="shared" si="132"/>
        <v>0</v>
      </c>
      <c r="T97">
        <f t="shared" si="132"/>
        <v>0</v>
      </c>
    </row>
    <row r="98" spans="1:20" x14ac:dyDescent="0.35">
      <c r="A98">
        <v>155</v>
      </c>
      <c r="C98">
        <f t="shared" si="2"/>
        <v>4.0000000000000036E-3</v>
      </c>
      <c r="D98">
        <f t="shared" si="2"/>
        <v>4.0000000000000036E-3</v>
      </c>
      <c r="E98">
        <f t="shared" ref="E98:F98" si="133">ABS(E46-$B46)</f>
        <v>4.0000000000000036E-3</v>
      </c>
      <c r="F98">
        <f t="shared" si="133"/>
        <v>4.0000000000000036E-3</v>
      </c>
      <c r="G98">
        <f t="shared" si="4"/>
        <v>4.0000000000000036E-3</v>
      </c>
      <c r="H98">
        <f t="shared" si="4"/>
        <v>4.0000000000000036E-3</v>
      </c>
      <c r="I98">
        <f t="shared" si="4"/>
        <v>4.0000000000000036E-3</v>
      </c>
      <c r="J98">
        <f t="shared" ref="J98:K98" si="134">ABS(J46-$B46)</f>
        <v>0</v>
      </c>
      <c r="K98">
        <f t="shared" si="134"/>
        <v>4.0000000000000036E-3</v>
      </c>
      <c r="L98">
        <f t="shared" ref="L98:T98" si="135">ABS(L46-$B46)</f>
        <v>4.0000000000000036E-3</v>
      </c>
      <c r="M98">
        <f t="shared" si="135"/>
        <v>4.0000000000000036E-3</v>
      </c>
      <c r="N98">
        <f t="shared" si="135"/>
        <v>4.0000000000000036E-3</v>
      </c>
      <c r="O98">
        <f t="shared" si="135"/>
        <v>4.0000000000000036E-3</v>
      </c>
      <c r="P98">
        <f t="shared" si="135"/>
        <v>4.0000000000000036E-3</v>
      </c>
      <c r="Q98">
        <f t="shared" si="135"/>
        <v>4.0000000000000036E-3</v>
      </c>
      <c r="R98">
        <f t="shared" si="135"/>
        <v>4.0000000000000036E-3</v>
      </c>
      <c r="S98">
        <f t="shared" si="135"/>
        <v>4.0000000000000036E-3</v>
      </c>
      <c r="T98">
        <f t="shared" si="135"/>
        <v>4.0000000000000036E-3</v>
      </c>
    </row>
    <row r="99" spans="1:20" x14ac:dyDescent="0.35">
      <c r="A99">
        <v>156</v>
      </c>
      <c r="C99">
        <f t="shared" si="2"/>
        <v>0</v>
      </c>
      <c r="D99">
        <f t="shared" si="2"/>
        <v>0</v>
      </c>
      <c r="E99">
        <f t="shared" ref="E99:F99" si="136">ABS(E47-$B47)</f>
        <v>0</v>
      </c>
      <c r="F99">
        <f t="shared" si="136"/>
        <v>0</v>
      </c>
      <c r="G99">
        <f t="shared" si="4"/>
        <v>0</v>
      </c>
      <c r="H99">
        <f t="shared" si="4"/>
        <v>0.14100000000000001</v>
      </c>
      <c r="I99">
        <f t="shared" si="4"/>
        <v>0</v>
      </c>
      <c r="J99">
        <f t="shared" ref="J99:K99" si="137">ABS(J47-$B47)</f>
        <v>0</v>
      </c>
      <c r="K99">
        <f t="shared" si="137"/>
        <v>0</v>
      </c>
      <c r="L99">
        <f t="shared" ref="L99:T99" si="138">ABS(L47-$B47)</f>
        <v>0</v>
      </c>
      <c r="M99">
        <f t="shared" si="138"/>
        <v>0</v>
      </c>
      <c r="N99">
        <f t="shared" si="138"/>
        <v>0</v>
      </c>
      <c r="O99">
        <f t="shared" si="138"/>
        <v>0</v>
      </c>
      <c r="P99">
        <f t="shared" si="138"/>
        <v>0</v>
      </c>
      <c r="Q99">
        <f t="shared" si="138"/>
        <v>0</v>
      </c>
      <c r="R99">
        <f t="shared" si="138"/>
        <v>0</v>
      </c>
      <c r="S99">
        <f t="shared" si="138"/>
        <v>0</v>
      </c>
      <c r="T99">
        <f t="shared" si="138"/>
        <v>0</v>
      </c>
    </row>
    <row r="100" spans="1:20" x14ac:dyDescent="0.35">
      <c r="A100">
        <v>157</v>
      </c>
      <c r="C100">
        <f t="shared" si="2"/>
        <v>0.10699999999999976</v>
      </c>
      <c r="D100">
        <f t="shared" si="2"/>
        <v>0.10699999999999976</v>
      </c>
      <c r="E100">
        <f t="shared" ref="E100:F100" si="139">ABS(E48-$B48)</f>
        <v>0</v>
      </c>
      <c r="F100">
        <f t="shared" si="139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ref="J100:K100" si="140">ABS(J48-$B48)</f>
        <v>0</v>
      </c>
      <c r="K100">
        <f t="shared" si="140"/>
        <v>0</v>
      </c>
      <c r="L100">
        <f t="shared" ref="L100:T100" si="141">ABS(L48-$B48)</f>
        <v>0</v>
      </c>
      <c r="M100">
        <f t="shared" si="141"/>
        <v>0</v>
      </c>
      <c r="N100">
        <f t="shared" si="141"/>
        <v>0</v>
      </c>
      <c r="O100">
        <f t="shared" si="141"/>
        <v>0</v>
      </c>
      <c r="P100">
        <f t="shared" si="141"/>
        <v>0.37000000000000011</v>
      </c>
      <c r="Q100">
        <f t="shared" si="141"/>
        <v>0.37000000000000011</v>
      </c>
      <c r="R100">
        <f t="shared" si="141"/>
        <v>0.37000000000000011</v>
      </c>
      <c r="S100">
        <f t="shared" si="141"/>
        <v>0.37000000000000011</v>
      </c>
      <c r="T100">
        <f t="shared" si="141"/>
        <v>0.37000000000000011</v>
      </c>
    </row>
    <row r="101" spans="1:20" x14ac:dyDescent="0.35">
      <c r="A101">
        <v>158</v>
      </c>
      <c r="C101">
        <f t="shared" si="2"/>
        <v>2.4000000000000021E-2</v>
      </c>
      <c r="D101">
        <f t="shared" si="2"/>
        <v>5.2999999999999936E-2</v>
      </c>
      <c r="E101">
        <f t="shared" ref="E101:F101" si="142">ABS(E49-$B49)</f>
        <v>3.6000000000000032E-2</v>
      </c>
      <c r="F101">
        <f t="shared" si="142"/>
        <v>3.6000000000000032E-2</v>
      </c>
      <c r="G101">
        <f t="shared" si="4"/>
        <v>3.6000000000000032E-2</v>
      </c>
      <c r="H101">
        <f t="shared" si="4"/>
        <v>0.15899999999999981</v>
      </c>
      <c r="I101">
        <f t="shared" si="4"/>
        <v>0.15899999999999981</v>
      </c>
      <c r="J101">
        <f t="shared" ref="J101:K101" si="143">ABS(J49-$B49)</f>
        <v>0.15199999999999969</v>
      </c>
      <c r="K101">
        <f t="shared" si="143"/>
        <v>0.15199999999999969</v>
      </c>
      <c r="L101">
        <f t="shared" ref="L101:T101" si="144">ABS(L49-$B49)</f>
        <v>0.15199999999999969</v>
      </c>
      <c r="M101">
        <f t="shared" si="144"/>
        <v>0</v>
      </c>
      <c r="N101">
        <f t="shared" si="144"/>
        <v>0</v>
      </c>
      <c r="O101">
        <f t="shared" si="144"/>
        <v>9.0000000000003411E-3</v>
      </c>
      <c r="P101">
        <f t="shared" si="144"/>
        <v>9.0000000000003411E-3</v>
      </c>
      <c r="Q101">
        <f t="shared" si="144"/>
        <v>9.0000000000003411E-3</v>
      </c>
      <c r="R101">
        <f t="shared" si="144"/>
        <v>0.30200000000000005</v>
      </c>
      <c r="S101">
        <f t="shared" si="144"/>
        <v>0.30200000000000005</v>
      </c>
      <c r="T101">
        <f t="shared" si="144"/>
        <v>0.30200000000000005</v>
      </c>
    </row>
    <row r="102" spans="1:20" x14ac:dyDescent="0.35">
      <c r="A102">
        <v>159</v>
      </c>
      <c r="C102">
        <f t="shared" si="2"/>
        <v>0</v>
      </c>
      <c r="D102">
        <f t="shared" si="2"/>
        <v>0</v>
      </c>
      <c r="E102">
        <f t="shared" ref="E102:F102" si="145">ABS(E50-$B50)</f>
        <v>0</v>
      </c>
      <c r="F102">
        <f t="shared" si="145"/>
        <v>0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ref="J102:K102" si="146">ABS(J50-$B50)</f>
        <v>0</v>
      </c>
      <c r="K102">
        <f t="shared" si="146"/>
        <v>0</v>
      </c>
      <c r="L102">
        <f t="shared" ref="L102:T102" si="147">ABS(L50-$B50)</f>
        <v>0</v>
      </c>
      <c r="M102">
        <f t="shared" si="147"/>
        <v>0</v>
      </c>
      <c r="N102">
        <f t="shared" si="147"/>
        <v>4.3000000000000149E-2</v>
      </c>
      <c r="O102">
        <f t="shared" si="147"/>
        <v>0</v>
      </c>
      <c r="P102">
        <f t="shared" si="147"/>
        <v>0</v>
      </c>
      <c r="Q102">
        <f t="shared" si="147"/>
        <v>0</v>
      </c>
      <c r="R102">
        <f t="shared" si="147"/>
        <v>0</v>
      </c>
      <c r="S102">
        <f t="shared" si="147"/>
        <v>0</v>
      </c>
      <c r="T102">
        <f t="shared" si="147"/>
        <v>0</v>
      </c>
    </row>
    <row r="103" spans="1:20" x14ac:dyDescent="0.35">
      <c r="A103">
        <v>160</v>
      </c>
      <c r="C103">
        <f t="shared" si="2"/>
        <v>0</v>
      </c>
      <c r="D103">
        <f t="shared" si="2"/>
        <v>0</v>
      </c>
      <c r="E103">
        <f t="shared" ref="E103:F103" si="148">ABS(E51-$B51)</f>
        <v>0</v>
      </c>
      <c r="F103">
        <f t="shared" si="148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ref="J103:K103" si="149">ABS(J51-$B51)</f>
        <v>0</v>
      </c>
      <c r="K103">
        <f t="shared" si="149"/>
        <v>0</v>
      </c>
      <c r="L103">
        <f t="shared" ref="L103:T103" si="150">ABS(L51-$B51)</f>
        <v>0</v>
      </c>
      <c r="M103">
        <f t="shared" si="150"/>
        <v>0</v>
      </c>
      <c r="N103">
        <f t="shared" si="150"/>
        <v>0</v>
      </c>
      <c r="O103">
        <f t="shared" si="150"/>
        <v>0</v>
      </c>
      <c r="P103">
        <f t="shared" si="150"/>
        <v>0</v>
      </c>
      <c r="Q103">
        <f t="shared" si="150"/>
        <v>0</v>
      </c>
      <c r="R103">
        <f t="shared" si="150"/>
        <v>0</v>
      </c>
      <c r="S103">
        <f t="shared" si="150"/>
        <v>0</v>
      </c>
      <c r="T103">
        <f t="shared" si="150"/>
        <v>0</v>
      </c>
    </row>
    <row r="104" spans="1:20" x14ac:dyDescent="0.35">
      <c r="A104">
        <v>161</v>
      </c>
      <c r="C104">
        <f t="shared" si="2"/>
        <v>0.79400000000000004</v>
      </c>
      <c r="D104">
        <f t="shared" si="2"/>
        <v>0.79400000000000004</v>
      </c>
      <c r="E104">
        <f t="shared" ref="E104:F104" si="151">ABS(E52-$B52)</f>
        <v>0.79400000000000004</v>
      </c>
      <c r="F104">
        <f t="shared" si="151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ref="J104:K104" si="152">ABS(J52-$B52)</f>
        <v>0</v>
      </c>
      <c r="K104">
        <f t="shared" si="152"/>
        <v>0</v>
      </c>
      <c r="L104">
        <f t="shared" ref="L104:T104" si="153">ABS(L52-$B52)</f>
        <v>0</v>
      </c>
      <c r="M104">
        <f t="shared" si="153"/>
        <v>0</v>
      </c>
      <c r="N104">
        <f t="shared" si="153"/>
        <v>0</v>
      </c>
      <c r="O104">
        <f t="shared" si="153"/>
        <v>0</v>
      </c>
      <c r="P104">
        <f t="shared" si="153"/>
        <v>0</v>
      </c>
      <c r="Q104">
        <f t="shared" si="153"/>
        <v>0.38899999999999979</v>
      </c>
      <c r="R104">
        <f t="shared" si="153"/>
        <v>0.38899999999999979</v>
      </c>
      <c r="S104">
        <f t="shared" si="153"/>
        <v>0.38899999999999979</v>
      </c>
      <c r="T104">
        <f t="shared" si="153"/>
        <v>0.38899999999999979</v>
      </c>
    </row>
    <row r="105" spans="1:20" s="1" customFormat="1" x14ac:dyDescent="0.35">
      <c r="A105" s="1" t="s">
        <v>270</v>
      </c>
      <c r="C105" s="1">
        <f t="shared" ref="C105:L105" si="154">AVERAGE(C54:C104)</f>
        <v>0.15212745098039213</v>
      </c>
      <c r="D105" s="1">
        <f t="shared" si="154"/>
        <v>0.15819607843137248</v>
      </c>
      <c r="E105" s="1">
        <f t="shared" si="154"/>
        <v>0.12243137254901956</v>
      </c>
      <c r="F105" s="1">
        <f t="shared" si="154"/>
        <v>8.7196078431372503E-2</v>
      </c>
      <c r="G105" s="1">
        <f t="shared" si="154"/>
        <v>9.9019607843137236E-2</v>
      </c>
      <c r="H105" s="1">
        <f t="shared" si="154"/>
        <v>0.10282352941176465</v>
      </c>
      <c r="I105" s="1">
        <f t="shared" si="154"/>
        <v>8.1313725490196026E-2</v>
      </c>
      <c r="J105" s="1">
        <f t="shared" si="154"/>
        <v>6.9686274509803872E-2</v>
      </c>
      <c r="K105" s="1">
        <f t="shared" si="154"/>
        <v>6.2294117647058792E-2</v>
      </c>
      <c r="L105" s="1">
        <f t="shared" si="154"/>
        <v>5.5862745098039186E-2</v>
      </c>
      <c r="M105" s="1">
        <f t="shared" ref="M105:T105" si="155">AVERAGE(M54:M104)</f>
        <v>4.6117647058823506E-2</v>
      </c>
      <c r="N105" s="1">
        <f t="shared" si="155"/>
        <v>5.9764705882352935E-2</v>
      </c>
      <c r="O105" s="1">
        <f t="shared" si="155"/>
        <v>8.7607843137254907E-2</v>
      </c>
      <c r="P105" s="1">
        <f t="shared" si="155"/>
        <v>0.10298039215686278</v>
      </c>
      <c r="Q105" s="1">
        <f t="shared" si="155"/>
        <v>0.11809803921568626</v>
      </c>
      <c r="R105" s="1">
        <f t="shared" si="155"/>
        <v>0.12262745098039214</v>
      </c>
      <c r="S105" s="1">
        <f t="shared" si="155"/>
        <v>0.12486274509803919</v>
      </c>
      <c r="T105" s="1">
        <f t="shared" si="155"/>
        <v>0.16003921568627447</v>
      </c>
    </row>
    <row r="106" spans="1:20" s="7" customFormat="1" x14ac:dyDescent="0.35">
      <c r="A106" s="7" t="s">
        <v>271</v>
      </c>
      <c r="C106" s="7">
        <f t="shared" ref="C106:L106" si="156">MAX(C54:C104)</f>
        <v>0.79400000000000004</v>
      </c>
      <c r="D106" s="7">
        <f t="shared" si="156"/>
        <v>0.79400000000000004</v>
      </c>
      <c r="E106" s="7">
        <f t="shared" si="156"/>
        <v>0.79400000000000004</v>
      </c>
      <c r="F106" s="7">
        <f t="shared" si="156"/>
        <v>0.74199999999999999</v>
      </c>
      <c r="G106" s="7">
        <f t="shared" si="156"/>
        <v>0.60899999999999999</v>
      </c>
      <c r="H106" s="7">
        <f t="shared" si="156"/>
        <v>0.60899999999999999</v>
      </c>
      <c r="I106" s="7">
        <f t="shared" si="156"/>
        <v>0.60899999999999999</v>
      </c>
      <c r="J106" s="7">
        <f t="shared" si="156"/>
        <v>0.60899999999999999</v>
      </c>
      <c r="K106" s="7">
        <f t="shared" si="156"/>
        <v>0.60899999999999999</v>
      </c>
      <c r="L106" s="7">
        <f t="shared" si="156"/>
        <v>0.61699999999999999</v>
      </c>
      <c r="M106" s="7">
        <f t="shared" ref="M106:T106" si="157">MAX(M54:M104)</f>
        <v>0.60099999999999998</v>
      </c>
      <c r="N106" s="7">
        <f t="shared" si="157"/>
        <v>0.6100000000000001</v>
      </c>
      <c r="O106" s="7">
        <f t="shared" si="157"/>
        <v>0.6100000000000001</v>
      </c>
      <c r="P106" s="7">
        <f t="shared" si="157"/>
        <v>0.6100000000000001</v>
      </c>
      <c r="Q106" s="7">
        <f t="shared" si="157"/>
        <v>0.60899999999999999</v>
      </c>
      <c r="R106" s="7">
        <f t="shared" si="157"/>
        <v>0.60899999999999999</v>
      </c>
      <c r="S106" s="7">
        <f t="shared" si="157"/>
        <v>0.60899999999999999</v>
      </c>
      <c r="T106" s="7">
        <f t="shared" si="157"/>
        <v>0.74500000000000011</v>
      </c>
    </row>
    <row r="107" spans="1:20" x14ac:dyDescent="0.35">
      <c r="A107" t="s">
        <v>272</v>
      </c>
      <c r="C107">
        <f>COUNTIF(C54:C104,"0")</f>
        <v>18</v>
      </c>
      <c r="D107">
        <f t="shared" ref="D107:T107" si="158">COUNTIF(D54:D104,"0")</f>
        <v>15</v>
      </c>
      <c r="E107">
        <f t="shared" si="158"/>
        <v>20</v>
      </c>
      <c r="F107">
        <f t="shared" si="158"/>
        <v>25</v>
      </c>
      <c r="G107">
        <f t="shared" si="158"/>
        <v>24</v>
      </c>
      <c r="H107">
        <f t="shared" si="158"/>
        <v>23</v>
      </c>
      <c r="I107">
        <f t="shared" si="158"/>
        <v>26</v>
      </c>
      <c r="J107">
        <f t="shared" si="158"/>
        <v>28</v>
      </c>
      <c r="K107">
        <f t="shared" si="158"/>
        <v>30</v>
      </c>
      <c r="L107">
        <f t="shared" si="158"/>
        <v>28</v>
      </c>
      <c r="M107">
        <f t="shared" si="158"/>
        <v>28</v>
      </c>
      <c r="N107">
        <f t="shared" si="158"/>
        <v>23</v>
      </c>
      <c r="O107">
        <f t="shared" si="158"/>
        <v>19</v>
      </c>
      <c r="P107">
        <f t="shared" si="158"/>
        <v>20</v>
      </c>
      <c r="Q107">
        <f t="shared" si="158"/>
        <v>15</v>
      </c>
      <c r="R107">
        <f t="shared" si="158"/>
        <v>17</v>
      </c>
      <c r="S107">
        <f t="shared" si="158"/>
        <v>16</v>
      </c>
      <c r="T107">
        <f t="shared" si="158"/>
        <v>14</v>
      </c>
    </row>
    <row r="108" spans="1:20" x14ac:dyDescent="0.35">
      <c r="A108" t="s">
        <v>273</v>
      </c>
      <c r="C108">
        <f>COUNTIF(C54:C104,"&lt;=0.2")-C107</f>
        <v>16</v>
      </c>
      <c r="D108">
        <f t="shared" ref="D108:T108" si="159">COUNTIF(D54:D104,"&lt;=0.2")-D107</f>
        <v>20</v>
      </c>
      <c r="E108">
        <f t="shared" si="159"/>
        <v>19</v>
      </c>
      <c r="F108">
        <f t="shared" si="159"/>
        <v>18</v>
      </c>
      <c r="G108">
        <f t="shared" si="159"/>
        <v>18</v>
      </c>
      <c r="H108">
        <f t="shared" si="159"/>
        <v>19</v>
      </c>
      <c r="I108">
        <f t="shared" si="159"/>
        <v>18</v>
      </c>
      <c r="J108">
        <f t="shared" si="159"/>
        <v>17</v>
      </c>
      <c r="K108">
        <f t="shared" si="159"/>
        <v>16</v>
      </c>
      <c r="L108">
        <f t="shared" si="159"/>
        <v>18</v>
      </c>
      <c r="M108">
        <f t="shared" si="159"/>
        <v>20</v>
      </c>
      <c r="N108">
        <f t="shared" si="159"/>
        <v>22</v>
      </c>
      <c r="O108">
        <f t="shared" si="159"/>
        <v>23</v>
      </c>
      <c r="P108">
        <f t="shared" si="159"/>
        <v>20</v>
      </c>
      <c r="Q108">
        <f t="shared" si="159"/>
        <v>23</v>
      </c>
      <c r="R108">
        <f t="shared" si="159"/>
        <v>19</v>
      </c>
      <c r="S108">
        <f t="shared" si="159"/>
        <v>21</v>
      </c>
      <c r="T108">
        <f t="shared" si="159"/>
        <v>18</v>
      </c>
    </row>
    <row r="109" spans="1:20" x14ac:dyDescent="0.35">
      <c r="A109" t="s">
        <v>274</v>
      </c>
      <c r="C109">
        <f>COUNTIF(C54:C104,"&gt;0.2")</f>
        <v>17</v>
      </c>
      <c r="D109">
        <f t="shared" ref="D109:T109" si="160">COUNTIF(D54:D104,"&gt;0.2")</f>
        <v>16</v>
      </c>
      <c r="E109">
        <f t="shared" si="160"/>
        <v>12</v>
      </c>
      <c r="F109">
        <f t="shared" si="160"/>
        <v>8</v>
      </c>
      <c r="G109">
        <f t="shared" si="160"/>
        <v>9</v>
      </c>
      <c r="H109">
        <f t="shared" si="160"/>
        <v>9</v>
      </c>
      <c r="I109">
        <f t="shared" si="160"/>
        <v>7</v>
      </c>
      <c r="J109">
        <f t="shared" si="160"/>
        <v>6</v>
      </c>
      <c r="K109">
        <f t="shared" si="160"/>
        <v>5</v>
      </c>
      <c r="L109">
        <f t="shared" si="160"/>
        <v>5</v>
      </c>
      <c r="M109">
        <f t="shared" si="160"/>
        <v>3</v>
      </c>
      <c r="N109">
        <f t="shared" si="160"/>
        <v>6</v>
      </c>
      <c r="O109">
        <f t="shared" si="160"/>
        <v>9</v>
      </c>
      <c r="P109">
        <f t="shared" si="160"/>
        <v>11</v>
      </c>
      <c r="Q109">
        <f t="shared" si="160"/>
        <v>13</v>
      </c>
      <c r="R109">
        <f t="shared" si="160"/>
        <v>15</v>
      </c>
      <c r="S109">
        <f t="shared" si="160"/>
        <v>14</v>
      </c>
      <c r="T109">
        <f t="shared" si="160"/>
        <v>19</v>
      </c>
    </row>
    <row r="110" spans="1:20" x14ac:dyDescent="0.35">
      <c r="C110">
        <f>C109+C108+C107</f>
        <v>51</v>
      </c>
      <c r="D110">
        <f t="shared" ref="D110:T110" si="161">D109+D108+D107</f>
        <v>51</v>
      </c>
      <c r="E110">
        <f t="shared" si="161"/>
        <v>51</v>
      </c>
      <c r="F110">
        <f t="shared" si="161"/>
        <v>51</v>
      </c>
      <c r="G110">
        <f t="shared" si="161"/>
        <v>51</v>
      </c>
      <c r="H110">
        <f t="shared" si="161"/>
        <v>51</v>
      </c>
      <c r="I110">
        <f t="shared" si="161"/>
        <v>51</v>
      </c>
      <c r="J110">
        <f t="shared" si="161"/>
        <v>51</v>
      </c>
      <c r="K110">
        <f t="shared" si="161"/>
        <v>51</v>
      </c>
      <c r="L110">
        <f t="shared" si="161"/>
        <v>51</v>
      </c>
      <c r="M110">
        <f t="shared" si="161"/>
        <v>51</v>
      </c>
      <c r="N110">
        <f t="shared" si="161"/>
        <v>51</v>
      </c>
      <c r="O110">
        <f t="shared" si="161"/>
        <v>51</v>
      </c>
      <c r="P110">
        <f t="shared" si="161"/>
        <v>51</v>
      </c>
      <c r="Q110">
        <f t="shared" si="161"/>
        <v>51</v>
      </c>
      <c r="R110">
        <f t="shared" si="161"/>
        <v>51</v>
      </c>
      <c r="S110">
        <f t="shared" si="161"/>
        <v>51</v>
      </c>
      <c r="T110">
        <f t="shared" si="161"/>
        <v>51</v>
      </c>
    </row>
    <row r="111" spans="1:20" x14ac:dyDescent="0.35">
      <c r="M111">
        <f>M107/51</f>
        <v>0.5490196078431373</v>
      </c>
    </row>
    <row r="112" spans="1:20" x14ac:dyDescent="0.35">
      <c r="M112">
        <f t="shared" ref="M112:M113" si="162">M108/51</f>
        <v>0.39215686274509803</v>
      </c>
    </row>
    <row r="113" spans="3:20" x14ac:dyDescent="0.35">
      <c r="M113">
        <f t="shared" si="162"/>
        <v>5.8823529411764705E-2</v>
      </c>
    </row>
    <row r="115" spans="3:20" x14ac:dyDescent="0.35">
      <c r="C115">
        <v>32.5</v>
      </c>
      <c r="D115">
        <v>32.75</v>
      </c>
      <c r="E115">
        <v>33</v>
      </c>
      <c r="F115">
        <v>33.25</v>
      </c>
      <c r="G115">
        <v>33.5</v>
      </c>
      <c r="H115">
        <v>33.75</v>
      </c>
      <c r="I115">
        <v>34</v>
      </c>
      <c r="J115">
        <v>34.25</v>
      </c>
      <c r="K115">
        <v>34.5</v>
      </c>
      <c r="L115">
        <v>34.75</v>
      </c>
      <c r="M115">
        <v>35</v>
      </c>
      <c r="N115">
        <v>35.25</v>
      </c>
      <c r="O115">
        <v>35.5</v>
      </c>
      <c r="P115">
        <v>35.75</v>
      </c>
      <c r="Q115">
        <v>36</v>
      </c>
      <c r="R115">
        <v>36.25</v>
      </c>
      <c r="S115">
        <v>36.5</v>
      </c>
      <c r="T115">
        <v>36.75</v>
      </c>
    </row>
    <row r="116" spans="3:20" x14ac:dyDescent="0.35">
      <c r="C116">
        <v>0.15212745098039213</v>
      </c>
      <c r="D116">
        <v>0.15819607843137248</v>
      </c>
      <c r="E116">
        <v>0.12243137254901956</v>
      </c>
      <c r="F116">
        <v>8.7196078431372503E-2</v>
      </c>
      <c r="G116">
        <v>9.9019607843137236E-2</v>
      </c>
      <c r="H116">
        <v>0.10282352941176465</v>
      </c>
      <c r="I116">
        <v>8.1313725490196026E-2</v>
      </c>
      <c r="J116">
        <v>6.9686274509803872E-2</v>
      </c>
      <c r="K116">
        <v>6.2294117647058792E-2</v>
      </c>
      <c r="L116">
        <v>5.5862745098039186E-2</v>
      </c>
      <c r="M116">
        <v>4.6117647058823506E-2</v>
      </c>
      <c r="N116">
        <v>5.9764705882352935E-2</v>
      </c>
      <c r="O116">
        <v>8.7607843137254907E-2</v>
      </c>
      <c r="P116">
        <v>0.10298039215686278</v>
      </c>
      <c r="Q116">
        <v>0.11809803921568626</v>
      </c>
      <c r="R116">
        <v>0.12262745098039214</v>
      </c>
      <c r="S116">
        <v>0.12486274509803919</v>
      </c>
      <c r="T116">
        <v>0.16003921568627447</v>
      </c>
    </row>
    <row r="118" spans="3:20" x14ac:dyDescent="0.35">
      <c r="L118" t="s">
        <v>276</v>
      </c>
    </row>
    <row r="119" spans="3:20" x14ac:dyDescent="0.35">
      <c r="L119" t="s">
        <v>137</v>
      </c>
      <c r="M119">
        <f>MAX(M2:M52)</f>
        <v>3.7349999999999999</v>
      </c>
    </row>
    <row r="120" spans="3:20" x14ac:dyDescent="0.35">
      <c r="L120" t="s">
        <v>144</v>
      </c>
      <c r="M120">
        <f>MIN(M2:M52)</f>
        <v>1.6439999999999999</v>
      </c>
    </row>
    <row r="121" spans="3:20" x14ac:dyDescent="0.35">
      <c r="L121" t="s">
        <v>275</v>
      </c>
      <c r="M121">
        <f>AVERAGE(M2:M52)</f>
        <v>2.6727058823529415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772E-9133-4365-B399-F4BDC3147A69}">
  <dimension ref="A1:M62"/>
  <sheetViews>
    <sheetView workbookViewId="0">
      <selection activeCell="O4" sqref="O4"/>
    </sheetView>
  </sheetViews>
  <sheetFormatPr defaultRowHeight="14.5" x14ac:dyDescent="0.35"/>
  <sheetData>
    <row r="1" spans="1:13" x14ac:dyDescent="0.35">
      <c r="A1" t="s">
        <v>159</v>
      </c>
      <c r="B1" t="s">
        <v>83</v>
      </c>
      <c r="C1" t="s">
        <v>82</v>
      </c>
      <c r="D1" t="s">
        <v>138</v>
      </c>
      <c r="E1" t="s">
        <v>139</v>
      </c>
      <c r="F1" t="s">
        <v>140</v>
      </c>
      <c r="G1" t="s">
        <v>160</v>
      </c>
      <c r="H1" t="s">
        <v>161</v>
      </c>
    </row>
    <row r="2" spans="1:13" x14ac:dyDescent="0.35">
      <c r="A2">
        <v>111</v>
      </c>
      <c r="B2">
        <v>2.9929999999999999</v>
      </c>
      <c r="C2" t="s">
        <v>141</v>
      </c>
      <c r="D2">
        <v>-0.438</v>
      </c>
      <c r="E2">
        <v>1.986</v>
      </c>
      <c r="F2">
        <v>33.941000000000003</v>
      </c>
      <c r="G2" t="s">
        <v>162</v>
      </c>
      <c r="H2" t="s">
        <v>213</v>
      </c>
      <c r="I2" t="s">
        <v>264</v>
      </c>
      <c r="M2">
        <v>25</v>
      </c>
    </row>
    <row r="3" spans="1:13" x14ac:dyDescent="0.35">
      <c r="A3">
        <v>112</v>
      </c>
      <c r="B3">
        <v>2.867</v>
      </c>
      <c r="C3" t="s">
        <v>84</v>
      </c>
      <c r="D3">
        <v>0.26500000000000001</v>
      </c>
      <c r="E3">
        <v>2.4580000000000002</v>
      </c>
      <c r="F3">
        <v>36.691000000000003</v>
      </c>
      <c r="G3" t="s">
        <v>163</v>
      </c>
      <c r="H3" t="s">
        <v>214</v>
      </c>
      <c r="I3" t="s">
        <v>264</v>
      </c>
      <c r="M3">
        <v>26</v>
      </c>
    </row>
    <row r="4" spans="1:13" x14ac:dyDescent="0.35">
      <c r="A4">
        <v>113</v>
      </c>
      <c r="B4">
        <v>2.4860000000000002</v>
      </c>
      <c r="C4" t="s">
        <v>85</v>
      </c>
      <c r="D4">
        <v>-0.18</v>
      </c>
      <c r="E4">
        <v>0.77700000000000002</v>
      </c>
      <c r="F4">
        <v>35.103000000000002</v>
      </c>
      <c r="G4" t="s">
        <v>164</v>
      </c>
      <c r="H4" t="s">
        <v>215</v>
      </c>
      <c r="I4" t="s">
        <v>264</v>
      </c>
      <c r="M4">
        <v>27</v>
      </c>
    </row>
    <row r="5" spans="1:13" x14ac:dyDescent="0.35">
      <c r="A5">
        <v>114</v>
      </c>
      <c r="B5">
        <v>2.819</v>
      </c>
      <c r="C5" t="s">
        <v>86</v>
      </c>
      <c r="D5">
        <v>-0.995</v>
      </c>
      <c r="E5">
        <v>1.52</v>
      </c>
      <c r="F5">
        <v>35.81</v>
      </c>
      <c r="G5" t="s">
        <v>165</v>
      </c>
      <c r="H5" t="s">
        <v>216</v>
      </c>
      <c r="I5" t="s">
        <v>264</v>
      </c>
      <c r="M5">
        <v>28</v>
      </c>
    </row>
    <row r="6" spans="1:13" x14ac:dyDescent="0.35">
      <c r="A6">
        <v>115</v>
      </c>
      <c r="B6">
        <v>2.895</v>
      </c>
      <c r="C6" t="s">
        <v>87</v>
      </c>
      <c r="D6">
        <v>-0.56200000000000006</v>
      </c>
      <c r="E6">
        <v>2.6930000000000001</v>
      </c>
      <c r="F6">
        <v>35.44</v>
      </c>
      <c r="G6" t="s">
        <v>166</v>
      </c>
      <c r="H6" t="s">
        <v>217</v>
      </c>
      <c r="I6" t="s">
        <v>264</v>
      </c>
      <c r="M6">
        <v>37</v>
      </c>
    </row>
    <row r="7" spans="1:13" x14ac:dyDescent="0.35">
      <c r="A7">
        <v>116</v>
      </c>
      <c r="B7">
        <v>3.0510000000000002</v>
      </c>
      <c r="C7" t="s">
        <v>88</v>
      </c>
      <c r="D7">
        <v>7.0000000000000007E-2</v>
      </c>
      <c r="E7">
        <v>0.42399999999999999</v>
      </c>
      <c r="F7">
        <v>34.076999999999998</v>
      </c>
      <c r="G7" t="s">
        <v>167</v>
      </c>
      <c r="H7" t="s">
        <v>218</v>
      </c>
      <c r="I7" t="s">
        <v>264</v>
      </c>
      <c r="M7">
        <v>38</v>
      </c>
    </row>
    <row r="8" spans="1:13" x14ac:dyDescent="0.35">
      <c r="A8">
        <v>117</v>
      </c>
      <c r="B8">
        <v>3.2890000000000001</v>
      </c>
      <c r="C8" t="s">
        <v>89</v>
      </c>
      <c r="D8">
        <v>-8.6999999999999994E-2</v>
      </c>
      <c r="E8">
        <v>-0.122</v>
      </c>
      <c r="F8">
        <v>34.189</v>
      </c>
      <c r="G8" t="s">
        <v>168</v>
      </c>
      <c r="H8" t="s">
        <v>219</v>
      </c>
      <c r="I8" t="s">
        <v>264</v>
      </c>
      <c r="M8">
        <v>39</v>
      </c>
    </row>
    <row r="9" spans="1:13" x14ac:dyDescent="0.35">
      <c r="A9">
        <v>118</v>
      </c>
      <c r="B9">
        <v>3.548</v>
      </c>
      <c r="C9" t="s">
        <v>90</v>
      </c>
      <c r="D9">
        <v>-0.34599999999999997</v>
      </c>
      <c r="E9">
        <v>0.73799999999999999</v>
      </c>
      <c r="F9">
        <v>33.982999999999997</v>
      </c>
      <c r="G9" t="s">
        <v>169</v>
      </c>
      <c r="H9" t="s">
        <v>220</v>
      </c>
      <c r="I9" t="s">
        <v>264</v>
      </c>
      <c r="M9">
        <v>40</v>
      </c>
    </row>
    <row r="10" spans="1:13" x14ac:dyDescent="0.35">
      <c r="A10">
        <v>119</v>
      </c>
      <c r="B10">
        <v>2.9830000000000001</v>
      </c>
      <c r="C10" t="s">
        <v>91</v>
      </c>
      <c r="D10">
        <v>-0.504</v>
      </c>
      <c r="E10">
        <v>0.74199999999999999</v>
      </c>
      <c r="F10">
        <v>32.906999999999996</v>
      </c>
      <c r="G10" t="s">
        <v>170</v>
      </c>
      <c r="H10" t="s">
        <v>221</v>
      </c>
      <c r="I10" t="s">
        <v>264</v>
      </c>
      <c r="M10">
        <v>41</v>
      </c>
    </row>
    <row r="11" spans="1:13" x14ac:dyDescent="0.35">
      <c r="A11">
        <v>120</v>
      </c>
      <c r="B11">
        <v>3.069</v>
      </c>
      <c r="C11" t="s">
        <v>92</v>
      </c>
      <c r="D11">
        <v>-8.6999999999999994E-2</v>
      </c>
      <c r="E11">
        <v>0.51</v>
      </c>
      <c r="F11">
        <v>32.927</v>
      </c>
      <c r="G11" t="s">
        <v>171</v>
      </c>
      <c r="H11" t="s">
        <v>222</v>
      </c>
      <c r="I11" t="s">
        <v>264</v>
      </c>
      <c r="M11">
        <v>42</v>
      </c>
    </row>
    <row r="12" spans="1:13" x14ac:dyDescent="0.35">
      <c r="A12">
        <v>121</v>
      </c>
      <c r="B12">
        <v>2.7610000000000001</v>
      </c>
      <c r="C12" t="s">
        <v>93</v>
      </c>
      <c r="D12">
        <v>-1.4570000000000001</v>
      </c>
      <c r="E12">
        <v>1.732</v>
      </c>
      <c r="F12">
        <v>34.929000000000002</v>
      </c>
      <c r="G12" t="s">
        <v>172</v>
      </c>
      <c r="H12" t="s">
        <v>223</v>
      </c>
      <c r="I12" t="s">
        <v>264</v>
      </c>
      <c r="M12">
        <v>43</v>
      </c>
    </row>
    <row r="13" spans="1:13" x14ac:dyDescent="0.35">
      <c r="A13">
        <v>122</v>
      </c>
      <c r="B13">
        <v>3.02</v>
      </c>
      <c r="C13" t="s">
        <v>94</v>
      </c>
      <c r="D13">
        <v>2.3E-2</v>
      </c>
      <c r="E13">
        <v>0.61799999999999999</v>
      </c>
      <c r="F13">
        <v>36.167999999999999</v>
      </c>
      <c r="G13" t="s">
        <v>173</v>
      </c>
      <c r="H13" t="s">
        <v>224</v>
      </c>
      <c r="I13" t="s">
        <v>264</v>
      </c>
      <c r="M13">
        <v>44</v>
      </c>
    </row>
    <row r="14" spans="1:13" x14ac:dyDescent="0.35">
      <c r="A14">
        <v>123</v>
      </c>
      <c r="B14">
        <v>3.355</v>
      </c>
      <c r="C14" t="s">
        <v>95</v>
      </c>
      <c r="D14">
        <v>-0.47899999999999998</v>
      </c>
      <c r="E14">
        <v>0.59699999999999998</v>
      </c>
      <c r="F14">
        <v>36.475999999999999</v>
      </c>
      <c r="G14" t="s">
        <v>174</v>
      </c>
      <c r="H14" t="s">
        <v>225</v>
      </c>
      <c r="I14" t="s">
        <v>264</v>
      </c>
      <c r="M14">
        <v>45</v>
      </c>
    </row>
    <row r="15" spans="1:13" x14ac:dyDescent="0.35">
      <c r="A15">
        <v>124</v>
      </c>
      <c r="B15">
        <v>3.4420000000000002</v>
      </c>
      <c r="C15" t="s">
        <v>96</v>
      </c>
      <c r="D15">
        <v>0.34399999999999997</v>
      </c>
      <c r="E15">
        <v>0.55700000000000005</v>
      </c>
      <c r="F15">
        <v>36.783000000000001</v>
      </c>
      <c r="G15" t="s">
        <v>175</v>
      </c>
      <c r="H15" t="s">
        <v>226</v>
      </c>
      <c r="I15" t="s">
        <v>264</v>
      </c>
      <c r="M15">
        <v>46</v>
      </c>
    </row>
    <row r="16" spans="1:13" x14ac:dyDescent="0.35">
      <c r="A16">
        <v>125</v>
      </c>
      <c r="B16">
        <v>2.5779999999999998</v>
      </c>
      <c r="C16" t="s">
        <v>97</v>
      </c>
      <c r="D16">
        <v>1.1890000000000001</v>
      </c>
      <c r="E16">
        <v>0.98299999999999998</v>
      </c>
      <c r="F16">
        <v>35.402000000000001</v>
      </c>
      <c r="G16" t="s">
        <v>176</v>
      </c>
      <c r="H16" t="s">
        <v>227</v>
      </c>
      <c r="I16" t="s">
        <v>264</v>
      </c>
      <c r="M16">
        <v>47</v>
      </c>
    </row>
    <row r="17" spans="1:13" x14ac:dyDescent="0.35">
      <c r="A17">
        <v>126</v>
      </c>
      <c r="B17">
        <v>2.681</v>
      </c>
      <c r="C17" t="s">
        <v>98</v>
      </c>
      <c r="D17">
        <v>-0.65800000000000003</v>
      </c>
      <c r="E17">
        <v>0.17299999999999999</v>
      </c>
      <c r="F17">
        <v>35.106000000000002</v>
      </c>
      <c r="G17" t="s">
        <v>177</v>
      </c>
      <c r="H17" t="s">
        <v>228</v>
      </c>
      <c r="I17" t="s">
        <v>264</v>
      </c>
      <c r="M17">
        <v>48</v>
      </c>
    </row>
    <row r="18" spans="1:13" x14ac:dyDescent="0.35">
      <c r="A18">
        <v>127</v>
      </c>
      <c r="B18">
        <v>1.9359999999999999</v>
      </c>
      <c r="C18" t="s">
        <v>99</v>
      </c>
      <c r="D18">
        <v>0.111</v>
      </c>
      <c r="E18">
        <v>1.1140000000000001</v>
      </c>
      <c r="F18">
        <v>34.887999999999998</v>
      </c>
      <c r="G18" t="s">
        <v>178</v>
      </c>
      <c r="H18" t="s">
        <v>229</v>
      </c>
      <c r="I18" t="s">
        <v>264</v>
      </c>
      <c r="M18">
        <v>65</v>
      </c>
    </row>
    <row r="19" spans="1:13" x14ac:dyDescent="0.35">
      <c r="A19">
        <v>128</v>
      </c>
      <c r="B19">
        <v>2.355</v>
      </c>
      <c r="C19" t="s">
        <v>100</v>
      </c>
      <c r="D19">
        <v>-6.6000000000000003E-2</v>
      </c>
      <c r="E19">
        <v>0.73799999999999999</v>
      </c>
      <c r="F19">
        <v>34.485999999999997</v>
      </c>
      <c r="G19" t="s">
        <v>179</v>
      </c>
      <c r="H19" t="s">
        <v>230</v>
      </c>
      <c r="I19" t="s">
        <v>264</v>
      </c>
      <c r="M19">
        <v>66</v>
      </c>
    </row>
    <row r="20" spans="1:13" x14ac:dyDescent="0.35">
      <c r="A20">
        <v>129</v>
      </c>
      <c r="B20">
        <v>2.5129999999999999</v>
      </c>
      <c r="C20" t="s">
        <v>101</v>
      </c>
      <c r="D20">
        <v>0.45</v>
      </c>
      <c r="E20">
        <v>0.86499999999999999</v>
      </c>
      <c r="F20">
        <v>34.685000000000002</v>
      </c>
      <c r="G20" t="s">
        <v>180</v>
      </c>
      <c r="H20" t="s">
        <v>231</v>
      </c>
      <c r="I20" t="s">
        <v>264</v>
      </c>
      <c r="M20">
        <v>67</v>
      </c>
    </row>
    <row r="21" spans="1:13" x14ac:dyDescent="0.35">
      <c r="A21">
        <v>130</v>
      </c>
      <c r="B21">
        <v>3.0190000000000001</v>
      </c>
      <c r="C21" t="s">
        <v>102</v>
      </c>
      <c r="D21">
        <v>-0.42899999999999999</v>
      </c>
      <c r="E21">
        <v>1.319</v>
      </c>
      <c r="F21">
        <v>35.890999999999998</v>
      </c>
      <c r="G21" t="s">
        <v>181</v>
      </c>
      <c r="H21" t="s">
        <v>232</v>
      </c>
      <c r="I21" t="s">
        <v>264</v>
      </c>
      <c r="M21">
        <v>68</v>
      </c>
    </row>
    <row r="22" spans="1:13" x14ac:dyDescent="0.35">
      <c r="A22">
        <v>131</v>
      </c>
      <c r="B22">
        <v>2.68</v>
      </c>
      <c r="C22" t="s">
        <v>103</v>
      </c>
      <c r="D22">
        <v>-0.86</v>
      </c>
      <c r="E22">
        <v>1.321</v>
      </c>
      <c r="F22">
        <v>32.744</v>
      </c>
      <c r="G22" t="s">
        <v>182</v>
      </c>
      <c r="H22" t="s">
        <v>233</v>
      </c>
      <c r="I22" t="s">
        <v>264</v>
      </c>
      <c r="M22">
        <v>72</v>
      </c>
    </row>
    <row r="23" spans="1:13" x14ac:dyDescent="0.35">
      <c r="A23">
        <v>132</v>
      </c>
      <c r="B23">
        <v>3.3319999999999999</v>
      </c>
      <c r="C23" t="s">
        <v>104</v>
      </c>
      <c r="D23">
        <v>-1.306</v>
      </c>
      <c r="E23">
        <v>1.2190000000000001</v>
      </c>
      <c r="F23">
        <v>32.837000000000003</v>
      </c>
      <c r="G23" t="s">
        <v>183</v>
      </c>
      <c r="H23" t="s">
        <v>234</v>
      </c>
      <c r="I23" t="s">
        <v>264</v>
      </c>
      <c r="M23">
        <v>77</v>
      </c>
    </row>
    <row r="24" spans="1:13" x14ac:dyDescent="0.35">
      <c r="A24">
        <v>133</v>
      </c>
      <c r="B24">
        <v>3.0470000000000002</v>
      </c>
      <c r="C24" t="s">
        <v>105</v>
      </c>
      <c r="D24">
        <v>-0.33600000000000002</v>
      </c>
      <c r="E24">
        <v>0.56499999999999995</v>
      </c>
      <c r="F24">
        <v>33.375</v>
      </c>
      <c r="G24" t="s">
        <v>184</v>
      </c>
      <c r="H24" t="s">
        <v>235</v>
      </c>
      <c r="I24" t="s">
        <v>264</v>
      </c>
      <c r="M24">
        <v>80</v>
      </c>
    </row>
    <row r="25" spans="1:13" x14ac:dyDescent="0.35">
      <c r="A25">
        <v>134</v>
      </c>
      <c r="B25">
        <v>3.052</v>
      </c>
      <c r="C25" t="s">
        <v>106</v>
      </c>
      <c r="D25">
        <v>-1.7729999999999999</v>
      </c>
      <c r="E25">
        <v>-0.19</v>
      </c>
      <c r="F25">
        <v>32.862000000000002</v>
      </c>
      <c r="G25" t="s">
        <v>185</v>
      </c>
      <c r="H25" t="s">
        <v>236</v>
      </c>
      <c r="I25" t="s">
        <v>264</v>
      </c>
      <c r="M25">
        <v>81</v>
      </c>
    </row>
    <row r="26" spans="1:13" x14ac:dyDescent="0.35">
      <c r="A26">
        <v>135</v>
      </c>
      <c r="B26">
        <v>2.8759999999999999</v>
      </c>
      <c r="C26" t="s">
        <v>107</v>
      </c>
      <c r="D26">
        <v>-0.253</v>
      </c>
      <c r="E26">
        <v>-0.111</v>
      </c>
      <c r="F26">
        <v>35.901000000000003</v>
      </c>
      <c r="G26" t="s">
        <v>186</v>
      </c>
      <c r="H26" t="s">
        <v>237</v>
      </c>
      <c r="I26" t="s">
        <v>264</v>
      </c>
      <c r="M26">
        <v>82</v>
      </c>
    </row>
    <row r="27" spans="1:13" x14ac:dyDescent="0.35">
      <c r="A27">
        <v>136</v>
      </c>
      <c r="B27">
        <v>2.94</v>
      </c>
      <c r="C27" t="s">
        <v>108</v>
      </c>
      <c r="D27">
        <v>-0.54900000000000004</v>
      </c>
      <c r="E27">
        <v>0.71</v>
      </c>
      <c r="F27">
        <v>34.164000000000001</v>
      </c>
      <c r="G27" t="s">
        <v>187</v>
      </c>
      <c r="H27" t="s">
        <v>238</v>
      </c>
      <c r="I27" t="s">
        <v>264</v>
      </c>
      <c r="M27">
        <v>83</v>
      </c>
    </row>
    <row r="28" spans="1:13" x14ac:dyDescent="0.35">
      <c r="A28">
        <v>137</v>
      </c>
      <c r="B28">
        <v>2.5579999999999998</v>
      </c>
      <c r="C28" t="s">
        <v>109</v>
      </c>
      <c r="D28">
        <v>-0.46800000000000003</v>
      </c>
      <c r="E28">
        <v>-2.9000000000000001E-2</v>
      </c>
      <c r="F28">
        <v>35.362000000000002</v>
      </c>
      <c r="G28" t="s">
        <v>188</v>
      </c>
      <c r="H28" t="s">
        <v>239</v>
      </c>
      <c r="I28" t="s">
        <v>264</v>
      </c>
      <c r="M28">
        <v>87</v>
      </c>
    </row>
    <row r="29" spans="1:13" x14ac:dyDescent="0.35">
      <c r="A29">
        <v>138</v>
      </c>
      <c r="B29">
        <v>2.4550000000000001</v>
      </c>
      <c r="C29" t="s">
        <v>110</v>
      </c>
      <c r="D29">
        <v>0.48</v>
      </c>
      <c r="E29">
        <v>0.56599999999999995</v>
      </c>
      <c r="F29">
        <v>32.905000000000001</v>
      </c>
      <c r="G29" t="s">
        <v>189</v>
      </c>
      <c r="H29" t="s">
        <v>240</v>
      </c>
      <c r="I29" t="s">
        <v>264</v>
      </c>
      <c r="M29">
        <v>92</v>
      </c>
    </row>
    <row r="30" spans="1:13" x14ac:dyDescent="0.35">
      <c r="A30">
        <v>139</v>
      </c>
      <c r="B30">
        <v>2.6880000000000002</v>
      </c>
      <c r="C30" t="s">
        <v>111</v>
      </c>
      <c r="D30">
        <v>-0.255</v>
      </c>
      <c r="E30">
        <v>1.448</v>
      </c>
      <c r="F30">
        <v>35.088999999999999</v>
      </c>
      <c r="G30" t="s">
        <v>190</v>
      </c>
      <c r="H30" t="s">
        <v>241</v>
      </c>
      <c r="I30" t="s">
        <v>264</v>
      </c>
      <c r="M30">
        <v>95</v>
      </c>
    </row>
    <row r="31" spans="1:13" x14ac:dyDescent="0.35">
      <c r="A31">
        <v>140</v>
      </c>
      <c r="B31">
        <v>2.593</v>
      </c>
      <c r="C31" t="s">
        <v>112</v>
      </c>
      <c r="D31">
        <v>-0.51100000000000001</v>
      </c>
      <c r="E31">
        <v>1.111</v>
      </c>
      <c r="F31">
        <v>33.165999999999997</v>
      </c>
      <c r="G31" t="s">
        <v>191</v>
      </c>
      <c r="H31" t="s">
        <v>242</v>
      </c>
      <c r="I31" t="s">
        <v>264</v>
      </c>
      <c r="M31">
        <v>96</v>
      </c>
    </row>
    <row r="32" spans="1:13" x14ac:dyDescent="0.35">
      <c r="A32">
        <v>141</v>
      </c>
      <c r="B32">
        <v>2.6520000000000001</v>
      </c>
      <c r="C32" t="s">
        <v>113</v>
      </c>
      <c r="D32">
        <v>0.497</v>
      </c>
      <c r="E32">
        <v>1.673</v>
      </c>
      <c r="F32">
        <v>35.905999999999999</v>
      </c>
      <c r="G32" t="s">
        <v>192</v>
      </c>
      <c r="H32" t="s">
        <v>243</v>
      </c>
      <c r="I32" t="s">
        <v>264</v>
      </c>
      <c r="M32">
        <v>97</v>
      </c>
    </row>
    <row r="33" spans="1:13" x14ac:dyDescent="0.35">
      <c r="A33">
        <v>142</v>
      </c>
      <c r="B33">
        <v>2.5110000000000001</v>
      </c>
      <c r="C33" t="s">
        <v>114</v>
      </c>
      <c r="D33">
        <v>-0.14699999999999999</v>
      </c>
      <c r="E33">
        <v>0.74299999999999999</v>
      </c>
      <c r="F33">
        <v>35.305999999999997</v>
      </c>
      <c r="G33" t="s">
        <v>193</v>
      </c>
      <c r="H33" t="s">
        <v>244</v>
      </c>
      <c r="I33" t="s">
        <v>264</v>
      </c>
      <c r="M33">
        <v>98</v>
      </c>
    </row>
    <row r="34" spans="1:13" x14ac:dyDescent="0.35">
      <c r="A34">
        <v>143</v>
      </c>
      <c r="B34">
        <v>1.9379999999999999</v>
      </c>
      <c r="C34" t="s">
        <v>115</v>
      </c>
      <c r="D34">
        <v>0.65500000000000003</v>
      </c>
      <c r="E34">
        <v>-8.5000000000000006E-2</v>
      </c>
      <c r="F34">
        <v>34.408999999999999</v>
      </c>
      <c r="G34" t="s">
        <v>194</v>
      </c>
      <c r="H34" t="s">
        <v>245</v>
      </c>
      <c r="I34" t="s">
        <v>264</v>
      </c>
      <c r="M34">
        <v>102</v>
      </c>
    </row>
    <row r="35" spans="1:13" x14ac:dyDescent="0.35">
      <c r="A35">
        <v>144</v>
      </c>
      <c r="B35">
        <v>1.9259999999999999</v>
      </c>
      <c r="C35" t="s">
        <v>116</v>
      </c>
      <c r="D35">
        <v>-0.2</v>
      </c>
      <c r="E35">
        <v>0.79300000000000004</v>
      </c>
      <c r="F35">
        <v>35.009</v>
      </c>
      <c r="G35" t="s">
        <v>195</v>
      </c>
      <c r="H35" t="s">
        <v>246</v>
      </c>
      <c r="I35" t="s">
        <v>264</v>
      </c>
      <c r="M35">
        <v>107</v>
      </c>
    </row>
    <row r="36" spans="1:13" x14ac:dyDescent="0.35">
      <c r="A36">
        <v>145</v>
      </c>
      <c r="B36">
        <v>2.1930000000000001</v>
      </c>
      <c r="C36" t="s">
        <v>117</v>
      </c>
      <c r="D36">
        <v>1.204</v>
      </c>
      <c r="E36">
        <v>1.712</v>
      </c>
      <c r="F36">
        <v>35.421999999999997</v>
      </c>
      <c r="G36" t="s">
        <v>196</v>
      </c>
      <c r="H36" t="s">
        <v>247</v>
      </c>
      <c r="I36" t="s">
        <v>264</v>
      </c>
      <c r="M36">
        <v>110</v>
      </c>
    </row>
    <row r="37" spans="1:13" x14ac:dyDescent="0.35">
      <c r="A37">
        <v>146</v>
      </c>
      <c r="B37">
        <v>2.593</v>
      </c>
      <c r="C37" t="s">
        <v>118</v>
      </c>
      <c r="D37">
        <v>0.68500000000000005</v>
      </c>
      <c r="E37">
        <v>0.96099999999999997</v>
      </c>
      <c r="F37">
        <v>35.716999999999999</v>
      </c>
      <c r="G37" t="s">
        <v>197</v>
      </c>
      <c r="H37" t="s">
        <v>248</v>
      </c>
      <c r="I37" t="s">
        <v>264</v>
      </c>
      <c r="M37">
        <v>111</v>
      </c>
    </row>
    <row r="38" spans="1:13" x14ac:dyDescent="0.35">
      <c r="A38">
        <v>147</v>
      </c>
      <c r="B38">
        <v>3.226</v>
      </c>
      <c r="C38" t="s">
        <v>119</v>
      </c>
      <c r="D38">
        <v>-6.4000000000000001E-2</v>
      </c>
      <c r="E38">
        <v>1.609</v>
      </c>
      <c r="F38">
        <v>35.646999999999998</v>
      </c>
      <c r="G38" t="s">
        <v>198</v>
      </c>
      <c r="H38" t="s">
        <v>249</v>
      </c>
      <c r="I38" t="s">
        <v>264</v>
      </c>
      <c r="M38">
        <v>112</v>
      </c>
    </row>
    <row r="39" spans="1:13" x14ac:dyDescent="0.35">
      <c r="A39">
        <v>148</v>
      </c>
      <c r="B39">
        <v>3.0470000000000002</v>
      </c>
      <c r="C39" t="s">
        <v>120</v>
      </c>
      <c r="D39">
        <v>-1.4350000000000001</v>
      </c>
      <c r="E39">
        <v>0.92800000000000005</v>
      </c>
      <c r="F39">
        <v>35.737000000000002</v>
      </c>
      <c r="G39" t="s">
        <v>199</v>
      </c>
      <c r="H39" t="s">
        <v>250</v>
      </c>
      <c r="I39" t="s">
        <v>264</v>
      </c>
      <c r="M39">
        <v>113</v>
      </c>
    </row>
    <row r="40" spans="1:13" x14ac:dyDescent="0.35">
      <c r="A40">
        <v>149</v>
      </c>
      <c r="B40">
        <v>2.1930000000000001</v>
      </c>
      <c r="C40" t="s">
        <v>121</v>
      </c>
      <c r="D40">
        <v>0.58799999999999997</v>
      </c>
      <c r="E40">
        <v>0.56399999999999995</v>
      </c>
      <c r="F40">
        <v>35.283000000000001</v>
      </c>
      <c r="G40" t="s">
        <v>200</v>
      </c>
      <c r="H40" t="s">
        <v>251</v>
      </c>
      <c r="I40" t="s">
        <v>264</v>
      </c>
      <c r="M40">
        <v>117</v>
      </c>
    </row>
    <row r="41" spans="1:13" x14ac:dyDescent="0.35">
      <c r="A41">
        <v>150</v>
      </c>
      <c r="B41">
        <v>1.6439999999999999</v>
      </c>
      <c r="C41" t="s">
        <v>122</v>
      </c>
      <c r="D41">
        <v>-0.69799999999999995</v>
      </c>
      <c r="E41">
        <v>-1.1659999999999999</v>
      </c>
      <c r="F41">
        <v>35.267000000000003</v>
      </c>
      <c r="G41" t="s">
        <v>201</v>
      </c>
      <c r="H41" t="s">
        <v>252</v>
      </c>
      <c r="I41" t="s">
        <v>264</v>
      </c>
      <c r="M41">
        <v>122</v>
      </c>
    </row>
    <row r="42" spans="1:13" x14ac:dyDescent="0.35">
      <c r="A42">
        <v>151</v>
      </c>
      <c r="B42">
        <v>2.4220000000000002</v>
      </c>
      <c r="C42" t="s">
        <v>123</v>
      </c>
      <c r="D42">
        <v>-1.087</v>
      </c>
      <c r="E42">
        <v>-0.28000000000000003</v>
      </c>
      <c r="F42">
        <v>34.838000000000001</v>
      </c>
      <c r="G42" t="s">
        <v>202</v>
      </c>
      <c r="H42" t="s">
        <v>253</v>
      </c>
      <c r="I42" t="s">
        <v>264</v>
      </c>
      <c r="M42">
        <v>137</v>
      </c>
    </row>
    <row r="43" spans="1:13" x14ac:dyDescent="0.35">
      <c r="A43">
        <v>152</v>
      </c>
      <c r="B43">
        <v>2.5179999999999998</v>
      </c>
      <c r="C43" t="s">
        <v>124</v>
      </c>
      <c r="D43">
        <v>-0.81599999999999995</v>
      </c>
      <c r="E43">
        <v>0.54900000000000004</v>
      </c>
      <c r="F43">
        <v>35.167000000000002</v>
      </c>
      <c r="G43" t="s">
        <v>203</v>
      </c>
      <c r="H43" t="s">
        <v>254</v>
      </c>
      <c r="I43" t="s">
        <v>264</v>
      </c>
      <c r="M43">
        <v>138</v>
      </c>
    </row>
    <row r="44" spans="1:13" x14ac:dyDescent="0.35">
      <c r="A44">
        <v>153</v>
      </c>
      <c r="B44">
        <v>2.3260000000000001</v>
      </c>
      <c r="C44" t="s">
        <v>125</v>
      </c>
      <c r="D44">
        <v>0.36699999999999999</v>
      </c>
      <c r="E44">
        <v>0.223</v>
      </c>
      <c r="F44">
        <v>34.802999999999997</v>
      </c>
      <c r="G44" t="s">
        <v>204</v>
      </c>
      <c r="H44" t="s">
        <v>255</v>
      </c>
      <c r="I44" t="s">
        <v>264</v>
      </c>
      <c r="M44">
        <v>139</v>
      </c>
    </row>
    <row r="45" spans="1:13" x14ac:dyDescent="0.35">
      <c r="A45">
        <v>154</v>
      </c>
      <c r="B45">
        <v>2.4540000000000002</v>
      </c>
      <c r="C45" t="s">
        <v>126</v>
      </c>
      <c r="D45">
        <v>0.128</v>
      </c>
      <c r="E45">
        <v>6.0999999999999999E-2</v>
      </c>
      <c r="F45">
        <v>35.892000000000003</v>
      </c>
      <c r="G45" t="s">
        <v>205</v>
      </c>
      <c r="H45" t="s">
        <v>256</v>
      </c>
      <c r="I45" t="s">
        <v>264</v>
      </c>
      <c r="M45">
        <v>140</v>
      </c>
    </row>
    <row r="46" spans="1:13" x14ac:dyDescent="0.35">
      <c r="A46">
        <v>155</v>
      </c>
      <c r="B46">
        <v>2.6640000000000001</v>
      </c>
      <c r="C46" t="s">
        <v>127</v>
      </c>
      <c r="D46">
        <v>-4.1000000000000002E-2</v>
      </c>
      <c r="E46">
        <v>0.60899999999999999</v>
      </c>
      <c r="F46">
        <v>34.209000000000003</v>
      </c>
      <c r="G46" t="s">
        <v>206</v>
      </c>
      <c r="H46" t="s">
        <v>257</v>
      </c>
      <c r="I46" t="s">
        <v>264</v>
      </c>
      <c r="M46">
        <v>149</v>
      </c>
    </row>
    <row r="47" spans="1:13" x14ac:dyDescent="0.35">
      <c r="A47">
        <v>156</v>
      </c>
      <c r="B47">
        <v>2.2200000000000002</v>
      </c>
      <c r="C47" t="s">
        <v>128</v>
      </c>
      <c r="D47">
        <v>4.2000000000000003E-2</v>
      </c>
      <c r="E47">
        <v>0.84199999999999997</v>
      </c>
      <c r="F47">
        <v>33.593000000000004</v>
      </c>
      <c r="G47" t="s">
        <v>207</v>
      </c>
      <c r="H47" t="s">
        <v>258</v>
      </c>
      <c r="I47" t="s">
        <v>264</v>
      </c>
      <c r="M47">
        <v>150</v>
      </c>
    </row>
    <row r="48" spans="1:13" x14ac:dyDescent="0.35">
      <c r="A48">
        <v>157</v>
      </c>
      <c r="B48">
        <v>2.3340000000000001</v>
      </c>
      <c r="C48" t="s">
        <v>129</v>
      </c>
      <c r="D48">
        <v>0.58599999999999997</v>
      </c>
      <c r="E48">
        <v>0.42699999999999999</v>
      </c>
      <c r="F48">
        <v>35.689</v>
      </c>
      <c r="G48" t="s">
        <v>208</v>
      </c>
      <c r="H48" t="s">
        <v>259</v>
      </c>
      <c r="I48" t="s">
        <v>264</v>
      </c>
      <c r="M48">
        <v>151</v>
      </c>
    </row>
    <row r="49" spans="1:13" x14ac:dyDescent="0.35">
      <c r="A49">
        <v>158</v>
      </c>
      <c r="B49">
        <v>2.2189999999999999</v>
      </c>
      <c r="C49" t="s">
        <v>130</v>
      </c>
      <c r="D49">
        <v>7.3999999999999996E-2</v>
      </c>
      <c r="E49">
        <v>0.56599999999999995</v>
      </c>
      <c r="F49">
        <v>34.792999999999999</v>
      </c>
      <c r="G49" t="s">
        <v>209</v>
      </c>
      <c r="H49" t="s">
        <v>260</v>
      </c>
      <c r="I49" t="s">
        <v>264</v>
      </c>
      <c r="M49">
        <v>152</v>
      </c>
    </row>
    <row r="50" spans="1:13" x14ac:dyDescent="0.35">
      <c r="A50">
        <v>159</v>
      </c>
      <c r="B50">
        <v>2.1280000000000001</v>
      </c>
      <c r="C50" t="s">
        <v>131</v>
      </c>
      <c r="D50">
        <v>3.0000000000000001E-3</v>
      </c>
      <c r="E50">
        <v>0.52700000000000002</v>
      </c>
      <c r="F50">
        <v>35.222000000000001</v>
      </c>
      <c r="G50" t="s">
        <v>210</v>
      </c>
      <c r="H50" t="s">
        <v>261</v>
      </c>
      <c r="I50" t="s">
        <v>264</v>
      </c>
      <c r="M50">
        <v>212</v>
      </c>
    </row>
    <row r="51" spans="1:13" x14ac:dyDescent="0.35">
      <c r="A51">
        <v>160</v>
      </c>
      <c r="B51">
        <v>2.66</v>
      </c>
      <c r="C51" t="s">
        <v>132</v>
      </c>
      <c r="D51">
        <v>0.214</v>
      </c>
      <c r="E51">
        <v>0.48899999999999999</v>
      </c>
      <c r="F51">
        <v>36.106999999999999</v>
      </c>
      <c r="G51" t="s">
        <v>211</v>
      </c>
      <c r="H51" t="s">
        <v>262</v>
      </c>
      <c r="I51" t="s">
        <v>264</v>
      </c>
      <c r="M51">
        <v>214</v>
      </c>
    </row>
    <row r="52" spans="1:13" x14ac:dyDescent="0.35">
      <c r="A52">
        <v>161</v>
      </c>
      <c r="B52">
        <v>2.577</v>
      </c>
      <c r="C52" t="s">
        <v>133</v>
      </c>
      <c r="D52">
        <v>-0.59799999999999998</v>
      </c>
      <c r="E52">
        <v>-0.16900000000000001</v>
      </c>
      <c r="F52">
        <v>36</v>
      </c>
      <c r="G52" t="s">
        <v>212</v>
      </c>
      <c r="H52" t="s">
        <v>263</v>
      </c>
      <c r="I52" t="s">
        <v>264</v>
      </c>
      <c r="M52">
        <v>227</v>
      </c>
    </row>
    <row r="53" spans="1:13" x14ac:dyDescent="0.35">
      <c r="M53">
        <v>229</v>
      </c>
    </row>
    <row r="54" spans="1:13" x14ac:dyDescent="0.35">
      <c r="M54">
        <v>234</v>
      </c>
    </row>
    <row r="55" spans="1:13" x14ac:dyDescent="0.35">
      <c r="M55">
        <v>239</v>
      </c>
    </row>
    <row r="56" spans="1:13" x14ac:dyDescent="0.35">
      <c r="M56">
        <v>242</v>
      </c>
    </row>
    <row r="57" spans="1:13" x14ac:dyDescent="0.35">
      <c r="M57">
        <v>244</v>
      </c>
    </row>
    <row r="58" spans="1:13" x14ac:dyDescent="0.35">
      <c r="M58">
        <v>245</v>
      </c>
    </row>
    <row r="59" spans="1:13" x14ac:dyDescent="0.35">
      <c r="M59">
        <v>252</v>
      </c>
    </row>
    <row r="60" spans="1:13" x14ac:dyDescent="0.35">
      <c r="M60">
        <v>254</v>
      </c>
    </row>
    <row r="61" spans="1:13" x14ac:dyDescent="0.35">
      <c r="M61">
        <v>260</v>
      </c>
    </row>
    <row r="62" spans="1:13" x14ac:dyDescent="0.35">
      <c r="M62">
        <v>264</v>
      </c>
    </row>
  </sheetData>
  <autoFilter ref="M1:M62" xr:uid="{D59C772E-9133-4365-B399-F4BDC3147A69}">
    <sortState xmlns:xlrd2="http://schemas.microsoft.com/office/spreadsheetml/2017/richdata2" ref="M2:M62">
      <sortCondition ref="M1:M6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2680-C72E-4DA4-A13A-B82FE4DAE28B}">
  <dimension ref="A1:G53"/>
  <sheetViews>
    <sheetView workbookViewId="0">
      <pane ySplit="1" topLeftCell="A4" activePane="bottomLeft" state="frozen"/>
      <selection pane="bottomLeft" activeCell="I13" sqref="I13"/>
    </sheetView>
  </sheetViews>
  <sheetFormatPr defaultRowHeight="14.5" x14ac:dyDescent="0.35"/>
  <cols>
    <col min="3" max="3" width="20.7265625" customWidth="1"/>
    <col min="4" max="4" width="20.90625" customWidth="1"/>
    <col min="5" max="5" width="14.453125" customWidth="1"/>
  </cols>
  <sheetData>
    <row r="1" spans="1:7" x14ac:dyDescent="0.35">
      <c r="A1" s="5"/>
      <c r="B1" s="5" t="s">
        <v>25</v>
      </c>
      <c r="C1" s="5" t="s">
        <v>156</v>
      </c>
      <c r="D1" s="5" t="s">
        <v>157</v>
      </c>
      <c r="E1" s="5" t="s">
        <v>158</v>
      </c>
      <c r="F1" s="6"/>
      <c r="G1" s="6"/>
    </row>
    <row r="2" spans="1:7" x14ac:dyDescent="0.35">
      <c r="A2" s="4" t="s">
        <v>136</v>
      </c>
      <c r="B2" s="4" t="s">
        <v>155</v>
      </c>
      <c r="C2" s="4" t="s">
        <v>155</v>
      </c>
      <c r="D2" s="4" t="s">
        <v>155</v>
      </c>
      <c r="E2" s="4">
        <f>AVERAGE(E3:E53)</f>
        <v>8.1313725490196012E-2</v>
      </c>
      <c r="F2" s="6"/>
      <c r="G2" s="6"/>
    </row>
    <row r="3" spans="1:7" x14ac:dyDescent="0.35">
      <c r="B3">
        <v>135</v>
      </c>
      <c r="C3">
        <v>2.8759999999999999</v>
      </c>
      <c r="D3">
        <v>3.4849999999999999</v>
      </c>
      <c r="E3">
        <f t="shared" ref="E3:E34" si="0">ABS(D3-C3)</f>
        <v>0.60899999999999999</v>
      </c>
    </row>
    <row r="4" spans="1:7" x14ac:dyDescent="0.35">
      <c r="B4">
        <v>126</v>
      </c>
      <c r="C4">
        <v>2.681</v>
      </c>
      <c r="D4">
        <v>2.08</v>
      </c>
      <c r="E4">
        <f t="shared" si="0"/>
        <v>0.60099999999999998</v>
      </c>
    </row>
    <row r="5" spans="1:7" x14ac:dyDescent="0.35">
      <c r="B5">
        <v>134</v>
      </c>
      <c r="C5">
        <v>3.052</v>
      </c>
      <c r="D5">
        <v>2.4580000000000002</v>
      </c>
      <c r="E5">
        <f t="shared" si="0"/>
        <v>0.59399999999999986</v>
      </c>
    </row>
    <row r="6" spans="1:7" x14ac:dyDescent="0.35">
      <c r="B6">
        <v>124</v>
      </c>
      <c r="C6">
        <v>3.4420000000000002</v>
      </c>
      <c r="D6">
        <v>3.8879999999999999</v>
      </c>
      <c r="E6">
        <f t="shared" si="0"/>
        <v>0.44599999999999973</v>
      </c>
    </row>
    <row r="7" spans="1:7" x14ac:dyDescent="0.35">
      <c r="B7">
        <v>117</v>
      </c>
      <c r="C7">
        <v>3.2890000000000001</v>
      </c>
      <c r="D7">
        <v>3.7010000000000001</v>
      </c>
      <c r="E7">
        <f t="shared" si="0"/>
        <v>0.41199999999999992</v>
      </c>
    </row>
    <row r="8" spans="1:7" x14ac:dyDescent="0.35">
      <c r="B8">
        <v>112</v>
      </c>
      <c r="C8">
        <v>2.867</v>
      </c>
      <c r="D8">
        <v>3.157</v>
      </c>
      <c r="E8">
        <f t="shared" si="0"/>
        <v>0.29000000000000004</v>
      </c>
    </row>
    <row r="9" spans="1:7" x14ac:dyDescent="0.35">
      <c r="B9">
        <v>153</v>
      </c>
      <c r="C9">
        <v>2.3260000000000001</v>
      </c>
      <c r="D9">
        <v>2.5449999999999999</v>
      </c>
      <c r="E9">
        <f t="shared" si="0"/>
        <v>0.21899999999999986</v>
      </c>
    </row>
    <row r="10" spans="1:7" x14ac:dyDescent="0.35">
      <c r="B10">
        <v>118</v>
      </c>
      <c r="C10">
        <v>3.548</v>
      </c>
      <c r="D10">
        <v>3.7349999999999999</v>
      </c>
      <c r="E10">
        <f t="shared" si="0"/>
        <v>0.18699999999999983</v>
      </c>
    </row>
    <row r="11" spans="1:7" x14ac:dyDescent="0.35">
      <c r="B11">
        <v>146</v>
      </c>
      <c r="C11">
        <v>2.593</v>
      </c>
      <c r="D11">
        <v>2.7759999999999998</v>
      </c>
      <c r="E11">
        <f t="shared" si="0"/>
        <v>0.18299999999999983</v>
      </c>
    </row>
    <row r="12" spans="1:7" x14ac:dyDescent="0.35">
      <c r="B12">
        <v>158</v>
      </c>
      <c r="C12">
        <v>2.2189999999999999</v>
      </c>
      <c r="D12">
        <v>2.06</v>
      </c>
      <c r="E12">
        <f t="shared" si="0"/>
        <v>0.15899999999999981</v>
      </c>
    </row>
    <row r="13" spans="1:7" x14ac:dyDescent="0.35">
      <c r="B13">
        <v>130</v>
      </c>
      <c r="C13">
        <v>3.0190000000000001</v>
      </c>
      <c r="D13">
        <v>3.1120000000000001</v>
      </c>
      <c r="E13">
        <f t="shared" si="0"/>
        <v>9.2999999999999972E-2</v>
      </c>
    </row>
    <row r="14" spans="1:7" x14ac:dyDescent="0.35">
      <c r="B14">
        <v>137</v>
      </c>
      <c r="C14">
        <v>2.5579999999999998</v>
      </c>
      <c r="D14">
        <v>2.641</v>
      </c>
      <c r="E14">
        <f t="shared" si="0"/>
        <v>8.3000000000000185E-2</v>
      </c>
    </row>
    <row r="15" spans="1:7" x14ac:dyDescent="0.35">
      <c r="B15">
        <v>116</v>
      </c>
      <c r="C15">
        <v>3.0510000000000002</v>
      </c>
      <c r="D15">
        <v>3.1179999999999999</v>
      </c>
      <c r="E15">
        <f t="shared" si="0"/>
        <v>6.6999999999999726E-2</v>
      </c>
    </row>
    <row r="16" spans="1:7" x14ac:dyDescent="0.35">
      <c r="B16">
        <v>113</v>
      </c>
      <c r="C16">
        <v>2.4860000000000002</v>
      </c>
      <c r="D16">
        <v>2.548</v>
      </c>
      <c r="E16">
        <f t="shared" si="0"/>
        <v>6.1999999999999833E-2</v>
      </c>
    </row>
    <row r="17" spans="2:5" x14ac:dyDescent="0.35">
      <c r="B17">
        <v>145</v>
      </c>
      <c r="C17">
        <v>2.1930000000000001</v>
      </c>
      <c r="D17">
        <v>2.238</v>
      </c>
      <c r="E17">
        <f t="shared" si="0"/>
        <v>4.4999999999999929E-2</v>
      </c>
    </row>
    <row r="18" spans="2:5" x14ac:dyDescent="0.35">
      <c r="B18">
        <v>149</v>
      </c>
      <c r="C18">
        <v>2.1930000000000001</v>
      </c>
      <c r="D18">
        <v>2.2360000000000002</v>
      </c>
      <c r="E18">
        <f t="shared" si="0"/>
        <v>4.3000000000000149E-2</v>
      </c>
    </row>
    <row r="19" spans="2:5" x14ac:dyDescent="0.35">
      <c r="B19">
        <v>143</v>
      </c>
      <c r="C19">
        <v>1.9379999999999999</v>
      </c>
      <c r="D19">
        <v>1.915</v>
      </c>
      <c r="E19">
        <f t="shared" si="0"/>
        <v>2.2999999999999909E-2</v>
      </c>
    </row>
    <row r="20" spans="2:5" x14ac:dyDescent="0.35">
      <c r="B20">
        <v>120</v>
      </c>
      <c r="C20">
        <v>3.069</v>
      </c>
      <c r="D20">
        <v>3.0779999999999998</v>
      </c>
      <c r="E20">
        <f t="shared" si="0"/>
        <v>8.999999999999897E-3</v>
      </c>
    </row>
    <row r="21" spans="2:5" x14ac:dyDescent="0.35">
      <c r="B21">
        <v>151</v>
      </c>
      <c r="C21">
        <v>2.4220000000000002</v>
      </c>
      <c r="D21">
        <v>2.4289999999999998</v>
      </c>
      <c r="E21">
        <f t="shared" si="0"/>
        <v>6.9999999999996732E-3</v>
      </c>
    </row>
    <row r="22" spans="2:5" x14ac:dyDescent="0.35">
      <c r="B22">
        <v>155</v>
      </c>
      <c r="C22">
        <v>2.6640000000000001</v>
      </c>
      <c r="D22">
        <v>2.6680000000000001</v>
      </c>
      <c r="E22">
        <f t="shared" si="0"/>
        <v>4.0000000000000036E-3</v>
      </c>
    </row>
    <row r="23" spans="2:5" x14ac:dyDescent="0.35">
      <c r="B23">
        <v>128</v>
      </c>
      <c r="C23">
        <v>2.355</v>
      </c>
      <c r="D23">
        <v>2.3580000000000001</v>
      </c>
      <c r="E23">
        <f t="shared" si="0"/>
        <v>3.0000000000001137E-3</v>
      </c>
    </row>
    <row r="24" spans="2:5" x14ac:dyDescent="0.35">
      <c r="B24">
        <v>131</v>
      </c>
      <c r="C24">
        <v>2.68</v>
      </c>
      <c r="D24">
        <v>2.6829999999999998</v>
      </c>
      <c r="E24">
        <f t="shared" si="0"/>
        <v>2.9999999999996696E-3</v>
      </c>
    </row>
    <row r="25" spans="2:5" x14ac:dyDescent="0.35">
      <c r="B25">
        <v>142</v>
      </c>
      <c r="C25">
        <v>2.5110000000000001</v>
      </c>
      <c r="D25">
        <v>2.5139999999999998</v>
      </c>
      <c r="E25">
        <f t="shared" si="0"/>
        <v>2.9999999999996696E-3</v>
      </c>
    </row>
    <row r="26" spans="2:5" x14ac:dyDescent="0.35">
      <c r="B26">
        <v>115</v>
      </c>
      <c r="C26">
        <v>2.895</v>
      </c>
      <c r="D26">
        <v>2.8959999999999999</v>
      </c>
      <c r="E26">
        <f t="shared" si="0"/>
        <v>9.9999999999988987E-4</v>
      </c>
    </row>
    <row r="27" spans="2:5" x14ac:dyDescent="0.35">
      <c r="B27">
        <v>140</v>
      </c>
      <c r="C27">
        <v>2.593</v>
      </c>
      <c r="D27">
        <v>2.5939999999999999</v>
      </c>
      <c r="E27">
        <f t="shared" si="0"/>
        <v>9.9999999999988987E-4</v>
      </c>
    </row>
    <row r="28" spans="2:5" x14ac:dyDescent="0.35">
      <c r="B28">
        <v>111</v>
      </c>
      <c r="C28">
        <v>2.9929999999999999</v>
      </c>
      <c r="D28">
        <v>2.9929999999999999</v>
      </c>
      <c r="E28">
        <f t="shared" si="0"/>
        <v>0</v>
      </c>
    </row>
    <row r="29" spans="2:5" x14ac:dyDescent="0.35">
      <c r="B29">
        <v>114</v>
      </c>
      <c r="C29">
        <v>2.819</v>
      </c>
      <c r="D29">
        <v>2.819</v>
      </c>
      <c r="E29">
        <f t="shared" si="0"/>
        <v>0</v>
      </c>
    </row>
    <row r="30" spans="2:5" x14ac:dyDescent="0.35">
      <c r="B30">
        <v>119</v>
      </c>
      <c r="C30">
        <v>2.9830000000000001</v>
      </c>
      <c r="D30">
        <v>2.9830000000000001</v>
      </c>
      <c r="E30">
        <f t="shared" si="0"/>
        <v>0</v>
      </c>
    </row>
    <row r="31" spans="2:5" x14ac:dyDescent="0.35">
      <c r="B31">
        <v>121</v>
      </c>
      <c r="C31">
        <v>2.7610000000000001</v>
      </c>
      <c r="D31">
        <v>2.7610000000000001</v>
      </c>
      <c r="E31">
        <f t="shared" si="0"/>
        <v>0</v>
      </c>
    </row>
    <row r="32" spans="2:5" x14ac:dyDescent="0.35">
      <c r="B32">
        <v>122</v>
      </c>
      <c r="C32">
        <v>3.02</v>
      </c>
      <c r="D32">
        <v>3.02</v>
      </c>
      <c r="E32">
        <f t="shared" si="0"/>
        <v>0</v>
      </c>
    </row>
    <row r="33" spans="2:5" x14ac:dyDescent="0.35">
      <c r="B33">
        <v>123</v>
      </c>
      <c r="C33">
        <v>3.355</v>
      </c>
      <c r="D33">
        <v>3.355</v>
      </c>
      <c r="E33">
        <f t="shared" si="0"/>
        <v>0</v>
      </c>
    </row>
    <row r="34" spans="2:5" x14ac:dyDescent="0.35">
      <c r="B34">
        <v>125</v>
      </c>
      <c r="C34">
        <v>2.5779999999999998</v>
      </c>
      <c r="D34">
        <v>2.5779999999999998</v>
      </c>
      <c r="E34">
        <f t="shared" si="0"/>
        <v>0</v>
      </c>
    </row>
    <row r="35" spans="2:5" x14ac:dyDescent="0.35">
      <c r="B35">
        <v>127</v>
      </c>
      <c r="C35">
        <v>1.9359999999999999</v>
      </c>
      <c r="D35">
        <v>1.9359999999999999</v>
      </c>
      <c r="E35">
        <f t="shared" ref="E35:E53" si="1">ABS(D35-C35)</f>
        <v>0</v>
      </c>
    </row>
    <row r="36" spans="2:5" x14ac:dyDescent="0.35">
      <c r="B36">
        <v>129</v>
      </c>
      <c r="C36">
        <v>2.5129999999999999</v>
      </c>
      <c r="D36">
        <v>2.5129999999999999</v>
      </c>
      <c r="E36">
        <f t="shared" si="1"/>
        <v>0</v>
      </c>
    </row>
    <row r="37" spans="2:5" x14ac:dyDescent="0.35">
      <c r="B37">
        <v>132</v>
      </c>
      <c r="C37">
        <v>3.3319999999999999</v>
      </c>
      <c r="D37">
        <v>3.3319999999999999</v>
      </c>
      <c r="E37">
        <f t="shared" si="1"/>
        <v>0</v>
      </c>
    </row>
    <row r="38" spans="2:5" x14ac:dyDescent="0.35">
      <c r="B38">
        <v>133</v>
      </c>
      <c r="C38">
        <v>3.0470000000000002</v>
      </c>
      <c r="D38">
        <v>3.0470000000000002</v>
      </c>
      <c r="E38">
        <f t="shared" si="1"/>
        <v>0</v>
      </c>
    </row>
    <row r="39" spans="2:5" x14ac:dyDescent="0.35">
      <c r="B39">
        <v>136</v>
      </c>
      <c r="C39">
        <v>2.94</v>
      </c>
      <c r="D39">
        <v>2.94</v>
      </c>
      <c r="E39">
        <f t="shared" si="1"/>
        <v>0</v>
      </c>
    </row>
    <row r="40" spans="2:5" x14ac:dyDescent="0.35">
      <c r="B40">
        <v>138</v>
      </c>
      <c r="C40">
        <v>2.4550000000000001</v>
      </c>
      <c r="D40">
        <v>2.4550000000000001</v>
      </c>
      <c r="E40">
        <f t="shared" si="1"/>
        <v>0</v>
      </c>
    </row>
    <row r="41" spans="2:5" x14ac:dyDescent="0.35">
      <c r="B41">
        <v>139</v>
      </c>
      <c r="C41">
        <v>2.6880000000000002</v>
      </c>
      <c r="D41">
        <v>2.6880000000000002</v>
      </c>
      <c r="E41">
        <f t="shared" si="1"/>
        <v>0</v>
      </c>
    </row>
    <row r="42" spans="2:5" x14ac:dyDescent="0.35">
      <c r="B42">
        <v>141</v>
      </c>
      <c r="C42">
        <v>2.6520000000000001</v>
      </c>
      <c r="D42">
        <v>2.6520000000000001</v>
      </c>
      <c r="E42">
        <f t="shared" si="1"/>
        <v>0</v>
      </c>
    </row>
    <row r="43" spans="2:5" x14ac:dyDescent="0.35">
      <c r="B43">
        <v>144</v>
      </c>
      <c r="C43">
        <v>1.9259999999999999</v>
      </c>
      <c r="D43">
        <v>1.9259999999999999</v>
      </c>
      <c r="E43">
        <f t="shared" si="1"/>
        <v>0</v>
      </c>
    </row>
    <row r="44" spans="2:5" x14ac:dyDescent="0.35">
      <c r="B44">
        <v>147</v>
      </c>
      <c r="C44">
        <v>3.226</v>
      </c>
      <c r="D44">
        <v>3.226</v>
      </c>
      <c r="E44">
        <f t="shared" si="1"/>
        <v>0</v>
      </c>
    </row>
    <row r="45" spans="2:5" x14ac:dyDescent="0.35">
      <c r="B45">
        <v>148</v>
      </c>
      <c r="C45">
        <v>3.0470000000000002</v>
      </c>
      <c r="D45">
        <v>3.0470000000000002</v>
      </c>
      <c r="E45">
        <f t="shared" si="1"/>
        <v>0</v>
      </c>
    </row>
    <row r="46" spans="2:5" x14ac:dyDescent="0.35">
      <c r="B46">
        <v>150</v>
      </c>
      <c r="C46">
        <v>1.6439999999999999</v>
      </c>
      <c r="D46">
        <v>1.6439999999999999</v>
      </c>
      <c r="E46">
        <f t="shared" si="1"/>
        <v>0</v>
      </c>
    </row>
    <row r="47" spans="2:5" x14ac:dyDescent="0.35">
      <c r="B47">
        <v>152</v>
      </c>
      <c r="C47">
        <v>2.5179999999999998</v>
      </c>
      <c r="D47">
        <v>2.5179999999999998</v>
      </c>
      <c r="E47">
        <f t="shared" si="1"/>
        <v>0</v>
      </c>
    </row>
    <row r="48" spans="2:5" x14ac:dyDescent="0.35">
      <c r="B48">
        <v>154</v>
      </c>
      <c r="C48">
        <v>2.4540000000000002</v>
      </c>
      <c r="D48">
        <v>2.4540000000000002</v>
      </c>
      <c r="E48">
        <f t="shared" si="1"/>
        <v>0</v>
      </c>
    </row>
    <row r="49" spans="2:5" x14ac:dyDescent="0.35">
      <c r="B49">
        <v>156</v>
      </c>
      <c r="C49">
        <v>2.2200000000000002</v>
      </c>
      <c r="D49">
        <v>2.2200000000000002</v>
      </c>
      <c r="E49">
        <f t="shared" si="1"/>
        <v>0</v>
      </c>
    </row>
    <row r="50" spans="2:5" x14ac:dyDescent="0.35">
      <c r="B50">
        <v>157</v>
      </c>
      <c r="C50">
        <v>2.3340000000000001</v>
      </c>
      <c r="D50">
        <v>2.3340000000000001</v>
      </c>
      <c r="E50">
        <f t="shared" si="1"/>
        <v>0</v>
      </c>
    </row>
    <row r="51" spans="2:5" x14ac:dyDescent="0.35">
      <c r="B51">
        <v>159</v>
      </c>
      <c r="C51">
        <v>2.1280000000000001</v>
      </c>
      <c r="D51">
        <v>2.1280000000000001</v>
      </c>
      <c r="E51">
        <f t="shared" si="1"/>
        <v>0</v>
      </c>
    </row>
    <row r="52" spans="2:5" x14ac:dyDescent="0.35">
      <c r="B52">
        <v>160</v>
      </c>
      <c r="C52">
        <v>2.66</v>
      </c>
      <c r="D52">
        <v>2.66</v>
      </c>
      <c r="E52">
        <f t="shared" si="1"/>
        <v>0</v>
      </c>
    </row>
    <row r="53" spans="2:5" x14ac:dyDescent="0.35">
      <c r="B53">
        <v>161</v>
      </c>
      <c r="C53">
        <v>2.577</v>
      </c>
      <c r="D53">
        <v>2.577</v>
      </c>
      <c r="E53">
        <f t="shared" si="1"/>
        <v>0</v>
      </c>
    </row>
  </sheetData>
  <autoFilter ref="B1:E1" xr:uid="{37BE2680-C72E-4DA4-A13A-B82FE4DAE28B}">
    <sortState xmlns:xlrd2="http://schemas.microsoft.com/office/spreadsheetml/2017/richdata2" ref="B2:E52">
      <sortCondition descending="1" ref="E1"/>
    </sortState>
  </autoFilter>
  <conditionalFormatting sqref="E3:E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CBEA-56A0-40DF-905B-2D2FF1118030}">
  <dimension ref="A1:R54"/>
  <sheetViews>
    <sheetView zoomScale="56" workbookViewId="0">
      <pane ySplit="1" topLeftCell="A2" activePane="bottomLeft" state="frozen"/>
      <selection pane="bottomLeft" activeCell="E16" sqref="E16"/>
    </sheetView>
  </sheetViews>
  <sheetFormatPr defaultRowHeight="14.5" x14ac:dyDescent="0.35"/>
  <sheetData>
    <row r="1" spans="1:18" x14ac:dyDescent="0.35">
      <c r="B1" t="s">
        <v>265</v>
      </c>
      <c r="M1" t="s">
        <v>147</v>
      </c>
    </row>
    <row r="2" spans="1:18" x14ac:dyDescent="0.35">
      <c r="A2">
        <v>1</v>
      </c>
      <c r="B2">
        <v>36.783000000000001</v>
      </c>
      <c r="M2">
        <v>0</v>
      </c>
    </row>
    <row r="3" spans="1:18" x14ac:dyDescent="0.35">
      <c r="A3">
        <v>2</v>
      </c>
      <c r="B3">
        <v>36.691000000000003</v>
      </c>
      <c r="M3">
        <v>0.29000000000000004</v>
      </c>
      <c r="P3" t="s">
        <v>266</v>
      </c>
      <c r="Q3">
        <v>51</v>
      </c>
    </row>
    <row r="4" spans="1:18" x14ac:dyDescent="0.35">
      <c r="A4">
        <v>3</v>
      </c>
      <c r="B4">
        <v>36.475999999999999</v>
      </c>
      <c r="M4">
        <v>6.1999999999999833E-2</v>
      </c>
      <c r="P4">
        <v>0</v>
      </c>
      <c r="Q4">
        <f>COUNTIF(M2:M52,0)</f>
        <v>26</v>
      </c>
      <c r="R4">
        <f>Q4/Q3</f>
        <v>0.50980392156862742</v>
      </c>
    </row>
    <row r="5" spans="1:18" x14ac:dyDescent="0.35">
      <c r="A5">
        <v>4</v>
      </c>
      <c r="B5">
        <v>36.167999999999999</v>
      </c>
      <c r="M5">
        <v>0</v>
      </c>
      <c r="P5" t="s">
        <v>267</v>
      </c>
      <c r="Q5">
        <f>COUNTIF(M2:M52,"&lt;=0.2") - Q4</f>
        <v>18</v>
      </c>
      <c r="R5">
        <f>Q5/Q3</f>
        <v>0.35294117647058826</v>
      </c>
    </row>
    <row r="6" spans="1:18" x14ac:dyDescent="0.35">
      <c r="A6">
        <v>5</v>
      </c>
      <c r="B6">
        <v>36.106999999999999</v>
      </c>
      <c r="M6">
        <v>9.9999999999988987E-4</v>
      </c>
      <c r="P6" t="s">
        <v>268</v>
      </c>
      <c r="Q6">
        <f>Q3-Q4-Q5</f>
        <v>7</v>
      </c>
      <c r="R6">
        <f>Q6/Q3</f>
        <v>0.13725490196078433</v>
      </c>
    </row>
    <row r="7" spans="1:18" x14ac:dyDescent="0.35">
      <c r="A7">
        <v>6</v>
      </c>
      <c r="B7">
        <v>36</v>
      </c>
      <c r="M7">
        <v>6.6999999999999726E-2</v>
      </c>
    </row>
    <row r="8" spans="1:18" x14ac:dyDescent="0.35">
      <c r="A8">
        <v>7</v>
      </c>
      <c r="B8">
        <v>35.905999999999999</v>
      </c>
      <c r="M8">
        <v>0.41199999999999992</v>
      </c>
    </row>
    <row r="9" spans="1:18" x14ac:dyDescent="0.35">
      <c r="A9">
        <v>8</v>
      </c>
      <c r="B9">
        <v>35.901000000000003</v>
      </c>
      <c r="M9">
        <v>0.18699999999999983</v>
      </c>
    </row>
    <row r="10" spans="1:18" x14ac:dyDescent="0.35">
      <c r="A10">
        <v>9</v>
      </c>
      <c r="B10">
        <v>35.892000000000003</v>
      </c>
      <c r="M10">
        <v>0</v>
      </c>
    </row>
    <row r="11" spans="1:18" x14ac:dyDescent="0.35">
      <c r="A11">
        <v>10</v>
      </c>
      <c r="B11">
        <v>35.890999999999998</v>
      </c>
      <c r="M11">
        <v>8.999999999999897E-3</v>
      </c>
    </row>
    <row r="12" spans="1:18" x14ac:dyDescent="0.35">
      <c r="A12">
        <v>11</v>
      </c>
      <c r="B12">
        <v>35.81</v>
      </c>
      <c r="M12">
        <v>0</v>
      </c>
    </row>
    <row r="13" spans="1:18" x14ac:dyDescent="0.35">
      <c r="A13">
        <v>12</v>
      </c>
      <c r="B13">
        <v>35.737000000000002</v>
      </c>
      <c r="M13">
        <v>0</v>
      </c>
    </row>
    <row r="14" spans="1:18" x14ac:dyDescent="0.35">
      <c r="A14">
        <v>13</v>
      </c>
      <c r="B14">
        <v>35.716999999999999</v>
      </c>
      <c r="M14">
        <v>0</v>
      </c>
    </row>
    <row r="15" spans="1:18" x14ac:dyDescent="0.35">
      <c r="A15">
        <v>14</v>
      </c>
      <c r="B15">
        <v>35.689</v>
      </c>
      <c r="M15">
        <v>0.44599999999999973</v>
      </c>
    </row>
    <row r="16" spans="1:18" x14ac:dyDescent="0.35">
      <c r="A16">
        <v>15</v>
      </c>
      <c r="B16">
        <v>35.646999999999998</v>
      </c>
      <c r="M16">
        <v>0</v>
      </c>
    </row>
    <row r="17" spans="1:13" x14ac:dyDescent="0.35">
      <c r="A17">
        <v>16</v>
      </c>
      <c r="B17">
        <v>35.44</v>
      </c>
      <c r="M17">
        <v>0.60099999999999998</v>
      </c>
    </row>
    <row r="18" spans="1:13" x14ac:dyDescent="0.35">
      <c r="A18">
        <v>17</v>
      </c>
      <c r="B18">
        <v>35.421999999999997</v>
      </c>
      <c r="M18">
        <v>0</v>
      </c>
    </row>
    <row r="19" spans="1:13" x14ac:dyDescent="0.35">
      <c r="A19">
        <v>18</v>
      </c>
      <c r="B19">
        <v>35.402000000000001</v>
      </c>
      <c r="M19">
        <v>3.0000000000001137E-3</v>
      </c>
    </row>
    <row r="20" spans="1:13" x14ac:dyDescent="0.35">
      <c r="A20">
        <v>19</v>
      </c>
      <c r="B20">
        <v>35.362000000000002</v>
      </c>
      <c r="M20">
        <v>0</v>
      </c>
    </row>
    <row r="21" spans="1:13" x14ac:dyDescent="0.35">
      <c r="A21">
        <v>20</v>
      </c>
      <c r="B21">
        <v>35.305999999999997</v>
      </c>
      <c r="M21">
        <v>9.2999999999999972E-2</v>
      </c>
    </row>
    <row r="22" spans="1:13" x14ac:dyDescent="0.35">
      <c r="A22">
        <v>21</v>
      </c>
      <c r="B22">
        <v>35.283000000000001</v>
      </c>
      <c r="M22">
        <v>2.9999999999996696E-3</v>
      </c>
    </row>
    <row r="23" spans="1:13" x14ac:dyDescent="0.35">
      <c r="A23">
        <v>22</v>
      </c>
      <c r="B23">
        <v>35.267000000000003</v>
      </c>
      <c r="M23">
        <v>0</v>
      </c>
    </row>
    <row r="24" spans="1:13" x14ac:dyDescent="0.35">
      <c r="A24">
        <v>23</v>
      </c>
      <c r="B24">
        <v>35.222000000000001</v>
      </c>
      <c r="M24">
        <v>0</v>
      </c>
    </row>
    <row r="25" spans="1:13" x14ac:dyDescent="0.35">
      <c r="A25">
        <v>24</v>
      </c>
      <c r="B25">
        <v>35.167000000000002</v>
      </c>
      <c r="M25">
        <v>0.59399999999999986</v>
      </c>
    </row>
    <row r="26" spans="1:13" x14ac:dyDescent="0.35">
      <c r="A26">
        <v>25</v>
      </c>
      <c r="B26">
        <v>35.106000000000002</v>
      </c>
      <c r="M26">
        <v>0.60899999999999999</v>
      </c>
    </row>
    <row r="27" spans="1:13" x14ac:dyDescent="0.35">
      <c r="A27">
        <v>26</v>
      </c>
      <c r="B27">
        <v>35.103000000000002</v>
      </c>
      <c r="M27">
        <v>0</v>
      </c>
    </row>
    <row r="28" spans="1:13" x14ac:dyDescent="0.35">
      <c r="A28">
        <v>27</v>
      </c>
      <c r="B28">
        <v>35.088999999999999</v>
      </c>
      <c r="M28">
        <v>8.3000000000000185E-2</v>
      </c>
    </row>
    <row r="29" spans="1:13" x14ac:dyDescent="0.35">
      <c r="A29">
        <v>28</v>
      </c>
      <c r="B29">
        <v>35.009</v>
      </c>
      <c r="M29">
        <v>0</v>
      </c>
    </row>
    <row r="30" spans="1:13" x14ac:dyDescent="0.35">
      <c r="A30">
        <v>29</v>
      </c>
      <c r="B30">
        <v>34.929000000000002</v>
      </c>
      <c r="M30">
        <v>0</v>
      </c>
    </row>
    <row r="31" spans="1:13" x14ac:dyDescent="0.35">
      <c r="A31">
        <v>30</v>
      </c>
      <c r="B31">
        <v>34.887999999999998</v>
      </c>
      <c r="M31">
        <v>9.9999999999988987E-4</v>
      </c>
    </row>
    <row r="32" spans="1:13" x14ac:dyDescent="0.35">
      <c r="A32">
        <v>31</v>
      </c>
      <c r="B32">
        <v>34.838000000000001</v>
      </c>
      <c r="M32">
        <v>0</v>
      </c>
    </row>
    <row r="33" spans="1:13" x14ac:dyDescent="0.35">
      <c r="A33">
        <v>32</v>
      </c>
      <c r="B33">
        <v>34.802999999999997</v>
      </c>
      <c r="M33">
        <v>2.9999999999996696E-3</v>
      </c>
    </row>
    <row r="34" spans="1:13" x14ac:dyDescent="0.35">
      <c r="A34">
        <v>33</v>
      </c>
      <c r="B34">
        <v>34.792999999999999</v>
      </c>
      <c r="M34">
        <v>2.2999999999999909E-2</v>
      </c>
    </row>
    <row r="35" spans="1:13" x14ac:dyDescent="0.35">
      <c r="A35">
        <v>34</v>
      </c>
      <c r="B35">
        <v>34.685000000000002</v>
      </c>
      <c r="M35">
        <v>0</v>
      </c>
    </row>
    <row r="36" spans="1:13" x14ac:dyDescent="0.35">
      <c r="A36">
        <v>35</v>
      </c>
      <c r="B36">
        <v>34.485999999999997</v>
      </c>
      <c r="M36">
        <v>4.4999999999999929E-2</v>
      </c>
    </row>
    <row r="37" spans="1:13" x14ac:dyDescent="0.35">
      <c r="A37">
        <v>36</v>
      </c>
      <c r="B37">
        <v>34.408999999999999</v>
      </c>
      <c r="M37">
        <v>0.18299999999999983</v>
      </c>
    </row>
    <row r="38" spans="1:13" x14ac:dyDescent="0.35">
      <c r="A38">
        <v>37</v>
      </c>
      <c r="B38">
        <v>34.209000000000003</v>
      </c>
      <c r="M38">
        <v>0</v>
      </c>
    </row>
    <row r="39" spans="1:13" x14ac:dyDescent="0.35">
      <c r="A39">
        <v>38</v>
      </c>
      <c r="B39">
        <v>34.189</v>
      </c>
      <c r="M39">
        <v>0</v>
      </c>
    </row>
    <row r="40" spans="1:13" x14ac:dyDescent="0.35">
      <c r="A40">
        <v>39</v>
      </c>
      <c r="B40">
        <v>34.164000000000001</v>
      </c>
      <c r="M40">
        <v>4.3000000000000149E-2</v>
      </c>
    </row>
    <row r="41" spans="1:13" x14ac:dyDescent="0.35">
      <c r="A41">
        <v>40</v>
      </c>
      <c r="B41">
        <v>34.076999999999998</v>
      </c>
      <c r="M41">
        <v>0</v>
      </c>
    </row>
    <row r="42" spans="1:13" x14ac:dyDescent="0.35">
      <c r="A42">
        <v>41</v>
      </c>
      <c r="B42">
        <v>33.982999999999997</v>
      </c>
      <c r="M42">
        <v>6.9999999999996732E-3</v>
      </c>
    </row>
    <row r="43" spans="1:13" x14ac:dyDescent="0.35">
      <c r="A43">
        <v>42</v>
      </c>
      <c r="B43">
        <v>33.941000000000003</v>
      </c>
      <c r="M43">
        <v>0</v>
      </c>
    </row>
    <row r="44" spans="1:13" x14ac:dyDescent="0.35">
      <c r="A44">
        <v>43</v>
      </c>
      <c r="B44">
        <v>33.593000000000004</v>
      </c>
      <c r="M44">
        <v>0.21899999999999986</v>
      </c>
    </row>
    <row r="45" spans="1:13" x14ac:dyDescent="0.35">
      <c r="A45">
        <v>44</v>
      </c>
      <c r="B45">
        <v>33.375</v>
      </c>
      <c r="M45">
        <v>0</v>
      </c>
    </row>
    <row r="46" spans="1:13" x14ac:dyDescent="0.35">
      <c r="A46">
        <v>45</v>
      </c>
      <c r="B46">
        <v>33.165999999999997</v>
      </c>
      <c r="M46">
        <v>4.0000000000000036E-3</v>
      </c>
    </row>
    <row r="47" spans="1:13" x14ac:dyDescent="0.35">
      <c r="A47">
        <v>46</v>
      </c>
      <c r="B47">
        <v>32.927</v>
      </c>
      <c r="M47">
        <v>0</v>
      </c>
    </row>
    <row r="48" spans="1:13" x14ac:dyDescent="0.35">
      <c r="A48">
        <v>47</v>
      </c>
      <c r="B48">
        <v>32.906999999999996</v>
      </c>
      <c r="M48">
        <v>0</v>
      </c>
    </row>
    <row r="49" spans="1:13" x14ac:dyDescent="0.35">
      <c r="A49">
        <v>48</v>
      </c>
      <c r="B49">
        <v>32.905000000000001</v>
      </c>
      <c r="M49">
        <v>0.15899999999999981</v>
      </c>
    </row>
    <row r="50" spans="1:13" x14ac:dyDescent="0.35">
      <c r="A50">
        <v>49</v>
      </c>
      <c r="B50">
        <v>32.862000000000002</v>
      </c>
      <c r="M50">
        <v>0</v>
      </c>
    </row>
    <row r="51" spans="1:13" x14ac:dyDescent="0.35">
      <c r="A51">
        <v>50</v>
      </c>
      <c r="B51">
        <v>32.837000000000003</v>
      </c>
      <c r="M51">
        <v>0</v>
      </c>
    </row>
    <row r="52" spans="1:13" x14ac:dyDescent="0.35">
      <c r="A52">
        <v>51</v>
      </c>
      <c r="B52">
        <v>32.744</v>
      </c>
      <c r="M52">
        <v>0</v>
      </c>
    </row>
    <row r="53" spans="1:13" x14ac:dyDescent="0.35">
      <c r="M53">
        <v>8.1313725490196026E-2</v>
      </c>
    </row>
    <row r="54" spans="1:13" x14ac:dyDescent="0.35">
      <c r="M54">
        <v>0.60899999999999999</v>
      </c>
    </row>
  </sheetData>
  <autoFilter ref="B1:B52" xr:uid="{8B32CBEA-56A0-40DF-905B-2D2FF1118030}">
    <sortState xmlns:xlrd2="http://schemas.microsoft.com/office/spreadsheetml/2017/richdata2" ref="B2:B52">
      <sortCondition descending="1" ref="B1:B52"/>
    </sortState>
  </autoFilter>
  <conditionalFormatting sqref="M2:M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Multi Frames</vt:lpstr>
      <vt:lpstr>Sheet3</vt:lpstr>
      <vt:lpstr>Multi-Frames 2</vt:lpstr>
      <vt:lpstr>Sheet2</vt:lpstr>
      <vt:lpstr>Suspected Z data EMRS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Darer</dc:creator>
  <cp:lastModifiedBy>Sam Darer</cp:lastModifiedBy>
  <dcterms:created xsi:type="dcterms:W3CDTF">2024-03-05T20:43:42Z</dcterms:created>
  <dcterms:modified xsi:type="dcterms:W3CDTF">2024-05-10T13:10:02Z</dcterms:modified>
</cp:coreProperties>
</file>