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852\Desktop\"/>
    </mc:Choice>
  </mc:AlternateContent>
  <xr:revisionPtr revIDLastSave="0" documentId="8_{99A5A661-B9BF-48F0-8025-493193103FEC}" xr6:coauthVersionLast="47" xr6:coauthVersionMax="47" xr10:uidLastSave="{00000000-0000-0000-0000-000000000000}"/>
  <bookViews>
    <workbookView xWindow="-110" yWindow="-110" windowWidth="19420" windowHeight="10300" xr2:uid="{139F552B-C618-4EF0-A4A1-C9987B8AE79C}"/>
  </bookViews>
  <sheets>
    <sheet name="P&amp;L, BS &amp; CF" sheetId="3" r:id="rId1"/>
    <sheet name="Sales Team &amp; Cust Acquisition" sheetId="1" r:id="rId2"/>
    <sheet name="CAPEX &amp; Depreciation" sheetId="4" state="hidden" r:id="rId3"/>
    <sheet name="SaaS KPIs &amp; Metric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9" i="3" l="1"/>
  <c r="AA118" i="3"/>
  <c r="AA117" i="3"/>
  <c r="AA116" i="3"/>
  <c r="AA115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C48" i="3"/>
  <c r="D48" i="3"/>
  <c r="E48" i="3"/>
  <c r="F48" i="3"/>
  <c r="G48" i="3"/>
  <c r="H48" i="3"/>
  <c r="I48" i="3"/>
  <c r="J48" i="3"/>
  <c r="K48" i="3"/>
  <c r="L48" i="3"/>
  <c r="M48" i="3"/>
  <c r="N48" i="3"/>
  <c r="P116" i="3"/>
  <c r="Q116" i="3" s="1"/>
  <c r="P115" i="3"/>
  <c r="Q115" i="3" s="1"/>
  <c r="D118" i="3"/>
  <c r="E118" i="3" s="1"/>
  <c r="D119" i="3"/>
  <c r="E119" i="3" s="1"/>
  <c r="D117" i="3"/>
  <c r="E117" i="3" s="1"/>
  <c r="P49" i="1"/>
  <c r="Q49" i="1" s="1"/>
  <c r="O49" i="1"/>
  <c r="O16" i="2" s="1"/>
  <c r="O45" i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O41" i="1"/>
  <c r="AN37" i="1"/>
  <c r="AO37" i="1" s="1"/>
  <c r="AP37" i="1" s="1"/>
  <c r="AQ37" i="1" s="1"/>
  <c r="AR37" i="1" s="1"/>
  <c r="AS37" i="1" s="1"/>
  <c r="AT37" i="1" s="1"/>
  <c r="AU37" i="1" s="1"/>
  <c r="AV37" i="1" s="1"/>
  <c r="AW37" i="1" s="1"/>
  <c r="AM37" i="1"/>
  <c r="AL37" i="1"/>
  <c r="AC37" i="1"/>
  <c r="AD37" i="1" s="1"/>
  <c r="AE37" i="1" s="1"/>
  <c r="AF37" i="1" s="1"/>
  <c r="AG37" i="1" s="1"/>
  <c r="AH37" i="1" s="1"/>
  <c r="AI37" i="1" s="1"/>
  <c r="AJ37" i="1" s="1"/>
  <c r="AK37" i="1" s="1"/>
  <c r="AB37" i="1"/>
  <c r="AA37" i="1"/>
  <c r="Z37" i="1"/>
  <c r="P37" i="1"/>
  <c r="Q37" i="1" s="1"/>
  <c r="R37" i="1" s="1"/>
  <c r="S37" i="1" s="1"/>
  <c r="T37" i="1" s="1"/>
  <c r="U37" i="1" s="1"/>
  <c r="V37" i="1" s="1"/>
  <c r="W37" i="1" s="1"/>
  <c r="X37" i="1" s="1"/>
  <c r="Y37" i="1" s="1"/>
  <c r="O37" i="1"/>
  <c r="R36" i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Q36" i="1"/>
  <c r="P36" i="1"/>
  <c r="O35" i="1"/>
  <c r="P35" i="1" s="1"/>
  <c r="Q35" i="1" s="1"/>
  <c r="N19" i="2"/>
  <c r="N16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O43" i="3"/>
  <c r="N43" i="3"/>
  <c r="M43" i="3"/>
  <c r="L43" i="3"/>
  <c r="K43" i="3"/>
  <c r="J43" i="3"/>
  <c r="I43" i="3"/>
  <c r="H43" i="3"/>
  <c r="H49" i="3" s="1"/>
  <c r="G43" i="3"/>
  <c r="F43" i="3"/>
  <c r="F49" i="3" s="1"/>
  <c r="E43" i="3"/>
  <c r="D43" i="3"/>
  <c r="C43" i="3"/>
  <c r="C49" i="3" s="1"/>
  <c r="K49" i="3"/>
  <c r="C78" i="3"/>
  <c r="D78" i="3" s="1"/>
  <c r="E78" i="3" s="1"/>
  <c r="F78" i="3" s="1"/>
  <c r="G78" i="3" s="1"/>
  <c r="H78" i="3" s="1"/>
  <c r="I78" i="3" s="1"/>
  <c r="J78" i="3" s="1"/>
  <c r="M75" i="3"/>
  <c r="L75" i="3"/>
  <c r="K75" i="3"/>
  <c r="J75" i="3"/>
  <c r="I75" i="3"/>
  <c r="H75" i="3"/>
  <c r="G75" i="3"/>
  <c r="F75" i="3"/>
  <c r="E75" i="3"/>
  <c r="D75" i="3"/>
  <c r="C75" i="3"/>
  <c r="C66" i="3"/>
  <c r="D66" i="3" s="1"/>
  <c r="E66" i="3" s="1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M88" i="3"/>
  <c r="L88" i="3"/>
  <c r="K88" i="3"/>
  <c r="J88" i="3"/>
  <c r="I88" i="3"/>
  <c r="H88" i="3"/>
  <c r="G88" i="3"/>
  <c r="F88" i="3"/>
  <c r="E88" i="3"/>
  <c r="D88" i="3"/>
  <c r="N73" i="3"/>
  <c r="N75" i="3" s="1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I49" i="3"/>
  <c r="G49" i="3"/>
  <c r="N38" i="3"/>
  <c r="M38" i="3"/>
  <c r="L38" i="3"/>
  <c r="K38" i="3"/>
  <c r="J38" i="3"/>
  <c r="I38" i="3"/>
  <c r="H38" i="3"/>
  <c r="G38" i="3"/>
  <c r="F38" i="3"/>
  <c r="E38" i="3"/>
  <c r="D38" i="3"/>
  <c r="D35" i="3"/>
  <c r="N32" i="3"/>
  <c r="M32" i="3"/>
  <c r="L32" i="3"/>
  <c r="K32" i="3"/>
  <c r="J32" i="3"/>
  <c r="I32" i="3"/>
  <c r="H32" i="3"/>
  <c r="G32" i="3"/>
  <c r="F32" i="3"/>
  <c r="E32" i="3"/>
  <c r="D32" i="3"/>
  <c r="C38" i="3"/>
  <c r="C35" i="3"/>
  <c r="C32" i="3"/>
  <c r="N26" i="3"/>
  <c r="N27" i="3" s="1"/>
  <c r="M26" i="3"/>
  <c r="M27" i="3" s="1"/>
  <c r="L26" i="3"/>
  <c r="L27" i="3" s="1"/>
  <c r="K26" i="3"/>
  <c r="K27" i="3" s="1"/>
  <c r="J26" i="3"/>
  <c r="J27" i="3" s="1"/>
  <c r="I26" i="3"/>
  <c r="I27" i="3" s="1"/>
  <c r="H26" i="3"/>
  <c r="H27" i="3" s="1"/>
  <c r="G26" i="3"/>
  <c r="G27" i="3" s="1"/>
  <c r="F26" i="3"/>
  <c r="F27" i="3" s="1"/>
  <c r="E26" i="3"/>
  <c r="E27" i="3" s="1"/>
  <c r="D26" i="3"/>
  <c r="D27" i="3" s="1"/>
  <c r="C26" i="3"/>
  <c r="C27" i="3" s="1"/>
  <c r="N7" i="3"/>
  <c r="M7" i="3"/>
  <c r="L7" i="3"/>
  <c r="K7" i="3"/>
  <c r="J7" i="3"/>
  <c r="I7" i="3"/>
  <c r="H7" i="3"/>
  <c r="G7" i="3"/>
  <c r="F7" i="3"/>
  <c r="E7" i="3"/>
  <c r="D7" i="3"/>
  <c r="C7" i="3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Y19" i="1" s="1"/>
  <c r="X17" i="1"/>
  <c r="X19" i="1" s="1"/>
  <c r="W17" i="1"/>
  <c r="W19" i="1" s="1"/>
  <c r="V17" i="1"/>
  <c r="V19" i="1" s="1"/>
  <c r="U17" i="1"/>
  <c r="U19" i="1" s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Y9" i="1"/>
  <c r="X9" i="1"/>
  <c r="W9" i="1"/>
  <c r="V9" i="1"/>
  <c r="U9" i="1"/>
  <c r="T9" i="1"/>
  <c r="S9" i="1"/>
  <c r="R9" i="1"/>
  <c r="Q9" i="1"/>
  <c r="P9" i="1"/>
  <c r="O9" i="1"/>
  <c r="Y69" i="1"/>
  <c r="X69" i="1"/>
  <c r="W69" i="1"/>
  <c r="V69" i="1"/>
  <c r="U69" i="1"/>
  <c r="T69" i="1"/>
  <c r="S69" i="1"/>
  <c r="R69" i="1"/>
  <c r="Q69" i="1"/>
  <c r="P69" i="1"/>
  <c r="O69" i="1"/>
  <c r="Y68" i="1"/>
  <c r="X68" i="1"/>
  <c r="W68" i="1"/>
  <c r="V68" i="1"/>
  <c r="U68" i="1"/>
  <c r="T68" i="1"/>
  <c r="S68" i="1"/>
  <c r="R68" i="1"/>
  <c r="Q68" i="1"/>
  <c r="P68" i="1"/>
  <c r="O68" i="1"/>
  <c r="N69" i="1"/>
  <c r="N68" i="1"/>
  <c r="O39" i="1"/>
  <c r="O47" i="1" s="1"/>
  <c r="O24" i="2" s="1"/>
  <c r="N39" i="1"/>
  <c r="N43" i="1" s="1"/>
  <c r="O114" i="3" s="1"/>
  <c r="O32" i="3" s="1"/>
  <c r="N21" i="2" s="1"/>
  <c r="E49" i="3" l="1"/>
  <c r="M49" i="3"/>
  <c r="P16" i="2"/>
  <c r="F117" i="3"/>
  <c r="E35" i="3"/>
  <c r="F119" i="3"/>
  <c r="E39" i="3"/>
  <c r="E40" i="3" s="1"/>
  <c r="E51" i="3" s="1"/>
  <c r="E53" i="3" s="1"/>
  <c r="F118" i="3"/>
  <c r="R115" i="3"/>
  <c r="S115" i="3" s="1"/>
  <c r="R116" i="3"/>
  <c r="N88" i="3"/>
  <c r="D49" i="3"/>
  <c r="L49" i="3"/>
  <c r="J49" i="3"/>
  <c r="N49" i="3"/>
  <c r="F35" i="3"/>
  <c r="G117" i="3"/>
  <c r="R49" i="1"/>
  <c r="Q16" i="2"/>
  <c r="R35" i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R43" i="3"/>
  <c r="Q43" i="3"/>
  <c r="P19" i="2"/>
  <c r="P39" i="1"/>
  <c r="P43" i="1" s="1"/>
  <c r="Q114" i="3" s="1"/>
  <c r="Q32" i="3" s="1"/>
  <c r="P21" i="2" s="1"/>
  <c r="O19" i="2"/>
  <c r="P43" i="3"/>
  <c r="Q39" i="1"/>
  <c r="Q47" i="1" s="1"/>
  <c r="Q24" i="2" s="1"/>
  <c r="Q19" i="2"/>
  <c r="K78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F66" i="3"/>
  <c r="D39" i="3"/>
  <c r="D40" i="3" s="1"/>
  <c r="D51" i="3" s="1"/>
  <c r="D53" i="3" s="1"/>
  <c r="C39" i="3"/>
  <c r="C40" i="3" s="1"/>
  <c r="O50" i="1"/>
  <c r="O7" i="1"/>
  <c r="O43" i="1"/>
  <c r="P114" i="3" s="1"/>
  <c r="P32" i="3" s="1"/>
  <c r="O21" i="2" s="1"/>
  <c r="AA55" i="1"/>
  <c r="AA54" i="1" s="1"/>
  <c r="N47" i="1"/>
  <c r="N24" i="2" s="1"/>
  <c r="S116" i="3" l="1"/>
  <c r="G118" i="3"/>
  <c r="G119" i="3"/>
  <c r="T115" i="3"/>
  <c r="G35" i="3"/>
  <c r="H117" i="3"/>
  <c r="S49" i="1"/>
  <c r="R16" i="2"/>
  <c r="P47" i="1"/>
  <c r="P24" i="2" s="1"/>
  <c r="Q43" i="1"/>
  <c r="R114" i="3" s="1"/>
  <c r="R32" i="3" s="1"/>
  <c r="Q21" i="2" s="1"/>
  <c r="S43" i="3"/>
  <c r="R39" i="1"/>
  <c r="AA9" i="1"/>
  <c r="O67" i="1"/>
  <c r="O14" i="1"/>
  <c r="O21" i="1" s="1"/>
  <c r="AA10" i="2"/>
  <c r="L78" i="3"/>
  <c r="D68" i="3"/>
  <c r="E68" i="3"/>
  <c r="C68" i="3"/>
  <c r="G66" i="3"/>
  <c r="F68" i="3"/>
  <c r="C51" i="3"/>
  <c r="C53" i="3" s="1"/>
  <c r="C56" i="3" s="1"/>
  <c r="C57" i="3" s="1"/>
  <c r="C59" i="3" s="1"/>
  <c r="C79" i="3" s="1"/>
  <c r="C80" i="3" s="1"/>
  <c r="D54" i="3"/>
  <c r="E54" i="3"/>
  <c r="P50" i="1"/>
  <c r="P7" i="1"/>
  <c r="AB55" i="1"/>
  <c r="N50" i="1"/>
  <c r="N7" i="1"/>
  <c r="N10" i="1" s="1"/>
  <c r="Z55" i="1"/>
  <c r="Z54" i="1" s="1"/>
  <c r="Q50" i="1"/>
  <c r="AC55" i="1"/>
  <c r="Q7" i="1"/>
  <c r="H119" i="3" l="1"/>
  <c r="F39" i="3"/>
  <c r="F40" i="3" s="1"/>
  <c r="F51" i="3" s="1"/>
  <c r="F53" i="3" s="1"/>
  <c r="F54" i="3" s="1"/>
  <c r="H118" i="3"/>
  <c r="G39" i="3"/>
  <c r="G40" i="3" s="1"/>
  <c r="G51" i="3" s="1"/>
  <c r="G53" i="3" s="1"/>
  <c r="G54" i="3" s="1"/>
  <c r="T116" i="3"/>
  <c r="U115" i="3"/>
  <c r="H35" i="3"/>
  <c r="I117" i="3"/>
  <c r="S16" i="2"/>
  <c r="T49" i="1"/>
  <c r="R19" i="2"/>
  <c r="O8" i="1"/>
  <c r="O10" i="1" s="1"/>
  <c r="P8" i="1" s="1"/>
  <c r="P10" i="1" s="1"/>
  <c r="O7" i="3"/>
  <c r="O108" i="3" s="1"/>
  <c r="O22" i="3" s="1"/>
  <c r="O23" i="3" s="1"/>
  <c r="O24" i="3" s="1"/>
  <c r="N67" i="1"/>
  <c r="N14" i="1"/>
  <c r="N21" i="1" s="1"/>
  <c r="O27" i="1" s="1"/>
  <c r="Z10" i="2"/>
  <c r="Z9" i="1"/>
  <c r="R47" i="1"/>
  <c r="R43" i="1"/>
  <c r="S114" i="3" s="1"/>
  <c r="S32" i="3" s="1"/>
  <c r="AB9" i="1"/>
  <c r="S19" i="2"/>
  <c r="T43" i="3"/>
  <c r="S39" i="1"/>
  <c r="AC9" i="1"/>
  <c r="Q67" i="1"/>
  <c r="AC10" i="2"/>
  <c r="Q14" i="1"/>
  <c r="Q21" i="1" s="1"/>
  <c r="R9" i="3" s="1"/>
  <c r="P67" i="1"/>
  <c r="AB10" i="2"/>
  <c r="P14" i="1"/>
  <c r="P21" i="1" s="1"/>
  <c r="Q9" i="3" s="1"/>
  <c r="O70" i="1"/>
  <c r="P38" i="3" s="1"/>
  <c r="O20" i="2"/>
  <c r="O22" i="2" s="1"/>
  <c r="O25" i="2" s="1"/>
  <c r="O27" i="2" s="1"/>
  <c r="P16" i="3" s="1"/>
  <c r="P9" i="3"/>
  <c r="P48" i="3" s="1"/>
  <c r="M78" i="3"/>
  <c r="G68" i="3"/>
  <c r="H66" i="3"/>
  <c r="C54" i="3"/>
  <c r="C87" i="3"/>
  <c r="C90" i="3" s="1"/>
  <c r="C98" i="3" s="1"/>
  <c r="C64" i="3" s="1"/>
  <c r="D56" i="3"/>
  <c r="AC54" i="1"/>
  <c r="AB54" i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R48" i="3" l="1"/>
  <c r="R49" i="3" s="1"/>
  <c r="Q48" i="3"/>
  <c r="Q49" i="3" s="1"/>
  <c r="U116" i="3"/>
  <c r="I118" i="3"/>
  <c r="I119" i="3"/>
  <c r="V115" i="3"/>
  <c r="I35" i="3"/>
  <c r="J117" i="3"/>
  <c r="P7" i="3"/>
  <c r="P108" i="3" s="1"/>
  <c r="P22" i="3" s="1"/>
  <c r="P23" i="3" s="1"/>
  <c r="P24" i="3" s="1"/>
  <c r="T16" i="2"/>
  <c r="U49" i="1"/>
  <c r="O9" i="3"/>
  <c r="O48" i="3" s="1"/>
  <c r="N27" i="1"/>
  <c r="N70" i="1"/>
  <c r="O38" i="3" s="1"/>
  <c r="N20" i="2"/>
  <c r="N22" i="2" s="1"/>
  <c r="N25" i="2" s="1"/>
  <c r="N27" i="2" s="1"/>
  <c r="O16" i="3" s="1"/>
  <c r="P27" i="1"/>
  <c r="Q11" i="3" s="1"/>
  <c r="Q13" i="3" s="1"/>
  <c r="T19" i="2"/>
  <c r="U43" i="3"/>
  <c r="T39" i="1"/>
  <c r="Q70" i="1"/>
  <c r="R38" i="3" s="1"/>
  <c r="Q20" i="2"/>
  <c r="Q22" i="2" s="1"/>
  <c r="Q25" i="2" s="1"/>
  <c r="Q27" i="2" s="1"/>
  <c r="R16" i="3" s="1"/>
  <c r="Q27" i="1"/>
  <c r="R11" i="3" s="1"/>
  <c r="R21" i="2"/>
  <c r="P70" i="1"/>
  <c r="Q38" i="3" s="1"/>
  <c r="P20" i="2"/>
  <c r="P22" i="2" s="1"/>
  <c r="P25" i="2" s="1"/>
  <c r="P27" i="2" s="1"/>
  <c r="Q16" i="3" s="1"/>
  <c r="S47" i="1"/>
  <c r="S43" i="1"/>
  <c r="T114" i="3" s="1"/>
  <c r="T32" i="3" s="1"/>
  <c r="R24" i="2"/>
  <c r="AD55" i="1"/>
  <c r="R50" i="1"/>
  <c r="R7" i="1"/>
  <c r="Q8" i="1"/>
  <c r="Q10" i="1" s="1"/>
  <c r="Q7" i="3"/>
  <c r="Q108" i="3" s="1"/>
  <c r="Q22" i="3" s="1"/>
  <c r="P11" i="3"/>
  <c r="O29" i="1"/>
  <c r="P15" i="3" s="1"/>
  <c r="O3" i="2" s="1"/>
  <c r="P49" i="3"/>
  <c r="C70" i="3"/>
  <c r="C82" i="3" s="1"/>
  <c r="N78" i="3"/>
  <c r="I66" i="3"/>
  <c r="H68" i="3"/>
  <c r="D57" i="3"/>
  <c r="D59" i="3" s="1"/>
  <c r="E56" i="3"/>
  <c r="H39" i="3" l="1"/>
  <c r="H40" i="3" s="1"/>
  <c r="H51" i="3" s="1"/>
  <c r="H53" i="3" s="1"/>
  <c r="H54" i="3" s="1"/>
  <c r="P26" i="3"/>
  <c r="P27" i="3" s="1"/>
  <c r="J118" i="3"/>
  <c r="J119" i="3"/>
  <c r="I39" i="3"/>
  <c r="I40" i="3" s="1"/>
  <c r="I51" i="3" s="1"/>
  <c r="I53" i="3" s="1"/>
  <c r="I54" i="3" s="1"/>
  <c r="V116" i="3"/>
  <c r="W115" i="3"/>
  <c r="K117" i="3"/>
  <c r="J35" i="3"/>
  <c r="U16" i="2"/>
  <c r="V49" i="1"/>
  <c r="P29" i="1"/>
  <c r="Q15" i="3" s="1"/>
  <c r="P3" i="2" s="1"/>
  <c r="Q29" i="1"/>
  <c r="R15" i="3" s="1"/>
  <c r="Q3" i="2" s="1"/>
  <c r="P13" i="3"/>
  <c r="O11" i="3"/>
  <c r="O26" i="3" s="1"/>
  <c r="O27" i="3" s="1"/>
  <c r="N29" i="1"/>
  <c r="O15" i="3" s="1"/>
  <c r="N3" i="2" s="1"/>
  <c r="O49" i="3"/>
  <c r="U19" i="2"/>
  <c r="V43" i="3"/>
  <c r="U39" i="1"/>
  <c r="R67" i="1"/>
  <c r="AD10" i="2"/>
  <c r="R14" i="1"/>
  <c r="R21" i="1" s="1"/>
  <c r="S21" i="2"/>
  <c r="S24" i="2"/>
  <c r="S50" i="1"/>
  <c r="AE55" i="1"/>
  <c r="AE54" i="1" s="1"/>
  <c r="S7" i="1"/>
  <c r="AD9" i="1"/>
  <c r="AD54" i="1"/>
  <c r="T47" i="1"/>
  <c r="T43" i="1"/>
  <c r="U114" i="3" s="1"/>
  <c r="U32" i="3" s="1"/>
  <c r="R8" i="1"/>
  <c r="R10" i="1" s="1"/>
  <c r="R7" i="3"/>
  <c r="R108" i="3" s="1"/>
  <c r="R22" i="3" s="1"/>
  <c r="R23" i="3" s="1"/>
  <c r="R24" i="3" s="1"/>
  <c r="R26" i="3" s="1"/>
  <c r="Q23" i="3"/>
  <c r="Q24" i="3" s="1"/>
  <c r="Q26" i="3" s="1"/>
  <c r="R13" i="3"/>
  <c r="O78" i="3"/>
  <c r="D87" i="3"/>
  <c r="D90" i="3" s="1"/>
  <c r="D98" i="3" s="1"/>
  <c r="D64" i="3" s="1"/>
  <c r="D79" i="3"/>
  <c r="D80" i="3" s="1"/>
  <c r="I68" i="3"/>
  <c r="J66" i="3"/>
  <c r="F56" i="3"/>
  <c r="E57" i="3"/>
  <c r="E59" i="3" s="1"/>
  <c r="E87" i="3" s="1"/>
  <c r="E90" i="3" s="1"/>
  <c r="E98" i="3" s="1"/>
  <c r="K119" i="3" l="1"/>
  <c r="K118" i="3"/>
  <c r="J39" i="3"/>
  <c r="J40" i="3" s="1"/>
  <c r="J51" i="3" s="1"/>
  <c r="J53" i="3" s="1"/>
  <c r="J54" i="3" s="1"/>
  <c r="W116" i="3"/>
  <c r="X115" i="3"/>
  <c r="L117" i="3"/>
  <c r="K35" i="3"/>
  <c r="V16" i="2"/>
  <c r="W49" i="1"/>
  <c r="O13" i="3"/>
  <c r="O73" i="3" s="1"/>
  <c r="O75" i="3" s="1"/>
  <c r="O88" i="3"/>
  <c r="AE9" i="1"/>
  <c r="R20" i="2"/>
  <c r="R22" i="2" s="1"/>
  <c r="R25" i="2" s="1"/>
  <c r="R27" i="2" s="1"/>
  <c r="S16" i="3" s="1"/>
  <c r="R70" i="1"/>
  <c r="S38" i="3" s="1"/>
  <c r="S9" i="3"/>
  <c r="R27" i="1"/>
  <c r="S67" i="1"/>
  <c r="AE10" i="2"/>
  <c r="S14" i="1"/>
  <c r="S21" i="1" s="1"/>
  <c r="S27" i="1" s="1"/>
  <c r="W43" i="3"/>
  <c r="V39" i="1"/>
  <c r="V19" i="2"/>
  <c r="U47" i="1"/>
  <c r="U43" i="1"/>
  <c r="V114" i="3" s="1"/>
  <c r="V32" i="3" s="1"/>
  <c r="T21" i="2"/>
  <c r="T24" i="2"/>
  <c r="AF55" i="1"/>
  <c r="AF54" i="1" s="1"/>
  <c r="T50" i="1"/>
  <c r="T7" i="1"/>
  <c r="R27" i="3"/>
  <c r="S8" i="1"/>
  <c r="S10" i="1" s="1"/>
  <c r="S7" i="3"/>
  <c r="S108" i="3" s="1"/>
  <c r="S22" i="3" s="1"/>
  <c r="S23" i="3" s="1"/>
  <c r="S24" i="3" s="1"/>
  <c r="Q27" i="3"/>
  <c r="E64" i="3"/>
  <c r="D70" i="3"/>
  <c r="D82" i="3" s="1"/>
  <c r="P78" i="3"/>
  <c r="E79" i="3"/>
  <c r="J68" i="3"/>
  <c r="K66" i="3"/>
  <c r="G56" i="3"/>
  <c r="F57" i="3"/>
  <c r="F59" i="3" s="1"/>
  <c r="F87" i="3" s="1"/>
  <c r="F90" i="3" s="1"/>
  <c r="F98" i="3" s="1"/>
  <c r="P73" i="3" l="1"/>
  <c r="S48" i="3"/>
  <c r="S49" i="3" s="1"/>
  <c r="X116" i="3"/>
  <c r="L118" i="3"/>
  <c r="L119" i="3"/>
  <c r="Y115" i="3"/>
  <c r="M117" i="3"/>
  <c r="L35" i="3"/>
  <c r="X49" i="1"/>
  <c r="W16" i="2"/>
  <c r="P75" i="3"/>
  <c r="Q73" i="3"/>
  <c r="P88" i="3"/>
  <c r="U24" i="2"/>
  <c r="U50" i="1"/>
  <c r="U7" i="1"/>
  <c r="AG55" i="1"/>
  <c r="U21" i="2"/>
  <c r="X43" i="3"/>
  <c r="W39" i="1"/>
  <c r="W19" i="2"/>
  <c r="S29" i="1"/>
  <c r="T15" i="3" s="1"/>
  <c r="S3" i="2" s="1"/>
  <c r="T11" i="3"/>
  <c r="V47" i="1"/>
  <c r="V43" i="1"/>
  <c r="W114" i="3" s="1"/>
  <c r="W32" i="3" s="1"/>
  <c r="T67" i="1"/>
  <c r="AF10" i="2"/>
  <c r="T14" i="1"/>
  <c r="T21" i="1" s="1"/>
  <c r="T27" i="1" s="1"/>
  <c r="R29" i="1"/>
  <c r="S15" i="3" s="1"/>
  <c r="R3" i="2" s="1"/>
  <c r="S11" i="3"/>
  <c r="S13" i="3" s="1"/>
  <c r="S70" i="1"/>
  <c r="T38" i="3" s="1"/>
  <c r="S20" i="2"/>
  <c r="S22" i="2" s="1"/>
  <c r="S25" i="2" s="1"/>
  <c r="S27" i="2" s="1"/>
  <c r="T16" i="3" s="1"/>
  <c r="AF9" i="1"/>
  <c r="T9" i="3"/>
  <c r="T8" i="1"/>
  <c r="T10" i="1" s="1"/>
  <c r="T7" i="3"/>
  <c r="T108" i="3" s="1"/>
  <c r="T22" i="3" s="1"/>
  <c r="T23" i="3" s="1"/>
  <c r="T24" i="3" s="1"/>
  <c r="F64" i="3"/>
  <c r="E70" i="3"/>
  <c r="F79" i="3"/>
  <c r="E80" i="3"/>
  <c r="Q78" i="3"/>
  <c r="K68" i="3"/>
  <c r="L66" i="3"/>
  <c r="H56" i="3"/>
  <c r="G57" i="3"/>
  <c r="G59" i="3" s="1"/>
  <c r="G87" i="3" s="1"/>
  <c r="G90" i="3" s="1"/>
  <c r="G98" i="3" s="1"/>
  <c r="T48" i="3" l="1"/>
  <c r="T49" i="3" s="1"/>
  <c r="K39" i="3"/>
  <c r="K40" i="3" s="1"/>
  <c r="K51" i="3" s="1"/>
  <c r="K53" i="3" s="1"/>
  <c r="K54" i="3" s="1"/>
  <c r="M119" i="3"/>
  <c r="L39" i="3"/>
  <c r="L40" i="3" s="1"/>
  <c r="L51" i="3" s="1"/>
  <c r="L53" i="3" s="1"/>
  <c r="L54" i="3" s="1"/>
  <c r="M118" i="3"/>
  <c r="Y116" i="3"/>
  <c r="Z115" i="3"/>
  <c r="N117" i="3"/>
  <c r="M35" i="3"/>
  <c r="E82" i="3"/>
  <c r="Y49" i="1"/>
  <c r="X16" i="2"/>
  <c r="T13" i="3"/>
  <c r="Q75" i="3"/>
  <c r="Q88" i="3"/>
  <c r="R73" i="3"/>
  <c r="AG9" i="1"/>
  <c r="V21" i="2"/>
  <c r="W47" i="1"/>
  <c r="W43" i="1"/>
  <c r="X114" i="3" s="1"/>
  <c r="X32" i="3" s="1"/>
  <c r="AG54" i="1"/>
  <c r="S26" i="3"/>
  <c r="T29" i="1"/>
  <c r="U15" i="3" s="1"/>
  <c r="T3" i="2" s="1"/>
  <c r="U11" i="3"/>
  <c r="V24" i="2"/>
  <c r="AH55" i="1"/>
  <c r="V50" i="1"/>
  <c r="V7" i="1"/>
  <c r="T26" i="3"/>
  <c r="T27" i="3" s="1"/>
  <c r="U9" i="3"/>
  <c r="X39" i="1"/>
  <c r="X19" i="2"/>
  <c r="Y43" i="3"/>
  <c r="U67" i="1"/>
  <c r="AG10" i="2"/>
  <c r="U14" i="1"/>
  <c r="U21" i="1" s="1"/>
  <c r="T20" i="2"/>
  <c r="T22" i="2" s="1"/>
  <c r="T25" i="2" s="1"/>
  <c r="T27" i="2" s="1"/>
  <c r="U16" i="3" s="1"/>
  <c r="T70" i="1"/>
  <c r="U38" i="3" s="1"/>
  <c r="U8" i="1"/>
  <c r="U10" i="1" s="1"/>
  <c r="U7" i="3"/>
  <c r="U108" i="3" s="1"/>
  <c r="U22" i="3" s="1"/>
  <c r="U23" i="3" s="1"/>
  <c r="U24" i="3" s="1"/>
  <c r="G64" i="3"/>
  <c r="F70" i="3"/>
  <c r="G79" i="3"/>
  <c r="F80" i="3"/>
  <c r="R78" i="3"/>
  <c r="L68" i="3"/>
  <c r="M66" i="3"/>
  <c r="I56" i="3"/>
  <c r="H57" i="3"/>
  <c r="H59" i="3" s="1"/>
  <c r="H87" i="3" s="1"/>
  <c r="H90" i="3" s="1"/>
  <c r="H98" i="3" s="1"/>
  <c r="U48" i="3" l="1"/>
  <c r="U49" i="3" s="1"/>
  <c r="N35" i="3"/>
  <c r="O117" i="3"/>
  <c r="Z116" i="3"/>
  <c r="N118" i="3"/>
  <c r="N119" i="3"/>
  <c r="Z49" i="1"/>
  <c r="Y16" i="2"/>
  <c r="R88" i="3"/>
  <c r="R75" i="3"/>
  <c r="U26" i="3"/>
  <c r="U27" i="3" s="1"/>
  <c r="S73" i="3"/>
  <c r="AH9" i="1"/>
  <c r="U13" i="3"/>
  <c r="S27" i="3"/>
  <c r="U70" i="1"/>
  <c r="V38" i="3" s="1"/>
  <c r="U20" i="2"/>
  <c r="U22" i="2" s="1"/>
  <c r="U25" i="2" s="1"/>
  <c r="U27" i="2" s="1"/>
  <c r="V16" i="3" s="1"/>
  <c r="X47" i="1"/>
  <c r="X43" i="1"/>
  <c r="Y114" i="3" s="1"/>
  <c r="Y32" i="3" s="1"/>
  <c r="V67" i="1"/>
  <c r="V14" i="1"/>
  <c r="V21" i="1" s="1"/>
  <c r="V27" i="1" s="1"/>
  <c r="AH10" i="2"/>
  <c r="W21" i="2"/>
  <c r="V9" i="3"/>
  <c r="Y39" i="1"/>
  <c r="Y19" i="2"/>
  <c r="Z43" i="3"/>
  <c r="U27" i="1"/>
  <c r="AH54" i="1"/>
  <c r="W24" i="2"/>
  <c r="AI55" i="1"/>
  <c r="W7" i="1"/>
  <c r="W50" i="1"/>
  <c r="V8" i="1"/>
  <c r="V10" i="1" s="1"/>
  <c r="V7" i="3"/>
  <c r="V108" i="3" s="1"/>
  <c r="V22" i="3" s="1"/>
  <c r="V23" i="3" s="1"/>
  <c r="V24" i="3" s="1"/>
  <c r="F82" i="3"/>
  <c r="H64" i="3"/>
  <c r="G70" i="3"/>
  <c r="G80" i="3"/>
  <c r="H79" i="3"/>
  <c r="S78" i="3"/>
  <c r="N66" i="3"/>
  <c r="M68" i="3"/>
  <c r="J56" i="3"/>
  <c r="I57" i="3"/>
  <c r="I59" i="3" s="1"/>
  <c r="I87" i="3" s="1"/>
  <c r="I90" i="3" s="1"/>
  <c r="I98" i="3" s="1"/>
  <c r="V48" i="3" l="1"/>
  <c r="V49" i="3" s="1"/>
  <c r="M39" i="3"/>
  <c r="M40" i="3" s="1"/>
  <c r="M51" i="3" s="1"/>
  <c r="M53" i="3" s="1"/>
  <c r="M54" i="3" s="1"/>
  <c r="AB115" i="3"/>
  <c r="N39" i="3"/>
  <c r="N40" i="3" s="1"/>
  <c r="N51" i="3" s="1"/>
  <c r="N53" i="3" s="1"/>
  <c r="N54" i="3" s="1"/>
  <c r="O119" i="3"/>
  <c r="O35" i="3"/>
  <c r="P117" i="3"/>
  <c r="O118" i="3"/>
  <c r="AA49" i="1"/>
  <c r="Z16" i="2"/>
  <c r="Z57" i="1"/>
  <c r="Z59" i="1" s="1"/>
  <c r="Z11" i="2"/>
  <c r="S88" i="3"/>
  <c r="S75" i="3"/>
  <c r="T73" i="3"/>
  <c r="X21" i="2"/>
  <c r="V11" i="3"/>
  <c r="V13" i="3" s="1"/>
  <c r="U29" i="1"/>
  <c r="V15" i="3" s="1"/>
  <c r="U3" i="2" s="1"/>
  <c r="V29" i="1"/>
  <c r="W15" i="3" s="1"/>
  <c r="V3" i="2" s="1"/>
  <c r="W11" i="3"/>
  <c r="Y47" i="1"/>
  <c r="Y43" i="1"/>
  <c r="Z114" i="3" s="1"/>
  <c r="Z32" i="3" s="1"/>
  <c r="V20" i="2"/>
  <c r="V22" i="2" s="1"/>
  <c r="V25" i="2" s="1"/>
  <c r="V27" i="2" s="1"/>
  <c r="W16" i="3" s="1"/>
  <c r="V70" i="1"/>
  <c r="W38" i="3" s="1"/>
  <c r="AI9" i="1"/>
  <c r="AJ55" i="1"/>
  <c r="X24" i="2"/>
  <c r="X7" i="1"/>
  <c r="X50" i="1"/>
  <c r="AI54" i="1"/>
  <c r="W67" i="1"/>
  <c r="W14" i="1"/>
  <c r="W21" i="1" s="1"/>
  <c r="W27" i="1" s="1"/>
  <c r="AI10" i="2"/>
  <c r="Z19" i="2"/>
  <c r="AA43" i="3"/>
  <c r="Z39" i="1"/>
  <c r="W9" i="3"/>
  <c r="W8" i="1"/>
  <c r="W10" i="1" s="1"/>
  <c r="W7" i="3"/>
  <c r="W108" i="3" s="1"/>
  <c r="W22" i="3" s="1"/>
  <c r="W23" i="3" s="1"/>
  <c r="W24" i="3" s="1"/>
  <c r="G82" i="3"/>
  <c r="I64" i="3"/>
  <c r="H70" i="3"/>
  <c r="I79" i="3"/>
  <c r="H80" i="3"/>
  <c r="T78" i="3"/>
  <c r="N68" i="3"/>
  <c r="O66" i="3"/>
  <c r="K56" i="3"/>
  <c r="J57" i="3"/>
  <c r="J59" i="3" s="1"/>
  <c r="J87" i="3" s="1"/>
  <c r="J90" i="3" s="1"/>
  <c r="J98" i="3" s="1"/>
  <c r="W48" i="3" l="1"/>
  <c r="W49" i="3" s="1"/>
  <c r="P118" i="3"/>
  <c r="AB116" i="3"/>
  <c r="P119" i="3"/>
  <c r="O39" i="3"/>
  <c r="O40" i="3" s="1"/>
  <c r="O51" i="3" s="1"/>
  <c r="O53" i="3" s="1"/>
  <c r="O54" i="3" s="1"/>
  <c r="Q117" i="3"/>
  <c r="P35" i="3"/>
  <c r="AC115" i="3"/>
  <c r="H82" i="3"/>
  <c r="Z17" i="1"/>
  <c r="Z68" i="1"/>
  <c r="AA16" i="2"/>
  <c r="AB49" i="1"/>
  <c r="AA57" i="1"/>
  <c r="AA59" i="1" s="1"/>
  <c r="AA11" i="2"/>
  <c r="W26" i="3"/>
  <c r="W27" i="3" s="1"/>
  <c r="T75" i="3"/>
  <c r="U73" i="3"/>
  <c r="T88" i="3"/>
  <c r="V26" i="3"/>
  <c r="V27" i="3" s="1"/>
  <c r="X9" i="3"/>
  <c r="W13" i="3"/>
  <c r="AJ9" i="1"/>
  <c r="W29" i="1"/>
  <c r="X15" i="3" s="1"/>
  <c r="W3" i="2" s="1"/>
  <c r="X11" i="3"/>
  <c r="W70" i="1"/>
  <c r="X38" i="3" s="1"/>
  <c r="W20" i="2"/>
  <c r="W22" i="2" s="1"/>
  <c r="W25" i="2" s="1"/>
  <c r="W27" i="2" s="1"/>
  <c r="X16" i="3" s="1"/>
  <c r="X67" i="1"/>
  <c r="AJ10" i="2"/>
  <c r="X14" i="1"/>
  <c r="X21" i="1" s="1"/>
  <c r="Y21" i="2"/>
  <c r="AJ54" i="1"/>
  <c r="AA19" i="2"/>
  <c r="AB43" i="3"/>
  <c r="AA39" i="1"/>
  <c r="Y24" i="2"/>
  <c r="AK55" i="1"/>
  <c r="AK54" i="1" s="1"/>
  <c r="Y7" i="1"/>
  <c r="Y50" i="1"/>
  <c r="Z43" i="1"/>
  <c r="AA114" i="3" s="1"/>
  <c r="AA32" i="3" s="1"/>
  <c r="Z47" i="1"/>
  <c r="X8" i="1"/>
  <c r="X10" i="1" s="1"/>
  <c r="X7" i="3"/>
  <c r="X108" i="3" s="1"/>
  <c r="X22" i="3" s="1"/>
  <c r="X23" i="3" s="1"/>
  <c r="X24" i="3" s="1"/>
  <c r="J64" i="3"/>
  <c r="I70" i="3"/>
  <c r="J79" i="3"/>
  <c r="I80" i="3"/>
  <c r="U78" i="3"/>
  <c r="P66" i="3"/>
  <c r="O68" i="3"/>
  <c r="L56" i="3"/>
  <c r="K57" i="3"/>
  <c r="K59" i="3" s="1"/>
  <c r="K87" i="3" s="1"/>
  <c r="K90" i="3" s="1"/>
  <c r="K98" i="3" s="1"/>
  <c r="X48" i="3" l="1"/>
  <c r="X49" i="3" s="1"/>
  <c r="Q119" i="3"/>
  <c r="AC116" i="3"/>
  <c r="AD115" i="3"/>
  <c r="I82" i="3"/>
  <c r="R117" i="3"/>
  <c r="Q35" i="3"/>
  <c r="Q118" i="3"/>
  <c r="P39" i="3"/>
  <c r="P40" i="3" s="1"/>
  <c r="P51" i="3" s="1"/>
  <c r="P53" i="3" s="1"/>
  <c r="P54" i="3" s="1"/>
  <c r="X26" i="3"/>
  <c r="X27" i="3" s="1"/>
  <c r="AA17" i="1"/>
  <c r="AA68" i="1"/>
  <c r="AB16" i="2"/>
  <c r="AC49" i="1"/>
  <c r="AB11" i="2"/>
  <c r="AB57" i="1"/>
  <c r="AB59" i="1" s="1"/>
  <c r="Z62" i="1"/>
  <c r="Z12" i="2"/>
  <c r="Z13" i="2" s="1"/>
  <c r="Z14" i="2" s="1"/>
  <c r="Z18" i="1"/>
  <c r="Z19" i="1" s="1"/>
  <c r="Z69" i="1"/>
  <c r="X13" i="3"/>
  <c r="U75" i="3"/>
  <c r="V73" i="3"/>
  <c r="U88" i="3"/>
  <c r="AK9" i="1"/>
  <c r="Y9" i="3"/>
  <c r="X27" i="1"/>
  <c r="Z24" i="2"/>
  <c r="Z7" i="1"/>
  <c r="Z50" i="1"/>
  <c r="AL55" i="1"/>
  <c r="AL54" i="1" s="1"/>
  <c r="X20" i="2"/>
  <c r="X22" i="2" s="1"/>
  <c r="X25" i="2" s="1"/>
  <c r="X27" i="2" s="1"/>
  <c r="Y16" i="3" s="1"/>
  <c r="X70" i="1"/>
  <c r="Y38" i="3" s="1"/>
  <c r="Z21" i="2"/>
  <c r="AA43" i="1"/>
  <c r="AB114" i="3" s="1"/>
  <c r="AB32" i="3" s="1"/>
  <c r="AA21" i="2" s="1"/>
  <c r="AA47" i="1"/>
  <c r="Y67" i="1"/>
  <c r="AK10" i="2"/>
  <c r="Y14" i="1"/>
  <c r="Y21" i="1" s="1"/>
  <c r="AB19" i="2"/>
  <c r="AC43" i="3"/>
  <c r="AB39" i="1"/>
  <c r="Y8" i="1"/>
  <c r="Y10" i="1" s="1"/>
  <c r="Y7" i="3"/>
  <c r="Y108" i="3" s="1"/>
  <c r="Y22" i="3" s="1"/>
  <c r="Y23" i="3" s="1"/>
  <c r="Y24" i="3" s="1"/>
  <c r="K64" i="3"/>
  <c r="J70" i="3"/>
  <c r="K79" i="3"/>
  <c r="J80" i="3"/>
  <c r="V78" i="3"/>
  <c r="Q66" i="3"/>
  <c r="P68" i="3"/>
  <c r="M56" i="3"/>
  <c r="L57" i="3"/>
  <c r="L59" i="3" s="1"/>
  <c r="L87" i="3" s="1"/>
  <c r="L90" i="3" s="1"/>
  <c r="L98" i="3" s="1"/>
  <c r="Y48" i="3" l="1"/>
  <c r="Y49" i="3" s="1"/>
  <c r="R118" i="3"/>
  <c r="AD116" i="3"/>
  <c r="AE115" i="3"/>
  <c r="R35" i="3"/>
  <c r="S117" i="3"/>
  <c r="R119" i="3"/>
  <c r="J82" i="3"/>
  <c r="AC16" i="2"/>
  <c r="AD49" i="1"/>
  <c r="AC11" i="2"/>
  <c r="AC57" i="1"/>
  <c r="AC59" i="1" s="1"/>
  <c r="AB17" i="1"/>
  <c r="AB68" i="1"/>
  <c r="AB62" i="1"/>
  <c r="AA62" i="1"/>
  <c r="AA69" i="1"/>
  <c r="AA12" i="2"/>
  <c r="AA13" i="2" s="1"/>
  <c r="AA14" i="2" s="1"/>
  <c r="AA18" i="1"/>
  <c r="AA19" i="1" s="1"/>
  <c r="W73" i="3"/>
  <c r="V75" i="3"/>
  <c r="V88" i="3"/>
  <c r="Z9" i="3"/>
  <c r="Y27" i="1"/>
  <c r="AL9" i="1"/>
  <c r="Y11" i="3"/>
  <c r="Y13" i="3" s="1"/>
  <c r="X29" i="1"/>
  <c r="Y15" i="3" s="1"/>
  <c r="X3" i="2" s="1"/>
  <c r="Y70" i="1"/>
  <c r="Z38" i="3" s="1"/>
  <c r="Y20" i="2"/>
  <c r="Y22" i="2" s="1"/>
  <c r="Y25" i="2" s="1"/>
  <c r="Y27" i="2" s="1"/>
  <c r="Z16" i="3" s="1"/>
  <c r="Z67" i="1"/>
  <c r="AL10" i="2"/>
  <c r="Z14" i="1"/>
  <c r="Z21" i="1" s="1"/>
  <c r="AB47" i="1"/>
  <c r="AB43" i="1"/>
  <c r="AC114" i="3" s="1"/>
  <c r="AC32" i="3" s="1"/>
  <c r="AA24" i="2"/>
  <c r="AA50" i="1"/>
  <c r="AA7" i="1"/>
  <c r="AM55" i="1"/>
  <c r="AM54" i="1" s="1"/>
  <c r="AC19" i="2"/>
  <c r="AD43" i="3"/>
  <c r="AC39" i="1"/>
  <c r="Z8" i="1"/>
  <c r="Z10" i="1" s="1"/>
  <c r="Z7" i="3"/>
  <c r="Z108" i="3" s="1"/>
  <c r="Z22" i="3" s="1"/>
  <c r="Z23" i="3" s="1"/>
  <c r="Z24" i="3" s="1"/>
  <c r="L64" i="3"/>
  <c r="K70" i="3"/>
  <c r="L79" i="3"/>
  <c r="K80" i="3"/>
  <c r="W78" i="3"/>
  <c r="R66" i="3"/>
  <c r="Q68" i="3"/>
  <c r="N56" i="3"/>
  <c r="M57" i="3"/>
  <c r="M59" i="3" s="1"/>
  <c r="M87" i="3" s="1"/>
  <c r="M90" i="3" s="1"/>
  <c r="M98" i="3" s="1"/>
  <c r="Q39" i="3" l="1"/>
  <c r="Q40" i="3" s="1"/>
  <c r="Q51" i="3" s="1"/>
  <c r="Q53" i="3" s="1"/>
  <c r="Q54" i="3" s="1"/>
  <c r="Z48" i="3"/>
  <c r="Z49" i="3" s="1"/>
  <c r="S119" i="3"/>
  <c r="AE116" i="3"/>
  <c r="AF115" i="3"/>
  <c r="S35" i="3"/>
  <c r="T117" i="3"/>
  <c r="S118" i="3"/>
  <c r="R39" i="3"/>
  <c r="R40" i="3" s="1"/>
  <c r="R51" i="3" s="1"/>
  <c r="R53" i="3" s="1"/>
  <c r="R54" i="3" s="1"/>
  <c r="K82" i="3"/>
  <c r="AB69" i="1"/>
  <c r="AB12" i="2"/>
  <c r="AB13" i="2" s="1"/>
  <c r="AB14" i="2" s="1"/>
  <c r="AB18" i="1"/>
  <c r="AB19" i="1" s="1"/>
  <c r="AC17" i="1"/>
  <c r="AC68" i="1"/>
  <c r="AC62" i="1"/>
  <c r="AD16" i="2"/>
  <c r="AE49" i="1"/>
  <c r="AD11" i="2"/>
  <c r="AD57" i="1"/>
  <c r="AD59" i="1" s="1"/>
  <c r="Y26" i="3"/>
  <c r="X73" i="3"/>
  <c r="W88" i="3"/>
  <c r="W75" i="3"/>
  <c r="AA9" i="3"/>
  <c r="Z27" i="1"/>
  <c r="AE43" i="3"/>
  <c r="AD39" i="1"/>
  <c r="AD19" i="2"/>
  <c r="AB21" i="2"/>
  <c r="Z20" i="2"/>
  <c r="Z22" i="2" s="1"/>
  <c r="Z25" i="2" s="1"/>
  <c r="Z27" i="2" s="1"/>
  <c r="AA16" i="3" s="1"/>
  <c r="Z70" i="1"/>
  <c r="AA38" i="3" s="1"/>
  <c r="Z11" i="3"/>
  <c r="Z13" i="3" s="1"/>
  <c r="Y29" i="1"/>
  <c r="Z15" i="3" s="1"/>
  <c r="Y3" i="2" s="1"/>
  <c r="AA67" i="1"/>
  <c r="AM10" i="2"/>
  <c r="AA14" i="1"/>
  <c r="AA21" i="1" s="1"/>
  <c r="AC47" i="1"/>
  <c r="AC43" i="1"/>
  <c r="AD114" i="3" s="1"/>
  <c r="AD32" i="3" s="1"/>
  <c r="AB50" i="1"/>
  <c r="AB24" i="2"/>
  <c r="AN55" i="1"/>
  <c r="AN54" i="1" s="1"/>
  <c r="AB7" i="1"/>
  <c r="AM9" i="1"/>
  <c r="AA8" i="1"/>
  <c r="AA10" i="1" s="1"/>
  <c r="AA7" i="3"/>
  <c r="AA108" i="3" s="1"/>
  <c r="AA22" i="3" s="1"/>
  <c r="AA23" i="3" s="1"/>
  <c r="AA24" i="3" s="1"/>
  <c r="M64" i="3"/>
  <c r="M70" i="3" s="1"/>
  <c r="L70" i="3"/>
  <c r="M79" i="3"/>
  <c r="L80" i="3"/>
  <c r="X78" i="3"/>
  <c r="R68" i="3"/>
  <c r="S66" i="3"/>
  <c r="O56" i="3"/>
  <c r="N57" i="3"/>
  <c r="N59" i="3" s="1"/>
  <c r="N87" i="3" s="1"/>
  <c r="N90" i="3" s="1"/>
  <c r="N98" i="3" s="1"/>
  <c r="N64" i="3" s="1"/>
  <c r="AA48" i="3" l="1"/>
  <c r="AA49" i="3" s="1"/>
  <c r="AF116" i="3"/>
  <c r="AG115" i="3"/>
  <c r="S39" i="3"/>
  <c r="S40" i="3" s="1"/>
  <c r="S51" i="3" s="1"/>
  <c r="S53" i="3" s="1"/>
  <c r="S54" i="3" s="1"/>
  <c r="T118" i="3"/>
  <c r="U117" i="3"/>
  <c r="T35" i="3"/>
  <c r="T119" i="3"/>
  <c r="L82" i="3"/>
  <c r="Y27" i="3"/>
  <c r="AC12" i="2"/>
  <c r="AC13" i="2" s="1"/>
  <c r="AC14" i="2" s="1"/>
  <c r="AC69" i="1"/>
  <c r="AC18" i="1"/>
  <c r="AC19" i="1" s="1"/>
  <c r="AD17" i="1"/>
  <c r="AD68" i="1"/>
  <c r="AF49" i="1"/>
  <c r="AE16" i="2"/>
  <c r="AE57" i="1"/>
  <c r="AE59" i="1" s="1"/>
  <c r="AE11" i="2"/>
  <c r="Z26" i="3"/>
  <c r="Z27" i="3" s="1"/>
  <c r="X88" i="3"/>
  <c r="X75" i="3"/>
  <c r="Y73" i="3"/>
  <c r="AC24" i="2"/>
  <c r="AC50" i="1"/>
  <c r="AC7" i="1"/>
  <c r="AO55" i="1"/>
  <c r="AO54" i="1" s="1"/>
  <c r="AD47" i="1"/>
  <c r="AD43" i="1"/>
  <c r="AE114" i="3" s="1"/>
  <c r="AE32" i="3" s="1"/>
  <c r="AC21" i="2"/>
  <c r="AN9" i="1"/>
  <c r="AB9" i="3"/>
  <c r="AB48" i="3" s="1"/>
  <c r="AA27" i="1"/>
  <c r="Z29" i="1"/>
  <c r="AA15" i="3" s="1"/>
  <c r="AA11" i="3"/>
  <c r="AA13" i="3" s="1"/>
  <c r="AB67" i="1"/>
  <c r="AN10" i="2"/>
  <c r="AB14" i="1"/>
  <c r="AB21" i="1" s="1"/>
  <c r="AA20" i="2"/>
  <c r="AA22" i="2" s="1"/>
  <c r="AA25" i="2" s="1"/>
  <c r="AA27" i="2" s="1"/>
  <c r="AB16" i="3" s="1"/>
  <c r="AA70" i="1"/>
  <c r="AB38" i="3" s="1"/>
  <c r="AF43" i="3"/>
  <c r="AE39" i="1"/>
  <c r="AE19" i="2"/>
  <c r="AB8" i="1"/>
  <c r="AB10" i="1" s="1"/>
  <c r="AB7" i="3"/>
  <c r="AB108" i="3" s="1"/>
  <c r="AB22" i="3" s="1"/>
  <c r="AB23" i="3" s="1"/>
  <c r="AB24" i="3" s="1"/>
  <c r="N70" i="3"/>
  <c r="N79" i="3"/>
  <c r="M80" i="3"/>
  <c r="M82" i="3" s="1"/>
  <c r="Y78" i="3"/>
  <c r="S68" i="3"/>
  <c r="T66" i="3"/>
  <c r="P56" i="3"/>
  <c r="O57" i="3"/>
  <c r="O59" i="3" s="1"/>
  <c r="O87" i="3" s="1"/>
  <c r="O90" i="3" s="1"/>
  <c r="O98" i="3" s="1"/>
  <c r="O64" i="3" s="1"/>
  <c r="U118" i="3" l="1"/>
  <c r="AG116" i="3"/>
  <c r="AH115" i="3"/>
  <c r="T39" i="3"/>
  <c r="T40" i="3" s="1"/>
  <c r="T51" i="3" s="1"/>
  <c r="T53" i="3" s="1"/>
  <c r="T54" i="3" s="1"/>
  <c r="U119" i="3"/>
  <c r="V117" i="3"/>
  <c r="U35" i="3"/>
  <c r="AD62" i="1"/>
  <c r="AD69" i="1"/>
  <c r="AD18" i="1"/>
  <c r="AD19" i="1" s="1"/>
  <c r="AD12" i="2"/>
  <c r="AD13" i="2" s="1"/>
  <c r="AD14" i="2" s="1"/>
  <c r="AE17" i="1"/>
  <c r="AE68" i="1"/>
  <c r="AE62" i="1"/>
  <c r="AF16" i="2"/>
  <c r="AG49" i="1"/>
  <c r="AF57" i="1"/>
  <c r="AF59" i="1" s="1"/>
  <c r="AF11" i="2"/>
  <c r="Y88" i="3"/>
  <c r="Y75" i="3"/>
  <c r="Z73" i="3"/>
  <c r="AA73" i="3" s="1"/>
  <c r="AA75" i="3" s="1"/>
  <c r="AC67" i="1"/>
  <c r="AO10" i="2"/>
  <c r="AC14" i="1"/>
  <c r="AC21" i="1" s="1"/>
  <c r="Z3" i="2"/>
  <c r="Z8" i="2"/>
  <c r="AE47" i="1"/>
  <c r="AE43" i="1"/>
  <c r="AF114" i="3" s="1"/>
  <c r="AF32" i="3" s="1"/>
  <c r="AD21" i="2"/>
  <c r="AB49" i="3"/>
  <c r="AD50" i="1"/>
  <c r="AD24" i="2"/>
  <c r="AP55" i="1"/>
  <c r="AP54" i="1" s="1"/>
  <c r="AD7" i="1"/>
  <c r="AF39" i="1"/>
  <c r="AF19" i="2"/>
  <c r="AG43" i="3"/>
  <c r="AA26" i="3"/>
  <c r="AC9" i="3"/>
  <c r="AB27" i="1"/>
  <c r="AA29" i="1"/>
  <c r="AB15" i="3" s="1"/>
  <c r="AB11" i="3"/>
  <c r="AB13" i="3" s="1"/>
  <c r="AB20" i="2"/>
  <c r="AB22" i="2" s="1"/>
  <c r="AB25" i="2" s="1"/>
  <c r="AB27" i="2" s="1"/>
  <c r="AC16" i="3" s="1"/>
  <c r="AB70" i="1"/>
  <c r="AC38" i="3" s="1"/>
  <c r="AO9" i="1"/>
  <c r="AC8" i="1"/>
  <c r="AC10" i="1" s="1"/>
  <c r="AC7" i="3"/>
  <c r="AC108" i="3" s="1"/>
  <c r="AC22" i="3" s="1"/>
  <c r="AC23" i="3" s="1"/>
  <c r="AC24" i="3" s="1"/>
  <c r="O70" i="3"/>
  <c r="O79" i="3"/>
  <c r="N80" i="3"/>
  <c r="N82" i="3" s="1"/>
  <c r="Z78" i="3"/>
  <c r="T68" i="3"/>
  <c r="U66" i="3"/>
  <c r="Q56" i="3"/>
  <c r="P57" i="3"/>
  <c r="P59" i="3" s="1"/>
  <c r="P87" i="3" s="1"/>
  <c r="P90" i="3" s="1"/>
  <c r="P98" i="3" s="1"/>
  <c r="P64" i="3" s="1"/>
  <c r="AC48" i="3" l="1"/>
  <c r="AC49" i="3" s="1"/>
  <c r="AI115" i="3"/>
  <c r="AH116" i="3"/>
  <c r="V35" i="3"/>
  <c r="W117" i="3"/>
  <c r="V118" i="3"/>
  <c r="V119" i="3"/>
  <c r="AF17" i="1"/>
  <c r="AF68" i="1"/>
  <c r="AE18" i="1"/>
  <c r="AE19" i="1" s="1"/>
  <c r="AE12" i="2"/>
  <c r="AE13" i="2" s="1"/>
  <c r="AE14" i="2" s="1"/>
  <c r="AE69" i="1"/>
  <c r="AH49" i="1"/>
  <c r="AG16" i="2"/>
  <c r="AG11" i="2"/>
  <c r="AG57" i="1"/>
  <c r="AG59" i="1" s="1"/>
  <c r="Z75" i="3"/>
  <c r="Z88" i="3"/>
  <c r="AA88" i="3"/>
  <c r="AB73" i="3"/>
  <c r="AB75" i="3" s="1"/>
  <c r="AB26" i="3"/>
  <c r="AD9" i="3"/>
  <c r="AC27" i="1"/>
  <c r="AP9" i="1"/>
  <c r="AG39" i="1"/>
  <c r="AG19" i="2"/>
  <c r="AH43" i="3"/>
  <c r="AA27" i="3"/>
  <c r="AC20" i="2"/>
  <c r="AC22" i="2" s="1"/>
  <c r="AC25" i="2" s="1"/>
  <c r="AC27" i="2" s="1"/>
  <c r="AD16" i="3" s="1"/>
  <c r="AC70" i="1"/>
  <c r="AD38" i="3" s="1"/>
  <c r="AA3" i="2"/>
  <c r="AA8" i="2"/>
  <c r="AE21" i="2"/>
  <c r="AD67" i="1"/>
  <c r="AP10" i="2"/>
  <c r="AD14" i="1"/>
  <c r="AD21" i="1" s="1"/>
  <c r="AE24" i="2"/>
  <c r="AE7" i="1"/>
  <c r="AQ55" i="1"/>
  <c r="AQ54" i="1" s="1"/>
  <c r="AE50" i="1"/>
  <c r="AB29" i="1"/>
  <c r="AC15" i="3" s="1"/>
  <c r="AC11" i="3"/>
  <c r="AC13" i="3" s="1"/>
  <c r="AF47" i="1"/>
  <c r="AF43" i="1"/>
  <c r="AG114" i="3" s="1"/>
  <c r="AG32" i="3" s="1"/>
  <c r="AD8" i="1"/>
  <c r="AD10" i="1" s="1"/>
  <c r="AD7" i="3"/>
  <c r="AD108" i="3" s="1"/>
  <c r="AD22" i="3" s="1"/>
  <c r="AD23" i="3" s="1"/>
  <c r="AD24" i="3" s="1"/>
  <c r="P70" i="3"/>
  <c r="P79" i="3"/>
  <c r="O80" i="3"/>
  <c r="O82" i="3" s="1"/>
  <c r="AA78" i="3"/>
  <c r="U68" i="3"/>
  <c r="V66" i="3"/>
  <c r="R56" i="3"/>
  <c r="Q57" i="3"/>
  <c r="Q59" i="3" s="1"/>
  <c r="Q87" i="3" s="1"/>
  <c r="Q90" i="3" s="1"/>
  <c r="Q98" i="3" s="1"/>
  <c r="Q64" i="3" s="1"/>
  <c r="U39" i="3" l="1"/>
  <c r="U40" i="3" s="1"/>
  <c r="U51" i="3" s="1"/>
  <c r="U53" i="3" s="1"/>
  <c r="U54" i="3" s="1"/>
  <c r="AD48" i="3"/>
  <c r="AD49" i="3" s="1"/>
  <c r="W119" i="3"/>
  <c r="V39" i="3"/>
  <c r="V40" i="3" s="1"/>
  <c r="V51" i="3" s="1"/>
  <c r="V53" i="3" s="1"/>
  <c r="V54" i="3" s="1"/>
  <c r="W118" i="3"/>
  <c r="AI116" i="3"/>
  <c r="AJ115" i="3"/>
  <c r="W35" i="3"/>
  <c r="X117" i="3"/>
  <c r="AI49" i="1"/>
  <c r="AH16" i="2"/>
  <c r="AH11" i="2"/>
  <c r="AH57" i="1"/>
  <c r="AH59" i="1" s="1"/>
  <c r="AG68" i="1"/>
  <c r="AG62" i="1"/>
  <c r="AG17" i="1"/>
  <c r="AF62" i="1"/>
  <c r="AF12" i="2"/>
  <c r="AF13" i="2" s="1"/>
  <c r="AF14" i="2" s="1"/>
  <c r="AF69" i="1"/>
  <c r="AF18" i="1"/>
  <c r="AF19" i="1" s="1"/>
  <c r="AB88" i="3"/>
  <c r="AC73" i="3"/>
  <c r="AC75" i="3" s="1"/>
  <c r="AE9" i="3"/>
  <c r="AD27" i="1"/>
  <c r="AI43" i="3"/>
  <c r="AH19" i="2"/>
  <c r="AH39" i="1"/>
  <c r="AD11" i="3"/>
  <c r="AD13" i="3" s="1"/>
  <c r="AC29" i="1"/>
  <c r="AD15" i="3" s="1"/>
  <c r="AD20" i="2"/>
  <c r="AD22" i="2" s="1"/>
  <c r="AD25" i="2" s="1"/>
  <c r="AD27" i="2" s="1"/>
  <c r="AE16" i="3" s="1"/>
  <c r="AD70" i="1"/>
  <c r="AE38" i="3" s="1"/>
  <c r="AG47" i="1"/>
  <c r="AG43" i="1"/>
  <c r="AH114" i="3" s="1"/>
  <c r="AH32" i="3" s="1"/>
  <c r="AB3" i="2"/>
  <c r="AB8" i="2"/>
  <c r="AE67" i="1"/>
  <c r="AQ10" i="2"/>
  <c r="AE14" i="1"/>
  <c r="AE21" i="1" s="1"/>
  <c r="AF50" i="1"/>
  <c r="AR55" i="1"/>
  <c r="AR54" i="1" s="1"/>
  <c r="AF24" i="2"/>
  <c r="AF7" i="1"/>
  <c r="AQ9" i="1"/>
  <c r="AC26" i="3"/>
  <c r="AF21" i="2"/>
  <c r="AB27" i="3"/>
  <c r="AE8" i="1"/>
  <c r="AE10" i="1" s="1"/>
  <c r="AE7" i="3"/>
  <c r="AE108" i="3" s="1"/>
  <c r="AE22" i="3" s="1"/>
  <c r="AE23" i="3" s="1"/>
  <c r="AE24" i="3" s="1"/>
  <c r="Q70" i="3"/>
  <c r="Q79" i="3"/>
  <c r="P80" i="3"/>
  <c r="P82" i="3" s="1"/>
  <c r="AB78" i="3"/>
  <c r="W66" i="3"/>
  <c r="V68" i="3"/>
  <c r="S56" i="3"/>
  <c r="R57" i="3"/>
  <c r="R59" i="3" s="1"/>
  <c r="R87" i="3" s="1"/>
  <c r="R90" i="3" s="1"/>
  <c r="R98" i="3" s="1"/>
  <c r="R64" i="3" s="1"/>
  <c r="AE48" i="3" l="1"/>
  <c r="AE49" i="3" s="1"/>
  <c r="X118" i="3"/>
  <c r="W39" i="3"/>
  <c r="W40" i="3" s="1"/>
  <c r="W51" i="3" s="1"/>
  <c r="W53" i="3" s="1"/>
  <c r="W54" i="3" s="1"/>
  <c r="X119" i="3"/>
  <c r="AJ116" i="3"/>
  <c r="Y117" i="3"/>
  <c r="X35" i="3"/>
  <c r="AK115" i="3"/>
  <c r="AG69" i="1"/>
  <c r="AG12" i="2"/>
  <c r="AG13" i="2" s="1"/>
  <c r="AG14" i="2" s="1"/>
  <c r="AG18" i="1"/>
  <c r="AG19" i="1" s="1"/>
  <c r="AH17" i="1"/>
  <c r="AH68" i="1"/>
  <c r="AC88" i="3"/>
  <c r="AI16" i="2"/>
  <c r="AJ49" i="1"/>
  <c r="AI11" i="2"/>
  <c r="AI57" i="1"/>
  <c r="AI59" i="1" s="1"/>
  <c r="AD73" i="3"/>
  <c r="AD75" i="3" s="1"/>
  <c r="AD26" i="3"/>
  <c r="AD27" i="3" s="1"/>
  <c r="AF67" i="1"/>
  <c r="AR10" i="2"/>
  <c r="AF14" i="1"/>
  <c r="AF21" i="1" s="1"/>
  <c r="AF9" i="3"/>
  <c r="AE27" i="1"/>
  <c r="AG24" i="2"/>
  <c r="AG7" i="1"/>
  <c r="AS55" i="1"/>
  <c r="AS54" i="1" s="1"/>
  <c r="AG50" i="1"/>
  <c r="AG21" i="2"/>
  <c r="AC8" i="2"/>
  <c r="AC3" i="2"/>
  <c r="AD29" i="1"/>
  <c r="AE15" i="3" s="1"/>
  <c r="AE11" i="3"/>
  <c r="AE13" i="3" s="1"/>
  <c r="AI19" i="2"/>
  <c r="AJ43" i="3"/>
  <c r="AI39" i="1"/>
  <c r="AC27" i="3"/>
  <c r="AH47" i="1"/>
  <c r="AH43" i="1"/>
  <c r="AI114" i="3" s="1"/>
  <c r="AI32" i="3" s="1"/>
  <c r="AE20" i="2"/>
  <c r="AE22" i="2" s="1"/>
  <c r="AE25" i="2" s="1"/>
  <c r="AE27" i="2" s="1"/>
  <c r="AF16" i="3" s="1"/>
  <c r="AE70" i="1"/>
  <c r="AF38" i="3" s="1"/>
  <c r="AR9" i="1"/>
  <c r="AF8" i="1"/>
  <c r="AF10" i="1" s="1"/>
  <c r="AF7" i="3"/>
  <c r="AF108" i="3" s="1"/>
  <c r="AF22" i="3" s="1"/>
  <c r="AF23" i="3" s="1"/>
  <c r="AF24" i="3" s="1"/>
  <c r="R70" i="3"/>
  <c r="R79" i="3"/>
  <c r="Q80" i="3"/>
  <c r="Q82" i="3" s="1"/>
  <c r="AC78" i="3"/>
  <c r="X66" i="3"/>
  <c r="W68" i="3"/>
  <c r="T56" i="3"/>
  <c r="S57" i="3"/>
  <c r="S59" i="3" s="1"/>
  <c r="S87" i="3" s="1"/>
  <c r="S90" i="3" s="1"/>
  <c r="S98" i="3" s="1"/>
  <c r="S64" i="3" s="1"/>
  <c r="AF48" i="3" l="1"/>
  <c r="AF49" i="3" s="1"/>
  <c r="AK116" i="3"/>
  <c r="AL115" i="3"/>
  <c r="AM115" i="3" s="1"/>
  <c r="Y119" i="3"/>
  <c r="Z117" i="3"/>
  <c r="Y35" i="3"/>
  <c r="Y118" i="3"/>
  <c r="AH12" i="2"/>
  <c r="AH13" i="2" s="1"/>
  <c r="AH14" i="2" s="1"/>
  <c r="AH18" i="1"/>
  <c r="AH19" i="1" s="1"/>
  <c r="AH69" i="1"/>
  <c r="AI17" i="1"/>
  <c r="AI68" i="1"/>
  <c r="AH62" i="1"/>
  <c r="AE73" i="3"/>
  <c r="AE75" i="3" s="1"/>
  <c r="AJ16" i="2"/>
  <c r="AK49" i="1"/>
  <c r="AJ11" i="2"/>
  <c r="AJ57" i="1"/>
  <c r="AJ59" i="1" s="1"/>
  <c r="AD88" i="3"/>
  <c r="AE26" i="3"/>
  <c r="AH21" i="2"/>
  <c r="AD3" i="2"/>
  <c r="AD8" i="2"/>
  <c r="AF11" i="3"/>
  <c r="AF13" i="3" s="1"/>
  <c r="AE29" i="1"/>
  <c r="AF15" i="3" s="1"/>
  <c r="AH50" i="1"/>
  <c r="AT55" i="1"/>
  <c r="AH7" i="1"/>
  <c r="AH24" i="2"/>
  <c r="AG67" i="1"/>
  <c r="AS10" i="2"/>
  <c r="AG14" i="1"/>
  <c r="AG21" i="1" s="1"/>
  <c r="AI47" i="1"/>
  <c r="AI43" i="1"/>
  <c r="AJ114" i="3" s="1"/>
  <c r="AJ32" i="3" s="1"/>
  <c r="AS9" i="1"/>
  <c r="AG9" i="3"/>
  <c r="AF27" i="1"/>
  <c r="AJ19" i="2"/>
  <c r="AK43" i="3"/>
  <c r="AJ39" i="1"/>
  <c r="AF20" i="2"/>
  <c r="AF22" i="2" s="1"/>
  <c r="AF25" i="2" s="1"/>
  <c r="AF27" i="2" s="1"/>
  <c r="AG16" i="3" s="1"/>
  <c r="AF70" i="1"/>
  <c r="AG38" i="3" s="1"/>
  <c r="AG8" i="1"/>
  <c r="AG10" i="1" s="1"/>
  <c r="AG7" i="3"/>
  <c r="AG108" i="3" s="1"/>
  <c r="AG22" i="3" s="1"/>
  <c r="AG23" i="3" s="1"/>
  <c r="AG24" i="3" s="1"/>
  <c r="S70" i="3"/>
  <c r="S79" i="3"/>
  <c r="R80" i="3"/>
  <c r="R82" i="3" s="1"/>
  <c r="AD78" i="3"/>
  <c r="Y66" i="3"/>
  <c r="X68" i="3"/>
  <c r="U56" i="3"/>
  <c r="T57" i="3"/>
  <c r="T59" i="3" s="1"/>
  <c r="T87" i="3" s="1"/>
  <c r="T90" i="3" s="1"/>
  <c r="T98" i="3" s="1"/>
  <c r="T64" i="3" s="1"/>
  <c r="X39" i="3" l="1"/>
  <c r="X40" i="3" s="1"/>
  <c r="X51" i="3" s="1"/>
  <c r="X53" i="3" s="1"/>
  <c r="X54" i="3" s="1"/>
  <c r="AG48" i="3"/>
  <c r="AG49" i="3" s="1"/>
  <c r="Z118" i="3"/>
  <c r="Z119" i="3"/>
  <c r="AL116" i="3"/>
  <c r="AM116" i="3" s="1"/>
  <c r="Z35" i="3"/>
  <c r="AF73" i="3"/>
  <c r="AF75" i="3" s="1"/>
  <c r="AE88" i="3"/>
  <c r="AJ17" i="1"/>
  <c r="AJ68" i="1"/>
  <c r="AI62" i="1"/>
  <c r="AI18" i="1"/>
  <c r="AI19" i="1" s="1"/>
  <c r="AI12" i="2"/>
  <c r="AI13" i="2" s="1"/>
  <c r="AI14" i="2" s="1"/>
  <c r="AI69" i="1"/>
  <c r="AL49" i="1"/>
  <c r="AK16" i="2"/>
  <c r="AK57" i="1"/>
  <c r="AK59" i="1" s="1"/>
  <c r="AK11" i="2"/>
  <c r="AE27" i="3"/>
  <c r="AF26" i="3"/>
  <c r="AF27" i="3" s="1"/>
  <c r="AI24" i="2"/>
  <c r="AU55" i="1"/>
  <c r="AU54" i="1" s="1"/>
  <c r="AI50" i="1"/>
  <c r="AI7" i="1"/>
  <c r="AH67" i="1"/>
  <c r="AT10" i="2"/>
  <c r="AH14" i="1"/>
  <c r="AH21" i="1" s="1"/>
  <c r="AF29" i="1"/>
  <c r="AG15" i="3" s="1"/>
  <c r="AG11" i="3"/>
  <c r="AG13" i="3" s="1"/>
  <c r="AH9" i="3"/>
  <c r="AG27" i="1"/>
  <c r="AI21" i="2"/>
  <c r="AE8" i="2"/>
  <c r="AE3" i="2"/>
  <c r="AG20" i="2"/>
  <c r="AG22" i="2" s="1"/>
  <c r="AG25" i="2" s="1"/>
  <c r="AG27" i="2" s="1"/>
  <c r="AH16" i="3" s="1"/>
  <c r="AG70" i="1"/>
  <c r="AH38" i="3" s="1"/>
  <c r="AT9" i="1"/>
  <c r="AK19" i="2"/>
  <c r="AL43" i="3"/>
  <c r="AK39" i="1"/>
  <c r="AT54" i="1"/>
  <c r="AJ47" i="1"/>
  <c r="AJ43" i="1"/>
  <c r="AK114" i="3" s="1"/>
  <c r="AK32" i="3" s="1"/>
  <c r="AH8" i="1"/>
  <c r="AH10" i="1" s="1"/>
  <c r="AH7" i="3"/>
  <c r="AH108" i="3" s="1"/>
  <c r="AH22" i="3" s="1"/>
  <c r="AH23" i="3" s="1"/>
  <c r="AH24" i="3" s="1"/>
  <c r="T70" i="3"/>
  <c r="T79" i="3"/>
  <c r="S80" i="3"/>
  <c r="S82" i="3" s="1"/>
  <c r="AE78" i="3"/>
  <c r="Z66" i="3"/>
  <c r="Y68" i="3"/>
  <c r="V56" i="3"/>
  <c r="U57" i="3"/>
  <c r="U59" i="3" s="1"/>
  <c r="U87" i="3" s="1"/>
  <c r="U90" i="3" s="1"/>
  <c r="U98" i="3" s="1"/>
  <c r="U64" i="3" s="1"/>
  <c r="Y39" i="3" l="1"/>
  <c r="Y40" i="3" s="1"/>
  <c r="Y51" i="3" s="1"/>
  <c r="Y53" i="3" s="1"/>
  <c r="Y54" i="3" s="1"/>
  <c r="AH48" i="3"/>
  <c r="AH49" i="3" s="1"/>
  <c r="AF88" i="3"/>
  <c r="AB117" i="3"/>
  <c r="AA35" i="3"/>
  <c r="AG73" i="3"/>
  <c r="AG75" i="3" s="1"/>
  <c r="AN115" i="3"/>
  <c r="AL16" i="2"/>
  <c r="AM49" i="1"/>
  <c r="AL11" i="2"/>
  <c r="AL57" i="1"/>
  <c r="AL59" i="1" s="1"/>
  <c r="AK17" i="1"/>
  <c r="AK68" i="1"/>
  <c r="AJ62" i="1"/>
  <c r="AJ18" i="1"/>
  <c r="AJ19" i="1" s="1"/>
  <c r="AJ69" i="1"/>
  <c r="AJ12" i="2"/>
  <c r="AJ13" i="2" s="1"/>
  <c r="AJ14" i="2" s="1"/>
  <c r="AG29" i="1"/>
  <c r="AH15" i="3" s="1"/>
  <c r="AH11" i="3"/>
  <c r="AH13" i="3" s="1"/>
  <c r="AH20" i="2"/>
  <c r="AH22" i="2" s="1"/>
  <c r="AH25" i="2" s="1"/>
  <c r="AH27" i="2" s="1"/>
  <c r="AI16" i="3" s="1"/>
  <c r="AH70" i="1"/>
  <c r="AI38" i="3" s="1"/>
  <c r="AJ21" i="2"/>
  <c r="AJ50" i="1"/>
  <c r="AJ24" i="2"/>
  <c r="AV55" i="1"/>
  <c r="AV54" i="1" s="1"/>
  <c r="AJ7" i="1"/>
  <c r="AK47" i="1"/>
  <c r="AK43" i="1"/>
  <c r="AL114" i="3" s="1"/>
  <c r="AL32" i="3" s="1"/>
  <c r="AI67" i="1"/>
  <c r="AU10" i="2"/>
  <c r="AI14" i="1"/>
  <c r="AI21" i="1" s="1"/>
  <c r="AF8" i="2"/>
  <c r="AF3" i="2"/>
  <c r="AU9" i="1"/>
  <c r="AI9" i="3"/>
  <c r="AH27" i="1"/>
  <c r="AM43" i="3"/>
  <c r="AL39" i="1"/>
  <c r="AL19" i="2"/>
  <c r="AG26" i="3"/>
  <c r="AI8" i="1"/>
  <c r="AI10" i="1" s="1"/>
  <c r="AI7" i="3"/>
  <c r="AI108" i="3" s="1"/>
  <c r="AI22" i="3" s="1"/>
  <c r="AI23" i="3" s="1"/>
  <c r="AI24" i="3" s="1"/>
  <c r="U70" i="3"/>
  <c r="U79" i="3"/>
  <c r="T80" i="3"/>
  <c r="T82" i="3" s="1"/>
  <c r="AF78" i="3"/>
  <c r="Z68" i="3"/>
  <c r="AA66" i="3"/>
  <c r="W56" i="3"/>
  <c r="V57" i="3"/>
  <c r="V59" i="3" s="1"/>
  <c r="V87" i="3" s="1"/>
  <c r="V90" i="3" s="1"/>
  <c r="V98" i="3" s="1"/>
  <c r="V64" i="3" s="1"/>
  <c r="Z39" i="3" l="1"/>
  <c r="Z40" i="3" s="1"/>
  <c r="Z51" i="3" s="1"/>
  <c r="Z53" i="3" s="1"/>
  <c r="Z54" i="3" s="1"/>
  <c r="AI48" i="3"/>
  <c r="AI49" i="3" s="1"/>
  <c r="AG88" i="3"/>
  <c r="AB119" i="3"/>
  <c r="AH73" i="3"/>
  <c r="AH75" i="3" s="1"/>
  <c r="AB118" i="3"/>
  <c r="AA39" i="3"/>
  <c r="AA40" i="3" s="1"/>
  <c r="AA51" i="3" s="1"/>
  <c r="AA53" i="3" s="1"/>
  <c r="AA54" i="3" s="1"/>
  <c r="AN116" i="3"/>
  <c r="AC117" i="3"/>
  <c r="AB35" i="3"/>
  <c r="AO115" i="3"/>
  <c r="AK62" i="1"/>
  <c r="AK18" i="1"/>
  <c r="AK19" i="1" s="1"/>
  <c r="AK12" i="2"/>
  <c r="AK13" i="2" s="1"/>
  <c r="AK14" i="2" s="1"/>
  <c r="AK69" i="1"/>
  <c r="AL17" i="1"/>
  <c r="AL68" i="1"/>
  <c r="AL62" i="1"/>
  <c r="AN49" i="1"/>
  <c r="AM16" i="2"/>
  <c r="AM11" i="2"/>
  <c r="AM57" i="1"/>
  <c r="AM59" i="1" s="1"/>
  <c r="AJ67" i="1"/>
  <c r="AV10" i="2"/>
  <c r="AJ14" i="1"/>
  <c r="AJ21" i="1" s="1"/>
  <c r="AW55" i="1"/>
  <c r="AK24" i="2"/>
  <c r="AK50" i="1"/>
  <c r="AK7" i="1"/>
  <c r="AG8" i="2"/>
  <c r="AG3" i="2"/>
  <c r="AN43" i="3"/>
  <c r="AM39" i="1"/>
  <c r="AM19" i="2"/>
  <c r="AH26" i="3"/>
  <c r="AH29" i="1"/>
  <c r="AI15" i="3" s="1"/>
  <c r="AI11" i="3"/>
  <c r="AI13" i="3" s="1"/>
  <c r="AI20" i="2"/>
  <c r="AI22" i="2" s="1"/>
  <c r="AI25" i="2" s="1"/>
  <c r="AI27" i="2" s="1"/>
  <c r="AJ16" i="3" s="1"/>
  <c r="AI70" i="1"/>
  <c r="AJ38" i="3" s="1"/>
  <c r="AK21" i="2"/>
  <c r="AG27" i="3"/>
  <c r="AV9" i="1"/>
  <c r="AL47" i="1"/>
  <c r="AL43" i="1"/>
  <c r="AM114" i="3" s="1"/>
  <c r="AM32" i="3" s="1"/>
  <c r="AJ9" i="3"/>
  <c r="AI27" i="1"/>
  <c r="AJ8" i="1"/>
  <c r="AJ10" i="1" s="1"/>
  <c r="AJ7" i="3"/>
  <c r="AJ108" i="3" s="1"/>
  <c r="AJ22" i="3" s="1"/>
  <c r="AJ23" i="3" s="1"/>
  <c r="AJ24" i="3" s="1"/>
  <c r="V70" i="3"/>
  <c r="V79" i="3"/>
  <c r="U80" i="3"/>
  <c r="U82" i="3" s="1"/>
  <c r="AG78" i="3"/>
  <c r="AB66" i="3"/>
  <c r="AA68" i="3"/>
  <c r="X56" i="3"/>
  <c r="W57" i="3"/>
  <c r="W59" i="3" s="1"/>
  <c r="W87" i="3" s="1"/>
  <c r="W90" i="3" s="1"/>
  <c r="W98" i="3" s="1"/>
  <c r="W64" i="3" s="1"/>
  <c r="AH88" i="3" l="1"/>
  <c r="AJ48" i="3"/>
  <c r="AJ49" i="3" s="1"/>
  <c r="AP115" i="3"/>
  <c r="AD117" i="3"/>
  <c r="AC35" i="3"/>
  <c r="AB39" i="3"/>
  <c r="AB40" i="3" s="1"/>
  <c r="AB51" i="3" s="1"/>
  <c r="AB53" i="3" s="1"/>
  <c r="AB54" i="3" s="1"/>
  <c r="AC119" i="3"/>
  <c r="AC118" i="3"/>
  <c r="AO116" i="3"/>
  <c r="AI73" i="3"/>
  <c r="AI75" i="3" s="1"/>
  <c r="AL12" i="2"/>
  <c r="AL13" i="2" s="1"/>
  <c r="AL14" i="2" s="1"/>
  <c r="AL18" i="1"/>
  <c r="AL19" i="1" s="1"/>
  <c r="AL69" i="1"/>
  <c r="AM17" i="1"/>
  <c r="AM68" i="1"/>
  <c r="AM62" i="1"/>
  <c r="AO49" i="1"/>
  <c r="AN16" i="2"/>
  <c r="AN57" i="1"/>
  <c r="AN59" i="1" s="1"/>
  <c r="AN11" i="2"/>
  <c r="AH3" i="2"/>
  <c r="AH8" i="2"/>
  <c r="AK67" i="1"/>
  <c r="AW10" i="2"/>
  <c r="AK14" i="1"/>
  <c r="AK21" i="1" s="1"/>
  <c r="AW9" i="1"/>
  <c r="AH27" i="3"/>
  <c r="AJ20" i="2"/>
  <c r="AJ22" i="2" s="1"/>
  <c r="AJ25" i="2" s="1"/>
  <c r="AJ27" i="2" s="1"/>
  <c r="AK16" i="3" s="1"/>
  <c r="AJ70" i="1"/>
  <c r="AK38" i="3" s="1"/>
  <c r="AL21" i="2"/>
  <c r="AN39" i="1"/>
  <c r="AN19" i="2"/>
  <c r="AO43" i="3"/>
  <c r="AK9" i="3"/>
  <c r="AJ27" i="1"/>
  <c r="AI29" i="1"/>
  <c r="AJ15" i="3" s="1"/>
  <c r="AJ11" i="3"/>
  <c r="AJ13" i="3" s="1"/>
  <c r="AM47" i="1"/>
  <c r="AM43" i="1"/>
  <c r="AN114" i="3" s="1"/>
  <c r="AN32" i="3" s="1"/>
  <c r="AL50" i="1"/>
  <c r="AL24" i="2"/>
  <c r="AL7" i="1"/>
  <c r="AI26" i="3"/>
  <c r="AW54" i="1"/>
  <c r="AK8" i="1"/>
  <c r="AK10" i="1" s="1"/>
  <c r="AK7" i="3"/>
  <c r="AK108" i="3" s="1"/>
  <c r="AK22" i="3" s="1"/>
  <c r="AK23" i="3" s="1"/>
  <c r="AK24" i="3" s="1"/>
  <c r="W70" i="3"/>
  <c r="W79" i="3"/>
  <c r="V80" i="3"/>
  <c r="V82" i="3" s="1"/>
  <c r="AH78" i="3"/>
  <c r="AB68" i="3"/>
  <c r="AC66" i="3"/>
  <c r="Y56" i="3"/>
  <c r="X57" i="3"/>
  <c r="X59" i="3" s="1"/>
  <c r="X87" i="3" s="1"/>
  <c r="X90" i="3" s="1"/>
  <c r="X98" i="3" s="1"/>
  <c r="X64" i="3" s="1"/>
  <c r="AK48" i="3" l="1"/>
  <c r="AK49" i="3" s="1"/>
  <c r="AD118" i="3"/>
  <c r="AD119" i="3"/>
  <c r="AE117" i="3"/>
  <c r="AD35" i="3"/>
  <c r="AP116" i="3"/>
  <c r="AI88" i="3"/>
  <c r="AJ73" i="3"/>
  <c r="AJ88" i="3" s="1"/>
  <c r="AQ115" i="3"/>
  <c r="AP49" i="1"/>
  <c r="AO16" i="2"/>
  <c r="AO57" i="1"/>
  <c r="AO59" i="1" s="1"/>
  <c r="AO11" i="2"/>
  <c r="AM18" i="1"/>
  <c r="AM19" i="1" s="1"/>
  <c r="AM69" i="1"/>
  <c r="AM12" i="2"/>
  <c r="AM13" i="2" s="1"/>
  <c r="AM14" i="2" s="1"/>
  <c r="AN17" i="1"/>
  <c r="AN68" i="1"/>
  <c r="AJ26" i="3"/>
  <c r="AL67" i="1"/>
  <c r="AL14" i="1"/>
  <c r="AL21" i="1" s="1"/>
  <c r="AN47" i="1"/>
  <c r="AN43" i="1"/>
  <c r="AO114" i="3" s="1"/>
  <c r="AO32" i="3" s="1"/>
  <c r="AL9" i="3"/>
  <c r="AK27" i="1"/>
  <c r="AO39" i="1"/>
  <c r="AO19" i="2"/>
  <c r="AP43" i="3"/>
  <c r="AM24" i="2"/>
  <c r="AM7" i="1"/>
  <c r="AM50" i="1"/>
  <c r="AK20" i="2"/>
  <c r="AK22" i="2" s="1"/>
  <c r="AK25" i="2" s="1"/>
  <c r="AK27" i="2" s="1"/>
  <c r="AL16" i="3" s="1"/>
  <c r="AK70" i="1"/>
  <c r="AL38" i="3" s="1"/>
  <c r="AJ29" i="1"/>
  <c r="AK15" i="3" s="1"/>
  <c r="AK11" i="3"/>
  <c r="AK13" i="3" s="1"/>
  <c r="AM21" i="2"/>
  <c r="AI8" i="2"/>
  <c r="AI3" i="2"/>
  <c r="AI27" i="3"/>
  <c r="AL8" i="1"/>
  <c r="AL10" i="1" s="1"/>
  <c r="AL7" i="3"/>
  <c r="AL108" i="3" s="1"/>
  <c r="AL22" i="3" s="1"/>
  <c r="AL23" i="3" s="1"/>
  <c r="AL24" i="3" s="1"/>
  <c r="X70" i="3"/>
  <c r="X79" i="3"/>
  <c r="W80" i="3"/>
  <c r="W82" i="3" s="1"/>
  <c r="AI78" i="3"/>
  <c r="AD66" i="3"/>
  <c r="AC68" i="3"/>
  <c r="Z56" i="3"/>
  <c r="Y57" i="3"/>
  <c r="Y59" i="3" s="1"/>
  <c r="Y87" i="3" s="1"/>
  <c r="Y90" i="3" s="1"/>
  <c r="Y98" i="3" s="1"/>
  <c r="Y64" i="3" s="1"/>
  <c r="AJ75" i="3" l="1"/>
  <c r="AC39" i="3"/>
  <c r="AC40" i="3" s="1"/>
  <c r="AC51" i="3" s="1"/>
  <c r="AC53" i="3" s="1"/>
  <c r="AC54" i="3" s="1"/>
  <c r="AL48" i="3"/>
  <c r="AL49" i="3" s="1"/>
  <c r="AR115" i="3"/>
  <c r="AF117" i="3"/>
  <c r="AE35" i="3"/>
  <c r="AE119" i="3"/>
  <c r="AQ116" i="3"/>
  <c r="AE118" i="3"/>
  <c r="AK73" i="3"/>
  <c r="AK75" i="3" s="1"/>
  <c r="AO17" i="1"/>
  <c r="AO68" i="1"/>
  <c r="AN62" i="1"/>
  <c r="AN12" i="2"/>
  <c r="AN13" i="2" s="1"/>
  <c r="AN14" i="2" s="1"/>
  <c r="AN69" i="1"/>
  <c r="AN18" i="1"/>
  <c r="AN19" i="1" s="1"/>
  <c r="AQ49" i="1"/>
  <c r="AP16" i="2"/>
  <c r="AP57" i="1"/>
  <c r="AP59" i="1" s="1"/>
  <c r="AP11" i="2"/>
  <c r="AJ27" i="3"/>
  <c r="AK26" i="3"/>
  <c r="AN21" i="2"/>
  <c r="AN50" i="1"/>
  <c r="AN24" i="2"/>
  <c r="AN7" i="1"/>
  <c r="AM67" i="1"/>
  <c r="AM14" i="1"/>
  <c r="AM21" i="1" s="1"/>
  <c r="AJ8" i="2"/>
  <c r="AJ3" i="2"/>
  <c r="AM9" i="3"/>
  <c r="AL27" i="1"/>
  <c r="AP19" i="2"/>
  <c r="AQ43" i="3"/>
  <c r="AP39" i="1"/>
  <c r="AL20" i="2"/>
  <c r="AL22" i="2" s="1"/>
  <c r="AL25" i="2" s="1"/>
  <c r="AL27" i="2" s="1"/>
  <c r="AM16" i="3" s="1"/>
  <c r="AL70" i="1"/>
  <c r="AM38" i="3" s="1"/>
  <c r="AO47" i="1"/>
  <c r="AO43" i="1"/>
  <c r="AP114" i="3" s="1"/>
  <c r="AP32" i="3" s="1"/>
  <c r="AL11" i="3"/>
  <c r="AL13" i="3" s="1"/>
  <c r="AK29" i="1"/>
  <c r="AL15" i="3" s="1"/>
  <c r="AM8" i="1"/>
  <c r="AM10" i="1" s="1"/>
  <c r="AM7" i="3"/>
  <c r="AM108" i="3" s="1"/>
  <c r="AM22" i="3" s="1"/>
  <c r="AM23" i="3" s="1"/>
  <c r="AM24" i="3" s="1"/>
  <c r="Y70" i="3"/>
  <c r="Y79" i="3"/>
  <c r="X80" i="3"/>
  <c r="X82" i="3" s="1"/>
  <c r="AJ78" i="3"/>
  <c r="AD68" i="3"/>
  <c r="AE66" i="3"/>
  <c r="AA56" i="3"/>
  <c r="Z57" i="3"/>
  <c r="Z59" i="3" s="1"/>
  <c r="Z87" i="3" s="1"/>
  <c r="Z90" i="3" s="1"/>
  <c r="Z98" i="3" s="1"/>
  <c r="Z64" i="3" s="1"/>
  <c r="AD39" i="3" l="1"/>
  <c r="AD40" i="3" s="1"/>
  <c r="AD51" i="3" s="1"/>
  <c r="AD53" i="3" s="1"/>
  <c r="AD54" i="3" s="1"/>
  <c r="AM48" i="3"/>
  <c r="AM49" i="3" s="1"/>
  <c r="AF119" i="3"/>
  <c r="AE39" i="3"/>
  <c r="AE40" i="3" s="1"/>
  <c r="AE51" i="3" s="1"/>
  <c r="AE53" i="3" s="1"/>
  <c r="AE54" i="3" s="1"/>
  <c r="AG117" i="3"/>
  <c r="AF35" i="3"/>
  <c r="AS115" i="3"/>
  <c r="AL73" i="3"/>
  <c r="AL88" i="3" s="1"/>
  <c r="AF118" i="3"/>
  <c r="AK88" i="3"/>
  <c r="AR116" i="3"/>
  <c r="AO62" i="1"/>
  <c r="AO18" i="1"/>
  <c r="AO19" i="1" s="1"/>
  <c r="AO69" i="1"/>
  <c r="AO12" i="2"/>
  <c r="AO13" i="2" s="1"/>
  <c r="AO14" i="2" s="1"/>
  <c r="AQ16" i="2"/>
  <c r="AR49" i="1"/>
  <c r="AQ11" i="2"/>
  <c r="AQ57" i="1"/>
  <c r="AQ59" i="1" s="1"/>
  <c r="AP17" i="1"/>
  <c r="AP68" i="1"/>
  <c r="AK27" i="3"/>
  <c r="AP47" i="1"/>
  <c r="AP43" i="1"/>
  <c r="AQ114" i="3" s="1"/>
  <c r="AQ32" i="3" s="1"/>
  <c r="AM20" i="2"/>
  <c r="AM22" i="2" s="1"/>
  <c r="AM25" i="2" s="1"/>
  <c r="AM27" i="2" s="1"/>
  <c r="AN16" i="3" s="1"/>
  <c r="AM70" i="1"/>
  <c r="AN38" i="3" s="1"/>
  <c r="AK8" i="2"/>
  <c r="AK3" i="2"/>
  <c r="AM11" i="3"/>
  <c r="AM13" i="3" s="1"/>
  <c r="AL29" i="1"/>
  <c r="AM15" i="3" s="1"/>
  <c r="AN67" i="1"/>
  <c r="AN14" i="1"/>
  <c r="AN21" i="1" s="1"/>
  <c r="AO21" i="2"/>
  <c r="AN9" i="3"/>
  <c r="AN48" i="3" s="1"/>
  <c r="AM27" i="1"/>
  <c r="AQ19" i="2"/>
  <c r="AR43" i="3"/>
  <c r="AQ39" i="1"/>
  <c r="AO24" i="2"/>
  <c r="AO50" i="1"/>
  <c r="AO7" i="1"/>
  <c r="AL26" i="3"/>
  <c r="AN8" i="1"/>
  <c r="AN10" i="1" s="1"/>
  <c r="AN7" i="3"/>
  <c r="AN108" i="3" s="1"/>
  <c r="AN22" i="3" s="1"/>
  <c r="AN23" i="3" s="1"/>
  <c r="AN24" i="3" s="1"/>
  <c r="Z70" i="3"/>
  <c r="Z79" i="3"/>
  <c r="Y80" i="3"/>
  <c r="Y82" i="3" s="1"/>
  <c r="AK78" i="3"/>
  <c r="AF66" i="3"/>
  <c r="AE68" i="3"/>
  <c r="AB56" i="3"/>
  <c r="AA57" i="3"/>
  <c r="AA59" i="3" s="1"/>
  <c r="AA87" i="3" s="1"/>
  <c r="AA90" i="3" s="1"/>
  <c r="AA98" i="3" s="1"/>
  <c r="AA64" i="3" s="1"/>
  <c r="AL75" i="3" l="1"/>
  <c r="AT115" i="3"/>
  <c r="AG35" i="3"/>
  <c r="AH117" i="3"/>
  <c r="AS116" i="3"/>
  <c r="AG119" i="3"/>
  <c r="AM73" i="3"/>
  <c r="AM75" i="3" s="1"/>
  <c r="AG118" i="3"/>
  <c r="AM26" i="3"/>
  <c r="AM27" i="3" s="1"/>
  <c r="AS49" i="1"/>
  <c r="AR16" i="2"/>
  <c r="AR57" i="1"/>
  <c r="AR59" i="1" s="1"/>
  <c r="AR11" i="2"/>
  <c r="AP62" i="1"/>
  <c r="AP69" i="1"/>
  <c r="AP18" i="1"/>
  <c r="AP19" i="1" s="1"/>
  <c r="AP12" i="2"/>
  <c r="AP13" i="2" s="1"/>
  <c r="AP14" i="2" s="1"/>
  <c r="AQ68" i="1"/>
  <c r="AQ17" i="1"/>
  <c r="AO67" i="1"/>
  <c r="AO14" i="1"/>
  <c r="AO21" i="1" s="1"/>
  <c r="AL27" i="3"/>
  <c r="AO9" i="3"/>
  <c r="AO48" i="3" s="1"/>
  <c r="AN27" i="1"/>
  <c r="AN20" i="2"/>
  <c r="AN22" i="2" s="1"/>
  <c r="AN25" i="2" s="1"/>
  <c r="AN27" i="2" s="1"/>
  <c r="AO16" i="3" s="1"/>
  <c r="AN70" i="1"/>
  <c r="AO38" i="3" s="1"/>
  <c r="AL8" i="2"/>
  <c r="AL3" i="2"/>
  <c r="AP21" i="2"/>
  <c r="AQ47" i="1"/>
  <c r="AQ43" i="1"/>
  <c r="AR114" i="3" s="1"/>
  <c r="AR32" i="3" s="1"/>
  <c r="AN11" i="3"/>
  <c r="AN13" i="3" s="1"/>
  <c r="AM29" i="1"/>
  <c r="AN15" i="3" s="1"/>
  <c r="AP50" i="1"/>
  <c r="AP7" i="1"/>
  <c r="AP24" i="2"/>
  <c r="AR19" i="2"/>
  <c r="AS43" i="3"/>
  <c r="AR39" i="1"/>
  <c r="AN49" i="3"/>
  <c r="AO8" i="1"/>
  <c r="AO10" i="1" s="1"/>
  <c r="AO7" i="3"/>
  <c r="AO108" i="3" s="1"/>
  <c r="AO22" i="3" s="1"/>
  <c r="AO23" i="3" s="1"/>
  <c r="AO24" i="3" s="1"/>
  <c r="AA70" i="3"/>
  <c r="AA79" i="3"/>
  <c r="Z80" i="3"/>
  <c r="Z82" i="3" s="1"/>
  <c r="AL78" i="3"/>
  <c r="AG66" i="3"/>
  <c r="AF68" i="3"/>
  <c r="AC56" i="3"/>
  <c r="AB57" i="3"/>
  <c r="AB59" i="3" s="1"/>
  <c r="AB87" i="3" s="1"/>
  <c r="AB90" i="3" s="1"/>
  <c r="AB98" i="3" s="1"/>
  <c r="AB64" i="3" s="1"/>
  <c r="AM88" i="3" l="1"/>
  <c r="AN73" i="3"/>
  <c r="AF39" i="3"/>
  <c r="AF40" i="3" s="1"/>
  <c r="AF51" i="3" s="1"/>
  <c r="AF53" i="3" s="1"/>
  <c r="AF54" i="3" s="1"/>
  <c r="AT116" i="3"/>
  <c r="AH118" i="3"/>
  <c r="AI117" i="3"/>
  <c r="AH35" i="3"/>
  <c r="AG39" i="3"/>
  <c r="AG40" i="3" s="1"/>
  <c r="AG51" i="3" s="1"/>
  <c r="AG53" i="3" s="1"/>
  <c r="AG54" i="3" s="1"/>
  <c r="AU115" i="3"/>
  <c r="AH119" i="3"/>
  <c r="AR17" i="1"/>
  <c r="AR68" i="1"/>
  <c r="AQ62" i="1"/>
  <c r="AQ69" i="1"/>
  <c r="AQ12" i="2"/>
  <c r="AQ13" i="2" s="1"/>
  <c r="AQ14" i="2" s="1"/>
  <c r="AQ18" i="1"/>
  <c r="AQ19" i="1" s="1"/>
  <c r="AS16" i="2"/>
  <c r="AT49" i="1"/>
  <c r="AS11" i="2"/>
  <c r="AS57" i="1"/>
  <c r="AS59" i="1" s="1"/>
  <c r="AN26" i="3"/>
  <c r="AN27" i="3" s="1"/>
  <c r="AQ24" i="2"/>
  <c r="AQ7" i="1"/>
  <c r="AQ50" i="1"/>
  <c r="AO49" i="3"/>
  <c r="AR47" i="1"/>
  <c r="AR43" i="1"/>
  <c r="AS114" i="3" s="1"/>
  <c r="AS32" i="3" s="1"/>
  <c r="AS19" i="2"/>
  <c r="AT43" i="3"/>
  <c r="AS39" i="1"/>
  <c r="AP9" i="3"/>
  <c r="AP48" i="3" s="1"/>
  <c r="AO27" i="1"/>
  <c r="AQ21" i="2"/>
  <c r="AP67" i="1"/>
  <c r="AP14" i="1"/>
  <c r="AP21" i="1" s="1"/>
  <c r="AM3" i="2"/>
  <c r="AM8" i="2"/>
  <c r="AO20" i="2"/>
  <c r="AO22" i="2" s="1"/>
  <c r="AO25" i="2" s="1"/>
  <c r="AO27" i="2" s="1"/>
  <c r="AP16" i="3" s="1"/>
  <c r="AO70" i="1"/>
  <c r="AP38" i="3" s="1"/>
  <c r="AN29" i="1"/>
  <c r="AO15" i="3" s="1"/>
  <c r="AO11" i="3"/>
  <c r="AO26" i="3" s="1"/>
  <c r="AN75" i="3"/>
  <c r="AN88" i="3"/>
  <c r="AP8" i="1"/>
  <c r="AP10" i="1" s="1"/>
  <c r="AP7" i="3"/>
  <c r="AP108" i="3" s="1"/>
  <c r="AP22" i="3" s="1"/>
  <c r="AP23" i="3" s="1"/>
  <c r="AP24" i="3" s="1"/>
  <c r="AB70" i="3"/>
  <c r="AB79" i="3"/>
  <c r="AA80" i="3"/>
  <c r="AA82" i="3" s="1"/>
  <c r="AM78" i="3"/>
  <c r="AH66" i="3"/>
  <c r="AG68" i="3"/>
  <c r="AD56" i="3"/>
  <c r="AC57" i="3"/>
  <c r="AC59" i="3" s="1"/>
  <c r="AC87" i="3" s="1"/>
  <c r="AC90" i="3" s="1"/>
  <c r="AC98" i="3" s="1"/>
  <c r="AC64" i="3" s="1"/>
  <c r="AI119" i="3" l="1"/>
  <c r="AI118" i="3"/>
  <c r="AH39" i="3"/>
  <c r="AH40" i="3" s="1"/>
  <c r="AH51" i="3" s="1"/>
  <c r="AH53" i="3" s="1"/>
  <c r="AH54" i="3" s="1"/>
  <c r="AJ117" i="3"/>
  <c r="AI35" i="3"/>
  <c r="AV115" i="3"/>
  <c r="AU116" i="3"/>
  <c r="AS68" i="1"/>
  <c r="AS17" i="1"/>
  <c r="AR62" i="1"/>
  <c r="AR69" i="1"/>
  <c r="AR18" i="1"/>
  <c r="AR19" i="1" s="1"/>
  <c r="AR12" i="2"/>
  <c r="AR13" i="2" s="1"/>
  <c r="AR14" i="2" s="1"/>
  <c r="AT16" i="2"/>
  <c r="AU49" i="1"/>
  <c r="AT11" i="2"/>
  <c r="AT57" i="1"/>
  <c r="AT59" i="1" s="1"/>
  <c r="AO27" i="3"/>
  <c r="AR21" i="2"/>
  <c r="AR50" i="1"/>
  <c r="AR24" i="2"/>
  <c r="AR7" i="1"/>
  <c r="AP11" i="3"/>
  <c r="AP26" i="3" s="1"/>
  <c r="AO29" i="1"/>
  <c r="AP15" i="3" s="1"/>
  <c r="AO13" i="3"/>
  <c r="AO73" i="3" s="1"/>
  <c r="AO75" i="3" s="1"/>
  <c r="AN3" i="2"/>
  <c r="AN8" i="2"/>
  <c r="AQ9" i="3"/>
  <c r="AQ48" i="3" s="1"/>
  <c r="AP27" i="1"/>
  <c r="AU43" i="3"/>
  <c r="AT39" i="1"/>
  <c r="AT19" i="2"/>
  <c r="AQ67" i="1"/>
  <c r="AQ14" i="1"/>
  <c r="AQ21" i="1" s="1"/>
  <c r="AS47" i="1"/>
  <c r="AS43" i="1"/>
  <c r="AT114" i="3" s="1"/>
  <c r="AT32" i="3" s="1"/>
  <c r="AP49" i="3"/>
  <c r="AP20" i="2"/>
  <c r="AP22" i="2" s="1"/>
  <c r="AP25" i="2" s="1"/>
  <c r="AP27" i="2" s="1"/>
  <c r="AQ16" i="3" s="1"/>
  <c r="AP70" i="1"/>
  <c r="AQ38" i="3" s="1"/>
  <c r="AQ8" i="1"/>
  <c r="AQ10" i="1" s="1"/>
  <c r="AQ7" i="3"/>
  <c r="AQ108" i="3" s="1"/>
  <c r="AQ22" i="3" s="1"/>
  <c r="AQ23" i="3" s="1"/>
  <c r="AQ24" i="3" s="1"/>
  <c r="AC70" i="3"/>
  <c r="AC79" i="3"/>
  <c r="AB80" i="3"/>
  <c r="AB82" i="3" s="1"/>
  <c r="AN78" i="3"/>
  <c r="AI66" i="3"/>
  <c r="AH68" i="3"/>
  <c r="AE56" i="3"/>
  <c r="AD57" i="3"/>
  <c r="AD59" i="3" s="1"/>
  <c r="AD87" i="3" s="1"/>
  <c r="AD90" i="3" s="1"/>
  <c r="AD98" i="3" s="1"/>
  <c r="AD64" i="3" s="1"/>
  <c r="AJ118" i="3" l="1"/>
  <c r="AV116" i="3"/>
  <c r="AW115" i="3"/>
  <c r="AJ119" i="3"/>
  <c r="AJ35" i="3"/>
  <c r="AK117" i="3"/>
  <c r="AS62" i="1"/>
  <c r="AS18" i="1"/>
  <c r="AS19" i="1" s="1"/>
  <c r="AS69" i="1"/>
  <c r="AS12" i="2"/>
  <c r="AS13" i="2" s="1"/>
  <c r="AS14" i="2" s="1"/>
  <c r="AT68" i="1"/>
  <c r="AT17" i="1"/>
  <c r="AV49" i="1"/>
  <c r="AU16" i="2"/>
  <c r="AU11" i="2"/>
  <c r="AU57" i="1"/>
  <c r="AU59" i="1" s="1"/>
  <c r="AO88" i="3"/>
  <c r="AP13" i="3"/>
  <c r="AP73" i="3" s="1"/>
  <c r="AP75" i="3" s="1"/>
  <c r="AP27" i="3"/>
  <c r="AS24" i="2"/>
  <c r="AS50" i="1"/>
  <c r="AS7" i="1"/>
  <c r="AQ49" i="3"/>
  <c r="AP29" i="1"/>
  <c r="AQ15" i="3" s="1"/>
  <c r="AQ11" i="3"/>
  <c r="AQ26" i="3" s="1"/>
  <c r="AR67" i="1"/>
  <c r="AR14" i="1"/>
  <c r="AR21" i="1" s="1"/>
  <c r="AQ20" i="2"/>
  <c r="AQ22" i="2" s="1"/>
  <c r="AQ25" i="2" s="1"/>
  <c r="AQ27" i="2" s="1"/>
  <c r="AR16" i="3" s="1"/>
  <c r="AQ70" i="1"/>
  <c r="AR38" i="3" s="1"/>
  <c r="AV43" i="3"/>
  <c r="AU39" i="1"/>
  <c r="AU19" i="2"/>
  <c r="AR9" i="3"/>
  <c r="AR48" i="3" s="1"/>
  <c r="AQ27" i="1"/>
  <c r="AT47" i="1"/>
  <c r="AT43" i="1"/>
  <c r="AU114" i="3" s="1"/>
  <c r="AU32" i="3" s="1"/>
  <c r="AO3" i="2"/>
  <c r="AO8" i="2"/>
  <c r="AS21" i="2"/>
  <c r="AR8" i="1"/>
  <c r="AR10" i="1" s="1"/>
  <c r="AR7" i="3"/>
  <c r="AR108" i="3" s="1"/>
  <c r="AR22" i="3" s="1"/>
  <c r="AR23" i="3" s="1"/>
  <c r="AR24" i="3" s="1"/>
  <c r="AD70" i="3"/>
  <c r="AD79" i="3"/>
  <c r="AC80" i="3"/>
  <c r="AC82" i="3" s="1"/>
  <c r="AO78" i="3"/>
  <c r="AI68" i="3"/>
  <c r="AJ66" i="3"/>
  <c r="AF56" i="3"/>
  <c r="AE57" i="3"/>
  <c r="AE59" i="3" s="1"/>
  <c r="AE87" i="3" s="1"/>
  <c r="AE90" i="3" s="1"/>
  <c r="AE98" i="3" s="1"/>
  <c r="AE64" i="3" s="1"/>
  <c r="AP88" i="3" l="1"/>
  <c r="AI39" i="3"/>
  <c r="AI40" i="3" s="1"/>
  <c r="AI51" i="3" s="1"/>
  <c r="AI53" i="3" s="1"/>
  <c r="AI54" i="3" s="1"/>
  <c r="AX115" i="3"/>
  <c r="AK35" i="3"/>
  <c r="AL117" i="3"/>
  <c r="AM117" i="3" s="1"/>
  <c r="AJ39" i="3"/>
  <c r="AJ40" i="3" s="1"/>
  <c r="AJ51" i="3" s="1"/>
  <c r="AJ53" i="3" s="1"/>
  <c r="AJ54" i="3" s="1"/>
  <c r="AK118" i="3"/>
  <c r="AW116" i="3"/>
  <c r="AK119" i="3"/>
  <c r="AT62" i="1"/>
  <c r="AT12" i="2"/>
  <c r="AT13" i="2" s="1"/>
  <c r="AT14" i="2" s="1"/>
  <c r="AT69" i="1"/>
  <c r="AT18" i="1"/>
  <c r="AT19" i="1" s="1"/>
  <c r="AW49" i="1"/>
  <c r="AV16" i="2"/>
  <c r="AV57" i="1"/>
  <c r="AV59" i="1" s="1"/>
  <c r="AV11" i="2"/>
  <c r="AU17" i="1"/>
  <c r="AU68" i="1"/>
  <c r="AQ27" i="3"/>
  <c r="AR20" i="2"/>
  <c r="AR22" i="2" s="1"/>
  <c r="AR25" i="2" s="1"/>
  <c r="AR27" i="2" s="1"/>
  <c r="AS16" i="3" s="1"/>
  <c r="AR70" i="1"/>
  <c r="AS38" i="3" s="1"/>
  <c r="AU47" i="1"/>
  <c r="AU43" i="1"/>
  <c r="AV114" i="3" s="1"/>
  <c r="AV32" i="3" s="1"/>
  <c r="AV39" i="1"/>
  <c r="AV19" i="2"/>
  <c r="AW43" i="3"/>
  <c r="AQ13" i="3"/>
  <c r="AQ73" i="3" s="1"/>
  <c r="AQ75" i="3" s="1"/>
  <c r="AT50" i="1"/>
  <c r="AT24" i="2"/>
  <c r="AT7" i="1"/>
  <c r="AP3" i="2"/>
  <c r="AP8" i="2"/>
  <c r="AQ29" i="1"/>
  <c r="AR15" i="3" s="1"/>
  <c r="AR11" i="3"/>
  <c r="AR13" i="3" s="1"/>
  <c r="AS67" i="1"/>
  <c r="AS14" i="1"/>
  <c r="AS21" i="1" s="1"/>
  <c r="AT21" i="2"/>
  <c r="AR49" i="3"/>
  <c r="AS9" i="3"/>
  <c r="AS48" i="3" s="1"/>
  <c r="AR27" i="1"/>
  <c r="AS8" i="1"/>
  <c r="AS10" i="1" s="1"/>
  <c r="AS7" i="3"/>
  <c r="AS108" i="3" s="1"/>
  <c r="AS22" i="3" s="1"/>
  <c r="AS23" i="3" s="1"/>
  <c r="AS24" i="3" s="1"/>
  <c r="AE70" i="3"/>
  <c r="AE79" i="3"/>
  <c r="AD80" i="3"/>
  <c r="AD82" i="3" s="1"/>
  <c r="AP78" i="3"/>
  <c r="AJ68" i="3"/>
  <c r="AK66" i="3"/>
  <c r="AG56" i="3"/>
  <c r="AF57" i="3"/>
  <c r="AF59" i="3" s="1"/>
  <c r="AF87" i="3" s="1"/>
  <c r="AF90" i="3" s="1"/>
  <c r="AF98" i="3" s="1"/>
  <c r="AF64" i="3" s="1"/>
  <c r="AL118" i="3" l="1"/>
  <c r="AM118" i="3" s="1"/>
  <c r="AL119" i="3"/>
  <c r="AM119" i="3" s="1"/>
  <c r="AK39" i="3"/>
  <c r="AK40" i="3" s="1"/>
  <c r="AK51" i="3" s="1"/>
  <c r="AK53" i="3" s="1"/>
  <c r="AK54" i="3" s="1"/>
  <c r="AX116" i="3"/>
  <c r="AL35" i="3"/>
  <c r="AW16" i="2"/>
  <c r="AW11" i="2"/>
  <c r="AW57" i="1"/>
  <c r="AW59" i="1" s="1"/>
  <c r="AV68" i="1"/>
  <c r="AV17" i="1"/>
  <c r="AU62" i="1"/>
  <c r="AU69" i="1"/>
  <c r="AU18" i="1"/>
  <c r="AU19" i="1" s="1"/>
  <c r="AU12" i="2"/>
  <c r="AU13" i="2" s="1"/>
  <c r="AU14" i="2" s="1"/>
  <c r="AR26" i="3"/>
  <c r="AW39" i="1"/>
  <c r="AW19" i="2"/>
  <c r="AX43" i="3"/>
  <c r="AU21" i="2"/>
  <c r="AT9" i="3"/>
  <c r="AT48" i="3" s="1"/>
  <c r="AS27" i="1"/>
  <c r="AU24" i="2"/>
  <c r="AU50" i="1"/>
  <c r="AU7" i="1"/>
  <c r="AT67" i="1"/>
  <c r="AT14" i="1"/>
  <c r="AT21" i="1" s="1"/>
  <c r="AS20" i="2"/>
  <c r="AS22" i="2" s="1"/>
  <c r="AS25" i="2" s="1"/>
  <c r="AS27" i="2" s="1"/>
  <c r="AT16" i="3" s="1"/>
  <c r="AS70" i="1"/>
  <c r="AT38" i="3" s="1"/>
  <c r="AQ3" i="2"/>
  <c r="AQ8" i="2"/>
  <c r="AR29" i="1"/>
  <c r="AS15" i="3" s="1"/>
  <c r="AS11" i="3"/>
  <c r="AS13" i="3" s="1"/>
  <c r="AS49" i="3"/>
  <c r="AQ88" i="3"/>
  <c r="AR73" i="3"/>
  <c r="AR75" i="3" s="1"/>
  <c r="AV47" i="1"/>
  <c r="AV43" i="1"/>
  <c r="AW114" i="3" s="1"/>
  <c r="AW32" i="3" s="1"/>
  <c r="AT8" i="1"/>
  <c r="AT10" i="1" s="1"/>
  <c r="AT7" i="3"/>
  <c r="AT108" i="3" s="1"/>
  <c r="AT22" i="3" s="1"/>
  <c r="AT23" i="3" s="1"/>
  <c r="AT24" i="3" s="1"/>
  <c r="AF70" i="3"/>
  <c r="AF79" i="3"/>
  <c r="AE80" i="3"/>
  <c r="AE82" i="3" s="1"/>
  <c r="AQ78" i="3"/>
  <c r="AK68" i="3"/>
  <c r="AL66" i="3"/>
  <c r="AH56" i="3"/>
  <c r="AG57" i="3"/>
  <c r="AG59" i="3" s="1"/>
  <c r="AG87" i="3" s="1"/>
  <c r="AG90" i="3" s="1"/>
  <c r="AG98" i="3" s="1"/>
  <c r="AG64" i="3" s="1"/>
  <c r="AM35" i="3" l="1"/>
  <c r="AN117" i="3"/>
  <c r="AL39" i="3"/>
  <c r="AL40" i="3" s="1"/>
  <c r="AL51" i="3" s="1"/>
  <c r="AL53" i="3" s="1"/>
  <c r="AL54" i="3" s="1"/>
  <c r="AW68" i="1"/>
  <c r="AW17" i="1"/>
  <c r="AV62" i="1"/>
  <c r="AV69" i="1"/>
  <c r="AV12" i="2"/>
  <c r="AV13" i="2" s="1"/>
  <c r="AV14" i="2" s="1"/>
  <c r="AV18" i="1"/>
  <c r="AV19" i="1" s="1"/>
  <c r="AR88" i="3"/>
  <c r="AS73" i="3"/>
  <c r="AS88" i="3" s="1"/>
  <c r="AR3" i="2"/>
  <c r="AR8" i="2"/>
  <c r="AT49" i="3"/>
  <c r="AT20" i="2"/>
  <c r="AT22" i="2" s="1"/>
  <c r="AT25" i="2" s="1"/>
  <c r="AT27" i="2" s="1"/>
  <c r="AU16" i="3" s="1"/>
  <c r="AT70" i="1"/>
  <c r="AU38" i="3" s="1"/>
  <c r="AV50" i="1"/>
  <c r="AV24" i="2"/>
  <c r="AV7" i="1"/>
  <c r="AS26" i="3"/>
  <c r="AS29" i="1"/>
  <c r="AT15" i="3" s="1"/>
  <c r="AT11" i="3"/>
  <c r="AT13" i="3" s="1"/>
  <c r="AW47" i="1"/>
  <c r="AW43" i="1"/>
  <c r="AX114" i="3" s="1"/>
  <c r="AX32" i="3" s="1"/>
  <c r="AV21" i="2"/>
  <c r="AU67" i="1"/>
  <c r="AU14" i="1"/>
  <c r="AU21" i="1" s="1"/>
  <c r="AU9" i="3"/>
  <c r="AU48" i="3" s="1"/>
  <c r="AT27" i="1"/>
  <c r="AR27" i="3"/>
  <c r="AU8" i="1"/>
  <c r="AU10" i="1" s="1"/>
  <c r="AU7" i="3"/>
  <c r="AU108" i="3" s="1"/>
  <c r="AU22" i="3" s="1"/>
  <c r="AU23" i="3" s="1"/>
  <c r="AU24" i="3" s="1"/>
  <c r="AG70" i="3"/>
  <c r="AG79" i="3"/>
  <c r="AF80" i="3"/>
  <c r="AF82" i="3" s="1"/>
  <c r="AR78" i="3"/>
  <c r="AL68" i="3"/>
  <c r="AM66" i="3"/>
  <c r="AI56" i="3"/>
  <c r="AH57" i="3"/>
  <c r="AH59" i="3" s="1"/>
  <c r="AH87" i="3" s="1"/>
  <c r="AH90" i="3" s="1"/>
  <c r="AH98" i="3" s="1"/>
  <c r="AH64" i="3" s="1"/>
  <c r="AO117" i="3" l="1"/>
  <c r="AN35" i="3"/>
  <c r="AN118" i="3"/>
  <c r="AN119" i="3"/>
  <c r="AS75" i="3"/>
  <c r="AT73" i="3"/>
  <c r="AT75" i="3" s="1"/>
  <c r="AW12" i="2"/>
  <c r="AW13" i="2" s="1"/>
  <c r="AW14" i="2" s="1"/>
  <c r="AW69" i="1"/>
  <c r="AW18" i="1"/>
  <c r="AW19" i="1" s="1"/>
  <c r="AW62" i="1"/>
  <c r="AV67" i="1"/>
  <c r="AV14" i="1"/>
  <c r="AV21" i="1" s="1"/>
  <c r="AU49" i="3"/>
  <c r="AT29" i="1"/>
  <c r="AU15" i="3" s="1"/>
  <c r="AU11" i="3"/>
  <c r="AU26" i="3" s="1"/>
  <c r="AT26" i="3"/>
  <c r="AU20" i="2"/>
  <c r="AU22" i="2" s="1"/>
  <c r="AU25" i="2" s="1"/>
  <c r="AU27" i="2" s="1"/>
  <c r="AV16" i="3" s="1"/>
  <c r="AU70" i="1"/>
  <c r="AV38" i="3" s="1"/>
  <c r="AS3" i="2"/>
  <c r="AS8" i="2"/>
  <c r="AW21" i="2"/>
  <c r="AV9" i="3"/>
  <c r="AV48" i="3" s="1"/>
  <c r="AU27" i="1"/>
  <c r="AS27" i="3"/>
  <c r="AW24" i="2"/>
  <c r="AW50" i="1"/>
  <c r="AW7" i="1"/>
  <c r="AV8" i="1"/>
  <c r="AV10" i="1" s="1"/>
  <c r="AV7" i="3"/>
  <c r="AV108" i="3" s="1"/>
  <c r="AV22" i="3" s="1"/>
  <c r="AV23" i="3" s="1"/>
  <c r="AV24" i="3" s="1"/>
  <c r="AH70" i="3"/>
  <c r="AH79" i="3"/>
  <c r="AG80" i="3"/>
  <c r="AG82" i="3" s="1"/>
  <c r="AS78" i="3"/>
  <c r="AN66" i="3"/>
  <c r="AM68" i="3"/>
  <c r="AJ56" i="3"/>
  <c r="AI57" i="3"/>
  <c r="AI59" i="3" s="1"/>
  <c r="AI87" i="3" s="1"/>
  <c r="AI90" i="3" s="1"/>
  <c r="AI98" i="3" s="1"/>
  <c r="AI64" i="3" s="1"/>
  <c r="AM39" i="3" l="1"/>
  <c r="AM40" i="3" s="1"/>
  <c r="AM51" i="3" s="1"/>
  <c r="AM53" i="3" s="1"/>
  <c r="AM54" i="3" s="1"/>
  <c r="AO118" i="3"/>
  <c r="AO119" i="3"/>
  <c r="AN39" i="3"/>
  <c r="AN40" i="3" s="1"/>
  <c r="AN51" i="3" s="1"/>
  <c r="AN53" i="3" s="1"/>
  <c r="AN54" i="3" s="1"/>
  <c r="AP117" i="3"/>
  <c r="AO35" i="3"/>
  <c r="AT88" i="3"/>
  <c r="AU13" i="3"/>
  <c r="AU73" i="3" s="1"/>
  <c r="AU88" i="3" s="1"/>
  <c r="AU27" i="3"/>
  <c r="AT3" i="2"/>
  <c r="AT8" i="2"/>
  <c r="AV49" i="3"/>
  <c r="AT27" i="3"/>
  <c r="AW67" i="1"/>
  <c r="AW14" i="1"/>
  <c r="AW21" i="1" s="1"/>
  <c r="AW9" i="3"/>
  <c r="AW48" i="3" s="1"/>
  <c r="AV27" i="1"/>
  <c r="AV11" i="3"/>
  <c r="AV13" i="3" s="1"/>
  <c r="AU29" i="1"/>
  <c r="AV15" i="3" s="1"/>
  <c r="AV20" i="2"/>
  <c r="AV22" i="2" s="1"/>
  <c r="AV25" i="2" s="1"/>
  <c r="AV27" i="2" s="1"/>
  <c r="AW16" i="3" s="1"/>
  <c r="AV70" i="1"/>
  <c r="AW38" i="3" s="1"/>
  <c r="AW8" i="1"/>
  <c r="AW10" i="1" s="1"/>
  <c r="AX7" i="3" s="1"/>
  <c r="AX108" i="3" s="1"/>
  <c r="AX22" i="3" s="1"/>
  <c r="AX23" i="3" s="1"/>
  <c r="AX24" i="3" s="1"/>
  <c r="AW7" i="3"/>
  <c r="AW108" i="3" s="1"/>
  <c r="AW22" i="3" s="1"/>
  <c r="AW23" i="3" s="1"/>
  <c r="AW24" i="3" s="1"/>
  <c r="AI70" i="3"/>
  <c r="AI79" i="3"/>
  <c r="AH80" i="3"/>
  <c r="AH82" i="3" s="1"/>
  <c r="AT78" i="3"/>
  <c r="AN68" i="3"/>
  <c r="AO66" i="3"/>
  <c r="AK56" i="3"/>
  <c r="AJ57" i="3"/>
  <c r="AJ59" i="3" s="1"/>
  <c r="AJ87" i="3" s="1"/>
  <c r="AJ90" i="3" s="1"/>
  <c r="AJ98" i="3" s="1"/>
  <c r="AJ64" i="3" s="1"/>
  <c r="AU75" i="3" l="1"/>
  <c r="AV73" i="3"/>
  <c r="AP119" i="3"/>
  <c r="AQ117" i="3"/>
  <c r="AP35" i="3"/>
  <c r="AO39" i="3"/>
  <c r="AO40" i="3" s="1"/>
  <c r="AO51" i="3" s="1"/>
  <c r="AO53" i="3" s="1"/>
  <c r="AO54" i="3" s="1"/>
  <c r="AP118" i="3"/>
  <c r="AU3" i="2"/>
  <c r="AU8" i="2"/>
  <c r="AV26" i="3"/>
  <c r="AW11" i="3"/>
  <c r="AW26" i="3" s="1"/>
  <c r="AV29" i="1"/>
  <c r="AW15" i="3" s="1"/>
  <c r="AW49" i="3"/>
  <c r="AW13" i="3"/>
  <c r="AW73" i="3" s="1"/>
  <c r="AX9" i="3"/>
  <c r="AX48" i="3" s="1"/>
  <c r="AW27" i="1"/>
  <c r="AW20" i="2"/>
  <c r="AW22" i="2" s="1"/>
  <c r="AW25" i="2" s="1"/>
  <c r="AW27" i="2" s="1"/>
  <c r="AX16" i="3" s="1"/>
  <c r="AW70" i="1"/>
  <c r="AX38" i="3" s="1"/>
  <c r="AV75" i="3"/>
  <c r="AV88" i="3"/>
  <c r="AJ70" i="3"/>
  <c r="AJ79" i="3"/>
  <c r="AI80" i="3"/>
  <c r="AI82" i="3" s="1"/>
  <c r="AU78" i="3"/>
  <c r="AP66" i="3"/>
  <c r="AO68" i="3"/>
  <c r="AL56" i="3"/>
  <c r="AK57" i="3"/>
  <c r="AK59" i="3" s="1"/>
  <c r="AK87" i="3" s="1"/>
  <c r="AK90" i="3" s="1"/>
  <c r="AK98" i="3" s="1"/>
  <c r="AK64" i="3" s="1"/>
  <c r="AR117" i="3" l="1"/>
  <c r="AQ35" i="3"/>
  <c r="AQ118" i="3"/>
  <c r="AQ119" i="3"/>
  <c r="AW27" i="3"/>
  <c r="AV27" i="3"/>
  <c r="AW29" i="1"/>
  <c r="AX15" i="3" s="1"/>
  <c r="AX11" i="3"/>
  <c r="AX26" i="3" s="1"/>
  <c r="AV3" i="2"/>
  <c r="AV8" i="2"/>
  <c r="AX49" i="3"/>
  <c r="AW75" i="3"/>
  <c r="AW88" i="3"/>
  <c r="AK70" i="3"/>
  <c r="AK79" i="3"/>
  <c r="AJ80" i="3"/>
  <c r="AJ82" i="3" s="1"/>
  <c r="AV78" i="3"/>
  <c r="AP68" i="3"/>
  <c r="AQ66" i="3"/>
  <c r="AM56" i="3"/>
  <c r="AL57" i="3"/>
  <c r="AL59" i="3" s="1"/>
  <c r="AL87" i="3" s="1"/>
  <c r="AL90" i="3" s="1"/>
  <c r="AL98" i="3" s="1"/>
  <c r="AL64" i="3" s="1"/>
  <c r="AP39" i="3" l="1"/>
  <c r="AP40" i="3" s="1"/>
  <c r="AP51" i="3" s="1"/>
  <c r="AP53" i="3" s="1"/>
  <c r="AP54" i="3" s="1"/>
  <c r="AR118" i="3"/>
  <c r="AR35" i="3"/>
  <c r="AS117" i="3"/>
  <c r="AQ39" i="3"/>
  <c r="AQ40" i="3" s="1"/>
  <c r="AQ51" i="3" s="1"/>
  <c r="AQ53" i="3" s="1"/>
  <c r="AQ54" i="3" s="1"/>
  <c r="AR119" i="3"/>
  <c r="AX27" i="3"/>
  <c r="AW3" i="2"/>
  <c r="AW8" i="2"/>
  <c r="AX13" i="3"/>
  <c r="AX73" i="3" s="1"/>
  <c r="AX88" i="3" s="1"/>
  <c r="AL70" i="3"/>
  <c r="AL79" i="3"/>
  <c r="AK80" i="3"/>
  <c r="AK82" i="3" s="1"/>
  <c r="AW78" i="3"/>
  <c r="AR66" i="3"/>
  <c r="AQ68" i="3"/>
  <c r="AN56" i="3"/>
  <c r="AM57" i="3"/>
  <c r="AM59" i="3" s="1"/>
  <c r="AM87" i="3" s="1"/>
  <c r="AM90" i="3" s="1"/>
  <c r="AM98" i="3" s="1"/>
  <c r="AM64" i="3" s="1"/>
  <c r="AS119" i="3" l="1"/>
  <c r="AT117" i="3"/>
  <c r="AS35" i="3"/>
  <c r="AR39" i="3"/>
  <c r="AR40" i="3" s="1"/>
  <c r="AR51" i="3" s="1"/>
  <c r="AR53" i="3" s="1"/>
  <c r="AR54" i="3" s="1"/>
  <c r="AS118" i="3"/>
  <c r="AX75" i="3"/>
  <c r="AM70" i="3"/>
  <c r="AM79" i="3"/>
  <c r="AL80" i="3"/>
  <c r="AL82" i="3" s="1"/>
  <c r="AX78" i="3"/>
  <c r="AR68" i="3"/>
  <c r="AS66" i="3"/>
  <c r="AO56" i="3"/>
  <c r="AN57" i="3"/>
  <c r="AN59" i="3" s="1"/>
  <c r="AN87" i="3" s="1"/>
  <c r="AN90" i="3" s="1"/>
  <c r="AN98" i="3" s="1"/>
  <c r="AN64" i="3" s="1"/>
  <c r="AT118" i="3" l="1"/>
  <c r="AU117" i="3"/>
  <c r="AT35" i="3"/>
  <c r="AT119" i="3"/>
  <c r="AS39" i="3"/>
  <c r="AS40" i="3" s="1"/>
  <c r="AS51" i="3" s="1"/>
  <c r="AS53" i="3" s="1"/>
  <c r="AS54" i="3" s="1"/>
  <c r="AN70" i="3"/>
  <c r="AN79" i="3"/>
  <c r="AM80" i="3"/>
  <c r="AM82" i="3" s="1"/>
  <c r="AT66" i="3"/>
  <c r="AS68" i="3"/>
  <c r="AP56" i="3"/>
  <c r="AO57" i="3"/>
  <c r="AO59" i="3" s="1"/>
  <c r="AO87" i="3" s="1"/>
  <c r="AO90" i="3" s="1"/>
  <c r="AO98" i="3" s="1"/>
  <c r="AO64" i="3" s="1"/>
  <c r="AU119" i="3" l="1"/>
  <c r="AU35" i="3"/>
  <c r="AV117" i="3"/>
  <c r="AT39" i="3"/>
  <c r="AT40" i="3" s="1"/>
  <c r="AT51" i="3" s="1"/>
  <c r="AT53" i="3" s="1"/>
  <c r="AT54" i="3" s="1"/>
  <c r="AU118" i="3"/>
  <c r="AO70" i="3"/>
  <c r="AO79" i="3"/>
  <c r="AN80" i="3"/>
  <c r="AN82" i="3" s="1"/>
  <c r="AT68" i="3"/>
  <c r="AU66" i="3"/>
  <c r="AQ56" i="3"/>
  <c r="AP57" i="3"/>
  <c r="AP59" i="3" s="1"/>
  <c r="AP87" i="3" s="1"/>
  <c r="AP90" i="3" s="1"/>
  <c r="AP98" i="3" s="1"/>
  <c r="AP64" i="3" s="1"/>
  <c r="AV119" i="3" l="1"/>
  <c r="AV118" i="3"/>
  <c r="AU39" i="3"/>
  <c r="AU40" i="3" s="1"/>
  <c r="AU51" i="3" s="1"/>
  <c r="AU53" i="3" s="1"/>
  <c r="AU54" i="3" s="1"/>
  <c r="AV35" i="3"/>
  <c r="AW117" i="3"/>
  <c r="AP70" i="3"/>
  <c r="AP79" i="3"/>
  <c r="AO80" i="3"/>
  <c r="AO82" i="3" s="1"/>
  <c r="AU68" i="3"/>
  <c r="AV66" i="3"/>
  <c r="AR56" i="3"/>
  <c r="AQ57" i="3"/>
  <c r="AQ59" i="3" s="1"/>
  <c r="AQ87" i="3" s="1"/>
  <c r="AQ90" i="3" s="1"/>
  <c r="AQ98" i="3" s="1"/>
  <c r="AQ64" i="3" s="1"/>
  <c r="AW35" i="3" l="1"/>
  <c r="AX117" i="3"/>
  <c r="AX35" i="3" s="1"/>
  <c r="AW118" i="3"/>
  <c r="AW119" i="3"/>
  <c r="AQ70" i="3"/>
  <c r="AQ79" i="3"/>
  <c r="AP80" i="3"/>
  <c r="AP82" i="3" s="1"/>
  <c r="AW66" i="3"/>
  <c r="AV68" i="3"/>
  <c r="AS56" i="3"/>
  <c r="AR57" i="3"/>
  <c r="AR59" i="3" s="1"/>
  <c r="AR87" i="3" s="1"/>
  <c r="AR90" i="3" s="1"/>
  <c r="AR98" i="3" s="1"/>
  <c r="AR64" i="3" s="1"/>
  <c r="AV39" i="3" l="1"/>
  <c r="AV40" i="3" s="1"/>
  <c r="AV51" i="3" s="1"/>
  <c r="AV53" i="3" s="1"/>
  <c r="AV54" i="3" s="1"/>
  <c r="AX119" i="3"/>
  <c r="AX118" i="3"/>
  <c r="AX39" i="3" s="1"/>
  <c r="AX40" i="3" s="1"/>
  <c r="AX51" i="3" s="1"/>
  <c r="AX53" i="3" s="1"/>
  <c r="AX54" i="3" s="1"/>
  <c r="AW39" i="3"/>
  <c r="AW40" i="3" s="1"/>
  <c r="AW51" i="3" s="1"/>
  <c r="AW53" i="3" s="1"/>
  <c r="AW54" i="3" s="1"/>
  <c r="AR70" i="3"/>
  <c r="AR79" i="3"/>
  <c r="AQ80" i="3"/>
  <c r="AQ82" i="3" s="1"/>
  <c r="AW68" i="3"/>
  <c r="AX66" i="3"/>
  <c r="AX68" i="3" s="1"/>
  <c r="AT56" i="3"/>
  <c r="AS57" i="3"/>
  <c r="AS59" i="3" s="1"/>
  <c r="AS87" i="3" s="1"/>
  <c r="AS90" i="3" s="1"/>
  <c r="AS98" i="3" s="1"/>
  <c r="AS64" i="3" s="1"/>
  <c r="AS70" i="3" l="1"/>
  <c r="AS79" i="3"/>
  <c r="AR80" i="3"/>
  <c r="AR82" i="3" s="1"/>
  <c r="AU56" i="3"/>
  <c r="AT57" i="3"/>
  <c r="AT59" i="3" s="1"/>
  <c r="AT87" i="3" s="1"/>
  <c r="AT90" i="3" s="1"/>
  <c r="AT98" i="3" s="1"/>
  <c r="AT64" i="3" s="1"/>
  <c r="AT70" i="3" l="1"/>
  <c r="AT79" i="3"/>
  <c r="AS80" i="3"/>
  <c r="AS82" i="3" s="1"/>
  <c r="AV56" i="3"/>
  <c r="AU57" i="3"/>
  <c r="AU59" i="3" s="1"/>
  <c r="AU87" i="3" s="1"/>
  <c r="AU90" i="3" s="1"/>
  <c r="AU98" i="3" s="1"/>
  <c r="AU64" i="3" s="1"/>
  <c r="AU70" i="3" l="1"/>
  <c r="AU79" i="3"/>
  <c r="AT80" i="3"/>
  <c r="AT82" i="3" s="1"/>
  <c r="AW56" i="3"/>
  <c r="AV57" i="3"/>
  <c r="AV59" i="3" s="1"/>
  <c r="AV87" i="3" s="1"/>
  <c r="AV90" i="3" s="1"/>
  <c r="AV98" i="3" s="1"/>
  <c r="AV64" i="3" s="1"/>
  <c r="AV70" i="3" l="1"/>
  <c r="AV79" i="3"/>
  <c r="AU80" i="3"/>
  <c r="AU82" i="3" s="1"/>
  <c r="AX56" i="3"/>
  <c r="AX57" i="3" s="1"/>
  <c r="AX59" i="3" s="1"/>
  <c r="AX87" i="3" s="1"/>
  <c r="AX90" i="3" s="1"/>
  <c r="AX98" i="3" s="1"/>
  <c r="AW57" i="3"/>
  <c r="AW59" i="3" s="1"/>
  <c r="AW87" i="3" s="1"/>
  <c r="AW90" i="3" s="1"/>
  <c r="AW98" i="3" s="1"/>
  <c r="AW64" i="3" s="1"/>
  <c r="AX64" i="3" l="1"/>
  <c r="AX70" i="3" s="1"/>
  <c r="AW70" i="3"/>
  <c r="AW79" i="3"/>
  <c r="AV80" i="3"/>
  <c r="AV82" i="3" s="1"/>
  <c r="AX79" i="3" l="1"/>
  <c r="AX80" i="3" s="1"/>
  <c r="AX82" i="3" s="1"/>
  <c r="AW80" i="3"/>
  <c r="AW82" i="3" s="1"/>
</calcChain>
</file>

<file path=xl/sharedStrings.xml><?xml version="1.0" encoding="utf-8"?>
<sst xmlns="http://schemas.openxmlformats.org/spreadsheetml/2006/main" count="299" uniqueCount="175">
  <si>
    <t>SAAS B2B Financial Model</t>
  </si>
  <si>
    <t>REVENUE</t>
  </si>
  <si>
    <t>Bookings</t>
  </si>
  <si>
    <t>Revenue</t>
  </si>
  <si>
    <t>New Customers</t>
  </si>
  <si>
    <t>LTV: CAC Ratio</t>
  </si>
  <si>
    <t>M12</t>
  </si>
  <si>
    <t>M18</t>
  </si>
  <si>
    <t>TOTAL SALES</t>
  </si>
  <si>
    <t>SALES FUNNEL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</si>
  <si>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</si>
  <si>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</si>
  <si>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</si>
  <si>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</si>
  <si>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</si>
  <si>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</si>
  <si>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</si>
  <si>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</si>
  <si>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</si>
  <si>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</si>
  <si>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</si>
  <si>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M13</t>
  </si>
  <si>
    <t>M14</t>
  </si>
  <si>
    <t>M15</t>
  </si>
  <si>
    <t>M16</t>
  </si>
  <si>
    <t>M17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</si>
  <si>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</si>
  <si>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</si>
  <si>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</si>
  <si>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</si>
  <si>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</si>
  <si>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</si>
  <si>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</si>
  <si>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</si>
  <si>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</si>
  <si>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</si>
  <si>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</si>
  <si>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</si>
  <si>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</si>
  <si>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</si>
  <si>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</si>
  <si>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</si>
  <si>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Sales Commissions</t>
  </si>
  <si>
    <t>Active Customers</t>
  </si>
  <si>
    <t>SAAS Metrics / KPIs</t>
  </si>
  <si>
    <t>Average Customer Lifetime Value</t>
  </si>
  <si>
    <t>Ad spend</t>
  </si>
  <si>
    <t>Sales commissions</t>
  </si>
  <si>
    <t>Total Acqusition Costs</t>
  </si>
  <si>
    <t>Total Acquisition Costs</t>
  </si>
  <si>
    <t>Customer Acquisition Cost</t>
  </si>
  <si>
    <t xml:space="preserve">Sales team salaries </t>
  </si>
  <si>
    <t>Gross Margin</t>
  </si>
  <si>
    <t>Operating Expenses</t>
  </si>
  <si>
    <t>ASSUMPTIONS</t>
  </si>
  <si>
    <t>OPERATING EXPENSES</t>
  </si>
  <si>
    <t>Headcount</t>
  </si>
  <si>
    <t>Benefits, Taxes, Etc.</t>
  </si>
  <si>
    <t>Other OPEX</t>
  </si>
  <si>
    <t>Total Personnel Expense</t>
  </si>
  <si>
    <t>Total Other OPEX</t>
  </si>
  <si>
    <t>Total OPEX</t>
  </si>
  <si>
    <t>Amazon Web Services</t>
  </si>
  <si>
    <t>OPERATING PROFIT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</si>
  <si>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</si>
  <si>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</si>
  <si>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</si>
  <si>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</si>
  <si>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</si>
  <si>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</si>
  <si>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</si>
  <si>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</si>
  <si>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</si>
  <si>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</si>
  <si>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</si>
  <si>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</si>
  <si>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</si>
  <si>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</si>
  <si>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 xml:space="preserve"> </t>
  </si>
  <si>
    <t>Net Income</t>
  </si>
  <si>
    <t>Tax Loss Asset</t>
  </si>
  <si>
    <t>Taxes</t>
  </si>
  <si>
    <t>Depreciation</t>
  </si>
  <si>
    <t>CAPEX</t>
  </si>
  <si>
    <t>Income Statement</t>
  </si>
  <si>
    <t>COGS OF GOODS SOLD</t>
  </si>
  <si>
    <t>Annual Churn</t>
  </si>
  <si>
    <t>Starting MRR</t>
  </si>
  <si>
    <t>Less: Downgrades / churn</t>
  </si>
  <si>
    <t xml:space="preserve">Plus: Expansion rev </t>
  </si>
  <si>
    <t>Final MRR</t>
  </si>
  <si>
    <t xml:space="preserve">Net Dollar Retention (NDR) </t>
  </si>
  <si>
    <t>Annual Revenue Growth Rate</t>
  </si>
  <si>
    <t>ARR (Annual Run Rate)</t>
  </si>
  <si>
    <t>Balance Sheet</t>
  </si>
  <si>
    <t>Cash Flow Statement</t>
  </si>
  <si>
    <t>Customer Support</t>
  </si>
  <si>
    <t>New Clients</t>
  </si>
  <si>
    <t>Advertising Spend</t>
  </si>
  <si>
    <t>Leads / sales agent / month</t>
  </si>
  <si>
    <t xml:space="preserve">Sales team </t>
  </si>
  <si>
    <t>Conversion rate, lead to sale</t>
  </si>
  <si>
    <t>Cost / leads</t>
  </si>
  <si>
    <t xml:space="preserve">Leads </t>
  </si>
  <si>
    <t>New sales (contracts)</t>
  </si>
  <si>
    <t>Duration of contract (months)</t>
  </si>
  <si>
    <t>Annual Cost</t>
  </si>
  <si>
    <t>New Bookings</t>
  </si>
  <si>
    <t>Churn &amp; Expansion Revenue</t>
  </si>
  <si>
    <t>Recurring Contracts</t>
  </si>
  <si>
    <t xml:space="preserve">Churned </t>
  </si>
  <si>
    <t>Annual Churn Rate</t>
  </si>
  <si>
    <t>Renewal Recurring</t>
  </si>
  <si>
    <t>Expansion Revenue</t>
  </si>
  <si>
    <t>% Expansion Added</t>
  </si>
  <si>
    <t>Total Recurring Bookings</t>
  </si>
  <si>
    <t>Commission</t>
  </si>
  <si>
    <t>New bookings</t>
  </si>
  <si>
    <t>Renewals</t>
  </si>
  <si>
    <t>Expansion (cross sells, upsells)</t>
  </si>
  <si>
    <t>Total</t>
  </si>
  <si>
    <t>Commission - %</t>
  </si>
  <si>
    <t>Existing Clients</t>
  </si>
  <si>
    <t>Churned</t>
  </si>
  <si>
    <t>Total Clients</t>
  </si>
  <si>
    <t>Recurring Bookings</t>
  </si>
  <si>
    <t>Expansion</t>
  </si>
  <si>
    <t>Total Recurring</t>
  </si>
  <si>
    <t>Total Bookings</t>
  </si>
  <si>
    <t>Avg Contract Length</t>
  </si>
  <si>
    <t>Revenue (monthly recurring rev, MRR)</t>
  </si>
  <si>
    <t>Annual Rec Rev, ARR</t>
  </si>
  <si>
    <t>Accounts / Support Rep</t>
  </si>
  <si>
    <t>Sales</t>
  </si>
  <si>
    <t>Marketing</t>
  </si>
  <si>
    <t>Creative</t>
  </si>
  <si>
    <t>Technology</t>
  </si>
  <si>
    <t>Product Mgmt</t>
  </si>
  <si>
    <t>Exec / Admin</t>
  </si>
  <si>
    <t>Other Marketing</t>
  </si>
  <si>
    <t>Misc Fixed Exp</t>
  </si>
  <si>
    <t>Variable Exp % of Bookings</t>
  </si>
  <si>
    <t>Net Bookings</t>
  </si>
  <si>
    <t>Net Revenue (MRR)</t>
  </si>
  <si>
    <t>Deferred Rev</t>
  </si>
  <si>
    <t>Annual Run Rate</t>
  </si>
  <si>
    <t>Salary</t>
  </si>
  <si>
    <t>Customer support</t>
  </si>
  <si>
    <t>Total Customer Support</t>
  </si>
  <si>
    <t>GM %</t>
  </si>
  <si>
    <t>Total Personnel Exp</t>
  </si>
  <si>
    <t>Bonuses (commissions)</t>
  </si>
  <si>
    <t>EBIT</t>
  </si>
  <si>
    <t>Cash From Operations</t>
  </si>
  <si>
    <t>Net Deferred Rev</t>
  </si>
  <si>
    <t>Operating Cash Flow</t>
  </si>
  <si>
    <t>Liabilities</t>
  </si>
  <si>
    <t>Cash From Investing</t>
  </si>
  <si>
    <t>Cash From Financing</t>
  </si>
  <si>
    <t>New Equity</t>
  </si>
  <si>
    <t>Net Fixed Assets</t>
  </si>
  <si>
    <t>Assets</t>
  </si>
  <si>
    <t>Cash</t>
  </si>
  <si>
    <t>Equity</t>
  </si>
  <si>
    <t>New Financing</t>
  </si>
  <si>
    <t>Retained Earnings</t>
  </si>
  <si>
    <t>Total Equity</t>
  </si>
  <si>
    <t>Net Cash Flow</t>
  </si>
  <si>
    <t>Total Assets</t>
  </si>
  <si>
    <t>Fixed Assets</t>
  </si>
  <si>
    <t>Total Liabilities</t>
  </si>
  <si>
    <t>BALANCE CHECK</t>
  </si>
  <si>
    <t>Deferred Revenue</t>
  </si>
  <si>
    <t>Ad Spend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</si>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</sst>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_-* #,##0_-;\-* #,##0_-;_-* &quot;-&quot;??_-;_-@_-"/>
    <numFmt numFmtId="170" formatCode="0.0%"/>
    <numFmt numFmtId="171" formatCode="0.0"/>
    <numFmt numFmtId="172" formatCode="_-&quot;$&quot;* #,##0_-;\-&quot;$&quot;* #,##0_-;_-&quot;$&quot;* &quot;-&quot;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7" fontId="0" fillId="0" borderId="0" xfId="1" applyNumberFormat="1" applyFont="1"/>
    <xf numFmtId="168" fontId="0" fillId="0" borderId="0" xfId="2" applyNumberFormat="1" applyFont="1"/>
    <xf numFmtId="0" fontId="1" fillId="0" borderId="0" xfId="0" applyFont="1" applyAlignment="1">
      <alignment horizontal="center"/>
    </xf>
    <xf numFmtId="9" fontId="3" fillId="0" borderId="0" xfId="0" applyNumberFormat="1" applyFon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5" fillId="0" borderId="0" xfId="0" applyFont="1"/>
    <xf numFmtId="168" fontId="1" fillId="0" borderId="0" xfId="0" applyNumberFormat="1" applyFont="1"/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69" fontId="3" fillId="0" borderId="0" xfId="1" applyNumberFormat="1" applyFont="1"/>
    <xf numFmtId="0" fontId="5" fillId="0" borderId="0" xfId="0" applyFont="1" applyAlignment="1">
      <alignment horizontal="center"/>
    </xf>
    <xf numFmtId="168" fontId="1" fillId="0" borderId="0" xfId="2" applyNumberFormat="1" applyFont="1"/>
    <xf numFmtId="168" fontId="1" fillId="0" borderId="0" xfId="2" applyNumberFormat="1" applyFont="1" applyBorder="1"/>
    <xf numFmtId="169" fontId="3" fillId="0" borderId="0" xfId="1" applyNumberFormat="1" applyFont="1" applyBorder="1"/>
    <xf numFmtId="0" fontId="0" fillId="3" borderId="0" xfId="0" applyFill="1"/>
    <xf numFmtId="9" fontId="2" fillId="0" borderId="0" xfId="3" applyFont="1" applyBorder="1"/>
    <xf numFmtId="168" fontId="2" fillId="0" borderId="0" xfId="3" applyNumberFormat="1" applyFont="1"/>
    <xf numFmtId="168" fontId="1" fillId="0" borderId="0" xfId="3" applyNumberFormat="1" applyFont="1"/>
    <xf numFmtId="9" fontId="1" fillId="0" borderId="0" xfId="3" applyFont="1" applyBorder="1"/>
    <xf numFmtId="0" fontId="1" fillId="4" borderId="0" xfId="0" applyFont="1" applyFill="1"/>
    <xf numFmtId="0" fontId="5" fillId="4" borderId="0" xfId="0" applyFont="1" applyFill="1"/>
    <xf numFmtId="167" fontId="7" fillId="0" borderId="0" xfId="1" applyNumberFormat="1" applyFont="1" applyBorder="1"/>
    <xf numFmtId="167" fontId="7" fillId="0" borderId="1" xfId="1" applyNumberFormat="1" applyFont="1" applyBorder="1"/>
    <xf numFmtId="167" fontId="1" fillId="0" borderId="0" xfId="1" applyNumberFormat="1" applyFont="1"/>
    <xf numFmtId="0" fontId="8" fillId="0" borderId="0" xfId="0" applyFont="1"/>
    <xf numFmtId="0" fontId="7" fillId="0" borderId="0" xfId="0" applyFont="1"/>
    <xf numFmtId="0" fontId="0" fillId="4" borderId="0" xfId="0" applyFill="1"/>
    <xf numFmtId="0" fontId="0" fillId="0" borderId="1" xfId="0" applyBorder="1"/>
    <xf numFmtId="165" fontId="0" fillId="0" borderId="0" xfId="0" applyNumberFormat="1"/>
    <xf numFmtId="167" fontId="0" fillId="0" borderId="1" xfId="0" applyNumberFormat="1" applyBorder="1"/>
    <xf numFmtId="168" fontId="3" fillId="0" borderId="0" xfId="2" applyNumberFormat="1" applyFont="1"/>
    <xf numFmtId="167" fontId="3" fillId="0" borderId="0" xfId="1" applyNumberFormat="1" applyFont="1"/>
    <xf numFmtId="165" fontId="0" fillId="0" borderId="0" xfId="1" applyFont="1"/>
    <xf numFmtId="166" fontId="0" fillId="0" borderId="0" xfId="1" applyNumberFormat="1" applyFont="1"/>
    <xf numFmtId="9" fontId="3" fillId="0" borderId="0" xfId="3" applyFont="1"/>
    <xf numFmtId="170" fontId="3" fillId="0" borderId="0" xfId="3" applyNumberFormat="1" applyFont="1"/>
    <xf numFmtId="9" fontId="0" fillId="0" borderId="0" xfId="0" applyNumberFormat="1"/>
    <xf numFmtId="170" fontId="3" fillId="0" borderId="0" xfId="0" applyNumberFormat="1" applyFont="1"/>
    <xf numFmtId="171" fontId="3" fillId="0" borderId="0" xfId="0" applyNumberFormat="1" applyFont="1"/>
    <xf numFmtId="9" fontId="0" fillId="0" borderId="0" xfId="3" applyFont="1"/>
    <xf numFmtId="172" fontId="0" fillId="0" borderId="0" xfId="0" applyNumberFormat="1"/>
    <xf numFmtId="167" fontId="0" fillId="0" borderId="0" xfId="1" applyNumberFormat="1" applyFont="1" applyBorder="1"/>
    <xf numFmtId="167" fontId="0" fillId="0" borderId="1" xfId="1" applyNumberFormat="1" applyFont="1" applyBorder="1"/>
    <xf numFmtId="0" fontId="9" fillId="0" borderId="0" xfId="0" applyFont="1"/>
    <xf numFmtId="168" fontId="9" fillId="0" borderId="0" xfId="0" applyNumberFormat="1" applyFont="1"/>
    <xf numFmtId="166" fontId="1" fillId="0" borderId="0" xfId="1" applyNumberFormat="1" applyFont="1"/>
    <xf numFmtId="167" fontId="2" fillId="0" borderId="0" xfId="1" applyNumberFormat="1" applyFont="1"/>
    <xf numFmtId="168" fontId="2" fillId="0" borderId="0" xfId="2" applyNumberFormat="1" applyFont="1"/>
    <xf numFmtId="167" fontId="1" fillId="4" borderId="0" xfId="1" applyNumberFormat="1" applyFont="1" applyFill="1"/>
    <xf numFmtId="168" fontId="1" fillId="4" borderId="0" xfId="2" applyNumberFormat="1" applyFont="1" applyFill="1"/>
    <xf numFmtId="9" fontId="9" fillId="0" borderId="0" xfId="3" applyFont="1"/>
    <xf numFmtId="168" fontId="1" fillId="0" borderId="2" xfId="0" applyNumberFormat="1" applyFont="1" applyBorder="1"/>
    <xf numFmtId="9" fontId="9" fillId="0" borderId="0" xfId="3" applyFont="1" applyBorder="1"/>
    <xf numFmtId="9" fontId="1" fillId="0" borderId="0" xfId="3" applyFont="1"/>
    <xf numFmtId="168" fontId="0" fillId="0" borderId="0" xfId="2" applyNumberFormat="1" applyFont="1" applyBorder="1"/>
    <xf numFmtId="168" fontId="1" fillId="0" borderId="2" xfId="2" applyNumberFormat="1" applyFont="1" applyBorder="1"/>
    <xf numFmtId="167" fontId="6" fillId="0" borderId="0" xfId="0" applyNumberFormat="1" applyFont="1"/>
    <xf numFmtId="167" fontId="3" fillId="0" borderId="0" xfId="0" applyNumberFormat="1" applyFont="1"/>
    <xf numFmtId="166" fontId="1" fillId="4" borderId="0" xfId="1" applyNumberFormat="1" applyFont="1" applyFill="1"/>
    <xf numFmtId="0" fontId="0" fillId="0" borderId="0" xfId="0" applyAlignment="1">
      <alignment horizontal="left" indent="1"/>
    </xf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5E58-62CD-4171-BF80-3DF848287580}">
  <dimension ref="A1:AY126"/>
  <sheetViews>
    <sheetView tabSelected="1" zoomScale="72"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0.90625" bestFit="1" customWidth="1"/>
    <col min="2" max="2" width="24" customWidth="1"/>
    <col min="3" max="4" width="13.36328125" customWidth="1"/>
    <col min="5" max="5" width="14.36328125" bestFit="1" customWidth="1"/>
    <col min="6" max="13" width="12.36328125" bestFit="1" customWidth="1"/>
    <col min="14" max="14" width="13.6328125" customWidth="1"/>
    <col min="15" max="25" width="12.54296875" bestFit="1" customWidth="1"/>
    <col min="26" max="27" width="12.36328125" bestFit="1" customWidth="1"/>
    <col min="28" max="50" width="13.453125" bestFit="1" customWidth="1"/>
    <col min="51" max="51" width="9.90625" customWidth="1"/>
  </cols>
  <sheetData>
    <row r="1" spans="1:51" x14ac:dyDescent="0.35">
      <c r="A1" s="1" t="s">
        <v>0</v>
      </c>
      <c r="C1" s="4">
        <v>1</v>
      </c>
      <c r="D1" s="4">
        <f>C1+1</f>
        <v>2</v>
      </c>
      <c r="E1" s="4">
        <f t="shared" ref="E1:AX1" si="0">D1+1</f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/>
    </row>
    <row r="3" spans="1:51" s="20" customFormat="1" x14ac:dyDescent="0.35">
      <c r="B3" s="14" t="s">
        <v>84</v>
      </c>
    </row>
    <row r="5" spans="1:51" x14ac:dyDescent="0.35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7" spans="1:51" x14ac:dyDescent="0.35">
      <c r="B7" s="1" t="s">
        <v>43</v>
      </c>
      <c r="C7" s="29">
        <f>'Sales Team &amp; Cust Acquisition'!B10</f>
        <v>0</v>
      </c>
      <c r="D7" s="29">
        <f>'Sales Team &amp; Cust Acquisition'!C10</f>
        <v>0</v>
      </c>
      <c r="E7" s="29">
        <f>'Sales Team &amp; Cust Acquisition'!D10</f>
        <v>0</v>
      </c>
      <c r="F7" s="29">
        <f>'Sales Team &amp; Cust Acquisition'!E10</f>
        <v>0</v>
      </c>
      <c r="G7" s="29">
        <f>'Sales Team &amp; Cust Acquisition'!F10</f>
        <v>0</v>
      </c>
      <c r="H7" s="29">
        <f>'Sales Team &amp; Cust Acquisition'!G10</f>
        <v>0</v>
      </c>
      <c r="I7" s="29">
        <f>'Sales Team &amp; Cust Acquisition'!H10</f>
        <v>0</v>
      </c>
      <c r="J7" s="29">
        <f>'Sales Team &amp; Cust Acquisition'!I10</f>
        <v>0</v>
      </c>
      <c r="K7" s="29">
        <f>'Sales Team &amp; Cust Acquisition'!J10</f>
        <v>0</v>
      </c>
      <c r="L7" s="29">
        <f>'Sales Team &amp; Cust Acquisition'!K10</f>
        <v>0</v>
      </c>
      <c r="M7" s="29">
        <f>'Sales Team &amp; Cust Acquisition'!L10</f>
        <v>0</v>
      </c>
      <c r="N7" s="29">
        <f>'Sales Team &amp; Cust Acquisition'!M10</f>
        <v>0</v>
      </c>
      <c r="O7" s="29">
        <f>'Sales Team &amp; Cust Acquisition'!N10</f>
        <v>1</v>
      </c>
      <c r="P7" s="29">
        <f>'Sales Team &amp; Cust Acquisition'!O10</f>
        <v>2</v>
      </c>
      <c r="Q7" s="29">
        <f>'Sales Team &amp; Cust Acquisition'!P10</f>
        <v>3</v>
      </c>
      <c r="R7" s="29">
        <f>'Sales Team &amp; Cust Acquisition'!Q10</f>
        <v>4</v>
      </c>
      <c r="S7" s="29">
        <f>'Sales Team &amp; Cust Acquisition'!R10</f>
        <v>6</v>
      </c>
      <c r="T7" s="29">
        <f>'Sales Team &amp; Cust Acquisition'!S10</f>
        <v>8</v>
      </c>
      <c r="U7" s="29">
        <f>'Sales Team &amp; Cust Acquisition'!T10</f>
        <v>10</v>
      </c>
      <c r="V7" s="29">
        <f>'Sales Team &amp; Cust Acquisition'!U10</f>
        <v>12</v>
      </c>
      <c r="W7" s="29">
        <f>'Sales Team &amp; Cust Acquisition'!V10</f>
        <v>14</v>
      </c>
      <c r="X7" s="29">
        <f>'Sales Team &amp; Cust Acquisition'!W10</f>
        <v>16</v>
      </c>
      <c r="Y7" s="29">
        <f>'Sales Team &amp; Cust Acquisition'!X10</f>
        <v>18</v>
      </c>
      <c r="Z7" s="29">
        <f>'Sales Team &amp; Cust Acquisition'!Y10</f>
        <v>20</v>
      </c>
      <c r="AA7" s="29">
        <f>'Sales Team &amp; Cust Acquisition'!Z10</f>
        <v>23</v>
      </c>
      <c r="AB7" s="29">
        <f>'Sales Team &amp; Cust Acquisition'!AA10</f>
        <v>27</v>
      </c>
      <c r="AC7" s="29">
        <f>'Sales Team &amp; Cust Acquisition'!AB10</f>
        <v>31</v>
      </c>
      <c r="AD7" s="29">
        <f>'Sales Team &amp; Cust Acquisition'!AC10</f>
        <v>36</v>
      </c>
      <c r="AE7" s="29">
        <f>'Sales Team &amp; Cust Acquisition'!AD10</f>
        <v>40</v>
      </c>
      <c r="AF7" s="29">
        <f>'Sales Team &amp; Cust Acquisition'!AE10</f>
        <v>44</v>
      </c>
      <c r="AG7" s="29">
        <f>'Sales Team &amp; Cust Acquisition'!AF10</f>
        <v>48</v>
      </c>
      <c r="AH7" s="29">
        <f>'Sales Team &amp; Cust Acquisition'!AG10</f>
        <v>53</v>
      </c>
      <c r="AI7" s="29">
        <f>'Sales Team &amp; Cust Acquisition'!AH10</f>
        <v>58</v>
      </c>
      <c r="AJ7" s="29">
        <f>'Sales Team &amp; Cust Acquisition'!AI10</f>
        <v>63</v>
      </c>
      <c r="AK7" s="29">
        <f>'Sales Team &amp; Cust Acquisition'!AJ10</f>
        <v>69</v>
      </c>
      <c r="AL7" s="29">
        <f>'Sales Team &amp; Cust Acquisition'!AK10</f>
        <v>75</v>
      </c>
      <c r="AM7" s="29">
        <f>'Sales Team &amp; Cust Acquisition'!AL10</f>
        <v>83</v>
      </c>
      <c r="AN7" s="29">
        <f>'Sales Team &amp; Cust Acquisition'!AM10</f>
        <v>91</v>
      </c>
      <c r="AO7" s="29">
        <f>'Sales Team &amp; Cust Acquisition'!AN10</f>
        <v>100</v>
      </c>
      <c r="AP7" s="29">
        <f>'Sales Team &amp; Cust Acquisition'!AO10</f>
        <v>109</v>
      </c>
      <c r="AQ7" s="29">
        <f>'Sales Team &amp; Cust Acquisition'!AP10</f>
        <v>119</v>
      </c>
      <c r="AR7" s="29">
        <f>'Sales Team &amp; Cust Acquisition'!AQ10</f>
        <v>130</v>
      </c>
      <c r="AS7" s="29">
        <f>'Sales Team &amp; Cust Acquisition'!AR10</f>
        <v>141</v>
      </c>
      <c r="AT7" s="29">
        <f>'Sales Team &amp; Cust Acquisition'!AS10</f>
        <v>152</v>
      </c>
      <c r="AU7" s="29">
        <f>'Sales Team &amp; Cust Acquisition'!AT10</f>
        <v>163</v>
      </c>
      <c r="AV7" s="29">
        <f>'Sales Team &amp; Cust Acquisition'!AU10</f>
        <v>175</v>
      </c>
      <c r="AW7" s="29">
        <f>'Sales Team &amp; Cust Acquisition'!AV10</f>
        <v>188</v>
      </c>
      <c r="AX7" s="29">
        <f>'Sales Team &amp; Cust Acquisition'!AW10</f>
        <v>201</v>
      </c>
    </row>
    <row r="8" spans="1:51" x14ac:dyDescent="0.35">
      <c r="B8" s="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1" x14ac:dyDescent="0.35">
      <c r="B9" t="s">
        <v>142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3">
        <f>'Sales Team &amp; Cust Acquisition'!N21</f>
        <v>40000</v>
      </c>
      <c r="P9" s="53">
        <f>'Sales Team &amp; Cust Acquisition'!O21</f>
        <v>40000</v>
      </c>
      <c r="Q9" s="53">
        <f>'Sales Team &amp; Cust Acquisition'!P21</f>
        <v>40000</v>
      </c>
      <c r="R9" s="53">
        <f>'Sales Team &amp; Cust Acquisition'!Q21</f>
        <v>40000</v>
      </c>
      <c r="S9" s="53">
        <f>'Sales Team &amp; Cust Acquisition'!R21</f>
        <v>80000</v>
      </c>
      <c r="T9" s="53">
        <f>'Sales Team &amp; Cust Acquisition'!S21</f>
        <v>80000</v>
      </c>
      <c r="U9" s="53">
        <f>'Sales Team &amp; Cust Acquisition'!T21</f>
        <v>80000</v>
      </c>
      <c r="V9" s="53">
        <f>'Sales Team &amp; Cust Acquisition'!U21</f>
        <v>80000</v>
      </c>
      <c r="W9" s="53">
        <f>'Sales Team &amp; Cust Acquisition'!V21</f>
        <v>80000</v>
      </c>
      <c r="X9" s="53">
        <f>'Sales Team &amp; Cust Acquisition'!W21</f>
        <v>80000</v>
      </c>
      <c r="Y9" s="53">
        <f>'Sales Team &amp; Cust Acquisition'!X21</f>
        <v>80000</v>
      </c>
      <c r="Z9" s="53">
        <f>'Sales Team &amp; Cust Acquisition'!Y21</f>
        <v>80000</v>
      </c>
      <c r="AA9" s="53">
        <f>'Sales Team &amp; Cust Acquisition'!Z21</f>
        <v>160000</v>
      </c>
      <c r="AB9" s="53">
        <f>'Sales Team &amp; Cust Acquisition'!AA21</f>
        <v>200000</v>
      </c>
      <c r="AC9" s="53">
        <f>'Sales Team &amp; Cust Acquisition'!AB21</f>
        <v>200000</v>
      </c>
      <c r="AD9" s="53">
        <f>'Sales Team &amp; Cust Acquisition'!AC21</f>
        <v>240000</v>
      </c>
      <c r="AE9" s="53">
        <f>'Sales Team &amp; Cust Acquisition'!AD21</f>
        <v>240000</v>
      </c>
      <c r="AF9" s="53">
        <f>'Sales Team &amp; Cust Acquisition'!AE21</f>
        <v>240000</v>
      </c>
      <c r="AG9" s="53">
        <f>'Sales Team &amp; Cust Acquisition'!AF21</f>
        <v>240000</v>
      </c>
      <c r="AH9" s="53">
        <f>'Sales Team &amp; Cust Acquisition'!AG21</f>
        <v>280000</v>
      </c>
      <c r="AI9" s="53">
        <f>'Sales Team &amp; Cust Acquisition'!AH21</f>
        <v>280000</v>
      </c>
      <c r="AJ9" s="53">
        <f>'Sales Team &amp; Cust Acquisition'!AI21</f>
        <v>280000</v>
      </c>
      <c r="AK9" s="53">
        <f>'Sales Team &amp; Cust Acquisition'!AJ21</f>
        <v>320000</v>
      </c>
      <c r="AL9" s="53">
        <f>'Sales Team &amp; Cust Acquisition'!AK21</f>
        <v>320000</v>
      </c>
      <c r="AM9" s="53">
        <f>'Sales Team &amp; Cust Acquisition'!AL21</f>
        <v>440000</v>
      </c>
      <c r="AN9" s="53">
        <f>'Sales Team &amp; Cust Acquisition'!AM21</f>
        <v>480000</v>
      </c>
      <c r="AO9" s="53">
        <f>'Sales Team &amp; Cust Acquisition'!AN21</f>
        <v>520000</v>
      </c>
      <c r="AP9" s="53">
        <f>'Sales Team &amp; Cust Acquisition'!AO21</f>
        <v>560000</v>
      </c>
      <c r="AQ9" s="53">
        <f>'Sales Team &amp; Cust Acquisition'!AP21</f>
        <v>600000</v>
      </c>
      <c r="AR9" s="53">
        <f>'Sales Team &amp; Cust Acquisition'!AQ21</f>
        <v>640000</v>
      </c>
      <c r="AS9" s="53">
        <f>'Sales Team &amp; Cust Acquisition'!AR21</f>
        <v>640000</v>
      </c>
      <c r="AT9" s="53">
        <f>'Sales Team &amp; Cust Acquisition'!AS21</f>
        <v>680000</v>
      </c>
      <c r="AU9" s="53">
        <f>'Sales Team &amp; Cust Acquisition'!AT21</f>
        <v>680000</v>
      </c>
      <c r="AV9" s="53">
        <f>'Sales Team &amp; Cust Acquisition'!AU21</f>
        <v>720000</v>
      </c>
      <c r="AW9" s="53">
        <f>'Sales Team &amp; Cust Acquisition'!AV21</f>
        <v>800000</v>
      </c>
      <c r="AX9" s="53">
        <f>'Sales Team &amp; Cust Acquisition'!AW21</f>
        <v>800000</v>
      </c>
    </row>
    <row r="10" spans="1:51" x14ac:dyDescent="0.35">
      <c r="B10" s="1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1" x14ac:dyDescent="0.35">
      <c r="B11" s="1" t="s">
        <v>143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7">
        <f>'Sales Team &amp; Cust Acquisition'!N27</f>
        <v>3333.3333333333335</v>
      </c>
      <c r="P11" s="17">
        <f>'Sales Team &amp; Cust Acquisition'!O27</f>
        <v>6666.666666666667</v>
      </c>
      <c r="Q11" s="17">
        <f>'Sales Team &amp; Cust Acquisition'!P27</f>
        <v>10000</v>
      </c>
      <c r="R11" s="17">
        <f>'Sales Team &amp; Cust Acquisition'!Q27</f>
        <v>13333.333333333334</v>
      </c>
      <c r="S11" s="17">
        <f>'Sales Team &amp; Cust Acquisition'!R27</f>
        <v>20000</v>
      </c>
      <c r="T11" s="17">
        <f>'Sales Team &amp; Cust Acquisition'!S27</f>
        <v>26666.666666666668</v>
      </c>
      <c r="U11" s="17">
        <f>'Sales Team &amp; Cust Acquisition'!T27</f>
        <v>33333.333333333336</v>
      </c>
      <c r="V11" s="17">
        <f>'Sales Team &amp; Cust Acquisition'!U27</f>
        <v>40000</v>
      </c>
      <c r="W11" s="17">
        <f>'Sales Team &amp; Cust Acquisition'!V27</f>
        <v>46666.666666666664</v>
      </c>
      <c r="X11" s="17">
        <f>'Sales Team &amp; Cust Acquisition'!W27</f>
        <v>53333.333333333336</v>
      </c>
      <c r="Y11" s="17">
        <f>'Sales Team &amp; Cust Acquisition'!X27</f>
        <v>60000</v>
      </c>
      <c r="Z11" s="17">
        <f>'Sales Team &amp; Cust Acquisition'!Y27</f>
        <v>66666.666666666672</v>
      </c>
      <c r="AA11" s="17">
        <f>'Sales Team &amp; Cust Acquisition'!Z27</f>
        <v>76666.666666666672</v>
      </c>
      <c r="AB11" s="17">
        <f>'Sales Team &amp; Cust Acquisition'!AA27</f>
        <v>90000</v>
      </c>
      <c r="AC11" s="17">
        <f>'Sales Team &amp; Cust Acquisition'!AB27</f>
        <v>103333.33333333333</v>
      </c>
      <c r="AD11" s="17">
        <f>'Sales Team &amp; Cust Acquisition'!AC27</f>
        <v>120000</v>
      </c>
      <c r="AE11" s="17">
        <f>'Sales Team &amp; Cust Acquisition'!AD27</f>
        <v>133333.33333333334</v>
      </c>
      <c r="AF11" s="17">
        <f>'Sales Team &amp; Cust Acquisition'!AE27</f>
        <v>146666.66666666666</v>
      </c>
      <c r="AG11" s="17">
        <f>'Sales Team &amp; Cust Acquisition'!AF27</f>
        <v>160000</v>
      </c>
      <c r="AH11" s="17">
        <f>'Sales Team &amp; Cust Acquisition'!AG27</f>
        <v>176666.66666666666</v>
      </c>
      <c r="AI11" s="17">
        <f>'Sales Team &amp; Cust Acquisition'!AH27</f>
        <v>193333.33333333334</v>
      </c>
      <c r="AJ11" s="17">
        <f>'Sales Team &amp; Cust Acquisition'!AI27</f>
        <v>210000</v>
      </c>
      <c r="AK11" s="17">
        <f>'Sales Team &amp; Cust Acquisition'!AJ27</f>
        <v>230000</v>
      </c>
      <c r="AL11" s="17">
        <f>'Sales Team &amp; Cust Acquisition'!AK27</f>
        <v>250000</v>
      </c>
      <c r="AM11" s="17">
        <f>'Sales Team &amp; Cust Acquisition'!AL27</f>
        <v>273333.33333333331</v>
      </c>
      <c r="AN11" s="17">
        <f>'Sales Team &amp; Cust Acquisition'!AM27</f>
        <v>296666.66666666669</v>
      </c>
      <c r="AO11" s="17">
        <f>'Sales Team &amp; Cust Acquisition'!AN27</f>
        <v>323333.33333333331</v>
      </c>
      <c r="AP11" s="17">
        <f>'Sales Team &amp; Cust Acquisition'!AO27</f>
        <v>350000</v>
      </c>
      <c r="AQ11" s="17">
        <f>'Sales Team &amp; Cust Acquisition'!AP27</f>
        <v>380000</v>
      </c>
      <c r="AR11" s="17">
        <f>'Sales Team &amp; Cust Acquisition'!AQ27</f>
        <v>413333.33333333331</v>
      </c>
      <c r="AS11" s="17">
        <f>'Sales Team &amp; Cust Acquisition'!AR27</f>
        <v>446666.66666666669</v>
      </c>
      <c r="AT11" s="17">
        <f>'Sales Team &amp; Cust Acquisition'!AS27</f>
        <v>480000</v>
      </c>
      <c r="AU11" s="17">
        <f>'Sales Team &amp; Cust Acquisition'!AT27</f>
        <v>513333.33333333331</v>
      </c>
      <c r="AV11" s="17">
        <f>'Sales Team &amp; Cust Acquisition'!AU27</f>
        <v>550000</v>
      </c>
      <c r="AW11" s="17">
        <f>'Sales Team &amp; Cust Acquisition'!AV27</f>
        <v>590000</v>
      </c>
      <c r="AX11" s="17">
        <f>'Sales Team &amp; Cust Acquisition'!AW27</f>
        <v>630000</v>
      </c>
    </row>
    <row r="12" spans="1:51" x14ac:dyDescent="0.35">
      <c r="B12" s="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1" x14ac:dyDescent="0.35">
      <c r="B13" t="s">
        <v>144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>
        <f>-(O9-O11)</f>
        <v>-36666.666666666664</v>
      </c>
      <c r="P13" s="53">
        <f t="shared" ref="P13:AX13" si="1">-(P9-P11)</f>
        <v>-33333.333333333336</v>
      </c>
      <c r="Q13" s="53">
        <f t="shared" si="1"/>
        <v>-30000</v>
      </c>
      <c r="R13" s="53">
        <f t="shared" si="1"/>
        <v>-26666.666666666664</v>
      </c>
      <c r="S13" s="53">
        <f t="shared" si="1"/>
        <v>-60000</v>
      </c>
      <c r="T13" s="53">
        <f t="shared" si="1"/>
        <v>-53333.333333333328</v>
      </c>
      <c r="U13" s="53">
        <f t="shared" si="1"/>
        <v>-46666.666666666664</v>
      </c>
      <c r="V13" s="53">
        <f t="shared" si="1"/>
        <v>-40000</v>
      </c>
      <c r="W13" s="53">
        <f t="shared" si="1"/>
        <v>-33333.333333333336</v>
      </c>
      <c r="X13" s="53">
        <f t="shared" si="1"/>
        <v>-26666.666666666664</v>
      </c>
      <c r="Y13" s="53">
        <f t="shared" si="1"/>
        <v>-20000</v>
      </c>
      <c r="Z13" s="53">
        <f t="shared" si="1"/>
        <v>-13333.333333333328</v>
      </c>
      <c r="AA13" s="53">
        <f t="shared" si="1"/>
        <v>-83333.333333333328</v>
      </c>
      <c r="AB13" s="53">
        <f t="shared" si="1"/>
        <v>-110000</v>
      </c>
      <c r="AC13" s="53">
        <f t="shared" si="1"/>
        <v>-96666.666666666672</v>
      </c>
      <c r="AD13" s="53">
        <f t="shared" si="1"/>
        <v>-120000</v>
      </c>
      <c r="AE13" s="53">
        <f t="shared" si="1"/>
        <v>-106666.66666666666</v>
      </c>
      <c r="AF13" s="53">
        <f t="shared" si="1"/>
        <v>-93333.333333333343</v>
      </c>
      <c r="AG13" s="53">
        <f t="shared" si="1"/>
        <v>-80000</v>
      </c>
      <c r="AH13" s="53">
        <f t="shared" si="1"/>
        <v>-103333.33333333334</v>
      </c>
      <c r="AI13" s="53">
        <f t="shared" si="1"/>
        <v>-86666.666666666657</v>
      </c>
      <c r="AJ13" s="53">
        <f t="shared" si="1"/>
        <v>-70000</v>
      </c>
      <c r="AK13" s="53">
        <f t="shared" si="1"/>
        <v>-90000</v>
      </c>
      <c r="AL13" s="53">
        <f t="shared" si="1"/>
        <v>-70000</v>
      </c>
      <c r="AM13" s="53">
        <f t="shared" si="1"/>
        <v>-166666.66666666669</v>
      </c>
      <c r="AN13" s="53">
        <f t="shared" si="1"/>
        <v>-183333.33333333331</v>
      </c>
      <c r="AO13" s="53">
        <f t="shared" si="1"/>
        <v>-196666.66666666669</v>
      </c>
      <c r="AP13" s="53">
        <f t="shared" si="1"/>
        <v>-210000</v>
      </c>
      <c r="AQ13" s="53">
        <f t="shared" si="1"/>
        <v>-220000</v>
      </c>
      <c r="AR13" s="53">
        <f t="shared" si="1"/>
        <v>-226666.66666666669</v>
      </c>
      <c r="AS13" s="53">
        <f t="shared" si="1"/>
        <v>-193333.33333333331</v>
      </c>
      <c r="AT13" s="53">
        <f t="shared" si="1"/>
        <v>-200000</v>
      </c>
      <c r="AU13" s="53">
        <f t="shared" si="1"/>
        <v>-166666.66666666669</v>
      </c>
      <c r="AV13" s="53">
        <f t="shared" si="1"/>
        <v>-170000</v>
      </c>
      <c r="AW13" s="53">
        <f t="shared" si="1"/>
        <v>-210000</v>
      </c>
      <c r="AX13" s="53">
        <f t="shared" si="1"/>
        <v>-170000</v>
      </c>
    </row>
    <row r="14" spans="1:51" x14ac:dyDescent="0.35"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spans="1:51" x14ac:dyDescent="0.35">
      <c r="B15" s="25" t="s">
        <v>145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5">
        <f>'Sales Team &amp; Cust Acquisition'!N29</f>
        <v>40000</v>
      </c>
      <c r="P15" s="55">
        <f>'Sales Team &amp; Cust Acquisition'!O29</f>
        <v>80000</v>
      </c>
      <c r="Q15" s="55">
        <f>'Sales Team &amp; Cust Acquisition'!P29</f>
        <v>120000</v>
      </c>
      <c r="R15" s="55">
        <f>'Sales Team &amp; Cust Acquisition'!Q29</f>
        <v>160000</v>
      </c>
      <c r="S15" s="55">
        <f>'Sales Team &amp; Cust Acquisition'!R29</f>
        <v>240000</v>
      </c>
      <c r="T15" s="55">
        <f>'Sales Team &amp; Cust Acquisition'!S29</f>
        <v>320000</v>
      </c>
      <c r="U15" s="55">
        <f>'Sales Team &amp; Cust Acquisition'!T29</f>
        <v>400000</v>
      </c>
      <c r="V15" s="55">
        <f>'Sales Team &amp; Cust Acquisition'!U29</f>
        <v>480000</v>
      </c>
      <c r="W15" s="55">
        <f>'Sales Team &amp; Cust Acquisition'!V29</f>
        <v>560000</v>
      </c>
      <c r="X15" s="55">
        <f>'Sales Team &amp; Cust Acquisition'!W29</f>
        <v>640000</v>
      </c>
      <c r="Y15" s="55">
        <f>'Sales Team &amp; Cust Acquisition'!X29</f>
        <v>720000</v>
      </c>
      <c r="Z15" s="55">
        <f>'Sales Team &amp; Cust Acquisition'!Y29</f>
        <v>800000</v>
      </c>
      <c r="AA15" s="55">
        <f>'Sales Team &amp; Cust Acquisition'!Z29</f>
        <v>920000</v>
      </c>
      <c r="AB15" s="55">
        <f>'Sales Team &amp; Cust Acquisition'!AA29</f>
        <v>1080000</v>
      </c>
      <c r="AC15" s="55">
        <f>'Sales Team &amp; Cust Acquisition'!AB29</f>
        <v>1240000</v>
      </c>
      <c r="AD15" s="55">
        <f>'Sales Team &amp; Cust Acquisition'!AC29</f>
        <v>1440000</v>
      </c>
      <c r="AE15" s="55">
        <f>'Sales Team &amp; Cust Acquisition'!AD29</f>
        <v>1600000</v>
      </c>
      <c r="AF15" s="55">
        <f>'Sales Team &amp; Cust Acquisition'!AE29</f>
        <v>1760000</v>
      </c>
      <c r="AG15" s="55">
        <f>'Sales Team &amp; Cust Acquisition'!AF29</f>
        <v>1920000</v>
      </c>
      <c r="AH15" s="55">
        <f>'Sales Team &amp; Cust Acquisition'!AG29</f>
        <v>2120000</v>
      </c>
      <c r="AI15" s="55">
        <f>'Sales Team &amp; Cust Acquisition'!AH29</f>
        <v>2320000</v>
      </c>
      <c r="AJ15" s="55">
        <f>'Sales Team &amp; Cust Acquisition'!AI29</f>
        <v>2520000</v>
      </c>
      <c r="AK15" s="55">
        <f>'Sales Team &amp; Cust Acquisition'!AJ29</f>
        <v>2760000</v>
      </c>
      <c r="AL15" s="55">
        <f>'Sales Team &amp; Cust Acquisition'!AK29</f>
        <v>3000000</v>
      </c>
      <c r="AM15" s="55">
        <f>'Sales Team &amp; Cust Acquisition'!AL29</f>
        <v>3280000</v>
      </c>
      <c r="AN15" s="55">
        <f>'Sales Team &amp; Cust Acquisition'!AM29</f>
        <v>3560000</v>
      </c>
      <c r="AO15" s="55">
        <f>'Sales Team &amp; Cust Acquisition'!AN29</f>
        <v>3880000</v>
      </c>
      <c r="AP15" s="55">
        <f>'Sales Team &amp; Cust Acquisition'!AO29</f>
        <v>4200000</v>
      </c>
      <c r="AQ15" s="55">
        <f>'Sales Team &amp; Cust Acquisition'!AP29</f>
        <v>4560000</v>
      </c>
      <c r="AR15" s="55">
        <f>'Sales Team &amp; Cust Acquisition'!AQ29</f>
        <v>4960000</v>
      </c>
      <c r="AS15" s="55">
        <f>'Sales Team &amp; Cust Acquisition'!AR29</f>
        <v>5360000</v>
      </c>
      <c r="AT15" s="55">
        <f>'Sales Team &amp; Cust Acquisition'!AS29</f>
        <v>5760000</v>
      </c>
      <c r="AU15" s="55">
        <f>'Sales Team &amp; Cust Acquisition'!AT29</f>
        <v>6160000</v>
      </c>
      <c r="AV15" s="55">
        <f>'Sales Team &amp; Cust Acquisition'!AU29</f>
        <v>6600000</v>
      </c>
      <c r="AW15" s="55">
        <f>'Sales Team &amp; Cust Acquisition'!AV29</f>
        <v>7080000</v>
      </c>
      <c r="AX15" s="55">
        <f>'Sales Team &amp; Cust Acquisition'!AW29</f>
        <v>7560000</v>
      </c>
    </row>
    <row r="16" spans="1:51" x14ac:dyDescent="0.35">
      <c r="B16" s="25" t="s">
        <v>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64">
        <f>'SaaS KPIs &amp; Metrics'!N27</f>
        <v>3.9344262295081971</v>
      </c>
      <c r="P16" s="64">
        <f>'SaaS KPIs &amp; Metrics'!O27</f>
        <v>3.8170974155069586</v>
      </c>
      <c r="Q16" s="64">
        <f>'SaaS KPIs &amp; Metrics'!P27</f>
        <v>3.7012048192771085</v>
      </c>
      <c r="R16" s="64">
        <f>'SaaS KPIs &amp; Metrics'!Q27</f>
        <v>3.5868575298320997</v>
      </c>
      <c r="S16" s="64">
        <f>'SaaS KPIs &amp; Metrics'!R27</f>
        <v>6.393054212974862</v>
      </c>
      <c r="T16" s="64">
        <f>'SaaS KPIs &amp; Metrics'!S27</f>
        <v>6.2047121779544581</v>
      </c>
      <c r="U16" s="64">
        <f>'SaaS KPIs &amp; Metrics'!T27</f>
        <v>6.0185381112477057</v>
      </c>
      <c r="V16" s="64">
        <f>'SaaS KPIs &amp; Metrics'!U27</f>
        <v>5.8347123823206717</v>
      </c>
      <c r="W16" s="64">
        <f>'SaaS KPIs &amp; Metrics'!V27</f>
        <v>5.6534053268989002</v>
      </c>
      <c r="X16" s="64">
        <f>'SaaS KPIs &amp; Metrics'!W27</f>
        <v>5.4747767392536879</v>
      </c>
      <c r="Y16" s="64">
        <f>'SaaS KPIs &amp; Metrics'!X27</f>
        <v>4.8322042978251876</v>
      </c>
      <c r="Z16" s="64">
        <f>'SaaS KPIs &amp; Metrics'!Y27</f>
        <v>4.6880619297195487</v>
      </c>
      <c r="AA16" s="64">
        <f>'SaaS KPIs &amp; Metrics'!Z27</f>
        <v>5.9828187293412096</v>
      </c>
      <c r="AB16" s="64">
        <f>'SaaS KPIs &amp; Metrics'!AA27</f>
        <v>6.933318092041354</v>
      </c>
      <c r="AC16" s="64">
        <f>'SaaS KPIs &amp; Metrics'!AB27</f>
        <v>6.7606855021157743</v>
      </c>
      <c r="AD16" s="64">
        <f>'SaaS KPIs &amp; Metrics'!AC27</f>
        <v>7.9098380380383659</v>
      </c>
      <c r="AE16" s="64">
        <f>'SaaS KPIs &amp; Metrics'!AD27</f>
        <v>7.7116958316938558</v>
      </c>
      <c r="AF16" s="64">
        <f>'SaaS KPIs &amp; Metrics'!AE27</f>
        <v>7.1237465513419549</v>
      </c>
      <c r="AG16" s="64">
        <f>'SaaS KPIs &amp; Metrics'!AF27</f>
        <v>6.9465259394490442</v>
      </c>
      <c r="AH16" s="64">
        <f>'SaaS KPIs &amp; Metrics'!AG27</f>
        <v>7.8576614176131079</v>
      </c>
      <c r="AI16" s="64">
        <f>'SaaS KPIs &amp; Metrics'!AH27</f>
        <v>7.659628902667329</v>
      </c>
      <c r="AJ16" s="64">
        <f>'SaaS KPIs &amp; Metrics'!AI27</f>
        <v>7.1384806756156207</v>
      </c>
      <c r="AK16" s="64">
        <f>'SaaS KPIs &amp; Metrics'!AJ27</f>
        <v>7.8892767434784226</v>
      </c>
      <c r="AL16" s="64">
        <f>'SaaS KPIs &amp; Metrics'!AK27</f>
        <v>7.691175820033652</v>
      </c>
      <c r="AM16" s="64">
        <f>'SaaS KPIs &amp; Metrics'!AL27</f>
        <v>8.5142866297967039</v>
      </c>
      <c r="AN16" s="64">
        <f>'SaaS KPIs &amp; Metrics'!AM27</f>
        <v>8.0450429954190721</v>
      </c>
      <c r="AO16" s="64">
        <f>'SaaS KPIs &amp; Metrics'!AN27</f>
        <v>8.545860400988305</v>
      </c>
      <c r="AP16" s="64">
        <f>'SaaS KPIs &amp; Metrics'!AO27</f>
        <v>8.101139702387643</v>
      </c>
      <c r="AQ16" s="64">
        <f>'SaaS KPIs &amp; Metrics'!AP27</f>
        <v>8.5366488589722263</v>
      </c>
      <c r="AR16" s="64">
        <f>'SaaS KPIs &amp; Metrics'!AQ27</f>
        <v>8.6915823292867227</v>
      </c>
      <c r="AS16" s="64">
        <f>'SaaS KPIs &amp; Metrics'!AR27</f>
        <v>8.2800773167046504</v>
      </c>
      <c r="AT16" s="64">
        <f>'SaaS KPIs &amp; Metrics'!AS27</f>
        <v>8.6205352843860119</v>
      </c>
      <c r="AU16" s="64">
        <f>'SaaS KPIs &amp; Metrics'!AT27</f>
        <v>8.228166962858289</v>
      </c>
      <c r="AV16" s="64">
        <f>'SaaS KPIs &amp; Metrics'!AU27</f>
        <v>8.5253315312874829</v>
      </c>
      <c r="AW16" s="64">
        <f>'SaaS KPIs &amp; Metrics'!AV27</f>
        <v>8.607280994519277</v>
      </c>
      <c r="AX16" s="64">
        <f>'SaaS KPIs &amp; Metrics'!AW27</f>
        <v>8.2408040539101055</v>
      </c>
    </row>
    <row r="17" spans="1:51" s="1" customFormat="1" x14ac:dyDescent="0.3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8"/>
    </row>
    <row r="18" spans="1:51" x14ac:dyDescent="0.35">
      <c r="B18" s="1" t="s">
        <v>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x14ac:dyDescent="0.35">
      <c r="B19" s="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x14ac:dyDescent="0.3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x14ac:dyDescent="0.35">
      <c r="A21" s="16" t="s">
        <v>146</v>
      </c>
      <c r="B21" s="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x14ac:dyDescent="0.35">
      <c r="A22" s="36">
        <v>50000</v>
      </c>
      <c r="B22" t="s">
        <v>147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f>$A$22/12*O108</f>
        <v>4166.666666666667</v>
      </c>
      <c r="P22" s="6">
        <f>$A$22/12*P108</f>
        <v>4166.666666666667</v>
      </c>
      <c r="Q22" s="6">
        <f>$A$22/12*Q108</f>
        <v>4166.666666666667</v>
      </c>
      <c r="R22" s="6">
        <f>$A$22/12*R108</f>
        <v>4166.666666666667</v>
      </c>
      <c r="S22" s="6">
        <f t="shared" ref="S22:AX22" si="2">$A$22/12*S108</f>
        <v>4166.666666666667</v>
      </c>
      <c r="T22" s="6">
        <f t="shared" si="2"/>
        <v>4166.666666666667</v>
      </c>
      <c r="U22" s="6">
        <f t="shared" si="2"/>
        <v>4166.666666666667</v>
      </c>
      <c r="V22" s="6">
        <f t="shared" si="2"/>
        <v>4166.666666666667</v>
      </c>
      <c r="W22" s="6">
        <f t="shared" si="2"/>
        <v>4166.666666666667</v>
      </c>
      <c r="X22" s="6">
        <f t="shared" si="2"/>
        <v>4166.666666666667</v>
      </c>
      <c r="Y22" s="6">
        <f t="shared" si="2"/>
        <v>4166.666666666667</v>
      </c>
      <c r="Z22" s="6">
        <f t="shared" si="2"/>
        <v>4166.666666666667</v>
      </c>
      <c r="AA22" s="6">
        <f t="shared" si="2"/>
        <v>8333.3333333333339</v>
      </c>
      <c r="AB22" s="6">
        <f t="shared" si="2"/>
        <v>8333.3333333333339</v>
      </c>
      <c r="AC22" s="6">
        <f t="shared" si="2"/>
        <v>8333.3333333333339</v>
      </c>
      <c r="AD22" s="6">
        <f t="shared" si="2"/>
        <v>8333.3333333333339</v>
      </c>
      <c r="AE22" s="6">
        <f t="shared" si="2"/>
        <v>8333.3333333333339</v>
      </c>
      <c r="AF22" s="6">
        <f t="shared" si="2"/>
        <v>12500</v>
      </c>
      <c r="AG22" s="6">
        <f t="shared" si="2"/>
        <v>12500</v>
      </c>
      <c r="AH22" s="6">
        <f t="shared" si="2"/>
        <v>12500</v>
      </c>
      <c r="AI22" s="6">
        <f t="shared" si="2"/>
        <v>12500</v>
      </c>
      <c r="AJ22" s="6">
        <f t="shared" si="2"/>
        <v>16666.666666666668</v>
      </c>
      <c r="AK22" s="6">
        <f t="shared" si="2"/>
        <v>16666.666666666668</v>
      </c>
      <c r="AL22" s="6">
        <f t="shared" si="2"/>
        <v>16666.666666666668</v>
      </c>
      <c r="AM22" s="6">
        <f t="shared" si="2"/>
        <v>20833.333333333336</v>
      </c>
      <c r="AN22" s="6">
        <f t="shared" si="2"/>
        <v>20833.333333333336</v>
      </c>
      <c r="AO22" s="6">
        <f t="shared" si="2"/>
        <v>20833.333333333336</v>
      </c>
      <c r="AP22" s="6">
        <f t="shared" si="2"/>
        <v>25000</v>
      </c>
      <c r="AQ22" s="6">
        <f t="shared" si="2"/>
        <v>25000</v>
      </c>
      <c r="AR22" s="6">
        <f t="shared" si="2"/>
        <v>29166.666666666668</v>
      </c>
      <c r="AS22" s="6">
        <f t="shared" si="2"/>
        <v>33333.333333333336</v>
      </c>
      <c r="AT22" s="6">
        <f t="shared" si="2"/>
        <v>33333.333333333336</v>
      </c>
      <c r="AU22" s="6">
        <f t="shared" si="2"/>
        <v>37500</v>
      </c>
      <c r="AV22" s="6">
        <f t="shared" si="2"/>
        <v>37500</v>
      </c>
      <c r="AW22" s="6">
        <f t="shared" si="2"/>
        <v>41666.666666666672</v>
      </c>
      <c r="AX22" s="6">
        <f t="shared" si="2"/>
        <v>45833.333333333336</v>
      </c>
      <c r="AY22" s="6"/>
    </row>
    <row r="23" spans="1:51" x14ac:dyDescent="0.35">
      <c r="B23" t="s">
        <v>57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48">
        <f t="shared" ref="O23:AX23" si="3">O22*O109</f>
        <v>1041.6666666666667</v>
      </c>
      <c r="P23" s="48">
        <f t="shared" si="3"/>
        <v>1041.6666666666667</v>
      </c>
      <c r="Q23" s="48">
        <f t="shared" si="3"/>
        <v>1041.6666666666667</v>
      </c>
      <c r="R23" s="48">
        <f t="shared" si="3"/>
        <v>1041.6666666666667</v>
      </c>
      <c r="S23" s="48">
        <f t="shared" si="3"/>
        <v>1041.6666666666667</v>
      </c>
      <c r="T23" s="48">
        <f t="shared" si="3"/>
        <v>1041.6666666666667</v>
      </c>
      <c r="U23" s="48">
        <f t="shared" si="3"/>
        <v>1041.6666666666667</v>
      </c>
      <c r="V23" s="48">
        <f t="shared" si="3"/>
        <v>1041.6666666666667</v>
      </c>
      <c r="W23" s="48">
        <f t="shared" si="3"/>
        <v>1041.6666666666667</v>
      </c>
      <c r="X23" s="48">
        <f t="shared" si="3"/>
        <v>1041.6666666666667</v>
      </c>
      <c r="Y23" s="48">
        <f t="shared" si="3"/>
        <v>1041.6666666666667</v>
      </c>
      <c r="Z23" s="48">
        <f t="shared" si="3"/>
        <v>1041.6666666666667</v>
      </c>
      <c r="AA23" s="48">
        <f t="shared" si="3"/>
        <v>2083.3333333333335</v>
      </c>
      <c r="AB23" s="48">
        <f t="shared" si="3"/>
        <v>2083.3333333333335</v>
      </c>
      <c r="AC23" s="48">
        <f t="shared" si="3"/>
        <v>2083.3333333333335</v>
      </c>
      <c r="AD23" s="48">
        <f t="shared" si="3"/>
        <v>2083.3333333333335</v>
      </c>
      <c r="AE23" s="48">
        <f t="shared" si="3"/>
        <v>2083.3333333333335</v>
      </c>
      <c r="AF23" s="48">
        <f t="shared" si="3"/>
        <v>3125</v>
      </c>
      <c r="AG23" s="48">
        <f t="shared" si="3"/>
        <v>3125</v>
      </c>
      <c r="AH23" s="48">
        <f t="shared" si="3"/>
        <v>3125</v>
      </c>
      <c r="AI23" s="48">
        <f t="shared" si="3"/>
        <v>3125</v>
      </c>
      <c r="AJ23" s="48">
        <f t="shared" si="3"/>
        <v>4166.666666666667</v>
      </c>
      <c r="AK23" s="48">
        <f t="shared" si="3"/>
        <v>4166.666666666667</v>
      </c>
      <c r="AL23" s="48">
        <f t="shared" si="3"/>
        <v>4166.666666666667</v>
      </c>
      <c r="AM23" s="48">
        <f t="shared" si="3"/>
        <v>5208.3333333333339</v>
      </c>
      <c r="AN23" s="48">
        <f t="shared" si="3"/>
        <v>5208.3333333333339</v>
      </c>
      <c r="AO23" s="48">
        <f t="shared" si="3"/>
        <v>5208.3333333333339</v>
      </c>
      <c r="AP23" s="48">
        <f t="shared" si="3"/>
        <v>6250</v>
      </c>
      <c r="AQ23" s="48">
        <f t="shared" si="3"/>
        <v>6250</v>
      </c>
      <c r="AR23" s="48">
        <f t="shared" si="3"/>
        <v>7291.666666666667</v>
      </c>
      <c r="AS23" s="48">
        <f t="shared" si="3"/>
        <v>8333.3333333333339</v>
      </c>
      <c r="AT23" s="48">
        <f t="shared" si="3"/>
        <v>8333.3333333333339</v>
      </c>
      <c r="AU23" s="48">
        <f t="shared" si="3"/>
        <v>9375</v>
      </c>
      <c r="AV23" s="48">
        <f t="shared" si="3"/>
        <v>9375</v>
      </c>
      <c r="AW23" s="48">
        <f t="shared" si="3"/>
        <v>10416.666666666668</v>
      </c>
      <c r="AX23" s="48">
        <f t="shared" si="3"/>
        <v>11458.333333333334</v>
      </c>
      <c r="AY23" s="6"/>
    </row>
    <row r="24" spans="1:51" x14ac:dyDescent="0.35">
      <c r="B24" t="s">
        <v>148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>
        <f>SUM(O22:O23)</f>
        <v>5208.3333333333339</v>
      </c>
      <c r="P24" s="6">
        <f t="shared" ref="P24:R24" si="4">SUM(P22:P23)</f>
        <v>5208.3333333333339</v>
      </c>
      <c r="Q24" s="6">
        <f t="shared" si="4"/>
        <v>5208.3333333333339</v>
      </c>
      <c r="R24" s="6">
        <f t="shared" si="4"/>
        <v>5208.3333333333339</v>
      </c>
      <c r="S24" s="6">
        <f t="shared" ref="S24" si="5">SUM(S22:S23)</f>
        <v>5208.3333333333339</v>
      </c>
      <c r="T24" s="6">
        <f t="shared" ref="T24" si="6">SUM(T22:T23)</f>
        <v>5208.3333333333339</v>
      </c>
      <c r="U24" s="6">
        <f t="shared" ref="U24" si="7">SUM(U22:U23)</f>
        <v>5208.3333333333339</v>
      </c>
      <c r="V24" s="6">
        <f t="shared" ref="V24" si="8">SUM(V22:V23)</f>
        <v>5208.3333333333339</v>
      </c>
      <c r="W24" s="6">
        <f t="shared" ref="W24" si="9">SUM(W22:W23)</f>
        <v>5208.3333333333339</v>
      </c>
      <c r="X24" s="6">
        <f t="shared" ref="X24" si="10">SUM(X22:X23)</f>
        <v>5208.3333333333339</v>
      </c>
      <c r="Y24" s="6">
        <f t="shared" ref="Y24" si="11">SUM(Y22:Y23)</f>
        <v>5208.3333333333339</v>
      </c>
      <c r="Z24" s="6">
        <f t="shared" ref="Z24" si="12">SUM(Z22:Z23)</f>
        <v>5208.3333333333339</v>
      </c>
      <c r="AA24" s="6">
        <f t="shared" ref="AA24" si="13">SUM(AA22:AA23)</f>
        <v>10416.666666666668</v>
      </c>
      <c r="AB24" s="6">
        <f t="shared" ref="AB24" si="14">SUM(AB22:AB23)</f>
        <v>10416.666666666668</v>
      </c>
      <c r="AC24" s="6">
        <f t="shared" ref="AC24" si="15">SUM(AC22:AC23)</f>
        <v>10416.666666666668</v>
      </c>
      <c r="AD24" s="6">
        <f t="shared" ref="AD24" si="16">SUM(AD22:AD23)</f>
        <v>10416.666666666668</v>
      </c>
      <c r="AE24" s="6">
        <f t="shared" ref="AE24" si="17">SUM(AE22:AE23)</f>
        <v>10416.666666666668</v>
      </c>
      <c r="AF24" s="6">
        <f t="shared" ref="AF24" si="18">SUM(AF22:AF23)</f>
        <v>15625</v>
      </c>
      <c r="AG24" s="6">
        <f t="shared" ref="AG24" si="19">SUM(AG22:AG23)</f>
        <v>15625</v>
      </c>
      <c r="AH24" s="6">
        <f t="shared" ref="AH24" si="20">SUM(AH22:AH23)</f>
        <v>15625</v>
      </c>
      <c r="AI24" s="6">
        <f t="shared" ref="AI24" si="21">SUM(AI22:AI23)</f>
        <v>15625</v>
      </c>
      <c r="AJ24" s="6">
        <f t="shared" ref="AJ24" si="22">SUM(AJ22:AJ23)</f>
        <v>20833.333333333336</v>
      </c>
      <c r="AK24" s="6">
        <f t="shared" ref="AK24" si="23">SUM(AK22:AK23)</f>
        <v>20833.333333333336</v>
      </c>
      <c r="AL24" s="6">
        <f t="shared" ref="AL24" si="24">SUM(AL22:AL23)</f>
        <v>20833.333333333336</v>
      </c>
      <c r="AM24" s="6">
        <f t="shared" ref="AM24" si="25">SUM(AM22:AM23)</f>
        <v>26041.666666666672</v>
      </c>
      <c r="AN24" s="6">
        <f t="shared" ref="AN24" si="26">SUM(AN22:AN23)</f>
        <v>26041.666666666672</v>
      </c>
      <c r="AO24" s="6">
        <f t="shared" ref="AO24" si="27">SUM(AO22:AO23)</f>
        <v>26041.666666666672</v>
      </c>
      <c r="AP24" s="6">
        <f t="shared" ref="AP24" si="28">SUM(AP22:AP23)</f>
        <v>31250</v>
      </c>
      <c r="AQ24" s="6">
        <f t="shared" ref="AQ24" si="29">SUM(AQ22:AQ23)</f>
        <v>31250</v>
      </c>
      <c r="AR24" s="6">
        <f t="shared" ref="AR24" si="30">SUM(AR22:AR23)</f>
        <v>36458.333333333336</v>
      </c>
      <c r="AS24" s="6">
        <f t="shared" ref="AS24" si="31">SUM(AS22:AS23)</f>
        <v>41666.666666666672</v>
      </c>
      <c r="AT24" s="6">
        <f t="shared" ref="AT24" si="32">SUM(AT22:AT23)</f>
        <v>41666.666666666672</v>
      </c>
      <c r="AU24" s="6">
        <f t="shared" ref="AU24" si="33">SUM(AU22:AU23)</f>
        <v>46875</v>
      </c>
      <c r="AV24" s="6">
        <f t="shared" ref="AV24" si="34">SUM(AV22:AV23)</f>
        <v>46875</v>
      </c>
      <c r="AW24" s="6">
        <f t="shared" ref="AW24" si="35">SUM(AW22:AW23)</f>
        <v>52083.333333333343</v>
      </c>
      <c r="AX24" s="6">
        <f t="shared" ref="AX24" si="36">SUM(AX22:AX23)</f>
        <v>57291.666666666672</v>
      </c>
      <c r="AY24" s="6"/>
    </row>
    <row r="25" spans="1:51" x14ac:dyDescent="0.3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:51" s="1" customFormat="1" x14ac:dyDescent="0.35">
      <c r="B26" s="1" t="s">
        <v>52</v>
      </c>
      <c r="C26" s="10">
        <f>C11-SUM(C20,C24)</f>
        <v>0</v>
      </c>
      <c r="D26" s="10">
        <f t="shared" ref="D26:AX26" si="37">D11-SUM(D20,D24)</f>
        <v>0</v>
      </c>
      <c r="E26" s="10">
        <f t="shared" si="37"/>
        <v>0</v>
      </c>
      <c r="F26" s="10">
        <f t="shared" si="37"/>
        <v>0</v>
      </c>
      <c r="G26" s="10">
        <f t="shared" si="37"/>
        <v>0</v>
      </c>
      <c r="H26" s="10">
        <f t="shared" si="37"/>
        <v>0</v>
      </c>
      <c r="I26" s="10">
        <f t="shared" si="37"/>
        <v>0</v>
      </c>
      <c r="J26" s="10">
        <f t="shared" si="37"/>
        <v>0</v>
      </c>
      <c r="K26" s="10">
        <f t="shared" si="37"/>
        <v>0</v>
      </c>
      <c r="L26" s="10">
        <f t="shared" si="37"/>
        <v>0</v>
      </c>
      <c r="M26" s="10">
        <f t="shared" si="37"/>
        <v>0</v>
      </c>
      <c r="N26" s="10">
        <f t="shared" si="37"/>
        <v>0</v>
      </c>
      <c r="O26" s="10">
        <f t="shared" si="37"/>
        <v>-1875.0000000000005</v>
      </c>
      <c r="P26" s="10">
        <f t="shared" si="37"/>
        <v>1458.333333333333</v>
      </c>
      <c r="Q26" s="10">
        <f t="shared" si="37"/>
        <v>4791.6666666666661</v>
      </c>
      <c r="R26" s="10">
        <f t="shared" si="37"/>
        <v>8125</v>
      </c>
      <c r="S26" s="10">
        <f t="shared" si="37"/>
        <v>14791.666666666666</v>
      </c>
      <c r="T26" s="10">
        <f t="shared" si="37"/>
        <v>21458.333333333336</v>
      </c>
      <c r="U26" s="10">
        <f t="shared" si="37"/>
        <v>28125</v>
      </c>
      <c r="V26" s="10">
        <f t="shared" si="37"/>
        <v>34791.666666666664</v>
      </c>
      <c r="W26" s="10">
        <f t="shared" si="37"/>
        <v>41458.333333333328</v>
      </c>
      <c r="X26" s="10">
        <f t="shared" si="37"/>
        <v>48125</v>
      </c>
      <c r="Y26" s="10">
        <f t="shared" si="37"/>
        <v>54791.666666666664</v>
      </c>
      <c r="Z26" s="10">
        <f t="shared" si="37"/>
        <v>61458.333333333336</v>
      </c>
      <c r="AA26" s="10">
        <f t="shared" si="37"/>
        <v>66250</v>
      </c>
      <c r="AB26" s="10">
        <f t="shared" si="37"/>
        <v>79583.333333333328</v>
      </c>
      <c r="AC26" s="10">
        <f t="shared" si="37"/>
        <v>92916.666666666657</v>
      </c>
      <c r="AD26" s="10">
        <f t="shared" si="37"/>
        <v>109583.33333333333</v>
      </c>
      <c r="AE26" s="10">
        <f t="shared" si="37"/>
        <v>122916.66666666667</v>
      </c>
      <c r="AF26" s="10">
        <f t="shared" si="37"/>
        <v>131041.66666666666</v>
      </c>
      <c r="AG26" s="10">
        <f t="shared" si="37"/>
        <v>144375</v>
      </c>
      <c r="AH26" s="10">
        <f t="shared" si="37"/>
        <v>161041.66666666666</v>
      </c>
      <c r="AI26" s="10">
        <f t="shared" si="37"/>
        <v>177708.33333333334</v>
      </c>
      <c r="AJ26" s="10">
        <f t="shared" si="37"/>
        <v>189166.66666666666</v>
      </c>
      <c r="AK26" s="10">
        <f t="shared" si="37"/>
        <v>209166.66666666666</v>
      </c>
      <c r="AL26" s="10">
        <f t="shared" si="37"/>
        <v>229166.66666666666</v>
      </c>
      <c r="AM26" s="10">
        <f t="shared" si="37"/>
        <v>247291.66666666663</v>
      </c>
      <c r="AN26" s="10">
        <f t="shared" si="37"/>
        <v>270625</v>
      </c>
      <c r="AO26" s="10">
        <f t="shared" si="37"/>
        <v>297291.66666666663</v>
      </c>
      <c r="AP26" s="10">
        <f t="shared" si="37"/>
        <v>318750</v>
      </c>
      <c r="AQ26" s="10">
        <f t="shared" si="37"/>
        <v>348750</v>
      </c>
      <c r="AR26" s="10">
        <f t="shared" si="37"/>
        <v>376875</v>
      </c>
      <c r="AS26" s="10">
        <f t="shared" si="37"/>
        <v>405000</v>
      </c>
      <c r="AT26" s="10">
        <f t="shared" si="37"/>
        <v>438333.33333333331</v>
      </c>
      <c r="AU26" s="10">
        <f t="shared" si="37"/>
        <v>466458.33333333331</v>
      </c>
      <c r="AV26" s="10">
        <f t="shared" si="37"/>
        <v>503125</v>
      </c>
      <c r="AW26" s="10">
        <f t="shared" si="37"/>
        <v>537916.66666666663</v>
      </c>
      <c r="AX26" s="10">
        <f t="shared" si="37"/>
        <v>572708.33333333337</v>
      </c>
      <c r="AY26" s="10"/>
    </row>
    <row r="27" spans="1:51" s="49" customFormat="1" x14ac:dyDescent="0.35">
      <c r="B27" s="49" t="s">
        <v>149</v>
      </c>
      <c r="C27" s="56" t="str">
        <f>IFERROR(C26/C11,"")</f>
        <v/>
      </c>
      <c r="D27" s="56" t="str">
        <f t="shared" ref="D27:AX27" si="38">IFERROR(D26/D11,"")</f>
        <v/>
      </c>
      <c r="E27" s="56" t="str">
        <f t="shared" si="38"/>
        <v/>
      </c>
      <c r="F27" s="56" t="str">
        <f t="shared" si="38"/>
        <v/>
      </c>
      <c r="G27" s="56" t="str">
        <f t="shared" si="38"/>
        <v/>
      </c>
      <c r="H27" s="56" t="str">
        <f t="shared" si="38"/>
        <v/>
      </c>
      <c r="I27" s="56" t="str">
        <f t="shared" si="38"/>
        <v/>
      </c>
      <c r="J27" s="56" t="str">
        <f t="shared" si="38"/>
        <v/>
      </c>
      <c r="K27" s="56" t="str">
        <f t="shared" si="38"/>
        <v/>
      </c>
      <c r="L27" s="56" t="str">
        <f t="shared" si="38"/>
        <v/>
      </c>
      <c r="M27" s="56" t="str">
        <f t="shared" si="38"/>
        <v/>
      </c>
      <c r="N27" s="56" t="str">
        <f t="shared" si="38"/>
        <v/>
      </c>
      <c r="O27" s="56">
        <f t="shared" si="38"/>
        <v>-0.56250000000000011</v>
      </c>
      <c r="P27" s="56">
        <f t="shared" si="38"/>
        <v>0.21874999999999994</v>
      </c>
      <c r="Q27" s="56">
        <f t="shared" si="38"/>
        <v>0.47916666666666663</v>
      </c>
      <c r="R27" s="56">
        <f t="shared" si="38"/>
        <v>0.609375</v>
      </c>
      <c r="S27" s="56">
        <f t="shared" si="38"/>
        <v>0.73958333333333326</v>
      </c>
      <c r="T27" s="56">
        <f t="shared" si="38"/>
        <v>0.8046875</v>
      </c>
      <c r="U27" s="56">
        <f t="shared" si="38"/>
        <v>0.84374999999999989</v>
      </c>
      <c r="V27" s="56">
        <f t="shared" si="38"/>
        <v>0.86979166666666663</v>
      </c>
      <c r="W27" s="56">
        <f t="shared" si="38"/>
        <v>0.8883928571428571</v>
      </c>
      <c r="X27" s="56">
        <f t="shared" si="38"/>
        <v>0.90234375</v>
      </c>
      <c r="Y27" s="56">
        <f t="shared" si="38"/>
        <v>0.91319444444444442</v>
      </c>
      <c r="Z27" s="56">
        <f t="shared" si="38"/>
        <v>0.921875</v>
      </c>
      <c r="AA27" s="56">
        <f t="shared" si="38"/>
        <v>0.86413043478260865</v>
      </c>
      <c r="AB27" s="56">
        <f t="shared" si="38"/>
        <v>0.88425925925925919</v>
      </c>
      <c r="AC27" s="56">
        <f t="shared" si="38"/>
        <v>0.89919354838709675</v>
      </c>
      <c r="AD27" s="56">
        <f t="shared" si="38"/>
        <v>0.91319444444444442</v>
      </c>
      <c r="AE27" s="56">
        <f t="shared" si="38"/>
        <v>0.921875</v>
      </c>
      <c r="AF27" s="56">
        <f t="shared" si="38"/>
        <v>0.89346590909090906</v>
      </c>
      <c r="AG27" s="56">
        <f t="shared" si="38"/>
        <v>0.90234375</v>
      </c>
      <c r="AH27" s="56">
        <f t="shared" si="38"/>
        <v>0.91155660377358494</v>
      </c>
      <c r="AI27" s="56">
        <f t="shared" si="38"/>
        <v>0.91918103448275867</v>
      </c>
      <c r="AJ27" s="56">
        <f t="shared" si="38"/>
        <v>0.9007936507936507</v>
      </c>
      <c r="AK27" s="56">
        <f t="shared" si="38"/>
        <v>0.90942028985507239</v>
      </c>
      <c r="AL27" s="56">
        <f t="shared" si="38"/>
        <v>0.91666666666666663</v>
      </c>
      <c r="AM27" s="56">
        <f t="shared" si="38"/>
        <v>0.9047256097560975</v>
      </c>
      <c r="AN27" s="56">
        <f t="shared" si="38"/>
        <v>0.9122191011235955</v>
      </c>
      <c r="AO27" s="56">
        <f t="shared" si="38"/>
        <v>0.91945876288659789</v>
      </c>
      <c r="AP27" s="56">
        <f t="shared" si="38"/>
        <v>0.9107142857142857</v>
      </c>
      <c r="AQ27" s="56">
        <f t="shared" si="38"/>
        <v>0.91776315789473684</v>
      </c>
      <c r="AR27" s="56">
        <f t="shared" si="38"/>
        <v>0.91179435483870974</v>
      </c>
      <c r="AS27" s="56">
        <f t="shared" si="38"/>
        <v>0.90671641791044777</v>
      </c>
      <c r="AT27" s="56">
        <f t="shared" si="38"/>
        <v>0.91319444444444442</v>
      </c>
      <c r="AU27" s="56">
        <f t="shared" si="38"/>
        <v>0.90868506493506496</v>
      </c>
      <c r="AV27" s="56">
        <f t="shared" si="38"/>
        <v>0.91477272727272729</v>
      </c>
      <c r="AW27" s="56">
        <f t="shared" si="38"/>
        <v>0.91172316384180785</v>
      </c>
      <c r="AX27" s="56">
        <f t="shared" si="38"/>
        <v>0.90906084656084662</v>
      </c>
      <c r="AY27" s="50"/>
    </row>
    <row r="28" spans="1:51" x14ac:dyDescent="0.3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1" x14ac:dyDescent="0.35">
      <c r="B29" s="11" t="s">
        <v>53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x14ac:dyDescent="0.35">
      <c r="B30" s="1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x14ac:dyDescent="0.35">
      <c r="A31" s="16" t="s">
        <v>146</v>
      </c>
      <c r="B31" s="1" t="s">
        <v>59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x14ac:dyDescent="0.35">
      <c r="A32" s="36">
        <v>70000</v>
      </c>
      <c r="B32" t="s">
        <v>133</v>
      </c>
      <c r="C32" s="6">
        <f t="shared" ref="C32:AX32" si="39">$A32/12*C114</f>
        <v>0</v>
      </c>
      <c r="D32" s="6">
        <f t="shared" si="39"/>
        <v>0</v>
      </c>
      <c r="E32" s="6">
        <f t="shared" si="39"/>
        <v>0</v>
      </c>
      <c r="F32" s="6">
        <f t="shared" si="39"/>
        <v>0</v>
      </c>
      <c r="G32" s="6">
        <f t="shared" si="39"/>
        <v>0</v>
      </c>
      <c r="H32" s="6">
        <f t="shared" si="39"/>
        <v>0</v>
      </c>
      <c r="I32" s="6">
        <f t="shared" si="39"/>
        <v>0</v>
      </c>
      <c r="J32" s="6">
        <f t="shared" si="39"/>
        <v>0</v>
      </c>
      <c r="K32" s="6">
        <f t="shared" si="39"/>
        <v>0</v>
      </c>
      <c r="L32" s="6">
        <f t="shared" si="39"/>
        <v>0</v>
      </c>
      <c r="M32" s="6">
        <f t="shared" si="39"/>
        <v>0</v>
      </c>
      <c r="N32" s="6">
        <f t="shared" si="39"/>
        <v>0</v>
      </c>
      <c r="O32" s="6">
        <f t="shared" si="39"/>
        <v>11666.666666666666</v>
      </c>
      <c r="P32" s="6">
        <f t="shared" si="39"/>
        <v>11666.666666666666</v>
      </c>
      <c r="Q32" s="6">
        <f t="shared" si="39"/>
        <v>11666.666666666666</v>
      </c>
      <c r="R32" s="6">
        <f t="shared" si="39"/>
        <v>11666.666666666666</v>
      </c>
      <c r="S32" s="6">
        <f t="shared" si="39"/>
        <v>11666.666666666666</v>
      </c>
      <c r="T32" s="6">
        <f t="shared" si="39"/>
        <v>11666.666666666666</v>
      </c>
      <c r="U32" s="6">
        <f t="shared" si="39"/>
        <v>11666.666666666666</v>
      </c>
      <c r="V32" s="6">
        <f t="shared" si="39"/>
        <v>11666.666666666666</v>
      </c>
      <c r="W32" s="6">
        <f t="shared" si="39"/>
        <v>11666.666666666666</v>
      </c>
      <c r="X32" s="6">
        <f t="shared" si="39"/>
        <v>11666.666666666666</v>
      </c>
      <c r="Y32" s="6">
        <f t="shared" si="39"/>
        <v>17500</v>
      </c>
      <c r="Z32" s="6">
        <f t="shared" si="39"/>
        <v>17500</v>
      </c>
      <c r="AA32" s="6">
        <f t="shared" si="39"/>
        <v>23333.333333333332</v>
      </c>
      <c r="AB32" s="6">
        <f t="shared" si="39"/>
        <v>29166.666666666664</v>
      </c>
      <c r="AC32" s="6">
        <f t="shared" si="39"/>
        <v>29166.666666666664</v>
      </c>
      <c r="AD32" s="6">
        <f t="shared" si="39"/>
        <v>29166.666666666664</v>
      </c>
      <c r="AE32" s="6">
        <f t="shared" si="39"/>
        <v>29166.666666666664</v>
      </c>
      <c r="AF32" s="6">
        <f t="shared" si="39"/>
        <v>35000</v>
      </c>
      <c r="AG32" s="6">
        <f t="shared" si="39"/>
        <v>35000</v>
      </c>
      <c r="AH32" s="6">
        <f t="shared" si="39"/>
        <v>35000</v>
      </c>
      <c r="AI32" s="6">
        <f t="shared" si="39"/>
        <v>35000</v>
      </c>
      <c r="AJ32" s="6">
        <f t="shared" si="39"/>
        <v>40833.333333333328</v>
      </c>
      <c r="AK32" s="6">
        <f t="shared" si="39"/>
        <v>40833.333333333328</v>
      </c>
      <c r="AL32" s="6">
        <f t="shared" si="39"/>
        <v>40833.333333333328</v>
      </c>
      <c r="AM32" s="6">
        <f t="shared" si="39"/>
        <v>52500</v>
      </c>
      <c r="AN32" s="6">
        <f t="shared" si="39"/>
        <v>58333.333333333328</v>
      </c>
      <c r="AO32" s="6">
        <f t="shared" si="39"/>
        <v>58333.333333333328</v>
      </c>
      <c r="AP32" s="6">
        <f t="shared" si="39"/>
        <v>64166.666666666664</v>
      </c>
      <c r="AQ32" s="6">
        <f t="shared" si="39"/>
        <v>64166.666666666664</v>
      </c>
      <c r="AR32" s="6">
        <f t="shared" si="39"/>
        <v>70000</v>
      </c>
      <c r="AS32" s="6">
        <f t="shared" si="39"/>
        <v>75833.333333333328</v>
      </c>
      <c r="AT32" s="6">
        <f t="shared" si="39"/>
        <v>75833.333333333328</v>
      </c>
      <c r="AU32" s="6">
        <f t="shared" si="39"/>
        <v>81666.666666666657</v>
      </c>
      <c r="AV32" s="6">
        <f t="shared" si="39"/>
        <v>81666.666666666657</v>
      </c>
      <c r="AW32" s="6">
        <f t="shared" si="39"/>
        <v>87500</v>
      </c>
      <c r="AX32" s="6">
        <f t="shared" si="39"/>
        <v>93333.333333333328</v>
      </c>
      <c r="AY32" s="6"/>
    </row>
    <row r="33" spans="1:51" x14ac:dyDescent="0.35">
      <c r="A33" s="3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6"/>
    </row>
    <row r="34" spans="1:51" x14ac:dyDescent="0.35">
      <c r="A34" s="3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6"/>
    </row>
    <row r="35" spans="1:51" x14ac:dyDescent="0.35">
      <c r="A35" s="36">
        <v>90000</v>
      </c>
      <c r="B35" t="s">
        <v>136</v>
      </c>
      <c r="C35" s="2">
        <f t="shared" ref="C35:AX35" si="40">$A35/12*C117</f>
        <v>37500</v>
      </c>
      <c r="D35" s="2">
        <f t="shared" si="40"/>
        <v>37500</v>
      </c>
      <c r="E35" s="2">
        <f t="shared" si="40"/>
        <v>37500</v>
      </c>
      <c r="F35" s="2">
        <f t="shared" si="40"/>
        <v>37500</v>
      </c>
      <c r="G35" s="2">
        <f t="shared" si="40"/>
        <v>37500</v>
      </c>
      <c r="H35" s="2">
        <f t="shared" si="40"/>
        <v>37500</v>
      </c>
      <c r="I35" s="2">
        <f t="shared" si="40"/>
        <v>37500</v>
      </c>
      <c r="J35" s="2">
        <f t="shared" si="40"/>
        <v>37500</v>
      </c>
      <c r="K35" s="2">
        <f t="shared" si="40"/>
        <v>37500</v>
      </c>
      <c r="L35" s="2">
        <f t="shared" si="40"/>
        <v>37500</v>
      </c>
      <c r="M35" s="2">
        <f t="shared" si="40"/>
        <v>37500</v>
      </c>
      <c r="N35" s="2">
        <f t="shared" si="40"/>
        <v>37500</v>
      </c>
      <c r="O35" s="2">
        <f t="shared" si="40"/>
        <v>45000</v>
      </c>
      <c r="P35" s="2">
        <f t="shared" si="40"/>
        <v>45000</v>
      </c>
      <c r="Q35" s="2">
        <f t="shared" si="40"/>
        <v>45000</v>
      </c>
      <c r="R35" s="2">
        <f t="shared" si="40"/>
        <v>45000</v>
      </c>
      <c r="S35" s="2">
        <f t="shared" si="40"/>
        <v>45000</v>
      </c>
      <c r="T35" s="2">
        <f t="shared" si="40"/>
        <v>45000</v>
      </c>
      <c r="U35" s="2">
        <f t="shared" si="40"/>
        <v>45000</v>
      </c>
      <c r="V35" s="2">
        <f t="shared" si="40"/>
        <v>45000</v>
      </c>
      <c r="W35" s="2">
        <f t="shared" si="40"/>
        <v>45000</v>
      </c>
      <c r="X35" s="2">
        <f t="shared" si="40"/>
        <v>45000</v>
      </c>
      <c r="Y35" s="2">
        <f t="shared" si="40"/>
        <v>45000</v>
      </c>
      <c r="Z35" s="2">
        <f t="shared" si="40"/>
        <v>45000</v>
      </c>
      <c r="AA35" s="2">
        <f t="shared" si="40"/>
        <v>53999.999999999993</v>
      </c>
      <c r="AB35" s="2">
        <f t="shared" si="40"/>
        <v>53999.999999999993</v>
      </c>
      <c r="AC35" s="2">
        <f t="shared" si="40"/>
        <v>53999.999999999993</v>
      </c>
      <c r="AD35" s="2">
        <f t="shared" si="40"/>
        <v>53999.999999999993</v>
      </c>
      <c r="AE35" s="2">
        <f t="shared" si="40"/>
        <v>53999.999999999993</v>
      </c>
      <c r="AF35" s="2">
        <f t="shared" si="40"/>
        <v>53999.999999999993</v>
      </c>
      <c r="AG35" s="2">
        <f t="shared" si="40"/>
        <v>53999.999999999993</v>
      </c>
      <c r="AH35" s="2">
        <f t="shared" si="40"/>
        <v>53999.999999999993</v>
      </c>
      <c r="AI35" s="2">
        <f t="shared" si="40"/>
        <v>53999.999999999993</v>
      </c>
      <c r="AJ35" s="2">
        <f t="shared" si="40"/>
        <v>53999.999999999993</v>
      </c>
      <c r="AK35" s="2">
        <f t="shared" si="40"/>
        <v>53999.999999999993</v>
      </c>
      <c r="AL35" s="2">
        <f t="shared" si="40"/>
        <v>53999.999999999993</v>
      </c>
      <c r="AM35" s="2">
        <f t="shared" si="40"/>
        <v>64799.999999999993</v>
      </c>
      <c r="AN35" s="2">
        <f t="shared" si="40"/>
        <v>64799.999999999993</v>
      </c>
      <c r="AO35" s="2">
        <f t="shared" si="40"/>
        <v>64799.999999999993</v>
      </c>
      <c r="AP35" s="2">
        <f t="shared" si="40"/>
        <v>64799.999999999993</v>
      </c>
      <c r="AQ35" s="2">
        <f t="shared" si="40"/>
        <v>64799.999999999993</v>
      </c>
      <c r="AR35" s="2">
        <f t="shared" si="40"/>
        <v>64799.999999999993</v>
      </c>
      <c r="AS35" s="2">
        <f t="shared" si="40"/>
        <v>64799.999999999993</v>
      </c>
      <c r="AT35" s="2">
        <f t="shared" si="40"/>
        <v>64799.999999999993</v>
      </c>
      <c r="AU35" s="2">
        <f t="shared" si="40"/>
        <v>64799.999999999993</v>
      </c>
      <c r="AV35" s="2">
        <f t="shared" si="40"/>
        <v>64799.999999999993</v>
      </c>
      <c r="AW35" s="2">
        <f t="shared" si="40"/>
        <v>64799.999999999993</v>
      </c>
      <c r="AX35" s="2">
        <f t="shared" si="40"/>
        <v>64799.999999999993</v>
      </c>
      <c r="AY35" s="6"/>
    </row>
    <row r="36" spans="1:51" x14ac:dyDescent="0.35">
      <c r="A36" s="3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6"/>
    </row>
    <row r="37" spans="1:51" x14ac:dyDescent="0.35">
      <c r="A37" s="3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6"/>
    </row>
    <row r="38" spans="1:51" x14ac:dyDescent="0.35">
      <c r="A38" s="16"/>
      <c r="B38" t="s">
        <v>151</v>
      </c>
      <c r="C38" s="2">
        <f>'Sales Team &amp; Cust Acquisition'!B70</f>
        <v>0</v>
      </c>
      <c r="D38" s="2">
        <f>'Sales Team &amp; Cust Acquisition'!C70</f>
        <v>0</v>
      </c>
      <c r="E38" s="2">
        <f>'Sales Team &amp; Cust Acquisition'!D70</f>
        <v>0</v>
      </c>
      <c r="F38" s="2">
        <f>'Sales Team &amp; Cust Acquisition'!E70</f>
        <v>0</v>
      </c>
      <c r="G38" s="2">
        <f>'Sales Team &amp; Cust Acquisition'!F70</f>
        <v>0</v>
      </c>
      <c r="H38" s="2">
        <f>'Sales Team &amp; Cust Acquisition'!G70</f>
        <v>0</v>
      </c>
      <c r="I38" s="2">
        <f>'Sales Team &amp; Cust Acquisition'!H70</f>
        <v>0</v>
      </c>
      <c r="J38" s="2">
        <f>'Sales Team &amp; Cust Acquisition'!I70</f>
        <v>0</v>
      </c>
      <c r="K38" s="2">
        <f>'Sales Team &amp; Cust Acquisition'!J70</f>
        <v>0</v>
      </c>
      <c r="L38" s="2">
        <f>'Sales Team &amp; Cust Acquisition'!K70</f>
        <v>0</v>
      </c>
      <c r="M38" s="2">
        <f>'Sales Team &amp; Cust Acquisition'!L70</f>
        <v>0</v>
      </c>
      <c r="N38" s="2">
        <f>'Sales Team &amp; Cust Acquisition'!M70</f>
        <v>0</v>
      </c>
      <c r="O38" s="2">
        <f>'Sales Team &amp; Cust Acquisition'!N70</f>
        <v>4000</v>
      </c>
      <c r="P38" s="2">
        <f>'Sales Team &amp; Cust Acquisition'!O70</f>
        <v>4000</v>
      </c>
      <c r="Q38" s="2">
        <f>'Sales Team &amp; Cust Acquisition'!P70</f>
        <v>4000</v>
      </c>
      <c r="R38" s="2">
        <f>'Sales Team &amp; Cust Acquisition'!Q70</f>
        <v>4000</v>
      </c>
      <c r="S38" s="2">
        <f>'Sales Team &amp; Cust Acquisition'!R70</f>
        <v>8000</v>
      </c>
      <c r="T38" s="2">
        <f>'Sales Team &amp; Cust Acquisition'!S70</f>
        <v>8000</v>
      </c>
      <c r="U38" s="2">
        <f>'Sales Team &amp; Cust Acquisition'!T70</f>
        <v>8000</v>
      </c>
      <c r="V38" s="2">
        <f>'Sales Team &amp; Cust Acquisition'!U70</f>
        <v>8000</v>
      </c>
      <c r="W38" s="2">
        <f>'Sales Team &amp; Cust Acquisition'!V70</f>
        <v>8000</v>
      </c>
      <c r="X38" s="2">
        <f>'Sales Team &amp; Cust Acquisition'!W70</f>
        <v>8000</v>
      </c>
      <c r="Y38" s="2">
        <f>'Sales Team &amp; Cust Acquisition'!X70</f>
        <v>8000</v>
      </c>
      <c r="Z38" s="2">
        <f>'Sales Team &amp; Cust Acquisition'!Y70</f>
        <v>8000</v>
      </c>
      <c r="AA38" s="2">
        <f>'Sales Team &amp; Cust Acquisition'!Z70</f>
        <v>13000</v>
      </c>
      <c r="AB38" s="2">
        <f>'Sales Team &amp; Cust Acquisition'!AA70</f>
        <v>17000</v>
      </c>
      <c r="AC38" s="2">
        <f>'Sales Team &amp; Cust Acquisition'!AB70</f>
        <v>17000</v>
      </c>
      <c r="AD38" s="2">
        <f>'Sales Team &amp; Cust Acquisition'!AC70</f>
        <v>21000</v>
      </c>
      <c r="AE38" s="2">
        <f>'Sales Team &amp; Cust Acquisition'!AD70</f>
        <v>21000</v>
      </c>
      <c r="AF38" s="2">
        <f>'Sales Team &amp; Cust Acquisition'!AE70</f>
        <v>21000</v>
      </c>
      <c r="AG38" s="2">
        <f>'Sales Team &amp; Cust Acquisition'!AF70</f>
        <v>21000</v>
      </c>
      <c r="AH38" s="2">
        <f>'Sales Team &amp; Cust Acquisition'!AG70</f>
        <v>25000</v>
      </c>
      <c r="AI38" s="2">
        <f>'Sales Team &amp; Cust Acquisition'!AH70</f>
        <v>25000</v>
      </c>
      <c r="AJ38" s="2">
        <f>'Sales Team &amp; Cust Acquisition'!AI70</f>
        <v>25000</v>
      </c>
      <c r="AK38" s="2">
        <f>'Sales Team &amp; Cust Acquisition'!AJ70</f>
        <v>29000</v>
      </c>
      <c r="AL38" s="2">
        <f>'Sales Team &amp; Cust Acquisition'!AK70</f>
        <v>29000</v>
      </c>
      <c r="AM38" s="2">
        <f>'Sales Team &amp; Cust Acquisition'!AL70</f>
        <v>38000</v>
      </c>
      <c r="AN38" s="2">
        <f>'Sales Team &amp; Cust Acquisition'!AM70</f>
        <v>39000</v>
      </c>
      <c r="AO38" s="2">
        <f>'Sales Team &amp; Cust Acquisition'!AN70</f>
        <v>43000</v>
      </c>
      <c r="AP38" s="2">
        <f>'Sales Team &amp; Cust Acquisition'!AO70</f>
        <v>44000</v>
      </c>
      <c r="AQ38" s="2">
        <f>'Sales Team &amp; Cust Acquisition'!AP70</f>
        <v>48000</v>
      </c>
      <c r="AR38" s="2">
        <f>'Sales Team &amp; Cust Acquisition'!AQ70</f>
        <v>52000</v>
      </c>
      <c r="AS38" s="2">
        <f>'Sales Team &amp; Cust Acquisition'!AR70</f>
        <v>52000</v>
      </c>
      <c r="AT38" s="2">
        <f>'Sales Team &amp; Cust Acquisition'!AS70</f>
        <v>56000</v>
      </c>
      <c r="AU38" s="2">
        <f>'Sales Team &amp; Cust Acquisition'!AT70</f>
        <v>56000</v>
      </c>
      <c r="AV38" s="2">
        <f>'Sales Team &amp; Cust Acquisition'!AU70</f>
        <v>60000</v>
      </c>
      <c r="AW38" s="2">
        <f>'Sales Team &amp; Cust Acquisition'!AV70</f>
        <v>65000</v>
      </c>
      <c r="AX38" s="2">
        <f>'Sales Team &amp; Cust Acquisition'!AW70</f>
        <v>65000</v>
      </c>
      <c r="AY38" s="6"/>
    </row>
    <row r="39" spans="1:51" x14ac:dyDescent="0.35">
      <c r="B39" t="s">
        <v>57</v>
      </c>
      <c r="C39" s="48">
        <f t="shared" ref="C39:AX39" si="41">SUM(C32:C38)*C120</f>
        <v>9375</v>
      </c>
      <c r="D39" s="48">
        <f t="shared" si="41"/>
        <v>9375</v>
      </c>
      <c r="E39" s="48">
        <f t="shared" si="41"/>
        <v>9375</v>
      </c>
      <c r="F39" s="48">
        <f t="shared" si="41"/>
        <v>9375</v>
      </c>
      <c r="G39" s="48">
        <f t="shared" si="41"/>
        <v>9375</v>
      </c>
      <c r="H39" s="48">
        <f t="shared" si="41"/>
        <v>9375</v>
      </c>
      <c r="I39" s="48">
        <f t="shared" si="41"/>
        <v>9375</v>
      </c>
      <c r="J39" s="48">
        <f t="shared" si="41"/>
        <v>9375</v>
      </c>
      <c r="K39" s="48">
        <f t="shared" si="41"/>
        <v>9375</v>
      </c>
      <c r="L39" s="48">
        <f t="shared" si="41"/>
        <v>9375</v>
      </c>
      <c r="M39" s="48">
        <f t="shared" si="41"/>
        <v>9375</v>
      </c>
      <c r="N39" s="48">
        <f t="shared" si="41"/>
        <v>9375</v>
      </c>
      <c r="O39" s="48">
        <f t="shared" si="41"/>
        <v>15166.666666666666</v>
      </c>
      <c r="P39" s="48">
        <f t="shared" si="41"/>
        <v>15166.666666666666</v>
      </c>
      <c r="Q39" s="48">
        <f t="shared" si="41"/>
        <v>15166.666666666666</v>
      </c>
      <c r="R39" s="48">
        <f t="shared" si="41"/>
        <v>15166.666666666666</v>
      </c>
      <c r="S39" s="48">
        <f t="shared" si="41"/>
        <v>16166.666666666666</v>
      </c>
      <c r="T39" s="48">
        <f t="shared" si="41"/>
        <v>16166.666666666666</v>
      </c>
      <c r="U39" s="48">
        <f t="shared" si="41"/>
        <v>16166.666666666666</v>
      </c>
      <c r="V39" s="48">
        <f t="shared" si="41"/>
        <v>16166.666666666666</v>
      </c>
      <c r="W39" s="48">
        <f t="shared" si="41"/>
        <v>16166.666666666666</v>
      </c>
      <c r="X39" s="48">
        <f t="shared" si="41"/>
        <v>16166.666666666666</v>
      </c>
      <c r="Y39" s="48">
        <f t="shared" si="41"/>
        <v>17625</v>
      </c>
      <c r="Z39" s="48">
        <f t="shared" si="41"/>
        <v>17625</v>
      </c>
      <c r="AA39" s="48">
        <f t="shared" si="41"/>
        <v>22583.333333333332</v>
      </c>
      <c r="AB39" s="48">
        <f t="shared" si="41"/>
        <v>25041.666666666664</v>
      </c>
      <c r="AC39" s="48">
        <f t="shared" si="41"/>
        <v>25041.666666666664</v>
      </c>
      <c r="AD39" s="48">
        <f t="shared" si="41"/>
        <v>26041.666666666664</v>
      </c>
      <c r="AE39" s="48">
        <f t="shared" si="41"/>
        <v>26041.666666666664</v>
      </c>
      <c r="AF39" s="48">
        <f t="shared" si="41"/>
        <v>27500</v>
      </c>
      <c r="AG39" s="48">
        <f t="shared" si="41"/>
        <v>27500</v>
      </c>
      <c r="AH39" s="48">
        <f t="shared" si="41"/>
        <v>28500</v>
      </c>
      <c r="AI39" s="48">
        <f t="shared" si="41"/>
        <v>28500</v>
      </c>
      <c r="AJ39" s="48">
        <f t="shared" si="41"/>
        <v>29958.333333333328</v>
      </c>
      <c r="AK39" s="48">
        <f t="shared" si="41"/>
        <v>30958.333333333328</v>
      </c>
      <c r="AL39" s="48">
        <f t="shared" si="41"/>
        <v>30958.333333333328</v>
      </c>
      <c r="AM39" s="48">
        <f t="shared" si="41"/>
        <v>38825</v>
      </c>
      <c r="AN39" s="48">
        <f t="shared" si="41"/>
        <v>40533.333333333328</v>
      </c>
      <c r="AO39" s="48">
        <f t="shared" si="41"/>
        <v>41533.333333333328</v>
      </c>
      <c r="AP39" s="48">
        <f t="shared" si="41"/>
        <v>43241.666666666664</v>
      </c>
      <c r="AQ39" s="48">
        <f t="shared" si="41"/>
        <v>44241.666666666664</v>
      </c>
      <c r="AR39" s="48">
        <f t="shared" si="41"/>
        <v>46700</v>
      </c>
      <c r="AS39" s="48">
        <f t="shared" si="41"/>
        <v>48158.333333333328</v>
      </c>
      <c r="AT39" s="48">
        <f t="shared" si="41"/>
        <v>49158.333333333328</v>
      </c>
      <c r="AU39" s="48">
        <f t="shared" si="41"/>
        <v>50616.666666666664</v>
      </c>
      <c r="AV39" s="48">
        <f t="shared" si="41"/>
        <v>51616.666666666664</v>
      </c>
      <c r="AW39" s="48">
        <f t="shared" si="41"/>
        <v>54325</v>
      </c>
      <c r="AX39" s="48">
        <f t="shared" si="41"/>
        <v>55783.333333333328</v>
      </c>
      <c r="AY39" s="6"/>
    </row>
    <row r="40" spans="1:51" s="1" customFormat="1" x14ac:dyDescent="0.35">
      <c r="B40" s="1" t="s">
        <v>150</v>
      </c>
      <c r="C40" s="10">
        <f>SUM(C32:C39)</f>
        <v>46875</v>
      </c>
      <c r="D40" s="10">
        <f t="shared" ref="D40:AX40" si="42">SUM(D32:D39)</f>
        <v>46875</v>
      </c>
      <c r="E40" s="10">
        <f t="shared" si="42"/>
        <v>46875</v>
      </c>
      <c r="F40" s="10">
        <f t="shared" si="42"/>
        <v>46875</v>
      </c>
      <c r="G40" s="10">
        <f t="shared" si="42"/>
        <v>46875</v>
      </c>
      <c r="H40" s="10">
        <f t="shared" si="42"/>
        <v>46875</v>
      </c>
      <c r="I40" s="10">
        <f t="shared" si="42"/>
        <v>46875</v>
      </c>
      <c r="J40" s="10">
        <f t="shared" si="42"/>
        <v>46875</v>
      </c>
      <c r="K40" s="10">
        <f t="shared" si="42"/>
        <v>46875</v>
      </c>
      <c r="L40" s="10">
        <f t="shared" si="42"/>
        <v>46875</v>
      </c>
      <c r="M40" s="10">
        <f t="shared" si="42"/>
        <v>46875</v>
      </c>
      <c r="N40" s="10">
        <f t="shared" si="42"/>
        <v>46875</v>
      </c>
      <c r="O40" s="10">
        <f t="shared" si="42"/>
        <v>75833.333333333328</v>
      </c>
      <c r="P40" s="10">
        <f t="shared" si="42"/>
        <v>75833.333333333328</v>
      </c>
      <c r="Q40" s="10">
        <f t="shared" si="42"/>
        <v>75833.333333333328</v>
      </c>
      <c r="R40" s="10">
        <f t="shared" si="42"/>
        <v>75833.333333333328</v>
      </c>
      <c r="S40" s="10">
        <f t="shared" si="42"/>
        <v>80833.333333333328</v>
      </c>
      <c r="T40" s="10">
        <f t="shared" si="42"/>
        <v>80833.333333333328</v>
      </c>
      <c r="U40" s="10">
        <f t="shared" si="42"/>
        <v>80833.333333333328</v>
      </c>
      <c r="V40" s="10">
        <f t="shared" si="42"/>
        <v>80833.333333333328</v>
      </c>
      <c r="W40" s="10">
        <f t="shared" si="42"/>
        <v>80833.333333333328</v>
      </c>
      <c r="X40" s="10">
        <f t="shared" si="42"/>
        <v>80833.333333333328</v>
      </c>
      <c r="Y40" s="10">
        <f t="shared" si="42"/>
        <v>88125</v>
      </c>
      <c r="Z40" s="10">
        <f t="shared" si="42"/>
        <v>88125</v>
      </c>
      <c r="AA40" s="10">
        <f t="shared" si="42"/>
        <v>112916.66666666666</v>
      </c>
      <c r="AB40" s="10">
        <f t="shared" si="42"/>
        <v>125208.33333333331</v>
      </c>
      <c r="AC40" s="10">
        <f t="shared" si="42"/>
        <v>125208.33333333331</v>
      </c>
      <c r="AD40" s="10">
        <f t="shared" si="42"/>
        <v>130208.33333333331</v>
      </c>
      <c r="AE40" s="10">
        <f t="shared" si="42"/>
        <v>130208.33333333331</v>
      </c>
      <c r="AF40" s="10">
        <f t="shared" si="42"/>
        <v>137500</v>
      </c>
      <c r="AG40" s="10">
        <f t="shared" si="42"/>
        <v>137500</v>
      </c>
      <c r="AH40" s="10">
        <f t="shared" si="42"/>
        <v>142500</v>
      </c>
      <c r="AI40" s="10">
        <f t="shared" si="42"/>
        <v>142500</v>
      </c>
      <c r="AJ40" s="10">
        <f t="shared" si="42"/>
        <v>149791.66666666663</v>
      </c>
      <c r="AK40" s="10">
        <f t="shared" si="42"/>
        <v>154791.66666666663</v>
      </c>
      <c r="AL40" s="10">
        <f t="shared" si="42"/>
        <v>154791.66666666663</v>
      </c>
      <c r="AM40" s="10">
        <f t="shared" si="42"/>
        <v>194125</v>
      </c>
      <c r="AN40" s="10">
        <f t="shared" si="42"/>
        <v>202666.66666666663</v>
      </c>
      <c r="AO40" s="10">
        <f t="shared" si="42"/>
        <v>207666.66666666663</v>
      </c>
      <c r="AP40" s="10">
        <f t="shared" si="42"/>
        <v>216208.33333333331</v>
      </c>
      <c r="AQ40" s="10">
        <f t="shared" si="42"/>
        <v>221208.33333333331</v>
      </c>
      <c r="AR40" s="10">
        <f t="shared" si="42"/>
        <v>233500</v>
      </c>
      <c r="AS40" s="10">
        <f t="shared" si="42"/>
        <v>240791.66666666663</v>
      </c>
      <c r="AT40" s="10">
        <f t="shared" si="42"/>
        <v>245791.66666666663</v>
      </c>
      <c r="AU40" s="10">
        <f t="shared" si="42"/>
        <v>253083.33333333331</v>
      </c>
      <c r="AV40" s="10">
        <f t="shared" si="42"/>
        <v>258083.33333333331</v>
      </c>
      <c r="AW40" s="10">
        <f t="shared" si="42"/>
        <v>271625</v>
      </c>
      <c r="AX40" s="10">
        <f t="shared" si="42"/>
        <v>278916.66666666663</v>
      </c>
      <c r="AY40" s="10"/>
    </row>
    <row r="41" spans="1:51" x14ac:dyDescent="0.35"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x14ac:dyDescent="0.35">
      <c r="B42" s="1" t="s">
        <v>60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35">
      <c r="B43" t="s">
        <v>173</v>
      </c>
      <c r="C43" s="6">
        <f>'Sales Team &amp; Cust Acquisition'!B35</f>
        <v>0</v>
      </c>
      <c r="D43" s="6">
        <f>'Sales Team &amp; Cust Acquisition'!C35</f>
        <v>0</v>
      </c>
      <c r="E43" s="6">
        <f>'Sales Team &amp; Cust Acquisition'!D35</f>
        <v>0</v>
      </c>
      <c r="F43" s="6">
        <f>'Sales Team &amp; Cust Acquisition'!E35</f>
        <v>0</v>
      </c>
      <c r="G43" s="6">
        <f>'Sales Team &amp; Cust Acquisition'!F35</f>
        <v>0</v>
      </c>
      <c r="H43" s="6">
        <f>'Sales Team &amp; Cust Acquisition'!G35</f>
        <v>0</v>
      </c>
      <c r="I43" s="6">
        <f>'Sales Team &amp; Cust Acquisition'!H35</f>
        <v>0</v>
      </c>
      <c r="J43" s="6">
        <f>'Sales Team &amp; Cust Acquisition'!I35</f>
        <v>0</v>
      </c>
      <c r="K43" s="6">
        <f>'Sales Team &amp; Cust Acquisition'!J35</f>
        <v>0</v>
      </c>
      <c r="L43" s="6">
        <f>'Sales Team &amp; Cust Acquisition'!K35</f>
        <v>0</v>
      </c>
      <c r="M43" s="6">
        <f>'Sales Team &amp; Cust Acquisition'!L35</f>
        <v>0</v>
      </c>
      <c r="N43" s="6">
        <f>'Sales Team &amp; Cust Acquisition'!M35</f>
        <v>0</v>
      </c>
      <c r="O43" s="6">
        <f>'Sales Team &amp; Cust Acquisition'!N35</f>
        <v>25000</v>
      </c>
      <c r="P43" s="6">
        <f>'Sales Team &amp; Cust Acquisition'!O35</f>
        <v>26250</v>
      </c>
      <c r="Q43" s="6">
        <f>'Sales Team &amp; Cust Acquisition'!P35</f>
        <v>27562.5</v>
      </c>
      <c r="R43" s="6">
        <f>'Sales Team &amp; Cust Acquisition'!Q35</f>
        <v>28940.625</v>
      </c>
      <c r="S43" s="6">
        <f>'Sales Team &amp; Cust Acquisition'!R35</f>
        <v>30387.65625</v>
      </c>
      <c r="T43" s="6">
        <f>'Sales Team &amp; Cust Acquisition'!S35</f>
        <v>31907.0390625</v>
      </c>
      <c r="U43" s="6">
        <f>'Sales Team &amp; Cust Acquisition'!T35</f>
        <v>33502.391015624999</v>
      </c>
      <c r="V43" s="6">
        <f>'Sales Team &amp; Cust Acquisition'!U35</f>
        <v>35177.51056640625</v>
      </c>
      <c r="W43" s="6">
        <f>'Sales Team &amp; Cust Acquisition'!V35</f>
        <v>36936.386094726564</v>
      </c>
      <c r="X43" s="6">
        <f>'Sales Team &amp; Cust Acquisition'!W35</f>
        <v>38783.205399462895</v>
      </c>
      <c r="Y43" s="6">
        <f>'Sales Team &amp; Cust Acquisition'!X35</f>
        <v>40722.36566943604</v>
      </c>
      <c r="Z43" s="6">
        <f>'Sales Team &amp; Cust Acquisition'!Y35</f>
        <v>42758.483952907845</v>
      </c>
      <c r="AA43" s="6">
        <f>'Sales Team &amp; Cust Acquisition'!Z35</f>
        <v>44896.408150553238</v>
      </c>
      <c r="AB43" s="6">
        <f>'Sales Team &amp; Cust Acquisition'!AA35</f>
        <v>47141.228558080904</v>
      </c>
      <c r="AC43" s="6">
        <f>'Sales Team &amp; Cust Acquisition'!AB35</f>
        <v>49498.289985984949</v>
      </c>
      <c r="AD43" s="6">
        <f>'Sales Team &amp; Cust Acquisition'!AC35</f>
        <v>51973.204485284201</v>
      </c>
      <c r="AE43" s="6">
        <f>'Sales Team &amp; Cust Acquisition'!AD35</f>
        <v>54571.864709548412</v>
      </c>
      <c r="AF43" s="6">
        <f>'Sales Team &amp; Cust Acquisition'!AE35</f>
        <v>57300.457945025832</v>
      </c>
      <c r="AG43" s="6">
        <f>'Sales Team &amp; Cust Acquisition'!AF35</f>
        <v>60165.480842277124</v>
      </c>
      <c r="AH43" s="6">
        <f>'Sales Team &amp; Cust Acquisition'!AG35</f>
        <v>63173.754884390983</v>
      </c>
      <c r="AI43" s="6">
        <f>'Sales Team &amp; Cust Acquisition'!AH35</f>
        <v>66332.44262861053</v>
      </c>
      <c r="AJ43" s="6">
        <f>'Sales Team &amp; Cust Acquisition'!AI35</f>
        <v>69649.064760041059</v>
      </c>
      <c r="AK43" s="6">
        <f>'Sales Team &amp; Cust Acquisition'!AJ35</f>
        <v>73131.517998043113</v>
      </c>
      <c r="AL43" s="6">
        <f>'Sales Team &amp; Cust Acquisition'!AK35</f>
        <v>76788.093897945277</v>
      </c>
      <c r="AM43" s="6">
        <f>'Sales Team &amp; Cust Acquisition'!AL35</f>
        <v>80627.498592842545</v>
      </c>
      <c r="AN43" s="6">
        <f>'Sales Team &amp; Cust Acquisition'!AM35</f>
        <v>84658.873522484675</v>
      </c>
      <c r="AO43" s="6">
        <f>'Sales Team &amp; Cust Acquisition'!AN35</f>
        <v>88891.817198608915</v>
      </c>
      <c r="AP43" s="6">
        <f>'Sales Team &amp; Cust Acquisition'!AO35</f>
        <v>93336.408058539368</v>
      </c>
      <c r="AQ43" s="6">
        <f>'Sales Team &amp; Cust Acquisition'!AP35</f>
        <v>98003.228461466337</v>
      </c>
      <c r="AR43" s="6">
        <f>'Sales Team &amp; Cust Acquisition'!AQ35</f>
        <v>102903.38988453966</v>
      </c>
      <c r="AS43" s="6">
        <f>'Sales Team &amp; Cust Acquisition'!AR35</f>
        <v>108048.55937876664</v>
      </c>
      <c r="AT43" s="6">
        <f>'Sales Team &amp; Cust Acquisition'!AS35</f>
        <v>113450.98734770498</v>
      </c>
      <c r="AU43" s="6">
        <f>'Sales Team &amp; Cust Acquisition'!AT35</f>
        <v>119123.53671509023</v>
      </c>
      <c r="AV43" s="6">
        <f>'Sales Team &amp; Cust Acquisition'!AU35</f>
        <v>125079.71355084475</v>
      </c>
      <c r="AW43" s="6">
        <f>'Sales Team &amp; Cust Acquisition'!AV35</f>
        <v>131333.69922838701</v>
      </c>
      <c r="AX43" s="6">
        <f>'Sales Team &amp; Cust Acquisition'!AW35</f>
        <v>137900.38418980635</v>
      </c>
      <c r="AY43" s="6"/>
    </row>
    <row r="44" spans="1:51" x14ac:dyDescent="0.35">
      <c r="B44" t="s">
        <v>139</v>
      </c>
      <c r="C44" s="47">
        <f>C123</f>
        <v>0</v>
      </c>
      <c r="D44" s="47">
        <f t="shared" ref="D44:AX44" si="43">D123</f>
        <v>0</v>
      </c>
      <c r="E44" s="47">
        <f t="shared" si="43"/>
        <v>0</v>
      </c>
      <c r="F44" s="47">
        <f t="shared" si="43"/>
        <v>0</v>
      </c>
      <c r="G44" s="47">
        <f t="shared" si="43"/>
        <v>0</v>
      </c>
      <c r="H44" s="47">
        <f t="shared" si="43"/>
        <v>0</v>
      </c>
      <c r="I44" s="47">
        <f t="shared" si="43"/>
        <v>0</v>
      </c>
      <c r="J44" s="47">
        <f t="shared" si="43"/>
        <v>0</v>
      </c>
      <c r="K44" s="47">
        <f t="shared" si="43"/>
        <v>0</v>
      </c>
      <c r="L44" s="47">
        <f t="shared" si="43"/>
        <v>0</v>
      </c>
      <c r="M44" s="47">
        <f t="shared" si="43"/>
        <v>0</v>
      </c>
      <c r="N44" s="47">
        <f t="shared" si="43"/>
        <v>0</v>
      </c>
      <c r="O44" s="47">
        <f t="shared" si="43"/>
        <v>0</v>
      </c>
      <c r="P44" s="47">
        <f t="shared" si="43"/>
        <v>0</v>
      </c>
      <c r="Q44" s="47">
        <f t="shared" si="43"/>
        <v>0</v>
      </c>
      <c r="R44" s="47">
        <f t="shared" si="43"/>
        <v>0</v>
      </c>
      <c r="S44" s="47">
        <f t="shared" si="43"/>
        <v>0</v>
      </c>
      <c r="T44" s="47">
        <f t="shared" si="43"/>
        <v>0</v>
      </c>
      <c r="U44" s="47">
        <f t="shared" si="43"/>
        <v>0</v>
      </c>
      <c r="V44" s="47">
        <f t="shared" si="43"/>
        <v>0</v>
      </c>
      <c r="W44" s="47">
        <f t="shared" si="43"/>
        <v>0</v>
      </c>
      <c r="X44" s="47">
        <f t="shared" si="43"/>
        <v>0</v>
      </c>
      <c r="Y44" s="47">
        <f t="shared" si="43"/>
        <v>0</v>
      </c>
      <c r="Z44" s="47">
        <f t="shared" si="43"/>
        <v>0</v>
      </c>
      <c r="AA44" s="47">
        <f t="shared" si="43"/>
        <v>0</v>
      </c>
      <c r="AB44" s="47">
        <f t="shared" si="43"/>
        <v>0</v>
      </c>
      <c r="AC44" s="47">
        <f t="shared" si="43"/>
        <v>0</v>
      </c>
      <c r="AD44" s="47">
        <f t="shared" si="43"/>
        <v>0</v>
      </c>
      <c r="AE44" s="47">
        <f t="shared" si="43"/>
        <v>0</v>
      </c>
      <c r="AF44" s="47">
        <f t="shared" si="43"/>
        <v>0</v>
      </c>
      <c r="AG44" s="47">
        <f t="shared" si="43"/>
        <v>0</v>
      </c>
      <c r="AH44" s="47">
        <f t="shared" si="43"/>
        <v>0</v>
      </c>
      <c r="AI44" s="47">
        <f t="shared" si="43"/>
        <v>0</v>
      </c>
      <c r="AJ44" s="47">
        <f t="shared" si="43"/>
        <v>0</v>
      </c>
      <c r="AK44" s="47">
        <f t="shared" si="43"/>
        <v>0</v>
      </c>
      <c r="AL44" s="47">
        <f t="shared" si="43"/>
        <v>0</v>
      </c>
      <c r="AM44" s="47">
        <f t="shared" si="43"/>
        <v>0</v>
      </c>
      <c r="AN44" s="47">
        <f t="shared" si="43"/>
        <v>0</v>
      </c>
      <c r="AO44" s="47">
        <f t="shared" si="43"/>
        <v>0</v>
      </c>
      <c r="AP44" s="47">
        <f t="shared" si="43"/>
        <v>0</v>
      </c>
      <c r="AQ44" s="47">
        <f t="shared" si="43"/>
        <v>0</v>
      </c>
      <c r="AR44" s="47">
        <f t="shared" si="43"/>
        <v>0</v>
      </c>
      <c r="AS44" s="47">
        <f t="shared" si="43"/>
        <v>0</v>
      </c>
      <c r="AT44" s="47">
        <f t="shared" si="43"/>
        <v>0</v>
      </c>
      <c r="AU44" s="47">
        <f t="shared" si="43"/>
        <v>0</v>
      </c>
      <c r="AV44" s="47">
        <f t="shared" si="43"/>
        <v>0</v>
      </c>
      <c r="AW44" s="47">
        <f t="shared" si="43"/>
        <v>0</v>
      </c>
      <c r="AX44" s="47">
        <f t="shared" si="43"/>
        <v>0</v>
      </c>
      <c r="AY44" s="10"/>
    </row>
    <row r="45" spans="1:51" x14ac:dyDescent="0.35">
      <c r="B45" t="s">
        <v>136</v>
      </c>
      <c r="C45" s="47">
        <f>C124</f>
        <v>0</v>
      </c>
      <c r="D45" s="47">
        <f t="shared" ref="D45:O45" si="44">D124</f>
        <v>0</v>
      </c>
      <c r="E45" s="47">
        <f t="shared" si="44"/>
        <v>0</v>
      </c>
      <c r="F45" s="47">
        <f t="shared" si="44"/>
        <v>0</v>
      </c>
      <c r="G45" s="47">
        <f t="shared" si="44"/>
        <v>0</v>
      </c>
      <c r="H45" s="47">
        <f t="shared" si="44"/>
        <v>0</v>
      </c>
      <c r="I45" s="47">
        <f t="shared" si="44"/>
        <v>0</v>
      </c>
      <c r="J45" s="47">
        <f t="shared" si="44"/>
        <v>0</v>
      </c>
      <c r="K45" s="47">
        <f t="shared" si="44"/>
        <v>0</v>
      </c>
      <c r="L45" s="47">
        <f t="shared" si="44"/>
        <v>0</v>
      </c>
      <c r="M45" s="47">
        <f t="shared" si="44"/>
        <v>0</v>
      </c>
      <c r="N45" s="47">
        <f t="shared" si="44"/>
        <v>0</v>
      </c>
      <c r="O45" s="47">
        <f t="shared" si="44"/>
        <v>0</v>
      </c>
      <c r="P45" s="47">
        <f t="shared" ref="P45:AX45" si="45">P124</f>
        <v>0</v>
      </c>
      <c r="Q45" s="47">
        <f t="shared" si="45"/>
        <v>0</v>
      </c>
      <c r="R45" s="47">
        <f t="shared" si="45"/>
        <v>0</v>
      </c>
      <c r="S45" s="47">
        <f t="shared" si="45"/>
        <v>0</v>
      </c>
      <c r="T45" s="47">
        <f t="shared" si="45"/>
        <v>0</v>
      </c>
      <c r="U45" s="47">
        <f t="shared" si="45"/>
        <v>0</v>
      </c>
      <c r="V45" s="47">
        <f t="shared" si="45"/>
        <v>0</v>
      </c>
      <c r="W45" s="47">
        <f t="shared" si="45"/>
        <v>0</v>
      </c>
      <c r="X45" s="47">
        <f t="shared" si="45"/>
        <v>0</v>
      </c>
      <c r="Y45" s="47">
        <f t="shared" si="45"/>
        <v>0</v>
      </c>
      <c r="Z45" s="47">
        <f t="shared" si="45"/>
        <v>0</v>
      </c>
      <c r="AA45" s="47">
        <f t="shared" si="45"/>
        <v>0</v>
      </c>
      <c r="AB45" s="47">
        <f t="shared" si="45"/>
        <v>0</v>
      </c>
      <c r="AC45" s="47">
        <f t="shared" si="45"/>
        <v>0</v>
      </c>
      <c r="AD45" s="47">
        <f t="shared" si="45"/>
        <v>0</v>
      </c>
      <c r="AE45" s="47">
        <f t="shared" si="45"/>
        <v>0</v>
      </c>
      <c r="AF45" s="47">
        <f t="shared" si="45"/>
        <v>0</v>
      </c>
      <c r="AG45" s="47">
        <f t="shared" si="45"/>
        <v>0</v>
      </c>
      <c r="AH45" s="47">
        <f t="shared" si="45"/>
        <v>0</v>
      </c>
      <c r="AI45" s="47">
        <f t="shared" si="45"/>
        <v>0</v>
      </c>
      <c r="AJ45" s="47">
        <f t="shared" si="45"/>
        <v>0</v>
      </c>
      <c r="AK45" s="47">
        <f t="shared" si="45"/>
        <v>0</v>
      </c>
      <c r="AL45" s="47">
        <f t="shared" si="45"/>
        <v>0</v>
      </c>
      <c r="AM45" s="47">
        <f t="shared" si="45"/>
        <v>0</v>
      </c>
      <c r="AN45" s="47">
        <f t="shared" si="45"/>
        <v>0</v>
      </c>
      <c r="AO45" s="47">
        <f t="shared" si="45"/>
        <v>0</v>
      </c>
      <c r="AP45" s="47">
        <f t="shared" si="45"/>
        <v>0</v>
      </c>
      <c r="AQ45" s="47">
        <f t="shared" si="45"/>
        <v>0</v>
      </c>
      <c r="AR45" s="47">
        <f t="shared" si="45"/>
        <v>0</v>
      </c>
      <c r="AS45" s="47">
        <f t="shared" si="45"/>
        <v>0</v>
      </c>
      <c r="AT45" s="47">
        <f t="shared" si="45"/>
        <v>0</v>
      </c>
      <c r="AU45" s="47">
        <f t="shared" si="45"/>
        <v>0</v>
      </c>
      <c r="AV45" s="47">
        <f t="shared" si="45"/>
        <v>0</v>
      </c>
      <c r="AW45" s="47">
        <f t="shared" si="45"/>
        <v>0</v>
      </c>
      <c r="AX45" s="47">
        <f t="shared" si="45"/>
        <v>0</v>
      </c>
      <c r="AY45" s="10"/>
    </row>
    <row r="46" spans="1:51" x14ac:dyDescent="0.35"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10"/>
    </row>
    <row r="47" spans="1:51" x14ac:dyDescent="0.35">
      <c r="B47" t="s">
        <v>140</v>
      </c>
      <c r="C47" s="47">
        <f>C125</f>
        <v>0</v>
      </c>
      <c r="D47" s="47">
        <f t="shared" ref="D47:O47" si="46">D125</f>
        <v>0</v>
      </c>
      <c r="E47" s="47">
        <f t="shared" si="46"/>
        <v>0</v>
      </c>
      <c r="F47" s="47">
        <f t="shared" si="46"/>
        <v>0</v>
      </c>
      <c r="G47" s="47">
        <f t="shared" si="46"/>
        <v>0</v>
      </c>
      <c r="H47" s="47">
        <f t="shared" si="46"/>
        <v>0</v>
      </c>
      <c r="I47" s="47">
        <f t="shared" si="46"/>
        <v>0</v>
      </c>
      <c r="J47" s="47">
        <f t="shared" si="46"/>
        <v>0</v>
      </c>
      <c r="K47" s="47">
        <f t="shared" si="46"/>
        <v>0</v>
      </c>
      <c r="L47" s="47">
        <f t="shared" si="46"/>
        <v>0</v>
      </c>
      <c r="M47" s="47">
        <f t="shared" si="46"/>
        <v>0</v>
      </c>
      <c r="N47" s="47">
        <f t="shared" si="46"/>
        <v>0</v>
      </c>
      <c r="O47" s="47">
        <f t="shared" si="46"/>
        <v>0</v>
      </c>
      <c r="P47" s="47">
        <f t="shared" ref="P47:AX47" si="47">P125</f>
        <v>0</v>
      </c>
      <c r="Q47" s="47">
        <f t="shared" si="47"/>
        <v>0</v>
      </c>
      <c r="R47" s="47">
        <f t="shared" si="47"/>
        <v>0</v>
      </c>
      <c r="S47" s="47">
        <f t="shared" si="47"/>
        <v>0</v>
      </c>
      <c r="T47" s="47">
        <f t="shared" si="47"/>
        <v>0</v>
      </c>
      <c r="U47" s="47">
        <f t="shared" si="47"/>
        <v>0</v>
      </c>
      <c r="V47" s="47">
        <f t="shared" si="47"/>
        <v>0</v>
      </c>
      <c r="W47" s="47">
        <f t="shared" si="47"/>
        <v>0</v>
      </c>
      <c r="X47" s="47">
        <f t="shared" si="47"/>
        <v>0</v>
      </c>
      <c r="Y47" s="47">
        <f t="shared" si="47"/>
        <v>0</v>
      </c>
      <c r="Z47" s="47">
        <f t="shared" si="47"/>
        <v>0</v>
      </c>
      <c r="AA47" s="47">
        <f t="shared" si="47"/>
        <v>0</v>
      </c>
      <c r="AB47" s="47">
        <f t="shared" si="47"/>
        <v>0</v>
      </c>
      <c r="AC47" s="47">
        <f t="shared" si="47"/>
        <v>0</v>
      </c>
      <c r="AD47" s="47">
        <f t="shared" si="47"/>
        <v>0</v>
      </c>
      <c r="AE47" s="47">
        <f t="shared" si="47"/>
        <v>0</v>
      </c>
      <c r="AF47" s="47">
        <f t="shared" si="47"/>
        <v>0</v>
      </c>
      <c r="AG47" s="47">
        <f t="shared" si="47"/>
        <v>0</v>
      </c>
      <c r="AH47" s="47">
        <f t="shared" si="47"/>
        <v>0</v>
      </c>
      <c r="AI47" s="47">
        <f t="shared" si="47"/>
        <v>0</v>
      </c>
      <c r="AJ47" s="47">
        <f t="shared" si="47"/>
        <v>0</v>
      </c>
      <c r="AK47" s="47">
        <f t="shared" si="47"/>
        <v>0</v>
      </c>
      <c r="AL47" s="47">
        <f t="shared" si="47"/>
        <v>0</v>
      </c>
      <c r="AM47" s="47">
        <f t="shared" si="47"/>
        <v>0</v>
      </c>
      <c r="AN47" s="47">
        <f t="shared" si="47"/>
        <v>0</v>
      </c>
      <c r="AO47" s="47">
        <f t="shared" si="47"/>
        <v>0</v>
      </c>
      <c r="AP47" s="47">
        <f t="shared" si="47"/>
        <v>0</v>
      </c>
      <c r="AQ47" s="47">
        <f t="shared" si="47"/>
        <v>0</v>
      </c>
      <c r="AR47" s="47">
        <f t="shared" si="47"/>
        <v>0</v>
      </c>
      <c r="AS47" s="47">
        <f t="shared" si="47"/>
        <v>0</v>
      </c>
      <c r="AT47" s="47">
        <f t="shared" si="47"/>
        <v>0</v>
      </c>
      <c r="AU47" s="47">
        <f t="shared" si="47"/>
        <v>0</v>
      </c>
      <c r="AV47" s="47">
        <f t="shared" si="47"/>
        <v>0</v>
      </c>
      <c r="AW47" s="47">
        <f t="shared" si="47"/>
        <v>0</v>
      </c>
      <c r="AX47" s="47">
        <f t="shared" si="47"/>
        <v>0</v>
      </c>
      <c r="AY47" s="10"/>
    </row>
    <row r="48" spans="1:51" x14ac:dyDescent="0.35">
      <c r="B48" t="s">
        <v>141</v>
      </c>
      <c r="C48" s="48">
        <f t="shared" ref="C48:AX48" si="48">C9*C126</f>
        <v>0</v>
      </c>
      <c r="D48" s="48">
        <f t="shared" si="48"/>
        <v>0</v>
      </c>
      <c r="E48" s="48">
        <f t="shared" si="48"/>
        <v>0</v>
      </c>
      <c r="F48" s="48">
        <f t="shared" si="48"/>
        <v>0</v>
      </c>
      <c r="G48" s="48">
        <f t="shared" si="48"/>
        <v>0</v>
      </c>
      <c r="H48" s="48">
        <f t="shared" si="48"/>
        <v>0</v>
      </c>
      <c r="I48" s="48">
        <f t="shared" si="48"/>
        <v>0</v>
      </c>
      <c r="J48" s="48">
        <f t="shared" si="48"/>
        <v>0</v>
      </c>
      <c r="K48" s="48">
        <f t="shared" si="48"/>
        <v>0</v>
      </c>
      <c r="L48" s="48">
        <f t="shared" si="48"/>
        <v>0</v>
      </c>
      <c r="M48" s="48">
        <f t="shared" si="48"/>
        <v>0</v>
      </c>
      <c r="N48" s="48">
        <f t="shared" si="48"/>
        <v>0</v>
      </c>
      <c r="O48" s="48">
        <f t="shared" si="48"/>
        <v>0</v>
      </c>
      <c r="P48" s="48">
        <f t="shared" si="48"/>
        <v>0</v>
      </c>
      <c r="Q48" s="48">
        <f t="shared" si="48"/>
        <v>0</v>
      </c>
      <c r="R48" s="48">
        <f t="shared" si="48"/>
        <v>0</v>
      </c>
      <c r="S48" s="48">
        <f t="shared" si="48"/>
        <v>0</v>
      </c>
      <c r="T48" s="48">
        <f t="shared" si="48"/>
        <v>0</v>
      </c>
      <c r="U48" s="48">
        <f t="shared" si="48"/>
        <v>0</v>
      </c>
      <c r="V48" s="48">
        <f t="shared" si="48"/>
        <v>0</v>
      </c>
      <c r="W48" s="48">
        <f t="shared" si="48"/>
        <v>0</v>
      </c>
      <c r="X48" s="48">
        <f t="shared" si="48"/>
        <v>0</v>
      </c>
      <c r="Y48" s="48">
        <f t="shared" si="48"/>
        <v>0</v>
      </c>
      <c r="Z48" s="48">
        <f t="shared" si="48"/>
        <v>0</v>
      </c>
      <c r="AA48" s="48">
        <f t="shared" si="48"/>
        <v>0</v>
      </c>
      <c r="AB48" s="48">
        <f t="shared" si="48"/>
        <v>0</v>
      </c>
      <c r="AC48" s="48">
        <f t="shared" si="48"/>
        <v>0</v>
      </c>
      <c r="AD48" s="48">
        <f t="shared" si="48"/>
        <v>0</v>
      </c>
      <c r="AE48" s="48">
        <f t="shared" si="48"/>
        <v>0</v>
      </c>
      <c r="AF48" s="48">
        <f t="shared" si="48"/>
        <v>0</v>
      </c>
      <c r="AG48" s="48">
        <f t="shared" si="48"/>
        <v>0</v>
      </c>
      <c r="AH48" s="48">
        <f t="shared" si="48"/>
        <v>0</v>
      </c>
      <c r="AI48" s="48">
        <f t="shared" si="48"/>
        <v>0</v>
      </c>
      <c r="AJ48" s="48">
        <f t="shared" si="48"/>
        <v>0</v>
      </c>
      <c r="AK48" s="48">
        <f t="shared" si="48"/>
        <v>0</v>
      </c>
      <c r="AL48" s="48">
        <f t="shared" si="48"/>
        <v>0</v>
      </c>
      <c r="AM48" s="48">
        <f t="shared" si="48"/>
        <v>0</v>
      </c>
      <c r="AN48" s="48">
        <f t="shared" si="48"/>
        <v>0</v>
      </c>
      <c r="AO48" s="48">
        <f t="shared" si="48"/>
        <v>0</v>
      </c>
      <c r="AP48" s="48">
        <f t="shared" si="48"/>
        <v>0</v>
      </c>
      <c r="AQ48" s="48">
        <f t="shared" si="48"/>
        <v>0</v>
      </c>
      <c r="AR48" s="48">
        <f t="shared" si="48"/>
        <v>0</v>
      </c>
      <c r="AS48" s="48">
        <f t="shared" si="48"/>
        <v>0</v>
      </c>
      <c r="AT48" s="48">
        <f t="shared" si="48"/>
        <v>0</v>
      </c>
      <c r="AU48" s="48">
        <f t="shared" si="48"/>
        <v>0</v>
      </c>
      <c r="AV48" s="48">
        <f t="shared" si="48"/>
        <v>0</v>
      </c>
      <c r="AW48" s="48">
        <f t="shared" si="48"/>
        <v>0</v>
      </c>
      <c r="AX48" s="48">
        <f t="shared" si="48"/>
        <v>0</v>
      </c>
      <c r="AY48" s="10"/>
    </row>
    <row r="49" spans="2:51" x14ac:dyDescent="0.35">
      <c r="B49" s="1" t="s">
        <v>60</v>
      </c>
      <c r="C49" s="10">
        <f t="shared" ref="C49:AX49" si="49">SUM(C43:C48)</f>
        <v>0</v>
      </c>
      <c r="D49" s="10">
        <f t="shared" si="49"/>
        <v>0</v>
      </c>
      <c r="E49" s="10">
        <f t="shared" si="49"/>
        <v>0</v>
      </c>
      <c r="F49" s="10">
        <f t="shared" si="49"/>
        <v>0</v>
      </c>
      <c r="G49" s="10">
        <f t="shared" si="49"/>
        <v>0</v>
      </c>
      <c r="H49" s="10">
        <f t="shared" si="49"/>
        <v>0</v>
      </c>
      <c r="I49" s="10">
        <f t="shared" si="49"/>
        <v>0</v>
      </c>
      <c r="J49" s="10">
        <f t="shared" si="49"/>
        <v>0</v>
      </c>
      <c r="K49" s="10">
        <f t="shared" si="49"/>
        <v>0</v>
      </c>
      <c r="L49" s="10">
        <f t="shared" si="49"/>
        <v>0</v>
      </c>
      <c r="M49" s="10">
        <f t="shared" si="49"/>
        <v>0</v>
      </c>
      <c r="N49" s="10">
        <f t="shared" si="49"/>
        <v>0</v>
      </c>
      <c r="O49" s="10">
        <f t="shared" si="49"/>
        <v>25000</v>
      </c>
      <c r="P49" s="10">
        <f t="shared" si="49"/>
        <v>26250</v>
      </c>
      <c r="Q49" s="10">
        <f t="shared" si="49"/>
        <v>27562.5</v>
      </c>
      <c r="R49" s="10">
        <f t="shared" si="49"/>
        <v>28940.625</v>
      </c>
      <c r="S49" s="10">
        <f t="shared" si="49"/>
        <v>30387.65625</v>
      </c>
      <c r="T49" s="10">
        <f t="shared" si="49"/>
        <v>31907.0390625</v>
      </c>
      <c r="U49" s="10">
        <f t="shared" si="49"/>
        <v>33502.391015624999</v>
      </c>
      <c r="V49" s="10">
        <f t="shared" si="49"/>
        <v>35177.51056640625</v>
      </c>
      <c r="W49" s="10">
        <f t="shared" si="49"/>
        <v>36936.386094726564</v>
      </c>
      <c r="X49" s="10">
        <f t="shared" si="49"/>
        <v>38783.205399462895</v>
      </c>
      <c r="Y49" s="10">
        <f t="shared" si="49"/>
        <v>40722.36566943604</v>
      </c>
      <c r="Z49" s="10">
        <f t="shared" si="49"/>
        <v>42758.483952907845</v>
      </c>
      <c r="AA49" s="10">
        <f t="shared" si="49"/>
        <v>44896.408150553238</v>
      </c>
      <c r="AB49" s="10">
        <f t="shared" si="49"/>
        <v>47141.228558080904</v>
      </c>
      <c r="AC49" s="10">
        <f t="shared" si="49"/>
        <v>49498.289985984949</v>
      </c>
      <c r="AD49" s="10">
        <f t="shared" si="49"/>
        <v>51973.204485284201</v>
      </c>
      <c r="AE49" s="10">
        <f t="shared" si="49"/>
        <v>54571.864709548412</v>
      </c>
      <c r="AF49" s="10">
        <f t="shared" si="49"/>
        <v>57300.457945025832</v>
      </c>
      <c r="AG49" s="10">
        <f t="shared" si="49"/>
        <v>60165.480842277124</v>
      </c>
      <c r="AH49" s="10">
        <f t="shared" si="49"/>
        <v>63173.754884390983</v>
      </c>
      <c r="AI49" s="10">
        <f t="shared" si="49"/>
        <v>66332.44262861053</v>
      </c>
      <c r="AJ49" s="10">
        <f t="shared" si="49"/>
        <v>69649.064760041059</v>
      </c>
      <c r="AK49" s="10">
        <f t="shared" si="49"/>
        <v>73131.517998043113</v>
      </c>
      <c r="AL49" s="10">
        <f t="shared" si="49"/>
        <v>76788.093897945277</v>
      </c>
      <c r="AM49" s="10">
        <f t="shared" si="49"/>
        <v>80627.498592842545</v>
      </c>
      <c r="AN49" s="10">
        <f t="shared" si="49"/>
        <v>84658.873522484675</v>
      </c>
      <c r="AO49" s="10">
        <f t="shared" si="49"/>
        <v>88891.817198608915</v>
      </c>
      <c r="AP49" s="10">
        <f t="shared" si="49"/>
        <v>93336.408058539368</v>
      </c>
      <c r="AQ49" s="10">
        <f t="shared" si="49"/>
        <v>98003.228461466337</v>
      </c>
      <c r="AR49" s="10">
        <f t="shared" si="49"/>
        <v>102903.38988453966</v>
      </c>
      <c r="AS49" s="10">
        <f t="shared" si="49"/>
        <v>108048.55937876664</v>
      </c>
      <c r="AT49" s="10">
        <f t="shared" si="49"/>
        <v>113450.98734770498</v>
      </c>
      <c r="AU49" s="10">
        <f t="shared" si="49"/>
        <v>119123.53671509023</v>
      </c>
      <c r="AV49" s="10">
        <f t="shared" si="49"/>
        <v>125079.71355084475</v>
      </c>
      <c r="AW49" s="10">
        <f t="shared" si="49"/>
        <v>131333.69922838701</v>
      </c>
      <c r="AX49" s="10">
        <f t="shared" si="49"/>
        <v>137900.38418980635</v>
      </c>
      <c r="AY49" s="10"/>
    </row>
    <row r="50" spans="2:51" x14ac:dyDescent="0.35">
      <c r="B50" s="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2:51" x14ac:dyDescent="0.35">
      <c r="B51" s="1" t="s">
        <v>61</v>
      </c>
      <c r="C51" s="10">
        <f t="shared" ref="C51:AX51" si="50">C40+C49</f>
        <v>46875</v>
      </c>
      <c r="D51" s="10">
        <f t="shared" si="50"/>
        <v>46875</v>
      </c>
      <c r="E51" s="10">
        <f t="shared" si="50"/>
        <v>46875</v>
      </c>
      <c r="F51" s="10">
        <f t="shared" si="50"/>
        <v>46875</v>
      </c>
      <c r="G51" s="10">
        <f t="shared" si="50"/>
        <v>46875</v>
      </c>
      <c r="H51" s="10">
        <f t="shared" si="50"/>
        <v>46875</v>
      </c>
      <c r="I51" s="10">
        <f t="shared" si="50"/>
        <v>46875</v>
      </c>
      <c r="J51" s="10">
        <f t="shared" si="50"/>
        <v>46875</v>
      </c>
      <c r="K51" s="10">
        <f t="shared" si="50"/>
        <v>46875</v>
      </c>
      <c r="L51" s="10">
        <f t="shared" si="50"/>
        <v>46875</v>
      </c>
      <c r="M51" s="10">
        <f t="shared" si="50"/>
        <v>46875</v>
      </c>
      <c r="N51" s="10">
        <f t="shared" si="50"/>
        <v>46875</v>
      </c>
      <c r="O51" s="10">
        <f t="shared" si="50"/>
        <v>100833.33333333333</v>
      </c>
      <c r="P51" s="10">
        <f t="shared" si="50"/>
        <v>102083.33333333333</v>
      </c>
      <c r="Q51" s="10">
        <f t="shared" si="50"/>
        <v>103395.83333333333</v>
      </c>
      <c r="R51" s="10">
        <f t="shared" si="50"/>
        <v>104773.95833333333</v>
      </c>
      <c r="S51" s="10">
        <f t="shared" si="50"/>
        <v>111220.98958333333</v>
      </c>
      <c r="T51" s="10">
        <f t="shared" si="50"/>
        <v>112740.37239583333</v>
      </c>
      <c r="U51" s="10">
        <f t="shared" si="50"/>
        <v>114335.72434895832</v>
      </c>
      <c r="V51" s="10">
        <f t="shared" si="50"/>
        <v>116010.84389973959</v>
      </c>
      <c r="W51" s="10">
        <f t="shared" si="50"/>
        <v>117769.71942805989</v>
      </c>
      <c r="X51" s="10">
        <f t="shared" si="50"/>
        <v>119616.53873279622</v>
      </c>
      <c r="Y51" s="10">
        <f t="shared" si="50"/>
        <v>128847.36566943604</v>
      </c>
      <c r="Z51" s="10">
        <f t="shared" si="50"/>
        <v>130883.48395290785</v>
      </c>
      <c r="AA51" s="10">
        <f t="shared" si="50"/>
        <v>157813.07481721989</v>
      </c>
      <c r="AB51" s="10">
        <f t="shared" si="50"/>
        <v>172349.56189141423</v>
      </c>
      <c r="AC51" s="10">
        <f t="shared" si="50"/>
        <v>174706.62331931826</v>
      </c>
      <c r="AD51" s="10">
        <f t="shared" si="50"/>
        <v>182181.53781861751</v>
      </c>
      <c r="AE51" s="10">
        <f t="shared" si="50"/>
        <v>184780.19804288173</v>
      </c>
      <c r="AF51" s="10">
        <f t="shared" si="50"/>
        <v>194800.45794502582</v>
      </c>
      <c r="AG51" s="10">
        <f t="shared" si="50"/>
        <v>197665.48084227712</v>
      </c>
      <c r="AH51" s="10">
        <f t="shared" si="50"/>
        <v>205673.75488439098</v>
      </c>
      <c r="AI51" s="10">
        <f t="shared" si="50"/>
        <v>208832.44262861053</v>
      </c>
      <c r="AJ51" s="10">
        <f t="shared" si="50"/>
        <v>219440.7314267077</v>
      </c>
      <c r="AK51" s="10">
        <f t="shared" si="50"/>
        <v>227923.18466470973</v>
      </c>
      <c r="AL51" s="10">
        <f t="shared" si="50"/>
        <v>231579.7605646119</v>
      </c>
      <c r="AM51" s="10">
        <f t="shared" si="50"/>
        <v>274752.49859284254</v>
      </c>
      <c r="AN51" s="10">
        <f t="shared" si="50"/>
        <v>287325.5401891513</v>
      </c>
      <c r="AO51" s="10">
        <f t="shared" si="50"/>
        <v>296558.48386527551</v>
      </c>
      <c r="AP51" s="10">
        <f t="shared" si="50"/>
        <v>309544.7413918727</v>
      </c>
      <c r="AQ51" s="10">
        <f t="shared" si="50"/>
        <v>319211.56179479964</v>
      </c>
      <c r="AR51" s="10">
        <f t="shared" si="50"/>
        <v>336403.38988453965</v>
      </c>
      <c r="AS51" s="10">
        <f t="shared" si="50"/>
        <v>348840.22604543326</v>
      </c>
      <c r="AT51" s="10">
        <f t="shared" si="50"/>
        <v>359242.65401437163</v>
      </c>
      <c r="AU51" s="10">
        <f t="shared" si="50"/>
        <v>372206.87004842353</v>
      </c>
      <c r="AV51" s="10">
        <f t="shared" si="50"/>
        <v>383163.04688417807</v>
      </c>
      <c r="AW51" s="10">
        <f t="shared" si="50"/>
        <v>402958.69922838698</v>
      </c>
      <c r="AX51" s="10">
        <f t="shared" si="50"/>
        <v>416817.05085647298</v>
      </c>
      <c r="AY51" s="10"/>
    </row>
    <row r="52" spans="2:51" x14ac:dyDescent="0.35">
      <c r="B52" s="1"/>
    </row>
    <row r="53" spans="2:51" ht="15" thickBot="1" x14ac:dyDescent="0.4">
      <c r="B53" s="1" t="s">
        <v>63</v>
      </c>
      <c r="C53" s="57">
        <f t="shared" ref="C53:AX53" si="51">C26-C51</f>
        <v>-46875</v>
      </c>
      <c r="D53" s="57">
        <f t="shared" si="51"/>
        <v>-46875</v>
      </c>
      <c r="E53" s="57">
        <f t="shared" si="51"/>
        <v>-46875</v>
      </c>
      <c r="F53" s="57">
        <f t="shared" si="51"/>
        <v>-46875</v>
      </c>
      <c r="G53" s="57">
        <f t="shared" si="51"/>
        <v>-46875</v>
      </c>
      <c r="H53" s="57">
        <f t="shared" si="51"/>
        <v>-46875</v>
      </c>
      <c r="I53" s="57">
        <f t="shared" si="51"/>
        <v>-46875</v>
      </c>
      <c r="J53" s="57">
        <f t="shared" si="51"/>
        <v>-46875</v>
      </c>
      <c r="K53" s="57">
        <f t="shared" si="51"/>
        <v>-46875</v>
      </c>
      <c r="L53" s="57">
        <f t="shared" si="51"/>
        <v>-46875</v>
      </c>
      <c r="M53" s="57">
        <f t="shared" si="51"/>
        <v>-46875</v>
      </c>
      <c r="N53" s="57">
        <f t="shared" si="51"/>
        <v>-46875</v>
      </c>
      <c r="O53" s="57">
        <f t="shared" si="51"/>
        <v>-102708.33333333333</v>
      </c>
      <c r="P53" s="57">
        <f t="shared" si="51"/>
        <v>-100625</v>
      </c>
      <c r="Q53" s="57">
        <f t="shared" si="51"/>
        <v>-98604.166666666657</v>
      </c>
      <c r="R53" s="57">
        <f t="shared" si="51"/>
        <v>-96648.958333333328</v>
      </c>
      <c r="S53" s="57">
        <f t="shared" si="51"/>
        <v>-96429.322916666657</v>
      </c>
      <c r="T53" s="57">
        <f t="shared" si="51"/>
        <v>-91282.0390625</v>
      </c>
      <c r="U53" s="57">
        <f t="shared" si="51"/>
        <v>-86210.72434895832</v>
      </c>
      <c r="V53" s="57">
        <f t="shared" si="51"/>
        <v>-81219.177233072929</v>
      </c>
      <c r="W53" s="57">
        <f t="shared" si="51"/>
        <v>-76311.386094726564</v>
      </c>
      <c r="X53" s="57">
        <f t="shared" si="51"/>
        <v>-71491.538732796223</v>
      </c>
      <c r="Y53" s="57">
        <f t="shared" si="51"/>
        <v>-74055.699002769368</v>
      </c>
      <c r="Z53" s="57">
        <f t="shared" si="51"/>
        <v>-69425.150619574502</v>
      </c>
      <c r="AA53" s="57">
        <f t="shared" si="51"/>
        <v>-91563.074817219895</v>
      </c>
      <c r="AB53" s="57">
        <f t="shared" si="51"/>
        <v>-92766.228558080897</v>
      </c>
      <c r="AC53" s="57">
        <f t="shared" si="51"/>
        <v>-81789.956652651599</v>
      </c>
      <c r="AD53" s="57">
        <f t="shared" si="51"/>
        <v>-72598.204485284179</v>
      </c>
      <c r="AE53" s="57">
        <f t="shared" si="51"/>
        <v>-61863.531376215062</v>
      </c>
      <c r="AF53" s="57">
        <f t="shared" si="51"/>
        <v>-63758.79127835916</v>
      </c>
      <c r="AG53" s="57">
        <f t="shared" si="51"/>
        <v>-53290.480842277117</v>
      </c>
      <c r="AH53" s="57">
        <f t="shared" si="51"/>
        <v>-44632.088217724318</v>
      </c>
      <c r="AI53" s="57">
        <f t="shared" si="51"/>
        <v>-31124.109295277187</v>
      </c>
      <c r="AJ53" s="57">
        <f t="shared" si="51"/>
        <v>-30274.064760041045</v>
      </c>
      <c r="AK53" s="57">
        <f t="shared" si="51"/>
        <v>-18756.517998043069</v>
      </c>
      <c r="AL53" s="57">
        <f t="shared" si="51"/>
        <v>-2413.0938979452476</v>
      </c>
      <c r="AM53" s="57">
        <f t="shared" si="51"/>
        <v>-27460.831926175917</v>
      </c>
      <c r="AN53" s="57">
        <f t="shared" si="51"/>
        <v>-16700.540189151303</v>
      </c>
      <c r="AO53" s="57">
        <f t="shared" si="51"/>
        <v>733.18280139111448</v>
      </c>
      <c r="AP53" s="57">
        <f t="shared" si="51"/>
        <v>9205.2586081273039</v>
      </c>
      <c r="AQ53" s="57">
        <f t="shared" si="51"/>
        <v>29538.438205200364</v>
      </c>
      <c r="AR53" s="57">
        <f t="shared" si="51"/>
        <v>40471.610115460353</v>
      </c>
      <c r="AS53" s="57">
        <f t="shared" si="51"/>
        <v>56159.773954566743</v>
      </c>
      <c r="AT53" s="57">
        <f t="shared" si="51"/>
        <v>79090.679318961687</v>
      </c>
      <c r="AU53" s="57">
        <f t="shared" si="51"/>
        <v>94251.463284909783</v>
      </c>
      <c r="AV53" s="57">
        <f t="shared" si="51"/>
        <v>119961.95311582193</v>
      </c>
      <c r="AW53" s="57">
        <f t="shared" si="51"/>
        <v>134957.96743827965</v>
      </c>
      <c r="AX53" s="57">
        <f t="shared" si="51"/>
        <v>155891.28247686039</v>
      </c>
      <c r="AY53" s="6"/>
    </row>
    <row r="54" spans="2:51" s="49" customFormat="1" ht="15" thickTop="1" x14ac:dyDescent="0.35">
      <c r="B54" s="49" t="s">
        <v>152</v>
      </c>
      <c r="C54" s="50" t="str">
        <f t="shared" ref="C54:AX54" si="52">IFERROR(C53/C11,"")</f>
        <v/>
      </c>
      <c r="D54" s="58" t="str">
        <f t="shared" si="52"/>
        <v/>
      </c>
      <c r="E54" s="58" t="str">
        <f t="shared" si="52"/>
        <v/>
      </c>
      <c r="F54" s="58" t="str">
        <f t="shared" si="52"/>
        <v/>
      </c>
      <c r="G54" s="58" t="str">
        <f t="shared" si="52"/>
        <v/>
      </c>
      <c r="H54" s="58" t="str">
        <f t="shared" si="52"/>
        <v/>
      </c>
      <c r="I54" s="58" t="str">
        <f t="shared" si="52"/>
        <v/>
      </c>
      <c r="J54" s="58" t="str">
        <f t="shared" si="52"/>
        <v/>
      </c>
      <c r="K54" s="58" t="str">
        <f t="shared" si="52"/>
        <v/>
      </c>
      <c r="L54" s="58" t="str">
        <f t="shared" si="52"/>
        <v/>
      </c>
      <c r="M54" s="58" t="str">
        <f t="shared" si="52"/>
        <v/>
      </c>
      <c r="N54" s="58" t="str">
        <f t="shared" si="52"/>
        <v/>
      </c>
      <c r="O54" s="58">
        <f t="shared" si="52"/>
        <v>-30.812499999999996</v>
      </c>
      <c r="P54" s="58">
        <f t="shared" si="52"/>
        <v>-15.09375</v>
      </c>
      <c r="Q54" s="58">
        <f t="shared" si="52"/>
        <v>-9.8604166666666657</v>
      </c>
      <c r="R54" s="58">
        <f t="shared" si="52"/>
        <v>-7.2486718749999994</v>
      </c>
      <c r="S54" s="58">
        <f t="shared" si="52"/>
        <v>-4.821466145833333</v>
      </c>
      <c r="T54" s="58">
        <f t="shared" si="52"/>
        <v>-3.4230764648437497</v>
      </c>
      <c r="U54" s="58">
        <f t="shared" si="52"/>
        <v>-2.5863217304687494</v>
      </c>
      <c r="V54" s="58">
        <f t="shared" si="52"/>
        <v>-2.0304794308268233</v>
      </c>
      <c r="W54" s="58">
        <f t="shared" si="52"/>
        <v>-1.6352439877441407</v>
      </c>
      <c r="X54" s="58">
        <f t="shared" si="52"/>
        <v>-1.3404663512399291</v>
      </c>
      <c r="Y54" s="58">
        <f t="shared" si="52"/>
        <v>-1.2342616500461561</v>
      </c>
      <c r="Z54" s="58">
        <f t="shared" si="52"/>
        <v>-1.0413772592936175</v>
      </c>
      <c r="AA54" s="58">
        <f t="shared" si="52"/>
        <v>-1.1943009758767811</v>
      </c>
      <c r="AB54" s="58">
        <f t="shared" si="52"/>
        <v>-1.0307358728675655</v>
      </c>
      <c r="AC54" s="58">
        <f t="shared" si="52"/>
        <v>-0.79151570954178974</v>
      </c>
      <c r="AD54" s="58">
        <f t="shared" si="52"/>
        <v>-0.6049850373773682</v>
      </c>
      <c r="AE54" s="58">
        <f t="shared" si="52"/>
        <v>-0.46397648532161295</v>
      </c>
      <c r="AF54" s="58">
        <f t="shared" si="52"/>
        <v>-0.43471903144335794</v>
      </c>
      <c r="AG54" s="58">
        <f t="shared" si="52"/>
        <v>-0.33306550526423195</v>
      </c>
      <c r="AH54" s="58">
        <f t="shared" si="52"/>
        <v>-0.25263446160976033</v>
      </c>
      <c r="AI54" s="58">
        <f t="shared" si="52"/>
        <v>-0.16098677221695096</v>
      </c>
      <c r="AJ54" s="58">
        <f t="shared" si="52"/>
        <v>-0.14416221314305258</v>
      </c>
      <c r="AK54" s="58">
        <f t="shared" si="52"/>
        <v>-8.1550078252361172E-2</v>
      </c>
      <c r="AL54" s="58">
        <f t="shared" si="52"/>
        <v>-9.65237559178099E-3</v>
      </c>
      <c r="AM54" s="58">
        <f t="shared" si="52"/>
        <v>-0.10046645826649726</v>
      </c>
      <c r="AN54" s="58">
        <f t="shared" si="52"/>
        <v>-5.6293955693768431E-2</v>
      </c>
      <c r="AO54" s="58">
        <f t="shared" si="52"/>
        <v>2.2675756744055088E-3</v>
      </c>
      <c r="AP54" s="58">
        <f t="shared" si="52"/>
        <v>2.6300738880363727E-2</v>
      </c>
      <c r="AQ54" s="58">
        <f t="shared" si="52"/>
        <v>7.7732732118948322E-2</v>
      </c>
      <c r="AR54" s="58">
        <f t="shared" si="52"/>
        <v>9.7915185763210538E-2</v>
      </c>
      <c r="AS54" s="58">
        <f t="shared" si="52"/>
        <v>0.12573083721171657</v>
      </c>
      <c r="AT54" s="58">
        <f t="shared" si="52"/>
        <v>0.16477224858117018</v>
      </c>
      <c r="AU54" s="58">
        <f t="shared" si="52"/>
        <v>0.18360674665891516</v>
      </c>
      <c r="AV54" s="58">
        <f t="shared" si="52"/>
        <v>0.21811264202876715</v>
      </c>
      <c r="AW54" s="58">
        <f t="shared" si="52"/>
        <v>0.2287423176919994</v>
      </c>
      <c r="AX54" s="58">
        <f t="shared" si="52"/>
        <v>0.24744648012200063</v>
      </c>
      <c r="AY54" s="50"/>
    </row>
    <row r="55" spans="2:51" x14ac:dyDescent="0.35"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2:51" x14ac:dyDescent="0.35">
      <c r="B56" s="1" t="s">
        <v>80</v>
      </c>
      <c r="C56" s="22">
        <f>C53</f>
        <v>-46875</v>
      </c>
      <c r="D56" s="22">
        <f>D53+C56</f>
        <v>-93750</v>
      </c>
      <c r="E56" s="22">
        <f t="shared" ref="E56:AX56" si="53">E53+D56</f>
        <v>-140625</v>
      </c>
      <c r="F56" s="22">
        <f t="shared" si="53"/>
        <v>-187500</v>
      </c>
      <c r="G56" s="22">
        <f t="shared" si="53"/>
        <v>-234375</v>
      </c>
      <c r="H56" s="22">
        <f t="shared" si="53"/>
        <v>-281250</v>
      </c>
      <c r="I56" s="22">
        <f t="shared" si="53"/>
        <v>-328125</v>
      </c>
      <c r="J56" s="22">
        <f t="shared" si="53"/>
        <v>-375000</v>
      </c>
      <c r="K56" s="22">
        <f t="shared" si="53"/>
        <v>-421875</v>
      </c>
      <c r="L56" s="22">
        <f t="shared" si="53"/>
        <v>-468750</v>
      </c>
      <c r="M56" s="22">
        <f t="shared" si="53"/>
        <v>-515625</v>
      </c>
      <c r="N56" s="22">
        <f t="shared" si="53"/>
        <v>-562500</v>
      </c>
      <c r="O56" s="22">
        <f t="shared" si="53"/>
        <v>-665208.33333333337</v>
      </c>
      <c r="P56" s="22">
        <f t="shared" si="53"/>
        <v>-765833.33333333337</v>
      </c>
      <c r="Q56" s="22">
        <f t="shared" si="53"/>
        <v>-864437.5</v>
      </c>
      <c r="R56" s="22">
        <f t="shared" si="53"/>
        <v>-961086.45833333337</v>
      </c>
      <c r="S56" s="22">
        <f t="shared" si="53"/>
        <v>-1057515.78125</v>
      </c>
      <c r="T56" s="22">
        <f t="shared" si="53"/>
        <v>-1148797.8203125</v>
      </c>
      <c r="U56" s="22">
        <f t="shared" si="53"/>
        <v>-1235008.5446614583</v>
      </c>
      <c r="V56" s="22">
        <f t="shared" si="53"/>
        <v>-1316227.7218945313</v>
      </c>
      <c r="W56" s="22">
        <f t="shared" si="53"/>
        <v>-1392539.1079892579</v>
      </c>
      <c r="X56" s="22">
        <f t="shared" si="53"/>
        <v>-1464030.6467220541</v>
      </c>
      <c r="Y56" s="22">
        <f t="shared" si="53"/>
        <v>-1538086.3457248234</v>
      </c>
      <c r="Z56" s="22">
        <f t="shared" si="53"/>
        <v>-1607511.496344398</v>
      </c>
      <c r="AA56" s="22">
        <f t="shared" si="53"/>
        <v>-1699074.571161618</v>
      </c>
      <c r="AB56" s="22">
        <f t="shared" si="53"/>
        <v>-1791840.799719699</v>
      </c>
      <c r="AC56" s="22">
        <f t="shared" si="53"/>
        <v>-1873630.7563723505</v>
      </c>
      <c r="AD56" s="22">
        <f t="shared" si="53"/>
        <v>-1946228.9608576347</v>
      </c>
      <c r="AE56" s="22">
        <f t="shared" si="53"/>
        <v>-2008092.4922338498</v>
      </c>
      <c r="AF56" s="22">
        <f t="shared" si="53"/>
        <v>-2071851.2835122091</v>
      </c>
      <c r="AG56" s="22">
        <f t="shared" si="53"/>
        <v>-2125141.764354486</v>
      </c>
      <c r="AH56" s="22">
        <f t="shared" si="53"/>
        <v>-2169773.8525722101</v>
      </c>
      <c r="AI56" s="22">
        <f t="shared" si="53"/>
        <v>-2200897.9618674875</v>
      </c>
      <c r="AJ56" s="22">
        <f t="shared" si="53"/>
        <v>-2231172.0266275285</v>
      </c>
      <c r="AK56" s="22">
        <f t="shared" si="53"/>
        <v>-2249928.5446255715</v>
      </c>
      <c r="AL56" s="22">
        <f t="shared" si="53"/>
        <v>-2252341.6385235167</v>
      </c>
      <c r="AM56" s="22">
        <f t="shared" si="53"/>
        <v>-2279802.4704496926</v>
      </c>
      <c r="AN56" s="22">
        <f t="shared" si="53"/>
        <v>-2296503.0106388438</v>
      </c>
      <c r="AO56" s="22">
        <f t="shared" si="53"/>
        <v>-2295769.8278374528</v>
      </c>
      <c r="AP56" s="22">
        <f t="shared" si="53"/>
        <v>-2286564.5692293253</v>
      </c>
      <c r="AQ56" s="22">
        <f t="shared" si="53"/>
        <v>-2257026.131024125</v>
      </c>
      <c r="AR56" s="22">
        <f t="shared" si="53"/>
        <v>-2216554.5209086649</v>
      </c>
      <c r="AS56" s="22">
        <f t="shared" si="53"/>
        <v>-2160394.7469540983</v>
      </c>
      <c r="AT56" s="22">
        <f t="shared" si="53"/>
        <v>-2081304.0676351367</v>
      </c>
      <c r="AU56" s="22">
        <f t="shared" si="53"/>
        <v>-1987052.6043502269</v>
      </c>
      <c r="AV56" s="22">
        <f t="shared" si="53"/>
        <v>-1867090.6512344051</v>
      </c>
      <c r="AW56" s="22">
        <f t="shared" si="53"/>
        <v>-1732132.6837961255</v>
      </c>
      <c r="AX56" s="22">
        <f t="shared" si="53"/>
        <v>-1576241.4013192651</v>
      </c>
      <c r="AY56" s="21"/>
    </row>
    <row r="57" spans="2:51" x14ac:dyDescent="0.35">
      <c r="B57" s="1" t="s">
        <v>81</v>
      </c>
      <c r="C57" s="22">
        <f>IF(C56&gt;0,C53*0.21,0)</f>
        <v>0</v>
      </c>
      <c r="D57" s="22">
        <f t="shared" ref="D57:AX57" si="54">IF(D56&gt;0,D53*0.21,0)</f>
        <v>0</v>
      </c>
      <c r="E57" s="22">
        <f t="shared" si="54"/>
        <v>0</v>
      </c>
      <c r="F57" s="22">
        <f t="shared" si="54"/>
        <v>0</v>
      </c>
      <c r="G57" s="22">
        <f t="shared" si="54"/>
        <v>0</v>
      </c>
      <c r="H57" s="22">
        <f t="shared" si="54"/>
        <v>0</v>
      </c>
      <c r="I57" s="22">
        <f t="shared" si="54"/>
        <v>0</v>
      </c>
      <c r="J57" s="22">
        <f t="shared" si="54"/>
        <v>0</v>
      </c>
      <c r="K57" s="22">
        <f t="shared" si="54"/>
        <v>0</v>
      </c>
      <c r="L57" s="22">
        <f t="shared" si="54"/>
        <v>0</v>
      </c>
      <c r="M57" s="22">
        <f t="shared" si="54"/>
        <v>0</v>
      </c>
      <c r="N57" s="22">
        <f t="shared" si="54"/>
        <v>0</v>
      </c>
      <c r="O57" s="22">
        <f t="shared" si="54"/>
        <v>0</v>
      </c>
      <c r="P57" s="22">
        <f t="shared" si="54"/>
        <v>0</v>
      </c>
      <c r="Q57" s="22">
        <f t="shared" si="54"/>
        <v>0</v>
      </c>
      <c r="R57" s="22">
        <f t="shared" si="54"/>
        <v>0</v>
      </c>
      <c r="S57" s="22">
        <f t="shared" si="54"/>
        <v>0</v>
      </c>
      <c r="T57" s="22">
        <f t="shared" si="54"/>
        <v>0</v>
      </c>
      <c r="U57" s="22">
        <f t="shared" si="54"/>
        <v>0</v>
      </c>
      <c r="V57" s="22">
        <f t="shared" si="54"/>
        <v>0</v>
      </c>
      <c r="W57" s="22">
        <f t="shared" si="54"/>
        <v>0</v>
      </c>
      <c r="X57" s="22">
        <f t="shared" si="54"/>
        <v>0</v>
      </c>
      <c r="Y57" s="22">
        <f t="shared" si="54"/>
        <v>0</v>
      </c>
      <c r="Z57" s="22">
        <f t="shared" si="54"/>
        <v>0</v>
      </c>
      <c r="AA57" s="22">
        <f t="shared" si="54"/>
        <v>0</v>
      </c>
      <c r="AB57" s="22">
        <f t="shared" si="54"/>
        <v>0</v>
      </c>
      <c r="AC57" s="22">
        <f t="shared" si="54"/>
        <v>0</v>
      </c>
      <c r="AD57" s="22">
        <f t="shared" si="54"/>
        <v>0</v>
      </c>
      <c r="AE57" s="22">
        <f t="shared" si="54"/>
        <v>0</v>
      </c>
      <c r="AF57" s="22">
        <f t="shared" si="54"/>
        <v>0</v>
      </c>
      <c r="AG57" s="22">
        <f t="shared" si="54"/>
        <v>0</v>
      </c>
      <c r="AH57" s="22">
        <f t="shared" si="54"/>
        <v>0</v>
      </c>
      <c r="AI57" s="22">
        <f t="shared" si="54"/>
        <v>0</v>
      </c>
      <c r="AJ57" s="22">
        <f t="shared" si="54"/>
        <v>0</v>
      </c>
      <c r="AK57" s="22">
        <f t="shared" si="54"/>
        <v>0</v>
      </c>
      <c r="AL57" s="22">
        <f t="shared" si="54"/>
        <v>0</v>
      </c>
      <c r="AM57" s="22">
        <f t="shared" si="54"/>
        <v>0</v>
      </c>
      <c r="AN57" s="22">
        <f t="shared" si="54"/>
        <v>0</v>
      </c>
      <c r="AO57" s="22">
        <f t="shared" si="54"/>
        <v>0</v>
      </c>
      <c r="AP57" s="22">
        <f t="shared" si="54"/>
        <v>0</v>
      </c>
      <c r="AQ57" s="22">
        <f t="shared" si="54"/>
        <v>0</v>
      </c>
      <c r="AR57" s="22">
        <f t="shared" si="54"/>
        <v>0</v>
      </c>
      <c r="AS57" s="22">
        <f t="shared" si="54"/>
        <v>0</v>
      </c>
      <c r="AT57" s="22">
        <f t="shared" si="54"/>
        <v>0</v>
      </c>
      <c r="AU57" s="22">
        <f t="shared" si="54"/>
        <v>0</v>
      </c>
      <c r="AV57" s="22">
        <f t="shared" si="54"/>
        <v>0</v>
      </c>
      <c r="AW57" s="22">
        <f t="shared" si="54"/>
        <v>0</v>
      </c>
      <c r="AX57" s="22">
        <f t="shared" si="54"/>
        <v>0</v>
      </c>
      <c r="AY57" s="21"/>
    </row>
    <row r="58" spans="2:51" x14ac:dyDescent="0.35">
      <c r="B58" s="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1"/>
    </row>
    <row r="59" spans="2:51" s="1" customFormat="1" x14ac:dyDescent="0.35">
      <c r="B59" s="1" t="s">
        <v>79</v>
      </c>
      <c r="C59" s="23">
        <f>C53-C57</f>
        <v>-46875</v>
      </c>
      <c r="D59" s="23">
        <f>D53-D57</f>
        <v>-46875</v>
      </c>
      <c r="E59" s="23">
        <f t="shared" ref="E59:AX59" si="55">E53-E57</f>
        <v>-46875</v>
      </c>
      <c r="F59" s="23">
        <f t="shared" si="55"/>
        <v>-46875</v>
      </c>
      <c r="G59" s="23">
        <f t="shared" si="55"/>
        <v>-46875</v>
      </c>
      <c r="H59" s="23">
        <f t="shared" si="55"/>
        <v>-46875</v>
      </c>
      <c r="I59" s="23">
        <f t="shared" si="55"/>
        <v>-46875</v>
      </c>
      <c r="J59" s="23">
        <f t="shared" si="55"/>
        <v>-46875</v>
      </c>
      <c r="K59" s="23">
        <f t="shared" si="55"/>
        <v>-46875</v>
      </c>
      <c r="L59" s="23">
        <f t="shared" si="55"/>
        <v>-46875</v>
      </c>
      <c r="M59" s="23">
        <f t="shared" si="55"/>
        <v>-46875</v>
      </c>
      <c r="N59" s="23">
        <f t="shared" si="55"/>
        <v>-46875</v>
      </c>
      <c r="O59" s="23">
        <f t="shared" si="55"/>
        <v>-102708.33333333333</v>
      </c>
      <c r="P59" s="23">
        <f t="shared" si="55"/>
        <v>-100625</v>
      </c>
      <c r="Q59" s="23">
        <f t="shared" si="55"/>
        <v>-98604.166666666657</v>
      </c>
      <c r="R59" s="23">
        <f t="shared" si="55"/>
        <v>-96648.958333333328</v>
      </c>
      <c r="S59" s="23">
        <f t="shared" si="55"/>
        <v>-96429.322916666657</v>
      </c>
      <c r="T59" s="23">
        <f t="shared" si="55"/>
        <v>-91282.0390625</v>
      </c>
      <c r="U59" s="23">
        <f t="shared" si="55"/>
        <v>-86210.72434895832</v>
      </c>
      <c r="V59" s="23">
        <f t="shared" si="55"/>
        <v>-81219.177233072929</v>
      </c>
      <c r="W59" s="23">
        <f t="shared" si="55"/>
        <v>-76311.386094726564</v>
      </c>
      <c r="X59" s="23">
        <f t="shared" si="55"/>
        <v>-71491.538732796223</v>
      </c>
      <c r="Y59" s="23">
        <f t="shared" si="55"/>
        <v>-74055.699002769368</v>
      </c>
      <c r="Z59" s="23">
        <f t="shared" si="55"/>
        <v>-69425.150619574502</v>
      </c>
      <c r="AA59" s="23">
        <f t="shared" si="55"/>
        <v>-91563.074817219895</v>
      </c>
      <c r="AB59" s="23">
        <f t="shared" si="55"/>
        <v>-92766.228558080897</v>
      </c>
      <c r="AC59" s="23">
        <f t="shared" si="55"/>
        <v>-81789.956652651599</v>
      </c>
      <c r="AD59" s="23">
        <f t="shared" si="55"/>
        <v>-72598.204485284179</v>
      </c>
      <c r="AE59" s="23">
        <f t="shared" si="55"/>
        <v>-61863.531376215062</v>
      </c>
      <c r="AF59" s="23">
        <f t="shared" si="55"/>
        <v>-63758.79127835916</v>
      </c>
      <c r="AG59" s="23">
        <f t="shared" si="55"/>
        <v>-53290.480842277117</v>
      </c>
      <c r="AH59" s="23">
        <f t="shared" si="55"/>
        <v>-44632.088217724318</v>
      </c>
      <c r="AI59" s="23">
        <f t="shared" si="55"/>
        <v>-31124.109295277187</v>
      </c>
      <c r="AJ59" s="23">
        <f t="shared" si="55"/>
        <v>-30274.064760041045</v>
      </c>
      <c r="AK59" s="23">
        <f t="shared" si="55"/>
        <v>-18756.517998043069</v>
      </c>
      <c r="AL59" s="23">
        <f t="shared" si="55"/>
        <v>-2413.0938979452476</v>
      </c>
      <c r="AM59" s="23">
        <f t="shared" si="55"/>
        <v>-27460.831926175917</v>
      </c>
      <c r="AN59" s="23">
        <f t="shared" si="55"/>
        <v>-16700.540189151303</v>
      </c>
      <c r="AO59" s="23">
        <f t="shared" si="55"/>
        <v>733.18280139111448</v>
      </c>
      <c r="AP59" s="23">
        <f t="shared" si="55"/>
        <v>9205.2586081273039</v>
      </c>
      <c r="AQ59" s="23">
        <f t="shared" si="55"/>
        <v>29538.438205200364</v>
      </c>
      <c r="AR59" s="23">
        <f t="shared" si="55"/>
        <v>40471.610115460353</v>
      </c>
      <c r="AS59" s="23">
        <f t="shared" si="55"/>
        <v>56159.773954566743</v>
      </c>
      <c r="AT59" s="23">
        <f t="shared" si="55"/>
        <v>79090.679318961687</v>
      </c>
      <c r="AU59" s="23">
        <f t="shared" si="55"/>
        <v>94251.463284909783</v>
      </c>
      <c r="AV59" s="23">
        <f t="shared" si="55"/>
        <v>119961.95311582193</v>
      </c>
      <c r="AW59" s="23">
        <f t="shared" si="55"/>
        <v>134957.96743827965</v>
      </c>
      <c r="AX59" s="23">
        <f t="shared" si="55"/>
        <v>155891.28247686039</v>
      </c>
      <c r="AY59" s="24"/>
    </row>
    <row r="60" spans="2:51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51" s="20" customFormat="1" ht="13.5" hidden="1" customHeight="1" x14ac:dyDescent="0.35">
      <c r="B61" s="14" t="s">
        <v>94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2:51" hidden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51" hidden="1" x14ac:dyDescent="0.35">
      <c r="B63" s="11" t="s">
        <v>161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51" hidden="1" x14ac:dyDescent="0.35">
      <c r="B64" t="s">
        <v>162</v>
      </c>
      <c r="C64" s="6">
        <f>C98</f>
        <v>7453125</v>
      </c>
      <c r="D64" s="6">
        <f>C64+D98</f>
        <v>7406250</v>
      </c>
      <c r="E64" s="6">
        <f t="shared" ref="E64:AX64" si="56">D64+E98</f>
        <v>7359375</v>
      </c>
      <c r="F64" s="6">
        <f t="shared" si="56"/>
        <v>7312500</v>
      </c>
      <c r="G64" s="6">
        <f t="shared" si="56"/>
        <v>7265625</v>
      </c>
      <c r="H64" s="6">
        <f t="shared" si="56"/>
        <v>7218750</v>
      </c>
      <c r="I64" s="6">
        <f t="shared" si="56"/>
        <v>7171875</v>
      </c>
      <c r="J64" s="6">
        <f t="shared" si="56"/>
        <v>7125000</v>
      </c>
      <c r="K64" s="6">
        <f t="shared" si="56"/>
        <v>7078125</v>
      </c>
      <c r="L64" s="6">
        <f t="shared" si="56"/>
        <v>7031250</v>
      </c>
      <c r="M64" s="6">
        <f t="shared" si="56"/>
        <v>6984375</v>
      </c>
      <c r="N64" s="6">
        <f t="shared" si="56"/>
        <v>26937500</v>
      </c>
      <c r="O64" s="6">
        <f t="shared" si="56"/>
        <v>26871458.333333332</v>
      </c>
      <c r="P64" s="6">
        <f t="shared" si="56"/>
        <v>26804166.666666664</v>
      </c>
      <c r="Q64" s="6">
        <f t="shared" si="56"/>
        <v>26735562.499999996</v>
      </c>
      <c r="R64" s="6">
        <f t="shared" si="56"/>
        <v>26665580.208333328</v>
      </c>
      <c r="S64" s="6">
        <f t="shared" si="56"/>
        <v>26629150.88541666</v>
      </c>
      <c r="T64" s="6">
        <f t="shared" si="56"/>
        <v>26591202.179687493</v>
      </c>
      <c r="U64" s="6">
        <f t="shared" si="56"/>
        <v>26551658.122005202</v>
      </c>
      <c r="V64" s="6">
        <f t="shared" si="56"/>
        <v>26510438.944772128</v>
      </c>
      <c r="W64" s="6">
        <f t="shared" si="56"/>
        <v>26467460.892010733</v>
      </c>
      <c r="X64" s="6">
        <f t="shared" si="56"/>
        <v>26422636.019944604</v>
      </c>
      <c r="Y64" s="6">
        <f t="shared" si="56"/>
        <v>26368580.320941836</v>
      </c>
      <c r="Z64" s="6">
        <f t="shared" si="56"/>
        <v>26312488.503655594</v>
      </c>
      <c r="AA64" s="6">
        <f t="shared" si="56"/>
        <v>26304258.762171708</v>
      </c>
      <c r="AB64" s="6">
        <f t="shared" si="56"/>
        <v>26321492.533613626</v>
      </c>
      <c r="AC64" s="6">
        <f t="shared" si="56"/>
        <v>26336369.243627641</v>
      </c>
      <c r="AD64" s="6">
        <f t="shared" si="56"/>
        <v>66383771.039142355</v>
      </c>
      <c r="AE64" s="6">
        <f t="shared" si="56"/>
        <v>66428574.174432807</v>
      </c>
      <c r="AF64" s="6">
        <f t="shared" si="56"/>
        <v>66458148.71648778</v>
      </c>
      <c r="AG64" s="6">
        <f t="shared" si="56"/>
        <v>66484858.235645503</v>
      </c>
      <c r="AH64" s="6">
        <f t="shared" si="56"/>
        <v>66543559.480761111</v>
      </c>
      <c r="AI64" s="6">
        <f t="shared" si="56"/>
        <v>66599102.038132504</v>
      </c>
      <c r="AJ64" s="6">
        <f t="shared" si="56"/>
        <v>66638827.973372459</v>
      </c>
      <c r="AK64" s="6">
        <f t="shared" si="56"/>
        <v>66710071.45537442</v>
      </c>
      <c r="AL64" s="6">
        <f t="shared" si="56"/>
        <v>66777658.361476474</v>
      </c>
      <c r="AM64" s="6">
        <f t="shared" si="56"/>
        <v>66916864.196216963</v>
      </c>
      <c r="AN64" s="6">
        <f t="shared" si="56"/>
        <v>67083496.989361145</v>
      </c>
      <c r="AO64" s="6">
        <f t="shared" si="56"/>
        <v>67280896.838829204</v>
      </c>
      <c r="AP64" s="6">
        <f t="shared" si="56"/>
        <v>67500102.097437337</v>
      </c>
      <c r="AQ64" s="6">
        <f t="shared" si="56"/>
        <v>67749640.535642534</v>
      </c>
      <c r="AR64" s="6">
        <f t="shared" si="56"/>
        <v>68016778.81242466</v>
      </c>
      <c r="AS64" s="6">
        <f t="shared" si="56"/>
        <v>68266271.919712558</v>
      </c>
      <c r="AT64" s="6">
        <f t="shared" si="56"/>
        <v>68545362.599031523</v>
      </c>
      <c r="AU64" s="6">
        <f t="shared" si="56"/>
        <v>68806280.728983104</v>
      </c>
      <c r="AV64" s="6">
        <f t="shared" si="56"/>
        <v>69096242.682098925</v>
      </c>
      <c r="AW64" s="6">
        <f t="shared" si="56"/>
        <v>69441200.649537206</v>
      </c>
      <c r="AX64" s="6">
        <f t="shared" si="56"/>
        <v>69767091.932014063</v>
      </c>
    </row>
    <row r="65" spans="2:50" hidden="1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50" hidden="1" x14ac:dyDescent="0.35">
      <c r="B66" t="s">
        <v>169</v>
      </c>
      <c r="C66" s="2">
        <f>'CAPEX &amp; Depreciation'!C11</f>
        <v>0</v>
      </c>
      <c r="D66" s="7">
        <f>C66+'CAPEX &amp; Depreciation'!D11</f>
        <v>0</v>
      </c>
      <c r="E66" s="7">
        <f>D66+'CAPEX &amp; Depreciation'!E11</f>
        <v>0</v>
      </c>
      <c r="F66" s="7">
        <f>E66+'CAPEX &amp; Depreciation'!F11</f>
        <v>0</v>
      </c>
      <c r="G66" s="7">
        <f>F66+'CAPEX &amp; Depreciation'!G11</f>
        <v>0</v>
      </c>
      <c r="H66" s="7">
        <f>G66+'CAPEX &amp; Depreciation'!H11</f>
        <v>0</v>
      </c>
      <c r="I66" s="7">
        <f>H66+'CAPEX &amp; Depreciation'!I11</f>
        <v>0</v>
      </c>
      <c r="J66" s="7">
        <f>I66+'CAPEX &amp; Depreciation'!J11</f>
        <v>0</v>
      </c>
      <c r="K66" s="7">
        <f>J66+'CAPEX &amp; Depreciation'!K11</f>
        <v>0</v>
      </c>
      <c r="L66" s="7">
        <f>K66+'CAPEX &amp; Depreciation'!L11</f>
        <v>0</v>
      </c>
      <c r="M66" s="7">
        <f>L66+'CAPEX &amp; Depreciation'!M11</f>
        <v>0</v>
      </c>
      <c r="N66" s="7">
        <f>M66+'CAPEX &amp; Depreciation'!N11</f>
        <v>0</v>
      </c>
      <c r="O66" s="7">
        <f>N66+'CAPEX &amp; Depreciation'!O11</f>
        <v>0</v>
      </c>
      <c r="P66" s="7">
        <f>O66+'CAPEX &amp; Depreciation'!P11</f>
        <v>0</v>
      </c>
      <c r="Q66" s="7">
        <f>P66+'CAPEX &amp; Depreciation'!Q11</f>
        <v>0</v>
      </c>
      <c r="R66" s="7">
        <f>Q66+'CAPEX &amp; Depreciation'!R11</f>
        <v>0</v>
      </c>
      <c r="S66" s="7">
        <f>R66+'CAPEX &amp; Depreciation'!S11</f>
        <v>0</v>
      </c>
      <c r="T66" s="7">
        <f>S66+'CAPEX &amp; Depreciation'!T11</f>
        <v>0</v>
      </c>
      <c r="U66" s="7">
        <f>T66+'CAPEX &amp; Depreciation'!U11</f>
        <v>0</v>
      </c>
      <c r="V66" s="7">
        <f>U66+'CAPEX &amp; Depreciation'!V11</f>
        <v>0</v>
      </c>
      <c r="W66" s="7">
        <f>V66+'CAPEX &amp; Depreciation'!W11</f>
        <v>0</v>
      </c>
      <c r="X66" s="7">
        <f>W66+'CAPEX &amp; Depreciation'!X11</f>
        <v>0</v>
      </c>
      <c r="Y66" s="7">
        <f>X66+'CAPEX &amp; Depreciation'!Y11</f>
        <v>0</v>
      </c>
      <c r="Z66" s="7">
        <f>Y66+'CAPEX &amp; Depreciation'!Z11</f>
        <v>0</v>
      </c>
      <c r="AA66" s="7">
        <f>Z66+'CAPEX &amp; Depreciation'!AA11</f>
        <v>0</v>
      </c>
      <c r="AB66" s="7">
        <f>AA66+'CAPEX &amp; Depreciation'!AB11</f>
        <v>0</v>
      </c>
      <c r="AC66" s="7">
        <f>AB66+'CAPEX &amp; Depreciation'!AC11</f>
        <v>0</v>
      </c>
      <c r="AD66" s="7">
        <f>AC66+'CAPEX &amp; Depreciation'!AD11</f>
        <v>0</v>
      </c>
      <c r="AE66" s="7">
        <f>AD66+'CAPEX &amp; Depreciation'!AE11</f>
        <v>0</v>
      </c>
      <c r="AF66" s="7">
        <f>AE66+'CAPEX &amp; Depreciation'!AF11</f>
        <v>0</v>
      </c>
      <c r="AG66" s="7">
        <f>AF66+'CAPEX &amp; Depreciation'!AG11</f>
        <v>0</v>
      </c>
      <c r="AH66" s="7">
        <f>AG66+'CAPEX &amp; Depreciation'!AH11</f>
        <v>0</v>
      </c>
      <c r="AI66" s="7">
        <f>AH66+'CAPEX &amp; Depreciation'!AI11</f>
        <v>0</v>
      </c>
      <c r="AJ66" s="7">
        <f>AI66+'CAPEX &amp; Depreciation'!AJ11</f>
        <v>0</v>
      </c>
      <c r="AK66" s="7">
        <f>AJ66+'CAPEX &amp; Depreciation'!AK11</f>
        <v>0</v>
      </c>
      <c r="AL66" s="7">
        <f>AK66+'CAPEX &amp; Depreciation'!AL11</f>
        <v>0</v>
      </c>
      <c r="AM66" s="7">
        <f>AL66+'CAPEX &amp; Depreciation'!AM11</f>
        <v>0</v>
      </c>
      <c r="AN66" s="7">
        <f>AM66+'CAPEX &amp; Depreciation'!AN11</f>
        <v>0</v>
      </c>
      <c r="AO66" s="7">
        <f>AN66+'CAPEX &amp; Depreciation'!AO11</f>
        <v>0</v>
      </c>
      <c r="AP66" s="7">
        <f>AO66+'CAPEX &amp; Depreciation'!AP11</f>
        <v>0</v>
      </c>
      <c r="AQ66" s="7">
        <f>AP66+'CAPEX &amp; Depreciation'!AQ11</f>
        <v>0</v>
      </c>
      <c r="AR66" s="7">
        <f>AQ66+'CAPEX &amp; Depreciation'!AR11</f>
        <v>0</v>
      </c>
      <c r="AS66" s="7">
        <f>AR66+'CAPEX &amp; Depreciation'!AS11</f>
        <v>0</v>
      </c>
      <c r="AT66" s="7">
        <f>AS66+'CAPEX &amp; Depreciation'!AT11</f>
        <v>0</v>
      </c>
      <c r="AU66" s="7">
        <f>AT66+'CAPEX &amp; Depreciation'!AU11</f>
        <v>0</v>
      </c>
      <c r="AV66" s="7">
        <f>AU66+'CAPEX &amp; Depreciation'!AV11</f>
        <v>0</v>
      </c>
      <c r="AW66" s="7">
        <f>AV66+'CAPEX &amp; Depreciation'!AW11</f>
        <v>0</v>
      </c>
      <c r="AX66" s="7">
        <f>AW66+'CAPEX &amp; Depreciation'!AX11</f>
        <v>0</v>
      </c>
    </row>
    <row r="67" spans="2:50" hidden="1" x14ac:dyDescent="0.35">
      <c r="B67" t="s">
        <v>82</v>
      </c>
      <c r="C67" s="35">
        <f>-C46</f>
        <v>0</v>
      </c>
      <c r="D67" s="35">
        <f t="shared" ref="D67:AX67" si="57">C67-D46</f>
        <v>0</v>
      </c>
      <c r="E67" s="35">
        <f t="shared" si="57"/>
        <v>0</v>
      </c>
      <c r="F67" s="35">
        <f t="shared" si="57"/>
        <v>0</v>
      </c>
      <c r="G67" s="35">
        <f t="shared" si="57"/>
        <v>0</v>
      </c>
      <c r="H67" s="35">
        <f t="shared" si="57"/>
        <v>0</v>
      </c>
      <c r="I67" s="35">
        <f t="shared" si="57"/>
        <v>0</v>
      </c>
      <c r="J67" s="35">
        <f t="shared" si="57"/>
        <v>0</v>
      </c>
      <c r="K67" s="35">
        <f t="shared" si="57"/>
        <v>0</v>
      </c>
      <c r="L67" s="35">
        <f t="shared" si="57"/>
        <v>0</v>
      </c>
      <c r="M67" s="35">
        <f t="shared" si="57"/>
        <v>0</v>
      </c>
      <c r="N67" s="35">
        <f t="shared" si="57"/>
        <v>0</v>
      </c>
      <c r="O67" s="35">
        <f t="shared" si="57"/>
        <v>0</v>
      </c>
      <c r="P67" s="35">
        <f t="shared" si="57"/>
        <v>0</v>
      </c>
      <c r="Q67" s="35">
        <f t="shared" si="57"/>
        <v>0</v>
      </c>
      <c r="R67" s="35">
        <f t="shared" si="57"/>
        <v>0</v>
      </c>
      <c r="S67" s="35">
        <f t="shared" si="57"/>
        <v>0</v>
      </c>
      <c r="T67" s="35">
        <f t="shared" si="57"/>
        <v>0</v>
      </c>
      <c r="U67" s="35">
        <f t="shared" si="57"/>
        <v>0</v>
      </c>
      <c r="V67" s="35">
        <f t="shared" si="57"/>
        <v>0</v>
      </c>
      <c r="W67" s="35">
        <f t="shared" si="57"/>
        <v>0</v>
      </c>
      <c r="X67" s="35">
        <f t="shared" si="57"/>
        <v>0</v>
      </c>
      <c r="Y67" s="35">
        <f t="shared" si="57"/>
        <v>0</v>
      </c>
      <c r="Z67" s="35">
        <f t="shared" si="57"/>
        <v>0</v>
      </c>
      <c r="AA67" s="35">
        <f t="shared" si="57"/>
        <v>0</v>
      </c>
      <c r="AB67" s="35">
        <f t="shared" si="57"/>
        <v>0</v>
      </c>
      <c r="AC67" s="35">
        <f t="shared" si="57"/>
        <v>0</v>
      </c>
      <c r="AD67" s="35">
        <f t="shared" si="57"/>
        <v>0</v>
      </c>
      <c r="AE67" s="35">
        <f t="shared" si="57"/>
        <v>0</v>
      </c>
      <c r="AF67" s="35">
        <f t="shared" si="57"/>
        <v>0</v>
      </c>
      <c r="AG67" s="35">
        <f t="shared" si="57"/>
        <v>0</v>
      </c>
      <c r="AH67" s="35">
        <f t="shared" si="57"/>
        <v>0</v>
      </c>
      <c r="AI67" s="35">
        <f t="shared" si="57"/>
        <v>0</v>
      </c>
      <c r="AJ67" s="35">
        <f t="shared" si="57"/>
        <v>0</v>
      </c>
      <c r="AK67" s="35">
        <f t="shared" si="57"/>
        <v>0</v>
      </c>
      <c r="AL67" s="35">
        <f t="shared" si="57"/>
        <v>0</v>
      </c>
      <c r="AM67" s="35">
        <f t="shared" si="57"/>
        <v>0</v>
      </c>
      <c r="AN67" s="35">
        <f t="shared" si="57"/>
        <v>0</v>
      </c>
      <c r="AO67" s="35">
        <f t="shared" si="57"/>
        <v>0</v>
      </c>
      <c r="AP67" s="35">
        <f t="shared" si="57"/>
        <v>0</v>
      </c>
      <c r="AQ67" s="35">
        <f t="shared" si="57"/>
        <v>0</v>
      </c>
      <c r="AR67" s="35">
        <f t="shared" si="57"/>
        <v>0</v>
      </c>
      <c r="AS67" s="35">
        <f t="shared" si="57"/>
        <v>0</v>
      </c>
      <c r="AT67" s="35">
        <f t="shared" si="57"/>
        <v>0</v>
      </c>
      <c r="AU67" s="35">
        <f t="shared" si="57"/>
        <v>0</v>
      </c>
      <c r="AV67" s="35">
        <f t="shared" si="57"/>
        <v>0</v>
      </c>
      <c r="AW67" s="35">
        <f t="shared" si="57"/>
        <v>0</v>
      </c>
      <c r="AX67" s="35">
        <f t="shared" si="57"/>
        <v>0</v>
      </c>
    </row>
    <row r="68" spans="2:50" hidden="1" x14ac:dyDescent="0.35">
      <c r="B68" t="s">
        <v>160</v>
      </c>
      <c r="C68" s="7">
        <f>SUM(C66:C67)</f>
        <v>0</v>
      </c>
      <c r="D68" s="7">
        <f t="shared" ref="D68:I68" si="58">SUM(D66:D67)</f>
        <v>0</v>
      </c>
      <c r="E68" s="7">
        <f t="shared" si="58"/>
        <v>0</v>
      </c>
      <c r="F68" s="7">
        <f t="shared" si="58"/>
        <v>0</v>
      </c>
      <c r="G68" s="7">
        <f t="shared" si="58"/>
        <v>0</v>
      </c>
      <c r="H68" s="7">
        <f t="shared" si="58"/>
        <v>0</v>
      </c>
      <c r="I68" s="7">
        <f t="shared" si="58"/>
        <v>0</v>
      </c>
      <c r="J68" s="7">
        <f t="shared" ref="J68" si="59">SUM(J66:J67)</f>
        <v>0</v>
      </c>
      <c r="K68" s="7">
        <f t="shared" ref="K68" si="60">SUM(K66:K67)</f>
        <v>0</v>
      </c>
      <c r="L68" s="7">
        <f t="shared" ref="L68" si="61">SUM(L66:L67)</f>
        <v>0</v>
      </c>
      <c r="M68" s="7">
        <f t="shared" ref="M68" si="62">SUM(M66:M67)</f>
        <v>0</v>
      </c>
      <c r="N68" s="7">
        <f t="shared" ref="N68" si="63">SUM(N66:N67)</f>
        <v>0</v>
      </c>
      <c r="O68" s="7">
        <f t="shared" ref="O68" si="64">SUM(O66:O67)</f>
        <v>0</v>
      </c>
      <c r="P68" s="7">
        <f t="shared" ref="P68" si="65">SUM(P66:P67)</f>
        <v>0</v>
      </c>
      <c r="Q68" s="7">
        <f t="shared" ref="Q68" si="66">SUM(Q66:Q67)</f>
        <v>0</v>
      </c>
      <c r="R68" s="7">
        <f t="shared" ref="R68" si="67">SUM(R66:R67)</f>
        <v>0</v>
      </c>
      <c r="S68" s="7">
        <f t="shared" ref="S68" si="68">SUM(S66:S67)</f>
        <v>0</v>
      </c>
      <c r="T68" s="7">
        <f t="shared" ref="T68" si="69">SUM(T66:T67)</f>
        <v>0</v>
      </c>
      <c r="U68" s="7">
        <f t="shared" ref="U68" si="70">SUM(U66:U67)</f>
        <v>0</v>
      </c>
      <c r="V68" s="7">
        <f t="shared" ref="V68" si="71">SUM(V66:V67)</f>
        <v>0</v>
      </c>
      <c r="W68" s="7">
        <f t="shared" ref="W68" si="72">SUM(W66:W67)</f>
        <v>0</v>
      </c>
      <c r="X68" s="7">
        <f t="shared" ref="X68" si="73">SUM(X66:X67)</f>
        <v>0</v>
      </c>
      <c r="Y68" s="7">
        <f t="shared" ref="Y68" si="74">SUM(Y66:Y67)</f>
        <v>0</v>
      </c>
      <c r="Z68" s="7">
        <f t="shared" ref="Z68" si="75">SUM(Z66:Z67)</f>
        <v>0</v>
      </c>
      <c r="AA68" s="7">
        <f t="shared" ref="AA68" si="76">SUM(AA66:AA67)</f>
        <v>0</v>
      </c>
      <c r="AB68" s="7">
        <f t="shared" ref="AB68" si="77">SUM(AB66:AB67)</f>
        <v>0</v>
      </c>
      <c r="AC68" s="7">
        <f t="shared" ref="AC68" si="78">SUM(AC66:AC67)</f>
        <v>0</v>
      </c>
      <c r="AD68" s="7">
        <f t="shared" ref="AD68" si="79">SUM(AD66:AD67)</f>
        <v>0</v>
      </c>
      <c r="AE68" s="7">
        <f t="shared" ref="AE68" si="80">SUM(AE66:AE67)</f>
        <v>0</v>
      </c>
      <c r="AF68" s="7">
        <f t="shared" ref="AF68" si="81">SUM(AF66:AF67)</f>
        <v>0</v>
      </c>
      <c r="AG68" s="7">
        <f t="shared" ref="AG68" si="82">SUM(AG66:AG67)</f>
        <v>0</v>
      </c>
      <c r="AH68" s="7">
        <f t="shared" ref="AH68" si="83">SUM(AH66:AH67)</f>
        <v>0</v>
      </c>
      <c r="AI68" s="7">
        <f t="shared" ref="AI68" si="84">SUM(AI66:AI67)</f>
        <v>0</v>
      </c>
      <c r="AJ68" s="7">
        <f t="shared" ref="AJ68" si="85">SUM(AJ66:AJ67)</f>
        <v>0</v>
      </c>
      <c r="AK68" s="7">
        <f t="shared" ref="AK68" si="86">SUM(AK66:AK67)</f>
        <v>0</v>
      </c>
      <c r="AL68" s="7">
        <f t="shared" ref="AL68" si="87">SUM(AL66:AL67)</f>
        <v>0</v>
      </c>
      <c r="AM68" s="7">
        <f t="shared" ref="AM68" si="88">SUM(AM66:AM67)</f>
        <v>0</v>
      </c>
      <c r="AN68" s="7">
        <f t="shared" ref="AN68" si="89">SUM(AN66:AN67)</f>
        <v>0</v>
      </c>
      <c r="AO68" s="7">
        <f t="shared" ref="AO68" si="90">SUM(AO66:AO67)</f>
        <v>0</v>
      </c>
      <c r="AP68" s="7">
        <f t="shared" ref="AP68" si="91">SUM(AP66:AP67)</f>
        <v>0</v>
      </c>
      <c r="AQ68" s="7">
        <f t="shared" ref="AQ68" si="92">SUM(AQ66:AQ67)</f>
        <v>0</v>
      </c>
      <c r="AR68" s="7">
        <f t="shared" ref="AR68" si="93">SUM(AR66:AR67)</f>
        <v>0</v>
      </c>
      <c r="AS68" s="7">
        <f t="shared" ref="AS68" si="94">SUM(AS66:AS67)</f>
        <v>0</v>
      </c>
      <c r="AT68" s="7">
        <f t="shared" ref="AT68" si="95">SUM(AT66:AT67)</f>
        <v>0</v>
      </c>
      <c r="AU68" s="7">
        <f t="shared" ref="AU68" si="96">SUM(AU66:AU67)</f>
        <v>0</v>
      </c>
      <c r="AV68" s="7">
        <f t="shared" ref="AV68" si="97">SUM(AV66:AV67)</f>
        <v>0</v>
      </c>
      <c r="AW68" s="7">
        <f t="shared" ref="AW68" si="98">SUM(AW66:AW67)</f>
        <v>0</v>
      </c>
      <c r="AX68" s="7">
        <f t="shared" ref="AX68" si="99">SUM(AX66:AX67)</f>
        <v>0</v>
      </c>
    </row>
    <row r="69" spans="2:50" hidden="1" x14ac:dyDescent="0.3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2:50" s="1" customFormat="1" hidden="1" x14ac:dyDescent="0.35">
      <c r="B70" s="1" t="s">
        <v>168</v>
      </c>
      <c r="C70" s="17">
        <f>C64+C68</f>
        <v>7453125</v>
      </c>
      <c r="D70" s="17">
        <f t="shared" ref="D70:AX70" si="100">D64+D68</f>
        <v>7406250</v>
      </c>
      <c r="E70" s="17">
        <f t="shared" si="100"/>
        <v>7359375</v>
      </c>
      <c r="F70" s="17">
        <f t="shared" si="100"/>
        <v>7312500</v>
      </c>
      <c r="G70" s="17">
        <f t="shared" si="100"/>
        <v>7265625</v>
      </c>
      <c r="H70" s="17">
        <f t="shared" si="100"/>
        <v>7218750</v>
      </c>
      <c r="I70" s="17">
        <f t="shared" si="100"/>
        <v>7171875</v>
      </c>
      <c r="J70" s="17">
        <f t="shared" si="100"/>
        <v>7125000</v>
      </c>
      <c r="K70" s="17">
        <f t="shared" si="100"/>
        <v>7078125</v>
      </c>
      <c r="L70" s="17">
        <f t="shared" si="100"/>
        <v>7031250</v>
      </c>
      <c r="M70" s="17">
        <f t="shared" si="100"/>
        <v>6984375</v>
      </c>
      <c r="N70" s="17">
        <f t="shared" si="100"/>
        <v>26937500</v>
      </c>
      <c r="O70" s="17">
        <f t="shared" si="100"/>
        <v>26871458.333333332</v>
      </c>
      <c r="P70" s="17">
        <f t="shared" si="100"/>
        <v>26804166.666666664</v>
      </c>
      <c r="Q70" s="17">
        <f t="shared" si="100"/>
        <v>26735562.499999996</v>
      </c>
      <c r="R70" s="17">
        <f t="shared" si="100"/>
        <v>26665580.208333328</v>
      </c>
      <c r="S70" s="17">
        <f t="shared" si="100"/>
        <v>26629150.88541666</v>
      </c>
      <c r="T70" s="17">
        <f t="shared" si="100"/>
        <v>26591202.179687493</v>
      </c>
      <c r="U70" s="17">
        <f t="shared" si="100"/>
        <v>26551658.122005202</v>
      </c>
      <c r="V70" s="17">
        <f t="shared" si="100"/>
        <v>26510438.944772128</v>
      </c>
      <c r="W70" s="17">
        <f t="shared" si="100"/>
        <v>26467460.892010733</v>
      </c>
      <c r="X70" s="17">
        <f t="shared" si="100"/>
        <v>26422636.019944604</v>
      </c>
      <c r="Y70" s="17">
        <f t="shared" si="100"/>
        <v>26368580.320941836</v>
      </c>
      <c r="Z70" s="17">
        <f t="shared" si="100"/>
        <v>26312488.503655594</v>
      </c>
      <c r="AA70" s="17">
        <f t="shared" si="100"/>
        <v>26304258.762171708</v>
      </c>
      <c r="AB70" s="17">
        <f t="shared" si="100"/>
        <v>26321492.533613626</v>
      </c>
      <c r="AC70" s="17">
        <f t="shared" si="100"/>
        <v>26336369.243627641</v>
      </c>
      <c r="AD70" s="17">
        <f t="shared" si="100"/>
        <v>66383771.039142355</v>
      </c>
      <c r="AE70" s="17">
        <f t="shared" si="100"/>
        <v>66428574.174432807</v>
      </c>
      <c r="AF70" s="17">
        <f t="shared" si="100"/>
        <v>66458148.71648778</v>
      </c>
      <c r="AG70" s="17">
        <f t="shared" si="100"/>
        <v>66484858.235645503</v>
      </c>
      <c r="AH70" s="17">
        <f t="shared" si="100"/>
        <v>66543559.480761111</v>
      </c>
      <c r="AI70" s="17">
        <f t="shared" si="100"/>
        <v>66599102.038132504</v>
      </c>
      <c r="AJ70" s="17">
        <f t="shared" si="100"/>
        <v>66638827.973372459</v>
      </c>
      <c r="AK70" s="17">
        <f t="shared" si="100"/>
        <v>66710071.45537442</v>
      </c>
      <c r="AL70" s="17">
        <f t="shared" si="100"/>
        <v>66777658.361476474</v>
      </c>
      <c r="AM70" s="17">
        <f t="shared" si="100"/>
        <v>66916864.196216963</v>
      </c>
      <c r="AN70" s="17">
        <f t="shared" si="100"/>
        <v>67083496.989361145</v>
      </c>
      <c r="AO70" s="17">
        <f t="shared" si="100"/>
        <v>67280896.838829204</v>
      </c>
      <c r="AP70" s="17">
        <f t="shared" si="100"/>
        <v>67500102.097437337</v>
      </c>
      <c r="AQ70" s="17">
        <f t="shared" si="100"/>
        <v>67749640.535642534</v>
      </c>
      <c r="AR70" s="17">
        <f t="shared" si="100"/>
        <v>68016778.81242466</v>
      </c>
      <c r="AS70" s="17">
        <f t="shared" si="100"/>
        <v>68266271.919712558</v>
      </c>
      <c r="AT70" s="17">
        <f t="shared" si="100"/>
        <v>68545362.599031523</v>
      </c>
      <c r="AU70" s="17">
        <f t="shared" si="100"/>
        <v>68806280.728983104</v>
      </c>
      <c r="AV70" s="17">
        <f t="shared" si="100"/>
        <v>69096242.682098925</v>
      </c>
      <c r="AW70" s="17">
        <f t="shared" si="100"/>
        <v>69441200.649537206</v>
      </c>
      <c r="AX70" s="17">
        <f t="shared" si="100"/>
        <v>69767091.932014063</v>
      </c>
    </row>
    <row r="71" spans="2:50" hidden="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50" hidden="1" x14ac:dyDescent="0.35">
      <c r="B72" s="11" t="s">
        <v>156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50" hidden="1" x14ac:dyDescent="0.35">
      <c r="B73" t="s">
        <v>172</v>
      </c>
      <c r="N73" s="7">
        <f>N13</f>
        <v>0</v>
      </c>
      <c r="O73" s="7">
        <f t="shared" ref="O73:AX73" si="101">N73-O13</f>
        <v>36666.666666666664</v>
      </c>
      <c r="P73" s="7">
        <f t="shared" si="101"/>
        <v>70000</v>
      </c>
      <c r="Q73" s="7">
        <f t="shared" si="101"/>
        <v>100000</v>
      </c>
      <c r="R73" s="7">
        <f t="shared" si="101"/>
        <v>126666.66666666666</v>
      </c>
      <c r="S73" s="7">
        <f t="shared" si="101"/>
        <v>186666.66666666666</v>
      </c>
      <c r="T73" s="7">
        <f t="shared" si="101"/>
        <v>240000</v>
      </c>
      <c r="U73" s="7">
        <f t="shared" si="101"/>
        <v>286666.66666666669</v>
      </c>
      <c r="V73" s="7">
        <f t="shared" si="101"/>
        <v>326666.66666666669</v>
      </c>
      <c r="W73" s="7">
        <f t="shared" si="101"/>
        <v>360000</v>
      </c>
      <c r="X73" s="7">
        <f t="shared" si="101"/>
        <v>386666.66666666669</v>
      </c>
      <c r="Y73" s="7">
        <f t="shared" si="101"/>
        <v>406666.66666666669</v>
      </c>
      <c r="Z73" s="7">
        <f t="shared" si="101"/>
        <v>420000</v>
      </c>
      <c r="AA73" s="7">
        <f t="shared" si="101"/>
        <v>503333.33333333331</v>
      </c>
      <c r="AB73" s="7">
        <f t="shared" si="101"/>
        <v>613333.33333333326</v>
      </c>
      <c r="AC73" s="7">
        <f t="shared" si="101"/>
        <v>709999.99999999988</v>
      </c>
      <c r="AD73" s="7">
        <f t="shared" si="101"/>
        <v>829999.99999999988</v>
      </c>
      <c r="AE73" s="7">
        <f t="shared" si="101"/>
        <v>936666.66666666651</v>
      </c>
      <c r="AF73" s="7">
        <f t="shared" si="101"/>
        <v>1029999.9999999999</v>
      </c>
      <c r="AG73" s="7">
        <f t="shared" si="101"/>
        <v>1110000</v>
      </c>
      <c r="AH73" s="7">
        <f t="shared" si="101"/>
        <v>1213333.3333333333</v>
      </c>
      <c r="AI73" s="7">
        <f t="shared" si="101"/>
        <v>1300000</v>
      </c>
      <c r="AJ73" s="7">
        <f t="shared" si="101"/>
        <v>1370000</v>
      </c>
      <c r="AK73" s="7">
        <f t="shared" si="101"/>
        <v>1460000</v>
      </c>
      <c r="AL73" s="7">
        <f t="shared" si="101"/>
        <v>1530000</v>
      </c>
      <c r="AM73" s="7">
        <f t="shared" si="101"/>
        <v>1696666.6666666667</v>
      </c>
      <c r="AN73" s="7">
        <f t="shared" si="101"/>
        <v>1880000</v>
      </c>
      <c r="AO73" s="7">
        <f t="shared" si="101"/>
        <v>2076666.6666666667</v>
      </c>
      <c r="AP73" s="7">
        <f t="shared" si="101"/>
        <v>2286666.666666667</v>
      </c>
      <c r="AQ73" s="7">
        <f t="shared" si="101"/>
        <v>2506666.666666667</v>
      </c>
      <c r="AR73" s="7">
        <f t="shared" si="101"/>
        <v>2733333.3333333335</v>
      </c>
      <c r="AS73" s="7">
        <f t="shared" si="101"/>
        <v>2926666.666666667</v>
      </c>
      <c r="AT73" s="7">
        <f t="shared" si="101"/>
        <v>3126666.666666667</v>
      </c>
      <c r="AU73" s="7">
        <f t="shared" si="101"/>
        <v>3293333.3333333335</v>
      </c>
      <c r="AV73" s="7">
        <f t="shared" si="101"/>
        <v>3463333.3333333335</v>
      </c>
      <c r="AW73" s="7">
        <f t="shared" si="101"/>
        <v>3673333.3333333335</v>
      </c>
      <c r="AX73" s="7">
        <f t="shared" si="101"/>
        <v>3843333.3333333335</v>
      </c>
    </row>
    <row r="74" spans="2:50" hidden="1" x14ac:dyDescent="0.35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2:50" s="1" customFormat="1" hidden="1" x14ac:dyDescent="0.35">
      <c r="B75" s="1" t="s">
        <v>170</v>
      </c>
      <c r="C75" s="17">
        <f>C73</f>
        <v>0</v>
      </c>
      <c r="D75" s="17">
        <f t="shared" ref="D75:AX75" si="102">D73</f>
        <v>0</v>
      </c>
      <c r="E75" s="17">
        <f t="shared" si="102"/>
        <v>0</v>
      </c>
      <c r="F75" s="17">
        <f t="shared" si="102"/>
        <v>0</v>
      </c>
      <c r="G75" s="17">
        <f t="shared" si="102"/>
        <v>0</v>
      </c>
      <c r="H75" s="17">
        <f t="shared" si="102"/>
        <v>0</v>
      </c>
      <c r="I75" s="17">
        <f t="shared" si="102"/>
        <v>0</v>
      </c>
      <c r="J75" s="17">
        <f t="shared" si="102"/>
        <v>0</v>
      </c>
      <c r="K75" s="17">
        <f t="shared" si="102"/>
        <v>0</v>
      </c>
      <c r="L75" s="17">
        <f t="shared" si="102"/>
        <v>0</v>
      </c>
      <c r="M75" s="17">
        <f t="shared" si="102"/>
        <v>0</v>
      </c>
      <c r="N75" s="17">
        <f t="shared" si="102"/>
        <v>0</v>
      </c>
      <c r="O75" s="17">
        <f t="shared" si="102"/>
        <v>36666.666666666664</v>
      </c>
      <c r="P75" s="17">
        <f t="shared" si="102"/>
        <v>70000</v>
      </c>
      <c r="Q75" s="17">
        <f t="shared" si="102"/>
        <v>100000</v>
      </c>
      <c r="R75" s="17">
        <f t="shared" si="102"/>
        <v>126666.66666666666</v>
      </c>
      <c r="S75" s="17">
        <f t="shared" si="102"/>
        <v>186666.66666666666</v>
      </c>
      <c r="T75" s="17">
        <f t="shared" si="102"/>
        <v>240000</v>
      </c>
      <c r="U75" s="17">
        <f t="shared" si="102"/>
        <v>286666.66666666669</v>
      </c>
      <c r="V75" s="17">
        <f t="shared" si="102"/>
        <v>326666.66666666669</v>
      </c>
      <c r="W75" s="17">
        <f t="shared" si="102"/>
        <v>360000</v>
      </c>
      <c r="X75" s="17">
        <f t="shared" si="102"/>
        <v>386666.66666666669</v>
      </c>
      <c r="Y75" s="17">
        <f t="shared" si="102"/>
        <v>406666.66666666669</v>
      </c>
      <c r="Z75" s="17">
        <f t="shared" si="102"/>
        <v>420000</v>
      </c>
      <c r="AA75" s="17">
        <f t="shared" si="102"/>
        <v>503333.33333333331</v>
      </c>
      <c r="AB75" s="17">
        <f t="shared" si="102"/>
        <v>613333.33333333326</v>
      </c>
      <c r="AC75" s="17">
        <f t="shared" si="102"/>
        <v>709999.99999999988</v>
      </c>
      <c r="AD75" s="17">
        <f t="shared" si="102"/>
        <v>829999.99999999988</v>
      </c>
      <c r="AE75" s="17">
        <f t="shared" si="102"/>
        <v>936666.66666666651</v>
      </c>
      <c r="AF75" s="17">
        <f t="shared" si="102"/>
        <v>1029999.9999999999</v>
      </c>
      <c r="AG75" s="17">
        <f t="shared" si="102"/>
        <v>1110000</v>
      </c>
      <c r="AH75" s="17">
        <f t="shared" si="102"/>
        <v>1213333.3333333333</v>
      </c>
      <c r="AI75" s="17">
        <f t="shared" si="102"/>
        <v>1300000</v>
      </c>
      <c r="AJ75" s="17">
        <f t="shared" si="102"/>
        <v>1370000</v>
      </c>
      <c r="AK75" s="17">
        <f t="shared" si="102"/>
        <v>1460000</v>
      </c>
      <c r="AL75" s="17">
        <f t="shared" si="102"/>
        <v>1530000</v>
      </c>
      <c r="AM75" s="17">
        <f t="shared" si="102"/>
        <v>1696666.6666666667</v>
      </c>
      <c r="AN75" s="17">
        <f t="shared" si="102"/>
        <v>1880000</v>
      </c>
      <c r="AO75" s="17">
        <f t="shared" si="102"/>
        <v>2076666.6666666667</v>
      </c>
      <c r="AP75" s="17">
        <f t="shared" si="102"/>
        <v>2286666.666666667</v>
      </c>
      <c r="AQ75" s="17">
        <f t="shared" si="102"/>
        <v>2506666.666666667</v>
      </c>
      <c r="AR75" s="17">
        <f t="shared" si="102"/>
        <v>2733333.3333333335</v>
      </c>
      <c r="AS75" s="17">
        <f t="shared" si="102"/>
        <v>2926666.666666667</v>
      </c>
      <c r="AT75" s="17">
        <f t="shared" si="102"/>
        <v>3126666.666666667</v>
      </c>
      <c r="AU75" s="17">
        <f t="shared" si="102"/>
        <v>3293333.3333333335</v>
      </c>
      <c r="AV75" s="17">
        <f t="shared" si="102"/>
        <v>3463333.3333333335</v>
      </c>
      <c r="AW75" s="17">
        <f t="shared" si="102"/>
        <v>3673333.3333333335</v>
      </c>
      <c r="AX75" s="17">
        <f t="shared" si="102"/>
        <v>3843333.3333333335</v>
      </c>
    </row>
    <row r="76" spans="2:50" hidden="1" x14ac:dyDescent="0.35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2:50" s="11" customFormat="1" hidden="1" x14ac:dyDescent="0.35">
      <c r="B77" s="11" t="s">
        <v>163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</row>
    <row r="78" spans="2:50" hidden="1" x14ac:dyDescent="0.35">
      <c r="B78" t="s">
        <v>164</v>
      </c>
      <c r="C78" s="6">
        <f>C96</f>
        <v>7500000</v>
      </c>
      <c r="D78" s="6">
        <f t="shared" ref="D78:AX78" si="103">C78+D96</f>
        <v>7500000</v>
      </c>
      <c r="E78" s="6">
        <f t="shared" si="103"/>
        <v>7500000</v>
      </c>
      <c r="F78" s="6">
        <f t="shared" si="103"/>
        <v>7500000</v>
      </c>
      <c r="G78" s="6">
        <f t="shared" si="103"/>
        <v>7500000</v>
      </c>
      <c r="H78" s="6">
        <f t="shared" si="103"/>
        <v>7500000</v>
      </c>
      <c r="I78" s="6">
        <f t="shared" si="103"/>
        <v>7500000</v>
      </c>
      <c r="J78" s="6">
        <f t="shared" si="103"/>
        <v>7500000</v>
      </c>
      <c r="K78" s="6">
        <f t="shared" si="103"/>
        <v>7500000</v>
      </c>
      <c r="L78" s="6">
        <f t="shared" si="103"/>
        <v>7500000</v>
      </c>
      <c r="M78" s="6">
        <f t="shared" si="103"/>
        <v>7500000</v>
      </c>
      <c r="N78" s="6">
        <f t="shared" si="103"/>
        <v>27500000</v>
      </c>
      <c r="O78" s="6">
        <f t="shared" si="103"/>
        <v>27500000</v>
      </c>
      <c r="P78" s="6">
        <f t="shared" si="103"/>
        <v>27500000</v>
      </c>
      <c r="Q78" s="6">
        <f t="shared" si="103"/>
        <v>27500000</v>
      </c>
      <c r="R78" s="6">
        <f t="shared" si="103"/>
        <v>27500000</v>
      </c>
      <c r="S78" s="6">
        <f t="shared" si="103"/>
        <v>27500000</v>
      </c>
      <c r="T78" s="6">
        <f t="shared" si="103"/>
        <v>27500000</v>
      </c>
      <c r="U78" s="6">
        <f t="shared" si="103"/>
        <v>27500000</v>
      </c>
      <c r="V78" s="6">
        <f t="shared" si="103"/>
        <v>27500000</v>
      </c>
      <c r="W78" s="6">
        <f t="shared" si="103"/>
        <v>27500000</v>
      </c>
      <c r="X78" s="6">
        <f t="shared" si="103"/>
        <v>27500000</v>
      </c>
      <c r="Y78" s="6">
        <f t="shared" si="103"/>
        <v>27500000</v>
      </c>
      <c r="Z78" s="6">
        <f t="shared" si="103"/>
        <v>27500000</v>
      </c>
      <c r="AA78" s="6">
        <f t="shared" si="103"/>
        <v>27500000</v>
      </c>
      <c r="AB78" s="6">
        <f t="shared" si="103"/>
        <v>27500000</v>
      </c>
      <c r="AC78" s="6">
        <f t="shared" si="103"/>
        <v>27500000</v>
      </c>
      <c r="AD78" s="6">
        <f t="shared" si="103"/>
        <v>67500000</v>
      </c>
      <c r="AE78" s="6">
        <f t="shared" si="103"/>
        <v>67500000</v>
      </c>
      <c r="AF78" s="6">
        <f t="shared" si="103"/>
        <v>67500000</v>
      </c>
      <c r="AG78" s="6">
        <f t="shared" si="103"/>
        <v>67500000</v>
      </c>
      <c r="AH78" s="6">
        <f t="shared" si="103"/>
        <v>67500000</v>
      </c>
      <c r="AI78" s="6">
        <f t="shared" si="103"/>
        <v>67500000</v>
      </c>
      <c r="AJ78" s="6">
        <f t="shared" si="103"/>
        <v>67500000</v>
      </c>
      <c r="AK78" s="6">
        <f t="shared" si="103"/>
        <v>67500000</v>
      </c>
      <c r="AL78" s="6">
        <f t="shared" si="103"/>
        <v>67500000</v>
      </c>
      <c r="AM78" s="6">
        <f t="shared" si="103"/>
        <v>67500000</v>
      </c>
      <c r="AN78" s="6">
        <f t="shared" si="103"/>
        <v>67500000</v>
      </c>
      <c r="AO78" s="6">
        <f t="shared" si="103"/>
        <v>67500000</v>
      </c>
      <c r="AP78" s="6">
        <f t="shared" si="103"/>
        <v>67500000</v>
      </c>
      <c r="AQ78" s="6">
        <f t="shared" si="103"/>
        <v>67500000</v>
      </c>
      <c r="AR78" s="6">
        <f t="shared" si="103"/>
        <v>67500000</v>
      </c>
      <c r="AS78" s="6">
        <f t="shared" si="103"/>
        <v>67500000</v>
      </c>
      <c r="AT78" s="6">
        <f t="shared" si="103"/>
        <v>67500000</v>
      </c>
      <c r="AU78" s="6">
        <f t="shared" si="103"/>
        <v>67500000</v>
      </c>
      <c r="AV78" s="6">
        <f t="shared" si="103"/>
        <v>67500000</v>
      </c>
      <c r="AW78" s="6">
        <f t="shared" si="103"/>
        <v>67500000</v>
      </c>
      <c r="AX78" s="6">
        <f t="shared" si="103"/>
        <v>67500000</v>
      </c>
    </row>
    <row r="79" spans="2:50" hidden="1" x14ac:dyDescent="0.35">
      <c r="B79" t="s">
        <v>165</v>
      </c>
      <c r="C79" s="48">
        <f>C59</f>
        <v>-46875</v>
      </c>
      <c r="D79" s="48">
        <f>C79+D59</f>
        <v>-93750</v>
      </c>
      <c r="E79" s="48">
        <f>D79+E59</f>
        <v>-140625</v>
      </c>
      <c r="F79" s="48">
        <f t="shared" ref="F79:AX79" si="104">E79+F59</f>
        <v>-187500</v>
      </c>
      <c r="G79" s="48">
        <f t="shared" si="104"/>
        <v>-234375</v>
      </c>
      <c r="H79" s="48">
        <f t="shared" si="104"/>
        <v>-281250</v>
      </c>
      <c r="I79" s="48">
        <f t="shared" si="104"/>
        <v>-328125</v>
      </c>
      <c r="J79" s="48">
        <f t="shared" si="104"/>
        <v>-375000</v>
      </c>
      <c r="K79" s="48">
        <f t="shared" si="104"/>
        <v>-421875</v>
      </c>
      <c r="L79" s="48">
        <f t="shared" si="104"/>
        <v>-468750</v>
      </c>
      <c r="M79" s="48">
        <f t="shared" si="104"/>
        <v>-515625</v>
      </c>
      <c r="N79" s="48">
        <f t="shared" si="104"/>
        <v>-562500</v>
      </c>
      <c r="O79" s="48">
        <f t="shared" si="104"/>
        <v>-665208.33333333337</v>
      </c>
      <c r="P79" s="48">
        <f t="shared" si="104"/>
        <v>-765833.33333333337</v>
      </c>
      <c r="Q79" s="48">
        <f t="shared" si="104"/>
        <v>-864437.5</v>
      </c>
      <c r="R79" s="48">
        <f t="shared" si="104"/>
        <v>-961086.45833333337</v>
      </c>
      <c r="S79" s="48">
        <f t="shared" si="104"/>
        <v>-1057515.78125</v>
      </c>
      <c r="T79" s="48">
        <f t="shared" si="104"/>
        <v>-1148797.8203125</v>
      </c>
      <c r="U79" s="48">
        <f t="shared" si="104"/>
        <v>-1235008.5446614583</v>
      </c>
      <c r="V79" s="48">
        <f t="shared" si="104"/>
        <v>-1316227.7218945313</v>
      </c>
      <c r="W79" s="48">
        <f t="shared" si="104"/>
        <v>-1392539.1079892579</v>
      </c>
      <c r="X79" s="48">
        <f t="shared" si="104"/>
        <v>-1464030.6467220541</v>
      </c>
      <c r="Y79" s="48">
        <f t="shared" si="104"/>
        <v>-1538086.3457248234</v>
      </c>
      <c r="Z79" s="48">
        <f t="shared" si="104"/>
        <v>-1607511.496344398</v>
      </c>
      <c r="AA79" s="48">
        <f t="shared" si="104"/>
        <v>-1699074.571161618</v>
      </c>
      <c r="AB79" s="48">
        <f t="shared" si="104"/>
        <v>-1791840.799719699</v>
      </c>
      <c r="AC79" s="48">
        <f t="shared" si="104"/>
        <v>-1873630.7563723505</v>
      </c>
      <c r="AD79" s="48">
        <f t="shared" si="104"/>
        <v>-1946228.9608576347</v>
      </c>
      <c r="AE79" s="48">
        <f t="shared" si="104"/>
        <v>-2008092.4922338498</v>
      </c>
      <c r="AF79" s="48">
        <f t="shared" si="104"/>
        <v>-2071851.2835122091</v>
      </c>
      <c r="AG79" s="48">
        <f t="shared" si="104"/>
        <v>-2125141.764354486</v>
      </c>
      <c r="AH79" s="48">
        <f t="shared" si="104"/>
        <v>-2169773.8525722101</v>
      </c>
      <c r="AI79" s="48">
        <f t="shared" si="104"/>
        <v>-2200897.9618674875</v>
      </c>
      <c r="AJ79" s="48">
        <f t="shared" si="104"/>
        <v>-2231172.0266275285</v>
      </c>
      <c r="AK79" s="48">
        <f t="shared" si="104"/>
        <v>-2249928.5446255715</v>
      </c>
      <c r="AL79" s="48">
        <f t="shared" si="104"/>
        <v>-2252341.6385235167</v>
      </c>
      <c r="AM79" s="48">
        <f t="shared" si="104"/>
        <v>-2279802.4704496926</v>
      </c>
      <c r="AN79" s="48">
        <f t="shared" si="104"/>
        <v>-2296503.0106388438</v>
      </c>
      <c r="AO79" s="48">
        <f t="shared" si="104"/>
        <v>-2295769.8278374528</v>
      </c>
      <c r="AP79" s="48">
        <f t="shared" si="104"/>
        <v>-2286564.5692293253</v>
      </c>
      <c r="AQ79" s="48">
        <f t="shared" si="104"/>
        <v>-2257026.131024125</v>
      </c>
      <c r="AR79" s="48">
        <f t="shared" si="104"/>
        <v>-2216554.5209086649</v>
      </c>
      <c r="AS79" s="48">
        <f t="shared" si="104"/>
        <v>-2160394.7469540983</v>
      </c>
      <c r="AT79" s="48">
        <f t="shared" si="104"/>
        <v>-2081304.0676351367</v>
      </c>
      <c r="AU79" s="48">
        <f t="shared" si="104"/>
        <v>-1987052.6043502269</v>
      </c>
      <c r="AV79" s="48">
        <f t="shared" si="104"/>
        <v>-1867090.6512344051</v>
      </c>
      <c r="AW79" s="48">
        <f t="shared" si="104"/>
        <v>-1732132.6837961255</v>
      </c>
      <c r="AX79" s="48">
        <f t="shared" si="104"/>
        <v>-1576241.4013192651</v>
      </c>
    </row>
    <row r="80" spans="2:50" s="1" customFormat="1" hidden="1" x14ac:dyDescent="0.35">
      <c r="B80" s="1" t="s">
        <v>166</v>
      </c>
      <c r="C80" s="17">
        <f>SUM(C78:C79)</f>
        <v>7453125</v>
      </c>
      <c r="D80" s="17">
        <f>SUM(D78:D79)</f>
        <v>7406250</v>
      </c>
      <c r="E80" s="17">
        <f>SUM(E78:E79)</f>
        <v>7359375</v>
      </c>
      <c r="F80" s="17">
        <f t="shared" ref="F80:AX80" si="105">SUM(F78:F79)</f>
        <v>7312500</v>
      </c>
      <c r="G80" s="17">
        <f t="shared" si="105"/>
        <v>7265625</v>
      </c>
      <c r="H80" s="17">
        <f t="shared" si="105"/>
        <v>7218750</v>
      </c>
      <c r="I80" s="17">
        <f t="shared" si="105"/>
        <v>7171875</v>
      </c>
      <c r="J80" s="17">
        <f t="shared" si="105"/>
        <v>7125000</v>
      </c>
      <c r="K80" s="17">
        <f t="shared" si="105"/>
        <v>7078125</v>
      </c>
      <c r="L80" s="17">
        <f t="shared" si="105"/>
        <v>7031250</v>
      </c>
      <c r="M80" s="17">
        <f t="shared" si="105"/>
        <v>6984375</v>
      </c>
      <c r="N80" s="17">
        <f t="shared" si="105"/>
        <v>26937500</v>
      </c>
      <c r="O80" s="17">
        <f t="shared" si="105"/>
        <v>26834791.666666668</v>
      </c>
      <c r="P80" s="17">
        <f t="shared" si="105"/>
        <v>26734166.666666668</v>
      </c>
      <c r="Q80" s="17">
        <f t="shared" si="105"/>
        <v>26635562.5</v>
      </c>
      <c r="R80" s="17">
        <f t="shared" si="105"/>
        <v>26538913.541666668</v>
      </c>
      <c r="S80" s="17">
        <f t="shared" si="105"/>
        <v>26442484.21875</v>
      </c>
      <c r="T80" s="17">
        <f t="shared" si="105"/>
        <v>26351202.1796875</v>
      </c>
      <c r="U80" s="17">
        <f t="shared" si="105"/>
        <v>26264991.455338541</v>
      </c>
      <c r="V80" s="17">
        <f t="shared" si="105"/>
        <v>26183772.278105468</v>
      </c>
      <c r="W80" s="17">
        <f t="shared" si="105"/>
        <v>26107460.892010741</v>
      </c>
      <c r="X80" s="17">
        <f t="shared" si="105"/>
        <v>26035969.353277944</v>
      </c>
      <c r="Y80" s="17">
        <f t="shared" si="105"/>
        <v>25961913.654275175</v>
      </c>
      <c r="Z80" s="17">
        <f t="shared" si="105"/>
        <v>25892488.503655601</v>
      </c>
      <c r="AA80" s="17">
        <f t="shared" si="105"/>
        <v>25800925.428838383</v>
      </c>
      <c r="AB80" s="17">
        <f t="shared" si="105"/>
        <v>25708159.200280301</v>
      </c>
      <c r="AC80" s="17">
        <f t="shared" si="105"/>
        <v>25626369.243627649</v>
      </c>
      <c r="AD80" s="17">
        <f t="shared" si="105"/>
        <v>65553771.039142363</v>
      </c>
      <c r="AE80" s="17">
        <f t="shared" si="105"/>
        <v>65491907.50776615</v>
      </c>
      <c r="AF80" s="17">
        <f t="shared" si="105"/>
        <v>65428148.716487788</v>
      </c>
      <c r="AG80" s="17">
        <f t="shared" si="105"/>
        <v>65374858.235645518</v>
      </c>
      <c r="AH80" s="17">
        <f t="shared" si="105"/>
        <v>65330226.14742779</v>
      </c>
      <c r="AI80" s="17">
        <f t="shared" si="105"/>
        <v>65299102.038132511</v>
      </c>
      <c r="AJ80" s="17">
        <f t="shared" si="105"/>
        <v>65268827.973372474</v>
      </c>
      <c r="AK80" s="17">
        <f t="shared" si="105"/>
        <v>65250071.455374427</v>
      </c>
      <c r="AL80" s="17">
        <f t="shared" si="105"/>
        <v>65247658.361476481</v>
      </c>
      <c r="AM80" s="17">
        <f t="shared" si="105"/>
        <v>65220197.529550306</v>
      </c>
      <c r="AN80" s="17">
        <f t="shared" si="105"/>
        <v>65203496.98936116</v>
      </c>
      <c r="AO80" s="17">
        <f t="shared" si="105"/>
        <v>65204230.172162548</v>
      </c>
      <c r="AP80" s="17">
        <f t="shared" si="105"/>
        <v>65213435.430770673</v>
      </c>
      <c r="AQ80" s="17">
        <f t="shared" si="105"/>
        <v>65242973.868975878</v>
      </c>
      <c r="AR80" s="17">
        <f t="shared" si="105"/>
        <v>65283445.479091331</v>
      </c>
      <c r="AS80" s="17">
        <f t="shared" si="105"/>
        <v>65339605.253045902</v>
      </c>
      <c r="AT80" s="17">
        <f t="shared" si="105"/>
        <v>65418695.932364866</v>
      </c>
      <c r="AU80" s="17">
        <f t="shared" si="105"/>
        <v>65512947.395649776</v>
      </c>
      <c r="AV80" s="17">
        <f t="shared" si="105"/>
        <v>65632909.348765597</v>
      </c>
      <c r="AW80" s="17">
        <f t="shared" si="105"/>
        <v>65767867.316203877</v>
      </c>
      <c r="AX80" s="17">
        <f t="shared" si="105"/>
        <v>65923758.598680735</v>
      </c>
    </row>
    <row r="81" spans="2:50" s="1" customFormat="1" hidden="1" x14ac:dyDescent="0.3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2:50" s="1" customFormat="1" hidden="1" x14ac:dyDescent="0.35">
      <c r="B82" s="1" t="s">
        <v>171</v>
      </c>
      <c r="C82" s="17">
        <f>C70-C75-C80</f>
        <v>0</v>
      </c>
      <c r="D82" s="17">
        <f t="shared" ref="D82:AX82" si="106">D70-D75-D80</f>
        <v>0</v>
      </c>
      <c r="E82" s="17">
        <f t="shared" si="106"/>
        <v>0</v>
      </c>
      <c r="F82" s="17">
        <f t="shared" si="106"/>
        <v>0</v>
      </c>
      <c r="G82" s="17">
        <f t="shared" si="106"/>
        <v>0</v>
      </c>
      <c r="H82" s="17">
        <f t="shared" si="106"/>
        <v>0</v>
      </c>
      <c r="I82" s="17">
        <f t="shared" si="106"/>
        <v>0</v>
      </c>
      <c r="J82" s="17">
        <f t="shared" si="106"/>
        <v>0</v>
      </c>
      <c r="K82" s="17">
        <f t="shared" si="106"/>
        <v>0</v>
      </c>
      <c r="L82" s="17">
        <f t="shared" si="106"/>
        <v>0</v>
      </c>
      <c r="M82" s="17">
        <f t="shared" si="106"/>
        <v>0</v>
      </c>
      <c r="N82" s="17">
        <f t="shared" si="106"/>
        <v>0</v>
      </c>
      <c r="O82" s="17">
        <f t="shared" si="106"/>
        <v>0</v>
      </c>
      <c r="P82" s="17">
        <f t="shared" si="106"/>
        <v>0</v>
      </c>
      <c r="Q82" s="17">
        <f t="shared" si="106"/>
        <v>0</v>
      </c>
      <c r="R82" s="17">
        <f t="shared" si="106"/>
        <v>0</v>
      </c>
      <c r="S82" s="17">
        <f t="shared" si="106"/>
        <v>0</v>
      </c>
      <c r="T82" s="17">
        <f t="shared" si="106"/>
        <v>0</v>
      </c>
      <c r="U82" s="17">
        <f t="shared" si="106"/>
        <v>0</v>
      </c>
      <c r="V82" s="17">
        <f t="shared" si="106"/>
        <v>0</v>
      </c>
      <c r="W82" s="17">
        <f t="shared" si="106"/>
        <v>0</v>
      </c>
      <c r="X82" s="17">
        <f t="shared" si="106"/>
        <v>0</v>
      </c>
      <c r="Y82" s="17">
        <f t="shared" si="106"/>
        <v>0</v>
      </c>
      <c r="Z82" s="17">
        <f t="shared" si="106"/>
        <v>0</v>
      </c>
      <c r="AA82" s="17">
        <f t="shared" si="106"/>
        <v>0</v>
      </c>
      <c r="AB82" s="17">
        <f t="shared" si="106"/>
        <v>0</v>
      </c>
      <c r="AC82" s="17">
        <f t="shared" si="106"/>
        <v>0</v>
      </c>
      <c r="AD82" s="17">
        <f t="shared" si="106"/>
        <v>0</v>
      </c>
      <c r="AE82" s="17">
        <f t="shared" si="106"/>
        <v>0</v>
      </c>
      <c r="AF82" s="17">
        <f t="shared" si="106"/>
        <v>0</v>
      </c>
      <c r="AG82" s="17">
        <f t="shared" si="106"/>
        <v>0</v>
      </c>
      <c r="AH82" s="17">
        <f t="shared" si="106"/>
        <v>0</v>
      </c>
      <c r="AI82" s="17">
        <f t="shared" si="106"/>
        <v>0</v>
      </c>
      <c r="AJ82" s="17">
        <f t="shared" si="106"/>
        <v>0</v>
      </c>
      <c r="AK82" s="17">
        <f t="shared" si="106"/>
        <v>0</v>
      </c>
      <c r="AL82" s="17">
        <f t="shared" si="106"/>
        <v>0</v>
      </c>
      <c r="AM82" s="17">
        <f t="shared" si="106"/>
        <v>0</v>
      </c>
      <c r="AN82" s="17">
        <f t="shared" si="106"/>
        <v>0</v>
      </c>
      <c r="AO82" s="17">
        <f t="shared" si="106"/>
        <v>0</v>
      </c>
      <c r="AP82" s="17">
        <f t="shared" si="106"/>
        <v>0</v>
      </c>
      <c r="AQ82" s="17">
        <f t="shared" si="106"/>
        <v>0</v>
      </c>
      <c r="AR82" s="17">
        <f t="shared" si="106"/>
        <v>0</v>
      </c>
      <c r="AS82" s="17">
        <f t="shared" si="106"/>
        <v>0</v>
      </c>
      <c r="AT82" s="17">
        <f t="shared" si="106"/>
        <v>0</v>
      </c>
      <c r="AU82" s="17">
        <f t="shared" si="106"/>
        <v>0</v>
      </c>
      <c r="AV82" s="17">
        <f t="shared" si="106"/>
        <v>0</v>
      </c>
      <c r="AW82" s="17">
        <f t="shared" si="106"/>
        <v>0</v>
      </c>
      <c r="AX82" s="17">
        <f t="shared" si="106"/>
        <v>0</v>
      </c>
    </row>
    <row r="83" spans="2:50" hidden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7"/>
    </row>
    <row r="84" spans="2:50" s="20" customFormat="1" ht="13.5" customHeight="1" x14ac:dyDescent="0.35">
      <c r="B84" s="14" t="s">
        <v>95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2:50" ht="13.5" customHeight="1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50" ht="13.5" customHeight="1" x14ac:dyDescent="0.35">
      <c r="B86" s="11" t="s">
        <v>153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50" ht="13.5" customHeight="1" x14ac:dyDescent="0.35">
      <c r="B87" t="s">
        <v>79</v>
      </c>
      <c r="C87" s="6">
        <f>C59</f>
        <v>-46875</v>
      </c>
      <c r="D87" s="6">
        <f t="shared" ref="D87:O87" si="107">D59</f>
        <v>-46875</v>
      </c>
      <c r="E87" s="6">
        <f t="shared" si="107"/>
        <v>-46875</v>
      </c>
      <c r="F87" s="6">
        <f t="shared" si="107"/>
        <v>-46875</v>
      </c>
      <c r="G87" s="6">
        <f t="shared" si="107"/>
        <v>-46875</v>
      </c>
      <c r="H87" s="6">
        <f t="shared" si="107"/>
        <v>-46875</v>
      </c>
      <c r="I87" s="6">
        <f t="shared" si="107"/>
        <v>-46875</v>
      </c>
      <c r="J87" s="6">
        <f t="shared" si="107"/>
        <v>-46875</v>
      </c>
      <c r="K87" s="6">
        <f t="shared" si="107"/>
        <v>-46875</v>
      </c>
      <c r="L87" s="6">
        <f t="shared" si="107"/>
        <v>-46875</v>
      </c>
      <c r="M87" s="6">
        <f t="shared" si="107"/>
        <v>-46875</v>
      </c>
      <c r="N87" s="6">
        <f t="shared" si="107"/>
        <v>-46875</v>
      </c>
      <c r="O87" s="6">
        <f t="shared" si="107"/>
        <v>-102708.33333333333</v>
      </c>
      <c r="P87" s="6">
        <f t="shared" ref="P87:AX87" si="108">P59</f>
        <v>-100625</v>
      </c>
      <c r="Q87" s="6">
        <f t="shared" si="108"/>
        <v>-98604.166666666657</v>
      </c>
      <c r="R87" s="6">
        <f t="shared" si="108"/>
        <v>-96648.958333333328</v>
      </c>
      <c r="S87" s="6">
        <f t="shared" si="108"/>
        <v>-96429.322916666657</v>
      </c>
      <c r="T87" s="6">
        <f t="shared" si="108"/>
        <v>-91282.0390625</v>
      </c>
      <c r="U87" s="6">
        <f t="shared" si="108"/>
        <v>-86210.72434895832</v>
      </c>
      <c r="V87" s="6">
        <f t="shared" si="108"/>
        <v>-81219.177233072929</v>
      </c>
      <c r="W87" s="6">
        <f t="shared" si="108"/>
        <v>-76311.386094726564</v>
      </c>
      <c r="X87" s="6">
        <f t="shared" si="108"/>
        <v>-71491.538732796223</v>
      </c>
      <c r="Y87" s="6">
        <f t="shared" si="108"/>
        <v>-74055.699002769368</v>
      </c>
      <c r="Z87" s="6">
        <f t="shared" si="108"/>
        <v>-69425.150619574502</v>
      </c>
      <c r="AA87" s="6">
        <f t="shared" si="108"/>
        <v>-91563.074817219895</v>
      </c>
      <c r="AB87" s="6">
        <f t="shared" si="108"/>
        <v>-92766.228558080897</v>
      </c>
      <c r="AC87" s="6">
        <f t="shared" si="108"/>
        <v>-81789.956652651599</v>
      </c>
      <c r="AD87" s="6">
        <f t="shared" si="108"/>
        <v>-72598.204485284179</v>
      </c>
      <c r="AE87" s="6">
        <f t="shared" si="108"/>
        <v>-61863.531376215062</v>
      </c>
      <c r="AF87" s="6">
        <f t="shared" si="108"/>
        <v>-63758.79127835916</v>
      </c>
      <c r="AG87" s="6">
        <f t="shared" si="108"/>
        <v>-53290.480842277117</v>
      </c>
      <c r="AH87" s="6">
        <f t="shared" si="108"/>
        <v>-44632.088217724318</v>
      </c>
      <c r="AI87" s="6">
        <f t="shared" si="108"/>
        <v>-31124.109295277187</v>
      </c>
      <c r="AJ87" s="6">
        <f t="shared" si="108"/>
        <v>-30274.064760041045</v>
      </c>
      <c r="AK87" s="6">
        <f t="shared" si="108"/>
        <v>-18756.517998043069</v>
      </c>
      <c r="AL87" s="6">
        <f t="shared" si="108"/>
        <v>-2413.0938979452476</v>
      </c>
      <c r="AM87" s="6">
        <f t="shared" si="108"/>
        <v>-27460.831926175917</v>
      </c>
      <c r="AN87" s="6">
        <f t="shared" si="108"/>
        <v>-16700.540189151303</v>
      </c>
      <c r="AO87" s="6">
        <f t="shared" si="108"/>
        <v>733.18280139111448</v>
      </c>
      <c r="AP87" s="6">
        <f t="shared" si="108"/>
        <v>9205.2586081273039</v>
      </c>
      <c r="AQ87" s="6">
        <f t="shared" si="108"/>
        <v>29538.438205200364</v>
      </c>
      <c r="AR87" s="6">
        <f t="shared" si="108"/>
        <v>40471.610115460353</v>
      </c>
      <c r="AS87" s="6">
        <f t="shared" si="108"/>
        <v>56159.773954566743</v>
      </c>
      <c r="AT87" s="6">
        <f t="shared" si="108"/>
        <v>79090.679318961687</v>
      </c>
      <c r="AU87" s="6">
        <f t="shared" si="108"/>
        <v>94251.463284909783</v>
      </c>
      <c r="AV87" s="6">
        <f t="shared" si="108"/>
        <v>119961.95311582193</v>
      </c>
      <c r="AW87" s="6">
        <f t="shared" si="108"/>
        <v>134957.96743827965</v>
      </c>
      <c r="AX87" s="6">
        <f t="shared" si="108"/>
        <v>155891.28247686039</v>
      </c>
    </row>
    <row r="88" spans="2:50" x14ac:dyDescent="0.35">
      <c r="B88" t="s">
        <v>154</v>
      </c>
      <c r="C88" s="7"/>
      <c r="D88" s="7">
        <f t="shared" ref="D88:AX88" si="109">D73-C73</f>
        <v>0</v>
      </c>
      <c r="E88" s="7">
        <f t="shared" si="109"/>
        <v>0</v>
      </c>
      <c r="F88" s="7">
        <f t="shared" si="109"/>
        <v>0</v>
      </c>
      <c r="G88" s="7">
        <f t="shared" si="109"/>
        <v>0</v>
      </c>
      <c r="H88" s="7">
        <f t="shared" si="109"/>
        <v>0</v>
      </c>
      <c r="I88" s="7">
        <f t="shared" si="109"/>
        <v>0</v>
      </c>
      <c r="J88" s="7">
        <f t="shared" si="109"/>
        <v>0</v>
      </c>
      <c r="K88" s="7">
        <f t="shared" si="109"/>
        <v>0</v>
      </c>
      <c r="L88" s="7">
        <f t="shared" si="109"/>
        <v>0</v>
      </c>
      <c r="M88" s="7">
        <f t="shared" si="109"/>
        <v>0</v>
      </c>
      <c r="N88" s="7">
        <f t="shared" si="109"/>
        <v>0</v>
      </c>
      <c r="O88" s="7">
        <f t="shared" si="109"/>
        <v>36666.666666666664</v>
      </c>
      <c r="P88" s="7">
        <f t="shared" si="109"/>
        <v>33333.333333333336</v>
      </c>
      <c r="Q88" s="7">
        <f t="shared" si="109"/>
        <v>30000</v>
      </c>
      <c r="R88" s="7">
        <f t="shared" si="109"/>
        <v>26666.666666666657</v>
      </c>
      <c r="S88" s="7">
        <f t="shared" si="109"/>
        <v>60000</v>
      </c>
      <c r="T88" s="7">
        <f t="shared" si="109"/>
        <v>53333.333333333343</v>
      </c>
      <c r="U88" s="7">
        <f t="shared" si="109"/>
        <v>46666.666666666686</v>
      </c>
      <c r="V88" s="7">
        <f t="shared" si="109"/>
        <v>40000</v>
      </c>
      <c r="W88" s="7">
        <f t="shared" si="109"/>
        <v>33333.333333333314</v>
      </c>
      <c r="X88" s="7">
        <f t="shared" si="109"/>
        <v>26666.666666666686</v>
      </c>
      <c r="Y88" s="7">
        <f t="shared" si="109"/>
        <v>20000</v>
      </c>
      <c r="Z88" s="7">
        <f t="shared" si="109"/>
        <v>13333.333333333314</v>
      </c>
      <c r="AA88" s="7">
        <f t="shared" si="109"/>
        <v>83333.333333333314</v>
      </c>
      <c r="AB88" s="7">
        <f t="shared" si="109"/>
        <v>109999.99999999994</v>
      </c>
      <c r="AC88" s="7">
        <f t="shared" si="109"/>
        <v>96666.666666666628</v>
      </c>
      <c r="AD88" s="7">
        <f t="shared" si="109"/>
        <v>120000</v>
      </c>
      <c r="AE88" s="7">
        <f t="shared" si="109"/>
        <v>106666.66666666663</v>
      </c>
      <c r="AF88" s="7">
        <f t="shared" si="109"/>
        <v>93333.333333333372</v>
      </c>
      <c r="AG88" s="7">
        <f t="shared" si="109"/>
        <v>80000.000000000116</v>
      </c>
      <c r="AH88" s="7">
        <f t="shared" si="109"/>
        <v>103333.33333333326</v>
      </c>
      <c r="AI88" s="7">
        <f t="shared" si="109"/>
        <v>86666.666666666744</v>
      </c>
      <c r="AJ88" s="7">
        <f t="shared" si="109"/>
        <v>70000</v>
      </c>
      <c r="AK88" s="7">
        <f t="shared" si="109"/>
        <v>90000</v>
      </c>
      <c r="AL88" s="7">
        <f t="shared" si="109"/>
        <v>70000</v>
      </c>
      <c r="AM88" s="7">
        <f t="shared" si="109"/>
        <v>166666.66666666674</v>
      </c>
      <c r="AN88" s="7">
        <f t="shared" si="109"/>
        <v>183333.33333333326</v>
      </c>
      <c r="AO88" s="7">
        <f t="shared" si="109"/>
        <v>196666.66666666674</v>
      </c>
      <c r="AP88" s="7">
        <f t="shared" si="109"/>
        <v>210000.00000000023</v>
      </c>
      <c r="AQ88" s="7">
        <f t="shared" si="109"/>
        <v>220000</v>
      </c>
      <c r="AR88" s="7">
        <f t="shared" si="109"/>
        <v>226666.66666666651</v>
      </c>
      <c r="AS88" s="7">
        <f t="shared" si="109"/>
        <v>193333.33333333349</v>
      </c>
      <c r="AT88" s="7">
        <f t="shared" si="109"/>
        <v>200000</v>
      </c>
      <c r="AU88" s="7">
        <f t="shared" si="109"/>
        <v>166666.66666666651</v>
      </c>
      <c r="AV88" s="7">
        <f t="shared" si="109"/>
        <v>170000</v>
      </c>
      <c r="AW88" s="7">
        <f t="shared" si="109"/>
        <v>210000</v>
      </c>
      <c r="AX88" s="7">
        <f t="shared" si="109"/>
        <v>170000</v>
      </c>
    </row>
    <row r="89" spans="2:50" x14ac:dyDescent="0.35">
      <c r="B89" t="s">
        <v>82</v>
      </c>
      <c r="C89" s="35">
        <f t="shared" ref="C89:AX89" si="110">C46</f>
        <v>0</v>
      </c>
      <c r="D89" s="35">
        <f t="shared" si="110"/>
        <v>0</v>
      </c>
      <c r="E89" s="35">
        <f t="shared" si="110"/>
        <v>0</v>
      </c>
      <c r="F89" s="35">
        <f t="shared" si="110"/>
        <v>0</v>
      </c>
      <c r="G89" s="35">
        <f t="shared" si="110"/>
        <v>0</v>
      </c>
      <c r="H89" s="35">
        <f t="shared" si="110"/>
        <v>0</v>
      </c>
      <c r="I89" s="35">
        <f t="shared" si="110"/>
        <v>0</v>
      </c>
      <c r="J89" s="35">
        <f t="shared" si="110"/>
        <v>0</v>
      </c>
      <c r="K89" s="35">
        <f t="shared" si="110"/>
        <v>0</v>
      </c>
      <c r="L89" s="35">
        <f t="shared" si="110"/>
        <v>0</v>
      </c>
      <c r="M89" s="35">
        <f t="shared" si="110"/>
        <v>0</v>
      </c>
      <c r="N89" s="35">
        <f t="shared" si="110"/>
        <v>0</v>
      </c>
      <c r="O89" s="35">
        <f t="shared" si="110"/>
        <v>0</v>
      </c>
      <c r="P89" s="35">
        <f t="shared" si="110"/>
        <v>0</v>
      </c>
      <c r="Q89" s="35">
        <f t="shared" si="110"/>
        <v>0</v>
      </c>
      <c r="R89" s="35">
        <f t="shared" si="110"/>
        <v>0</v>
      </c>
      <c r="S89" s="35">
        <f t="shared" si="110"/>
        <v>0</v>
      </c>
      <c r="T89" s="35">
        <f t="shared" si="110"/>
        <v>0</v>
      </c>
      <c r="U89" s="35">
        <f t="shared" si="110"/>
        <v>0</v>
      </c>
      <c r="V89" s="35">
        <f t="shared" si="110"/>
        <v>0</v>
      </c>
      <c r="W89" s="35">
        <f t="shared" si="110"/>
        <v>0</v>
      </c>
      <c r="X89" s="35">
        <f t="shared" si="110"/>
        <v>0</v>
      </c>
      <c r="Y89" s="35">
        <f t="shared" si="110"/>
        <v>0</v>
      </c>
      <c r="Z89" s="35">
        <f t="shared" si="110"/>
        <v>0</v>
      </c>
      <c r="AA89" s="35">
        <f t="shared" si="110"/>
        <v>0</v>
      </c>
      <c r="AB89" s="35">
        <f t="shared" si="110"/>
        <v>0</v>
      </c>
      <c r="AC89" s="35">
        <f t="shared" si="110"/>
        <v>0</v>
      </c>
      <c r="AD89" s="35">
        <f t="shared" si="110"/>
        <v>0</v>
      </c>
      <c r="AE89" s="35">
        <f t="shared" si="110"/>
        <v>0</v>
      </c>
      <c r="AF89" s="35">
        <f t="shared" si="110"/>
        <v>0</v>
      </c>
      <c r="AG89" s="35">
        <f t="shared" si="110"/>
        <v>0</v>
      </c>
      <c r="AH89" s="35">
        <f t="shared" si="110"/>
        <v>0</v>
      </c>
      <c r="AI89" s="35">
        <f t="shared" si="110"/>
        <v>0</v>
      </c>
      <c r="AJ89" s="35">
        <f t="shared" si="110"/>
        <v>0</v>
      </c>
      <c r="AK89" s="35">
        <f t="shared" si="110"/>
        <v>0</v>
      </c>
      <c r="AL89" s="35">
        <f t="shared" si="110"/>
        <v>0</v>
      </c>
      <c r="AM89" s="35">
        <f t="shared" si="110"/>
        <v>0</v>
      </c>
      <c r="AN89" s="35">
        <f t="shared" si="110"/>
        <v>0</v>
      </c>
      <c r="AO89" s="35">
        <f t="shared" si="110"/>
        <v>0</v>
      </c>
      <c r="AP89" s="35">
        <f t="shared" si="110"/>
        <v>0</v>
      </c>
      <c r="AQ89" s="35">
        <f t="shared" si="110"/>
        <v>0</v>
      </c>
      <c r="AR89" s="35">
        <f t="shared" si="110"/>
        <v>0</v>
      </c>
      <c r="AS89" s="35">
        <f t="shared" si="110"/>
        <v>0</v>
      </c>
      <c r="AT89" s="35">
        <f t="shared" si="110"/>
        <v>0</v>
      </c>
      <c r="AU89" s="35">
        <f t="shared" si="110"/>
        <v>0</v>
      </c>
      <c r="AV89" s="35">
        <f t="shared" si="110"/>
        <v>0</v>
      </c>
      <c r="AW89" s="35">
        <f t="shared" si="110"/>
        <v>0</v>
      </c>
      <c r="AX89" s="35">
        <f t="shared" si="110"/>
        <v>0</v>
      </c>
    </row>
    <row r="90" spans="2:50" x14ac:dyDescent="0.35">
      <c r="B90" t="s">
        <v>155</v>
      </c>
      <c r="C90" s="7">
        <f t="shared" ref="C90:N90" si="111">SUM(C87:C89)</f>
        <v>-46875</v>
      </c>
      <c r="D90" s="7">
        <f t="shared" si="111"/>
        <v>-46875</v>
      </c>
      <c r="E90" s="7">
        <f t="shared" si="111"/>
        <v>-46875</v>
      </c>
      <c r="F90" s="7">
        <f t="shared" si="111"/>
        <v>-46875</v>
      </c>
      <c r="G90" s="7">
        <f t="shared" si="111"/>
        <v>-46875</v>
      </c>
      <c r="H90" s="7">
        <f t="shared" si="111"/>
        <v>-46875</v>
      </c>
      <c r="I90" s="7">
        <f t="shared" si="111"/>
        <v>-46875</v>
      </c>
      <c r="J90" s="7">
        <f t="shared" si="111"/>
        <v>-46875</v>
      </c>
      <c r="K90" s="7">
        <f t="shared" si="111"/>
        <v>-46875</v>
      </c>
      <c r="L90" s="7">
        <f t="shared" si="111"/>
        <v>-46875</v>
      </c>
      <c r="M90" s="7">
        <f t="shared" si="111"/>
        <v>-46875</v>
      </c>
      <c r="N90" s="7">
        <f t="shared" si="111"/>
        <v>-46875</v>
      </c>
      <c r="O90" s="7">
        <f>SUM(O87:O89)</f>
        <v>-66041.666666666657</v>
      </c>
      <c r="P90" s="7">
        <f t="shared" ref="P90:AX90" si="112">SUM(P87:P89)</f>
        <v>-67291.666666666657</v>
      </c>
      <c r="Q90" s="7">
        <f t="shared" si="112"/>
        <v>-68604.166666666657</v>
      </c>
      <c r="R90" s="7">
        <f t="shared" si="112"/>
        <v>-69982.291666666672</v>
      </c>
      <c r="S90" s="7">
        <f t="shared" si="112"/>
        <v>-36429.322916666657</v>
      </c>
      <c r="T90" s="7">
        <f t="shared" si="112"/>
        <v>-37948.705729166657</v>
      </c>
      <c r="U90" s="7">
        <f t="shared" si="112"/>
        <v>-39544.057682291634</v>
      </c>
      <c r="V90" s="7">
        <f t="shared" si="112"/>
        <v>-41219.177233072929</v>
      </c>
      <c r="W90" s="7">
        <f t="shared" si="112"/>
        <v>-42978.05276139325</v>
      </c>
      <c r="X90" s="7">
        <f t="shared" si="112"/>
        <v>-44824.872066129537</v>
      </c>
      <c r="Y90" s="7">
        <f t="shared" si="112"/>
        <v>-54055.699002769368</v>
      </c>
      <c r="Z90" s="7">
        <f t="shared" si="112"/>
        <v>-56091.817286241188</v>
      </c>
      <c r="AA90" s="7">
        <f t="shared" si="112"/>
        <v>-8229.7414838865807</v>
      </c>
      <c r="AB90" s="7">
        <f t="shared" si="112"/>
        <v>17233.771441919045</v>
      </c>
      <c r="AC90" s="7">
        <f t="shared" si="112"/>
        <v>14876.710014015029</v>
      </c>
      <c r="AD90" s="7">
        <f t="shared" si="112"/>
        <v>47401.795514715821</v>
      </c>
      <c r="AE90" s="7">
        <f t="shared" si="112"/>
        <v>44803.135290451566</v>
      </c>
      <c r="AF90" s="7">
        <f t="shared" si="112"/>
        <v>29574.542054974212</v>
      </c>
      <c r="AG90" s="7">
        <f t="shared" si="112"/>
        <v>26709.519157723</v>
      </c>
      <c r="AH90" s="7">
        <f t="shared" si="112"/>
        <v>58701.245115608937</v>
      </c>
      <c r="AI90" s="7">
        <f t="shared" si="112"/>
        <v>55542.557371389557</v>
      </c>
      <c r="AJ90" s="7">
        <f t="shared" si="112"/>
        <v>39725.935239958955</v>
      </c>
      <c r="AK90" s="7">
        <f t="shared" si="112"/>
        <v>71243.482001956931</v>
      </c>
      <c r="AL90" s="7">
        <f t="shared" si="112"/>
        <v>67586.906102054752</v>
      </c>
      <c r="AM90" s="7">
        <f t="shared" si="112"/>
        <v>139205.83474049083</v>
      </c>
      <c r="AN90" s="7">
        <f t="shared" si="112"/>
        <v>166632.79314418195</v>
      </c>
      <c r="AO90" s="7">
        <f t="shared" si="112"/>
        <v>197399.84946805786</v>
      </c>
      <c r="AP90" s="7">
        <f t="shared" si="112"/>
        <v>219205.25860812754</v>
      </c>
      <c r="AQ90" s="7">
        <f t="shared" si="112"/>
        <v>249538.43820520036</v>
      </c>
      <c r="AR90" s="7">
        <f t="shared" si="112"/>
        <v>267138.27678212686</v>
      </c>
      <c r="AS90" s="7">
        <f t="shared" si="112"/>
        <v>249493.10728790023</v>
      </c>
      <c r="AT90" s="7">
        <f t="shared" si="112"/>
        <v>279090.67931896169</v>
      </c>
      <c r="AU90" s="7">
        <f t="shared" si="112"/>
        <v>260918.12995157629</v>
      </c>
      <c r="AV90" s="7">
        <f t="shared" si="112"/>
        <v>289961.95311582193</v>
      </c>
      <c r="AW90" s="7">
        <f t="shared" si="112"/>
        <v>344957.96743827965</v>
      </c>
      <c r="AX90" s="7">
        <f t="shared" si="112"/>
        <v>325891.28247686039</v>
      </c>
    </row>
    <row r="91" spans="2:50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2:50" hidden="1" x14ac:dyDescent="0.35">
      <c r="B92" s="11" t="s">
        <v>157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2:50" hidden="1" x14ac:dyDescent="0.35">
      <c r="B93" t="s">
        <v>83</v>
      </c>
      <c r="C93" s="2">
        <f>'CAPEX &amp; Depreciation'!C11</f>
        <v>0</v>
      </c>
      <c r="D93" s="2">
        <f>'CAPEX &amp; Depreciation'!D11</f>
        <v>0</v>
      </c>
      <c r="E93" s="2">
        <f>'CAPEX &amp; Depreciation'!E11</f>
        <v>0</v>
      </c>
      <c r="F93" s="2">
        <f>'CAPEX &amp; Depreciation'!F11</f>
        <v>0</v>
      </c>
      <c r="G93" s="2">
        <f>'CAPEX &amp; Depreciation'!G11</f>
        <v>0</v>
      </c>
      <c r="H93" s="2">
        <f>'CAPEX &amp; Depreciation'!H11</f>
        <v>0</v>
      </c>
      <c r="I93" s="2">
        <f>'CAPEX &amp; Depreciation'!I11</f>
        <v>0</v>
      </c>
      <c r="J93" s="2">
        <f>'CAPEX &amp; Depreciation'!J11</f>
        <v>0</v>
      </c>
      <c r="K93" s="2">
        <f>'CAPEX &amp; Depreciation'!K11</f>
        <v>0</v>
      </c>
      <c r="L93" s="2">
        <f>'CAPEX &amp; Depreciation'!L11</f>
        <v>0</v>
      </c>
      <c r="M93" s="2">
        <f>'CAPEX &amp; Depreciation'!M11</f>
        <v>0</v>
      </c>
      <c r="N93" s="2">
        <f>'CAPEX &amp; Depreciation'!N11</f>
        <v>0</v>
      </c>
      <c r="O93" s="2">
        <f>'CAPEX &amp; Depreciation'!O11</f>
        <v>0</v>
      </c>
      <c r="P93" s="2">
        <f>'CAPEX &amp; Depreciation'!P11</f>
        <v>0</v>
      </c>
      <c r="Q93" s="2">
        <f>'CAPEX &amp; Depreciation'!Q11</f>
        <v>0</v>
      </c>
      <c r="R93" s="2">
        <f>'CAPEX &amp; Depreciation'!R11</f>
        <v>0</v>
      </c>
      <c r="S93" s="2">
        <f>'CAPEX &amp; Depreciation'!S11</f>
        <v>0</v>
      </c>
      <c r="T93" s="2">
        <f>'CAPEX &amp; Depreciation'!T11</f>
        <v>0</v>
      </c>
      <c r="U93" s="2">
        <f>'CAPEX &amp; Depreciation'!U11</f>
        <v>0</v>
      </c>
      <c r="V93" s="2">
        <f>'CAPEX &amp; Depreciation'!V11</f>
        <v>0</v>
      </c>
      <c r="W93" s="2">
        <f>'CAPEX &amp; Depreciation'!W11</f>
        <v>0</v>
      </c>
      <c r="X93" s="2">
        <f>'CAPEX &amp; Depreciation'!X11</f>
        <v>0</v>
      </c>
      <c r="Y93" s="2">
        <f>'CAPEX &amp; Depreciation'!Y11</f>
        <v>0</v>
      </c>
      <c r="Z93" s="2">
        <f>'CAPEX &amp; Depreciation'!Z11</f>
        <v>0</v>
      </c>
      <c r="AA93" s="2">
        <f>'CAPEX &amp; Depreciation'!AA11</f>
        <v>0</v>
      </c>
      <c r="AB93" s="2">
        <f>'CAPEX &amp; Depreciation'!AB11</f>
        <v>0</v>
      </c>
      <c r="AC93" s="2">
        <f>'CAPEX &amp; Depreciation'!AC11</f>
        <v>0</v>
      </c>
      <c r="AD93" s="2">
        <f>'CAPEX &amp; Depreciation'!AD11</f>
        <v>0</v>
      </c>
      <c r="AE93" s="2">
        <f>'CAPEX &amp; Depreciation'!AE11</f>
        <v>0</v>
      </c>
      <c r="AF93" s="2">
        <f>'CAPEX &amp; Depreciation'!AF11</f>
        <v>0</v>
      </c>
      <c r="AG93" s="2">
        <f>'CAPEX &amp; Depreciation'!AG11</f>
        <v>0</v>
      </c>
      <c r="AH93" s="2">
        <f>'CAPEX &amp; Depreciation'!AH11</f>
        <v>0</v>
      </c>
      <c r="AI93" s="2">
        <f>'CAPEX &amp; Depreciation'!AI11</f>
        <v>0</v>
      </c>
      <c r="AJ93" s="2">
        <f>'CAPEX &amp; Depreciation'!AJ11</f>
        <v>0</v>
      </c>
      <c r="AK93" s="2">
        <f>'CAPEX &amp; Depreciation'!AK11</f>
        <v>0</v>
      </c>
      <c r="AL93" s="2">
        <f>'CAPEX &amp; Depreciation'!AL11</f>
        <v>0</v>
      </c>
      <c r="AM93" s="2">
        <f>'CAPEX &amp; Depreciation'!AM11</f>
        <v>0</v>
      </c>
      <c r="AN93" s="2">
        <f>'CAPEX &amp; Depreciation'!AN11</f>
        <v>0</v>
      </c>
      <c r="AO93" s="2">
        <f>'CAPEX &amp; Depreciation'!AO11</f>
        <v>0</v>
      </c>
      <c r="AP93" s="2">
        <f>'CAPEX &amp; Depreciation'!AP11</f>
        <v>0</v>
      </c>
      <c r="AQ93" s="2">
        <f>'CAPEX &amp; Depreciation'!AQ11</f>
        <v>0</v>
      </c>
      <c r="AR93" s="2">
        <f>'CAPEX &amp; Depreciation'!AR11</f>
        <v>0</v>
      </c>
      <c r="AS93" s="2">
        <f>'CAPEX &amp; Depreciation'!AS11</f>
        <v>0</v>
      </c>
      <c r="AT93" s="2">
        <f>'CAPEX &amp; Depreciation'!AT11</f>
        <v>0</v>
      </c>
      <c r="AU93" s="2">
        <f>'CAPEX &amp; Depreciation'!AU11</f>
        <v>0</v>
      </c>
      <c r="AV93" s="2">
        <f>'CAPEX &amp; Depreciation'!AV11</f>
        <v>0</v>
      </c>
      <c r="AW93" s="2">
        <f>'CAPEX &amp; Depreciation'!AW11</f>
        <v>0</v>
      </c>
      <c r="AX93" s="2">
        <f>'CAPEX &amp; Depreciation'!AX11</f>
        <v>0</v>
      </c>
    </row>
    <row r="94" spans="2:50" hidden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2:50" hidden="1" x14ac:dyDescent="0.35">
      <c r="B95" s="11" t="s">
        <v>158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2:50" hidden="1" x14ac:dyDescent="0.35">
      <c r="B96" t="s">
        <v>159</v>
      </c>
      <c r="C96" s="36">
        <v>7500000</v>
      </c>
      <c r="N96" s="36">
        <v>20000000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63">
        <v>40000000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2:51" hidden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2:51" ht="15" thickBot="1" x14ac:dyDescent="0.4">
      <c r="B98" s="1" t="s">
        <v>167</v>
      </c>
      <c r="C98" s="61">
        <f>C90-C93+C96</f>
        <v>7453125</v>
      </c>
      <c r="D98" s="61">
        <f>D90-D93+D96</f>
        <v>-46875</v>
      </c>
      <c r="E98" s="61">
        <f>E90-E93+E96</f>
        <v>-46875</v>
      </c>
      <c r="F98" s="61">
        <f>F90-F93+F96</f>
        <v>-46875</v>
      </c>
      <c r="G98" s="61">
        <f t="shared" ref="G98:AX98" si="113">G90-G93+G96</f>
        <v>-46875</v>
      </c>
      <c r="H98" s="61">
        <f t="shared" si="113"/>
        <v>-46875</v>
      </c>
      <c r="I98" s="61">
        <f t="shared" si="113"/>
        <v>-46875</v>
      </c>
      <c r="J98" s="61">
        <f t="shared" si="113"/>
        <v>-46875</v>
      </c>
      <c r="K98" s="61">
        <f t="shared" si="113"/>
        <v>-46875</v>
      </c>
      <c r="L98" s="61">
        <f t="shared" si="113"/>
        <v>-46875</v>
      </c>
      <c r="M98" s="61">
        <f t="shared" si="113"/>
        <v>-46875</v>
      </c>
      <c r="N98" s="61">
        <f t="shared" si="113"/>
        <v>19953125</v>
      </c>
      <c r="O98" s="61">
        <f t="shared" si="113"/>
        <v>-66041.666666666657</v>
      </c>
      <c r="P98" s="61">
        <f t="shared" si="113"/>
        <v>-67291.666666666657</v>
      </c>
      <c r="Q98" s="61">
        <f t="shared" si="113"/>
        <v>-68604.166666666657</v>
      </c>
      <c r="R98" s="61">
        <f t="shared" si="113"/>
        <v>-69982.291666666672</v>
      </c>
      <c r="S98" s="61">
        <f t="shared" si="113"/>
        <v>-36429.322916666657</v>
      </c>
      <c r="T98" s="61">
        <f t="shared" si="113"/>
        <v>-37948.705729166657</v>
      </c>
      <c r="U98" s="61">
        <f t="shared" si="113"/>
        <v>-39544.057682291634</v>
      </c>
      <c r="V98" s="61">
        <f t="shared" si="113"/>
        <v>-41219.177233072929</v>
      </c>
      <c r="W98" s="61">
        <f t="shared" si="113"/>
        <v>-42978.05276139325</v>
      </c>
      <c r="X98" s="61">
        <f t="shared" si="113"/>
        <v>-44824.872066129537</v>
      </c>
      <c r="Y98" s="61">
        <f t="shared" si="113"/>
        <v>-54055.699002769368</v>
      </c>
      <c r="Z98" s="61">
        <f t="shared" si="113"/>
        <v>-56091.817286241188</v>
      </c>
      <c r="AA98" s="61">
        <f t="shared" si="113"/>
        <v>-8229.7414838865807</v>
      </c>
      <c r="AB98" s="61">
        <f t="shared" si="113"/>
        <v>17233.771441919045</v>
      </c>
      <c r="AC98" s="61">
        <f t="shared" si="113"/>
        <v>14876.710014015029</v>
      </c>
      <c r="AD98" s="61">
        <f t="shared" si="113"/>
        <v>40047401.795514718</v>
      </c>
      <c r="AE98" s="61">
        <f t="shared" si="113"/>
        <v>44803.135290451566</v>
      </c>
      <c r="AF98" s="61">
        <f t="shared" si="113"/>
        <v>29574.542054974212</v>
      </c>
      <c r="AG98" s="61">
        <f t="shared" si="113"/>
        <v>26709.519157723</v>
      </c>
      <c r="AH98" s="61">
        <f t="shared" si="113"/>
        <v>58701.245115608937</v>
      </c>
      <c r="AI98" s="61">
        <f t="shared" si="113"/>
        <v>55542.557371389557</v>
      </c>
      <c r="AJ98" s="61">
        <f t="shared" si="113"/>
        <v>39725.935239958955</v>
      </c>
      <c r="AK98" s="61">
        <f t="shared" si="113"/>
        <v>71243.482001956931</v>
      </c>
      <c r="AL98" s="61">
        <f t="shared" si="113"/>
        <v>67586.906102054752</v>
      </c>
      <c r="AM98" s="61">
        <f t="shared" si="113"/>
        <v>139205.83474049083</v>
      </c>
      <c r="AN98" s="61">
        <f t="shared" si="113"/>
        <v>166632.79314418195</v>
      </c>
      <c r="AO98" s="61">
        <f t="shared" si="113"/>
        <v>197399.84946805786</v>
      </c>
      <c r="AP98" s="61">
        <f t="shared" si="113"/>
        <v>219205.25860812754</v>
      </c>
      <c r="AQ98" s="61">
        <f t="shared" si="113"/>
        <v>249538.43820520036</v>
      </c>
      <c r="AR98" s="61">
        <f t="shared" si="113"/>
        <v>267138.27678212686</v>
      </c>
      <c r="AS98" s="61">
        <f t="shared" si="113"/>
        <v>249493.10728790023</v>
      </c>
      <c r="AT98" s="61">
        <f t="shared" si="113"/>
        <v>279090.67931896169</v>
      </c>
      <c r="AU98" s="61">
        <f t="shared" si="113"/>
        <v>260918.12995157629</v>
      </c>
      <c r="AV98" s="61">
        <f t="shared" si="113"/>
        <v>289961.95311582193</v>
      </c>
      <c r="AW98" s="61">
        <f t="shared" si="113"/>
        <v>344957.96743827965</v>
      </c>
      <c r="AX98" s="61">
        <f t="shared" si="113"/>
        <v>325891.28247686039</v>
      </c>
    </row>
    <row r="99" spans="2:51" ht="15" thickTop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1" s="14" customFormat="1" x14ac:dyDescent="0.35">
      <c r="B100" s="14" t="s">
        <v>54</v>
      </c>
    </row>
    <row r="102" spans="2:51" x14ac:dyDescent="0.35">
      <c r="B102" s="1" t="s">
        <v>85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4" spans="2:51" x14ac:dyDescent="0.35">
      <c r="B104" t="s">
        <v>62</v>
      </c>
      <c r="C104" s="15">
        <v>10000</v>
      </c>
      <c r="D104" s="15">
        <v>10000</v>
      </c>
      <c r="E104" s="15">
        <v>10000</v>
      </c>
      <c r="F104" s="15">
        <v>10000</v>
      </c>
      <c r="G104" s="15">
        <v>10000</v>
      </c>
      <c r="H104" s="15">
        <v>10000</v>
      </c>
      <c r="I104" s="15">
        <v>10000</v>
      </c>
      <c r="J104" s="15">
        <v>10000</v>
      </c>
      <c r="K104" s="15">
        <v>10000</v>
      </c>
      <c r="L104" s="15">
        <v>10000</v>
      </c>
      <c r="M104" s="15">
        <v>10000</v>
      </c>
      <c r="N104" s="15">
        <v>10000</v>
      </c>
      <c r="O104" s="15">
        <v>20000</v>
      </c>
      <c r="P104" s="15">
        <v>20000</v>
      </c>
      <c r="Q104" s="15">
        <v>20000</v>
      </c>
      <c r="R104" s="15">
        <v>20000</v>
      </c>
      <c r="S104" s="15">
        <v>20000</v>
      </c>
      <c r="T104" s="15">
        <v>20000</v>
      </c>
      <c r="U104" s="15">
        <v>20000</v>
      </c>
      <c r="V104" s="15">
        <v>20000</v>
      </c>
      <c r="W104" s="15">
        <v>20000</v>
      </c>
      <c r="X104" s="15">
        <v>20000</v>
      </c>
      <c r="Y104" s="15">
        <v>20000</v>
      </c>
      <c r="Z104" s="15">
        <v>20000</v>
      </c>
      <c r="AA104" s="15">
        <v>30000</v>
      </c>
      <c r="AB104" s="15">
        <v>30000</v>
      </c>
      <c r="AC104" s="15">
        <v>30000</v>
      </c>
      <c r="AD104" s="15">
        <v>30000</v>
      </c>
      <c r="AE104" s="15">
        <v>30000</v>
      </c>
      <c r="AF104" s="15">
        <v>30000</v>
      </c>
      <c r="AG104" s="15">
        <v>30000</v>
      </c>
      <c r="AH104" s="15">
        <v>30000</v>
      </c>
      <c r="AI104" s="15">
        <v>30000</v>
      </c>
      <c r="AJ104" s="15">
        <v>30000</v>
      </c>
      <c r="AK104" s="15">
        <v>30000</v>
      </c>
      <c r="AL104" s="15">
        <v>30000</v>
      </c>
      <c r="AM104" s="15">
        <v>30000</v>
      </c>
      <c r="AN104" s="15">
        <v>30000</v>
      </c>
      <c r="AO104" s="15">
        <v>30000</v>
      </c>
      <c r="AP104" s="15">
        <v>30000</v>
      </c>
      <c r="AQ104" s="15">
        <v>30000</v>
      </c>
      <c r="AR104" s="15">
        <v>30000</v>
      </c>
      <c r="AS104" s="15">
        <v>30000</v>
      </c>
      <c r="AT104" s="15">
        <v>30000</v>
      </c>
      <c r="AU104" s="15">
        <v>30000</v>
      </c>
      <c r="AV104" s="15">
        <v>30000</v>
      </c>
      <c r="AW104" s="15">
        <v>30000</v>
      </c>
      <c r="AX104" s="15">
        <v>30000</v>
      </c>
      <c r="AY104" s="19"/>
    </row>
    <row r="106" spans="2:51" x14ac:dyDescent="0.35">
      <c r="B106" s="11" t="s">
        <v>56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51" x14ac:dyDescent="0.35">
      <c r="B107" t="s">
        <v>132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7">
        <v>20</v>
      </c>
      <c r="P107" s="37">
        <v>20</v>
      </c>
      <c r="Q107" s="37">
        <v>20</v>
      </c>
      <c r="R107" s="37">
        <v>20</v>
      </c>
      <c r="S107" s="37">
        <v>20</v>
      </c>
      <c r="T107" s="37">
        <v>20</v>
      </c>
      <c r="U107" s="37">
        <v>20</v>
      </c>
      <c r="V107" s="37">
        <v>20</v>
      </c>
      <c r="W107" s="37">
        <v>20</v>
      </c>
      <c r="X107" s="37">
        <v>20</v>
      </c>
      <c r="Y107" s="37">
        <v>20</v>
      </c>
      <c r="Z107" s="37">
        <v>20</v>
      </c>
      <c r="AA107" s="37">
        <v>20</v>
      </c>
      <c r="AB107" s="37">
        <v>20</v>
      </c>
      <c r="AC107" s="37">
        <v>20</v>
      </c>
      <c r="AD107" s="37">
        <v>20</v>
      </c>
      <c r="AE107" s="37">
        <v>20</v>
      </c>
      <c r="AF107" s="37">
        <v>20</v>
      </c>
      <c r="AG107" s="37">
        <v>20</v>
      </c>
      <c r="AH107" s="37">
        <v>20</v>
      </c>
      <c r="AI107" s="37">
        <v>20</v>
      </c>
      <c r="AJ107" s="37">
        <v>20</v>
      </c>
      <c r="AK107" s="37">
        <v>20</v>
      </c>
      <c r="AL107" s="37">
        <v>20</v>
      </c>
      <c r="AM107" s="37">
        <v>20</v>
      </c>
      <c r="AN107" s="37">
        <v>20</v>
      </c>
      <c r="AO107" s="37">
        <v>20</v>
      </c>
      <c r="AP107" s="37">
        <v>20</v>
      </c>
      <c r="AQ107" s="37">
        <v>20</v>
      </c>
      <c r="AR107" s="37">
        <v>20</v>
      </c>
      <c r="AS107" s="37">
        <v>20</v>
      </c>
      <c r="AT107" s="37">
        <v>20</v>
      </c>
      <c r="AU107" s="37">
        <v>20</v>
      </c>
      <c r="AV107" s="37">
        <v>20</v>
      </c>
      <c r="AW107" s="37">
        <v>20</v>
      </c>
      <c r="AX107" s="37">
        <v>20</v>
      </c>
    </row>
    <row r="108" spans="2:51" x14ac:dyDescent="0.35">
      <c r="B108" t="s">
        <v>96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2">
        <f t="shared" ref="O108:AX108" si="114">ROUNDUP(O7/O107,0)</f>
        <v>1</v>
      </c>
      <c r="P108" s="2">
        <f t="shared" si="114"/>
        <v>1</v>
      </c>
      <c r="Q108" s="2">
        <f t="shared" si="114"/>
        <v>1</v>
      </c>
      <c r="R108" s="2">
        <f t="shared" si="114"/>
        <v>1</v>
      </c>
      <c r="S108" s="2">
        <f t="shared" si="114"/>
        <v>1</v>
      </c>
      <c r="T108" s="2">
        <f t="shared" si="114"/>
        <v>1</v>
      </c>
      <c r="U108" s="2">
        <f t="shared" si="114"/>
        <v>1</v>
      </c>
      <c r="V108" s="2">
        <f t="shared" si="114"/>
        <v>1</v>
      </c>
      <c r="W108" s="2">
        <f t="shared" si="114"/>
        <v>1</v>
      </c>
      <c r="X108" s="2">
        <f t="shared" si="114"/>
        <v>1</v>
      </c>
      <c r="Y108" s="2">
        <f t="shared" si="114"/>
        <v>1</v>
      </c>
      <c r="Z108" s="2">
        <f t="shared" si="114"/>
        <v>1</v>
      </c>
      <c r="AA108" s="2">
        <f t="shared" si="114"/>
        <v>2</v>
      </c>
      <c r="AB108" s="2">
        <f t="shared" si="114"/>
        <v>2</v>
      </c>
      <c r="AC108" s="2">
        <f t="shared" si="114"/>
        <v>2</v>
      </c>
      <c r="AD108" s="2">
        <f t="shared" si="114"/>
        <v>2</v>
      </c>
      <c r="AE108" s="2">
        <f t="shared" si="114"/>
        <v>2</v>
      </c>
      <c r="AF108" s="2">
        <f t="shared" si="114"/>
        <v>3</v>
      </c>
      <c r="AG108" s="2">
        <f t="shared" si="114"/>
        <v>3</v>
      </c>
      <c r="AH108" s="2">
        <f t="shared" si="114"/>
        <v>3</v>
      </c>
      <c r="AI108" s="2">
        <f t="shared" si="114"/>
        <v>3</v>
      </c>
      <c r="AJ108" s="2">
        <f t="shared" si="114"/>
        <v>4</v>
      </c>
      <c r="AK108" s="2">
        <f t="shared" si="114"/>
        <v>4</v>
      </c>
      <c r="AL108" s="2">
        <f t="shared" si="114"/>
        <v>4</v>
      </c>
      <c r="AM108" s="2">
        <f t="shared" si="114"/>
        <v>5</v>
      </c>
      <c r="AN108" s="2">
        <f t="shared" si="114"/>
        <v>5</v>
      </c>
      <c r="AO108" s="2">
        <f t="shared" si="114"/>
        <v>5</v>
      </c>
      <c r="AP108" s="2">
        <f t="shared" si="114"/>
        <v>6</v>
      </c>
      <c r="AQ108" s="2">
        <f t="shared" si="114"/>
        <v>6</v>
      </c>
      <c r="AR108" s="2">
        <f t="shared" si="114"/>
        <v>7</v>
      </c>
      <c r="AS108" s="2">
        <f t="shared" si="114"/>
        <v>8</v>
      </c>
      <c r="AT108" s="2">
        <f t="shared" si="114"/>
        <v>8</v>
      </c>
      <c r="AU108" s="2">
        <f t="shared" si="114"/>
        <v>9</v>
      </c>
      <c r="AV108" s="2">
        <f t="shared" si="114"/>
        <v>9</v>
      </c>
      <c r="AW108" s="2">
        <f t="shared" si="114"/>
        <v>10</v>
      </c>
      <c r="AX108" s="2">
        <f t="shared" si="114"/>
        <v>11</v>
      </c>
    </row>
    <row r="109" spans="2:51" x14ac:dyDescent="0.35">
      <c r="B109" t="s">
        <v>57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5">
        <v>0.25</v>
      </c>
      <c r="P109" s="5">
        <v>0.25</v>
      </c>
      <c r="Q109" s="5">
        <v>0.25</v>
      </c>
      <c r="R109" s="5">
        <v>0.25</v>
      </c>
      <c r="S109" s="5">
        <v>0.25</v>
      </c>
      <c r="T109" s="5">
        <v>0.25</v>
      </c>
      <c r="U109" s="5">
        <v>0.25</v>
      </c>
      <c r="V109" s="5">
        <v>0.25</v>
      </c>
      <c r="W109" s="5">
        <v>0.25</v>
      </c>
      <c r="X109" s="5">
        <v>0.25</v>
      </c>
      <c r="Y109" s="5">
        <v>0.25</v>
      </c>
      <c r="Z109" s="5">
        <v>0.25</v>
      </c>
      <c r="AA109" s="5">
        <v>0.25</v>
      </c>
      <c r="AB109" s="5">
        <v>0.25</v>
      </c>
      <c r="AC109" s="5">
        <v>0.25</v>
      </c>
      <c r="AD109" s="5">
        <v>0.25</v>
      </c>
      <c r="AE109" s="5">
        <v>0.25</v>
      </c>
      <c r="AF109" s="5">
        <v>0.25</v>
      </c>
      <c r="AG109" s="5">
        <v>0.25</v>
      </c>
      <c r="AH109" s="5">
        <v>0.25</v>
      </c>
      <c r="AI109" s="5">
        <v>0.25</v>
      </c>
      <c r="AJ109" s="5">
        <v>0.25</v>
      </c>
      <c r="AK109" s="5">
        <v>0.25</v>
      </c>
      <c r="AL109" s="5">
        <v>0.25</v>
      </c>
      <c r="AM109" s="5">
        <v>0.25</v>
      </c>
      <c r="AN109" s="5">
        <v>0.25</v>
      </c>
      <c r="AO109" s="5">
        <v>0.25</v>
      </c>
      <c r="AP109" s="5">
        <v>0.25</v>
      </c>
      <c r="AQ109" s="5">
        <v>0.25</v>
      </c>
      <c r="AR109" s="5">
        <v>0.25</v>
      </c>
      <c r="AS109" s="5">
        <v>0.25</v>
      </c>
      <c r="AT109" s="5">
        <v>0.25</v>
      </c>
      <c r="AU109" s="5">
        <v>0.25</v>
      </c>
      <c r="AV109" s="5">
        <v>0.25</v>
      </c>
      <c r="AW109" s="5">
        <v>0.25</v>
      </c>
      <c r="AX109" s="5">
        <v>0.25</v>
      </c>
    </row>
    <row r="110" spans="2:51" x14ac:dyDescent="0.35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51" x14ac:dyDescent="0.35">
      <c r="B111" s="1" t="s">
        <v>55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3" spans="2:51" x14ac:dyDescent="0.35">
      <c r="B113" s="11" t="s">
        <v>56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51" x14ac:dyDescent="0.35">
      <c r="B114" t="s">
        <v>133</v>
      </c>
      <c r="C114" s="37"/>
      <c r="D114" s="37"/>
      <c r="E114" s="37"/>
      <c r="F114" s="37"/>
      <c r="O114" s="2">
        <f>'Sales Team &amp; Cust Acquisition'!N43</f>
        <v>2</v>
      </c>
      <c r="P114" s="2">
        <f>'Sales Team &amp; Cust Acquisition'!O43</f>
        <v>2</v>
      </c>
      <c r="Q114" s="2">
        <f>'Sales Team &amp; Cust Acquisition'!P43</f>
        <v>2</v>
      </c>
      <c r="R114" s="2">
        <f>'Sales Team &amp; Cust Acquisition'!Q43</f>
        <v>2</v>
      </c>
      <c r="S114" s="2">
        <f>'Sales Team &amp; Cust Acquisition'!R43</f>
        <v>2</v>
      </c>
      <c r="T114" s="2">
        <f>'Sales Team &amp; Cust Acquisition'!S43</f>
        <v>2</v>
      </c>
      <c r="U114" s="2">
        <f>'Sales Team &amp; Cust Acquisition'!T43</f>
        <v>2</v>
      </c>
      <c r="V114" s="2">
        <f>'Sales Team &amp; Cust Acquisition'!U43</f>
        <v>2</v>
      </c>
      <c r="W114" s="2">
        <f>'Sales Team &amp; Cust Acquisition'!V43</f>
        <v>2</v>
      </c>
      <c r="X114" s="2">
        <f>'Sales Team &amp; Cust Acquisition'!W43</f>
        <v>2</v>
      </c>
      <c r="Y114" s="2">
        <f>'Sales Team &amp; Cust Acquisition'!X43</f>
        <v>3</v>
      </c>
      <c r="Z114" s="2">
        <f>'Sales Team &amp; Cust Acquisition'!Y43</f>
        <v>3</v>
      </c>
      <c r="AA114" s="2">
        <f>'Sales Team &amp; Cust Acquisition'!Z43</f>
        <v>4</v>
      </c>
      <c r="AB114" s="2">
        <f>'Sales Team &amp; Cust Acquisition'!AA43</f>
        <v>5</v>
      </c>
      <c r="AC114" s="2">
        <f>'Sales Team &amp; Cust Acquisition'!AB43</f>
        <v>5</v>
      </c>
      <c r="AD114" s="2">
        <f>'Sales Team &amp; Cust Acquisition'!AC43</f>
        <v>5</v>
      </c>
      <c r="AE114" s="2">
        <f>'Sales Team &amp; Cust Acquisition'!AD43</f>
        <v>5</v>
      </c>
      <c r="AF114" s="2">
        <f>'Sales Team &amp; Cust Acquisition'!AE43</f>
        <v>6</v>
      </c>
      <c r="AG114" s="2">
        <f>'Sales Team &amp; Cust Acquisition'!AF43</f>
        <v>6</v>
      </c>
      <c r="AH114" s="2">
        <f>'Sales Team &amp; Cust Acquisition'!AG43</f>
        <v>6</v>
      </c>
      <c r="AI114" s="2">
        <f>'Sales Team &amp; Cust Acquisition'!AH43</f>
        <v>6</v>
      </c>
      <c r="AJ114" s="2">
        <f>'Sales Team &amp; Cust Acquisition'!AI43</f>
        <v>7</v>
      </c>
      <c r="AK114" s="2">
        <f>'Sales Team &amp; Cust Acquisition'!AJ43</f>
        <v>7</v>
      </c>
      <c r="AL114" s="2">
        <f>'Sales Team &amp; Cust Acquisition'!AK43</f>
        <v>7</v>
      </c>
      <c r="AM114" s="2">
        <f>'Sales Team &amp; Cust Acquisition'!AL43</f>
        <v>9</v>
      </c>
      <c r="AN114" s="2">
        <f>'Sales Team &amp; Cust Acquisition'!AM43</f>
        <v>10</v>
      </c>
      <c r="AO114" s="2">
        <f>'Sales Team &amp; Cust Acquisition'!AN43</f>
        <v>10</v>
      </c>
      <c r="AP114" s="2">
        <f>'Sales Team &amp; Cust Acquisition'!AO43</f>
        <v>11</v>
      </c>
      <c r="AQ114" s="2">
        <f>'Sales Team &amp; Cust Acquisition'!AP43</f>
        <v>11</v>
      </c>
      <c r="AR114" s="2">
        <f>'Sales Team &amp; Cust Acquisition'!AQ43</f>
        <v>12</v>
      </c>
      <c r="AS114" s="2">
        <f>'Sales Team &amp; Cust Acquisition'!AR43</f>
        <v>13</v>
      </c>
      <c r="AT114" s="2">
        <f>'Sales Team &amp; Cust Acquisition'!AS43</f>
        <v>13</v>
      </c>
      <c r="AU114" s="2">
        <f>'Sales Team &amp; Cust Acquisition'!AT43</f>
        <v>14</v>
      </c>
      <c r="AV114" s="2">
        <f>'Sales Team &amp; Cust Acquisition'!AU43</f>
        <v>14</v>
      </c>
      <c r="AW114" s="2">
        <f>'Sales Team &amp; Cust Acquisition'!AV43</f>
        <v>15</v>
      </c>
      <c r="AX114" s="2">
        <f>'Sales Team &amp; Cust Acquisition'!AW43</f>
        <v>16</v>
      </c>
    </row>
    <row r="115" spans="2:51" x14ac:dyDescent="0.35">
      <c r="B115" t="s">
        <v>134</v>
      </c>
      <c r="C115" s="37"/>
      <c r="D115" s="37"/>
      <c r="E115" s="37"/>
      <c r="F115" s="37"/>
      <c r="O115" s="37">
        <v>2</v>
      </c>
      <c r="P115" s="37">
        <f>O115</f>
        <v>2</v>
      </c>
      <c r="Q115" s="37">
        <f t="shared" ref="Q115:Z115" si="115">P115</f>
        <v>2</v>
      </c>
      <c r="R115" s="37">
        <f t="shared" si="115"/>
        <v>2</v>
      </c>
      <c r="S115" s="37">
        <f t="shared" si="115"/>
        <v>2</v>
      </c>
      <c r="T115" s="37">
        <f t="shared" si="115"/>
        <v>2</v>
      </c>
      <c r="U115" s="37">
        <f t="shared" si="115"/>
        <v>2</v>
      </c>
      <c r="V115" s="37">
        <f t="shared" si="115"/>
        <v>2</v>
      </c>
      <c r="W115" s="37">
        <f t="shared" si="115"/>
        <v>2</v>
      </c>
      <c r="X115" s="37">
        <f t="shared" si="115"/>
        <v>2</v>
      </c>
      <c r="Y115" s="37">
        <f t="shared" si="115"/>
        <v>2</v>
      </c>
      <c r="Z115" s="37">
        <f t="shared" si="115"/>
        <v>2</v>
      </c>
      <c r="AA115" s="37">
        <f>Z115*1.2</f>
        <v>2.4</v>
      </c>
      <c r="AB115" s="37">
        <f>AA115</f>
        <v>2.4</v>
      </c>
      <c r="AC115" s="37">
        <f t="shared" ref="AC115:AL115" si="116">AB115</f>
        <v>2.4</v>
      </c>
      <c r="AD115" s="37">
        <f t="shared" si="116"/>
        <v>2.4</v>
      </c>
      <c r="AE115" s="37">
        <f t="shared" si="116"/>
        <v>2.4</v>
      </c>
      <c r="AF115" s="37">
        <f t="shared" si="116"/>
        <v>2.4</v>
      </c>
      <c r="AG115" s="37">
        <f t="shared" si="116"/>
        <v>2.4</v>
      </c>
      <c r="AH115" s="37">
        <f t="shared" si="116"/>
        <v>2.4</v>
      </c>
      <c r="AI115" s="37">
        <f t="shared" si="116"/>
        <v>2.4</v>
      </c>
      <c r="AJ115" s="37">
        <f t="shared" si="116"/>
        <v>2.4</v>
      </c>
      <c r="AK115" s="37">
        <f t="shared" si="116"/>
        <v>2.4</v>
      </c>
      <c r="AL115" s="37">
        <f t="shared" si="116"/>
        <v>2.4</v>
      </c>
      <c r="AM115" s="37">
        <f>AL115*1.2</f>
        <v>2.88</v>
      </c>
      <c r="AN115" s="37">
        <f>AM115</f>
        <v>2.88</v>
      </c>
      <c r="AO115" s="37">
        <f t="shared" ref="AO115:AX115" si="117">AN115</f>
        <v>2.88</v>
      </c>
      <c r="AP115" s="37">
        <f t="shared" si="117"/>
        <v>2.88</v>
      </c>
      <c r="AQ115" s="37">
        <f t="shared" si="117"/>
        <v>2.88</v>
      </c>
      <c r="AR115" s="37">
        <f t="shared" si="117"/>
        <v>2.88</v>
      </c>
      <c r="AS115" s="37">
        <f t="shared" si="117"/>
        <v>2.88</v>
      </c>
      <c r="AT115" s="37">
        <f t="shared" si="117"/>
        <v>2.88</v>
      </c>
      <c r="AU115" s="37">
        <f t="shared" si="117"/>
        <v>2.88</v>
      </c>
      <c r="AV115" s="37">
        <f t="shared" si="117"/>
        <v>2.88</v>
      </c>
      <c r="AW115" s="37">
        <f t="shared" si="117"/>
        <v>2.88</v>
      </c>
      <c r="AX115" s="37">
        <f t="shared" si="117"/>
        <v>2.88</v>
      </c>
    </row>
    <row r="116" spans="2:51" x14ac:dyDescent="0.35">
      <c r="B116" t="s">
        <v>135</v>
      </c>
      <c r="C116" s="37"/>
      <c r="D116" s="37"/>
      <c r="E116" s="37"/>
      <c r="F116" s="37"/>
      <c r="O116" s="37">
        <v>2</v>
      </c>
      <c r="P116" s="37">
        <f t="shared" ref="P116:Z119" si="118">O116</f>
        <v>2</v>
      </c>
      <c r="Q116" s="37">
        <f t="shared" si="118"/>
        <v>2</v>
      </c>
      <c r="R116" s="37">
        <f t="shared" si="118"/>
        <v>2</v>
      </c>
      <c r="S116" s="37">
        <f t="shared" si="118"/>
        <v>2</v>
      </c>
      <c r="T116" s="37">
        <f t="shared" si="118"/>
        <v>2</v>
      </c>
      <c r="U116" s="37">
        <f t="shared" si="118"/>
        <v>2</v>
      </c>
      <c r="V116" s="37">
        <f t="shared" si="118"/>
        <v>2</v>
      </c>
      <c r="W116" s="37">
        <f t="shared" si="118"/>
        <v>2</v>
      </c>
      <c r="X116" s="37">
        <f t="shared" si="118"/>
        <v>2</v>
      </c>
      <c r="Y116" s="37">
        <f t="shared" si="118"/>
        <v>2</v>
      </c>
      <c r="Z116" s="37">
        <f t="shared" si="118"/>
        <v>2</v>
      </c>
      <c r="AA116" s="37">
        <f>Z116*1.2</f>
        <v>2.4</v>
      </c>
      <c r="AB116" s="37">
        <f t="shared" ref="AB116:AL119" si="119">AA116</f>
        <v>2.4</v>
      </c>
      <c r="AC116" s="37">
        <f t="shared" si="119"/>
        <v>2.4</v>
      </c>
      <c r="AD116" s="37">
        <f t="shared" si="119"/>
        <v>2.4</v>
      </c>
      <c r="AE116" s="37">
        <f t="shared" si="119"/>
        <v>2.4</v>
      </c>
      <c r="AF116" s="37">
        <f t="shared" si="119"/>
        <v>2.4</v>
      </c>
      <c r="AG116" s="37">
        <f t="shared" si="119"/>
        <v>2.4</v>
      </c>
      <c r="AH116" s="37">
        <f t="shared" si="119"/>
        <v>2.4</v>
      </c>
      <c r="AI116" s="37">
        <f t="shared" si="119"/>
        <v>2.4</v>
      </c>
      <c r="AJ116" s="37">
        <f t="shared" si="119"/>
        <v>2.4</v>
      </c>
      <c r="AK116" s="37">
        <f t="shared" si="119"/>
        <v>2.4</v>
      </c>
      <c r="AL116" s="37">
        <f t="shared" si="119"/>
        <v>2.4</v>
      </c>
      <c r="AM116" s="37">
        <f>AL116*1.2</f>
        <v>2.88</v>
      </c>
      <c r="AN116" s="37">
        <f t="shared" ref="AN116:AX119" si="120">AM116</f>
        <v>2.88</v>
      </c>
      <c r="AO116" s="37">
        <f t="shared" si="120"/>
        <v>2.88</v>
      </c>
      <c r="AP116" s="37">
        <f t="shared" si="120"/>
        <v>2.88</v>
      </c>
      <c r="AQ116" s="37">
        <f t="shared" si="120"/>
        <v>2.88</v>
      </c>
      <c r="AR116" s="37">
        <f t="shared" si="120"/>
        <v>2.88</v>
      </c>
      <c r="AS116" s="37">
        <f t="shared" si="120"/>
        <v>2.88</v>
      </c>
      <c r="AT116" s="37">
        <f t="shared" si="120"/>
        <v>2.88</v>
      </c>
      <c r="AU116" s="37">
        <f t="shared" si="120"/>
        <v>2.88</v>
      </c>
      <c r="AV116" s="37">
        <f t="shared" si="120"/>
        <v>2.88</v>
      </c>
      <c r="AW116" s="37">
        <f t="shared" si="120"/>
        <v>2.88</v>
      </c>
      <c r="AX116" s="37">
        <f t="shared" si="120"/>
        <v>2.88</v>
      </c>
    </row>
    <row r="117" spans="2:51" x14ac:dyDescent="0.35">
      <c r="B117" t="s">
        <v>136</v>
      </c>
      <c r="C117" s="37">
        <v>5</v>
      </c>
      <c r="D117" s="37">
        <f>C117</f>
        <v>5</v>
      </c>
      <c r="E117" s="37">
        <f t="shared" ref="E117:N117" si="121">D117</f>
        <v>5</v>
      </c>
      <c r="F117" s="37">
        <f t="shared" si="121"/>
        <v>5</v>
      </c>
      <c r="G117" s="37">
        <f t="shared" si="121"/>
        <v>5</v>
      </c>
      <c r="H117" s="37">
        <f t="shared" si="121"/>
        <v>5</v>
      </c>
      <c r="I117" s="37">
        <f t="shared" si="121"/>
        <v>5</v>
      </c>
      <c r="J117" s="37">
        <f t="shared" si="121"/>
        <v>5</v>
      </c>
      <c r="K117" s="37">
        <f t="shared" si="121"/>
        <v>5</v>
      </c>
      <c r="L117" s="37">
        <f t="shared" si="121"/>
        <v>5</v>
      </c>
      <c r="M117" s="37">
        <f t="shared" si="121"/>
        <v>5</v>
      </c>
      <c r="N117" s="37">
        <f t="shared" si="121"/>
        <v>5</v>
      </c>
      <c r="O117" s="37">
        <f>N117*1.2</f>
        <v>6</v>
      </c>
      <c r="P117" s="37">
        <f t="shared" si="118"/>
        <v>6</v>
      </c>
      <c r="Q117" s="37">
        <f t="shared" si="118"/>
        <v>6</v>
      </c>
      <c r="R117" s="37">
        <f t="shared" si="118"/>
        <v>6</v>
      </c>
      <c r="S117" s="37">
        <f t="shared" si="118"/>
        <v>6</v>
      </c>
      <c r="T117" s="37">
        <f t="shared" si="118"/>
        <v>6</v>
      </c>
      <c r="U117" s="37">
        <f t="shared" si="118"/>
        <v>6</v>
      </c>
      <c r="V117" s="37">
        <f t="shared" si="118"/>
        <v>6</v>
      </c>
      <c r="W117" s="37">
        <f t="shared" si="118"/>
        <v>6</v>
      </c>
      <c r="X117" s="37">
        <f t="shared" si="118"/>
        <v>6</v>
      </c>
      <c r="Y117" s="37">
        <f t="shared" si="118"/>
        <v>6</v>
      </c>
      <c r="Z117" s="37">
        <f t="shared" si="118"/>
        <v>6</v>
      </c>
      <c r="AA117" s="37">
        <f>Z117*1.2</f>
        <v>7.1999999999999993</v>
      </c>
      <c r="AB117" s="37">
        <f t="shared" si="119"/>
        <v>7.1999999999999993</v>
      </c>
      <c r="AC117" s="37">
        <f t="shared" si="119"/>
        <v>7.1999999999999993</v>
      </c>
      <c r="AD117" s="37">
        <f t="shared" si="119"/>
        <v>7.1999999999999993</v>
      </c>
      <c r="AE117" s="37">
        <f t="shared" si="119"/>
        <v>7.1999999999999993</v>
      </c>
      <c r="AF117" s="37">
        <f t="shared" si="119"/>
        <v>7.1999999999999993</v>
      </c>
      <c r="AG117" s="37">
        <f t="shared" si="119"/>
        <v>7.1999999999999993</v>
      </c>
      <c r="AH117" s="37">
        <f t="shared" si="119"/>
        <v>7.1999999999999993</v>
      </c>
      <c r="AI117" s="37">
        <f t="shared" si="119"/>
        <v>7.1999999999999993</v>
      </c>
      <c r="AJ117" s="37">
        <f t="shared" si="119"/>
        <v>7.1999999999999993</v>
      </c>
      <c r="AK117" s="37">
        <f t="shared" si="119"/>
        <v>7.1999999999999993</v>
      </c>
      <c r="AL117" s="37">
        <f t="shared" si="119"/>
        <v>7.1999999999999993</v>
      </c>
      <c r="AM117" s="37">
        <f>AL117*1.2</f>
        <v>8.6399999999999988</v>
      </c>
      <c r="AN117" s="37">
        <f t="shared" si="120"/>
        <v>8.6399999999999988</v>
      </c>
      <c r="AO117" s="37">
        <f t="shared" si="120"/>
        <v>8.6399999999999988</v>
      </c>
      <c r="AP117" s="37">
        <f t="shared" si="120"/>
        <v>8.6399999999999988</v>
      </c>
      <c r="AQ117" s="37">
        <f t="shared" si="120"/>
        <v>8.6399999999999988</v>
      </c>
      <c r="AR117" s="37">
        <f t="shared" si="120"/>
        <v>8.6399999999999988</v>
      </c>
      <c r="AS117" s="37">
        <f t="shared" si="120"/>
        <v>8.6399999999999988</v>
      </c>
      <c r="AT117" s="37">
        <f t="shared" si="120"/>
        <v>8.6399999999999988</v>
      </c>
      <c r="AU117" s="37">
        <f t="shared" si="120"/>
        <v>8.6399999999999988</v>
      </c>
      <c r="AV117" s="37">
        <f t="shared" si="120"/>
        <v>8.6399999999999988</v>
      </c>
      <c r="AW117" s="37">
        <f t="shared" si="120"/>
        <v>8.6399999999999988</v>
      </c>
      <c r="AX117" s="37">
        <f t="shared" si="120"/>
        <v>8.6399999999999988</v>
      </c>
    </row>
    <row r="118" spans="2:51" x14ac:dyDescent="0.35">
      <c r="B118" t="s">
        <v>137</v>
      </c>
      <c r="C118" s="37">
        <v>2</v>
      </c>
      <c r="D118" s="37">
        <f t="shared" ref="D118:N119" si="122">C118</f>
        <v>2</v>
      </c>
      <c r="E118" s="37">
        <f t="shared" si="122"/>
        <v>2</v>
      </c>
      <c r="F118" s="37">
        <f t="shared" si="122"/>
        <v>2</v>
      </c>
      <c r="G118" s="37">
        <f t="shared" si="122"/>
        <v>2</v>
      </c>
      <c r="H118" s="37">
        <f t="shared" si="122"/>
        <v>2</v>
      </c>
      <c r="I118" s="37">
        <f t="shared" si="122"/>
        <v>2</v>
      </c>
      <c r="J118" s="37">
        <f t="shared" si="122"/>
        <v>2</v>
      </c>
      <c r="K118" s="37">
        <f t="shared" si="122"/>
        <v>2</v>
      </c>
      <c r="L118" s="37">
        <f t="shared" si="122"/>
        <v>2</v>
      </c>
      <c r="M118" s="37">
        <f t="shared" si="122"/>
        <v>2</v>
      </c>
      <c r="N118" s="37">
        <f t="shared" si="122"/>
        <v>2</v>
      </c>
      <c r="O118" s="37">
        <f t="shared" ref="O118:O119" si="123">N118*1.2</f>
        <v>2.4</v>
      </c>
      <c r="P118" s="37">
        <f t="shared" si="118"/>
        <v>2.4</v>
      </c>
      <c r="Q118" s="37">
        <f t="shared" si="118"/>
        <v>2.4</v>
      </c>
      <c r="R118" s="37">
        <f t="shared" si="118"/>
        <v>2.4</v>
      </c>
      <c r="S118" s="37">
        <f t="shared" si="118"/>
        <v>2.4</v>
      </c>
      <c r="T118" s="37">
        <f t="shared" si="118"/>
        <v>2.4</v>
      </c>
      <c r="U118" s="37">
        <f t="shared" si="118"/>
        <v>2.4</v>
      </c>
      <c r="V118" s="37">
        <f t="shared" si="118"/>
        <v>2.4</v>
      </c>
      <c r="W118" s="37">
        <f t="shared" si="118"/>
        <v>2.4</v>
      </c>
      <c r="X118" s="37">
        <f t="shared" si="118"/>
        <v>2.4</v>
      </c>
      <c r="Y118" s="37">
        <f t="shared" si="118"/>
        <v>2.4</v>
      </c>
      <c r="Z118" s="37">
        <f t="shared" si="118"/>
        <v>2.4</v>
      </c>
      <c r="AA118" s="37">
        <f>Z118*1.2</f>
        <v>2.88</v>
      </c>
      <c r="AB118" s="37">
        <f t="shared" si="119"/>
        <v>2.88</v>
      </c>
      <c r="AC118" s="37">
        <f t="shared" si="119"/>
        <v>2.88</v>
      </c>
      <c r="AD118" s="37">
        <f t="shared" si="119"/>
        <v>2.88</v>
      </c>
      <c r="AE118" s="37">
        <f t="shared" si="119"/>
        <v>2.88</v>
      </c>
      <c r="AF118" s="37">
        <f t="shared" si="119"/>
        <v>2.88</v>
      </c>
      <c r="AG118" s="37">
        <f t="shared" si="119"/>
        <v>2.88</v>
      </c>
      <c r="AH118" s="37">
        <f t="shared" si="119"/>
        <v>2.88</v>
      </c>
      <c r="AI118" s="37">
        <f t="shared" si="119"/>
        <v>2.88</v>
      </c>
      <c r="AJ118" s="37">
        <f t="shared" si="119"/>
        <v>2.88</v>
      </c>
      <c r="AK118" s="37">
        <f t="shared" si="119"/>
        <v>2.88</v>
      </c>
      <c r="AL118" s="37">
        <f t="shared" si="119"/>
        <v>2.88</v>
      </c>
      <c r="AM118" s="37">
        <f>AL118*1.2</f>
        <v>3.456</v>
      </c>
      <c r="AN118" s="37">
        <f t="shared" si="120"/>
        <v>3.456</v>
      </c>
      <c r="AO118" s="37">
        <f t="shared" si="120"/>
        <v>3.456</v>
      </c>
      <c r="AP118" s="37">
        <f t="shared" si="120"/>
        <v>3.456</v>
      </c>
      <c r="AQ118" s="37">
        <f t="shared" si="120"/>
        <v>3.456</v>
      </c>
      <c r="AR118" s="37">
        <f t="shared" si="120"/>
        <v>3.456</v>
      </c>
      <c r="AS118" s="37">
        <f t="shared" si="120"/>
        <v>3.456</v>
      </c>
      <c r="AT118" s="37">
        <f t="shared" si="120"/>
        <v>3.456</v>
      </c>
      <c r="AU118" s="37">
        <f t="shared" si="120"/>
        <v>3.456</v>
      </c>
      <c r="AV118" s="37">
        <f t="shared" si="120"/>
        <v>3.456</v>
      </c>
      <c r="AW118" s="37">
        <f t="shared" si="120"/>
        <v>3.456</v>
      </c>
      <c r="AX118" s="37">
        <f t="shared" si="120"/>
        <v>3.456</v>
      </c>
    </row>
    <row r="119" spans="2:51" x14ac:dyDescent="0.35">
      <c r="B119" t="s">
        <v>138</v>
      </c>
      <c r="C119" s="37">
        <v>2</v>
      </c>
      <c r="D119" s="37">
        <f t="shared" si="122"/>
        <v>2</v>
      </c>
      <c r="E119" s="37">
        <f t="shared" si="122"/>
        <v>2</v>
      </c>
      <c r="F119" s="37">
        <f t="shared" si="122"/>
        <v>2</v>
      </c>
      <c r="G119" s="37">
        <f t="shared" si="122"/>
        <v>2</v>
      </c>
      <c r="H119" s="37">
        <f t="shared" si="122"/>
        <v>2</v>
      </c>
      <c r="I119" s="37">
        <f t="shared" si="122"/>
        <v>2</v>
      </c>
      <c r="J119" s="37">
        <f t="shared" si="122"/>
        <v>2</v>
      </c>
      <c r="K119" s="37">
        <f t="shared" si="122"/>
        <v>2</v>
      </c>
      <c r="L119" s="37">
        <f t="shared" si="122"/>
        <v>2</v>
      </c>
      <c r="M119" s="37">
        <f t="shared" si="122"/>
        <v>2</v>
      </c>
      <c r="N119" s="37">
        <f t="shared" si="122"/>
        <v>2</v>
      </c>
      <c r="O119" s="37">
        <f t="shared" si="123"/>
        <v>2.4</v>
      </c>
      <c r="P119" s="37">
        <f t="shared" si="118"/>
        <v>2.4</v>
      </c>
      <c r="Q119" s="37">
        <f t="shared" si="118"/>
        <v>2.4</v>
      </c>
      <c r="R119" s="37">
        <f t="shared" si="118"/>
        <v>2.4</v>
      </c>
      <c r="S119" s="37">
        <f t="shared" si="118"/>
        <v>2.4</v>
      </c>
      <c r="T119" s="37">
        <f t="shared" si="118"/>
        <v>2.4</v>
      </c>
      <c r="U119" s="37">
        <f t="shared" si="118"/>
        <v>2.4</v>
      </c>
      <c r="V119" s="37">
        <f t="shared" si="118"/>
        <v>2.4</v>
      </c>
      <c r="W119" s="37">
        <f t="shared" si="118"/>
        <v>2.4</v>
      </c>
      <c r="X119" s="37">
        <f t="shared" si="118"/>
        <v>2.4</v>
      </c>
      <c r="Y119" s="37">
        <f t="shared" si="118"/>
        <v>2.4</v>
      </c>
      <c r="Z119" s="37">
        <f t="shared" si="118"/>
        <v>2.4</v>
      </c>
      <c r="AA119" s="37">
        <f>Z119*1.2</f>
        <v>2.88</v>
      </c>
      <c r="AB119" s="37">
        <f t="shared" si="119"/>
        <v>2.88</v>
      </c>
      <c r="AC119" s="37">
        <f t="shared" si="119"/>
        <v>2.88</v>
      </c>
      <c r="AD119" s="37">
        <f t="shared" si="119"/>
        <v>2.88</v>
      </c>
      <c r="AE119" s="37">
        <f t="shared" si="119"/>
        <v>2.88</v>
      </c>
      <c r="AF119" s="37">
        <f t="shared" si="119"/>
        <v>2.88</v>
      </c>
      <c r="AG119" s="37">
        <f t="shared" si="119"/>
        <v>2.88</v>
      </c>
      <c r="AH119" s="37">
        <f t="shared" si="119"/>
        <v>2.88</v>
      </c>
      <c r="AI119" s="37">
        <f t="shared" si="119"/>
        <v>2.88</v>
      </c>
      <c r="AJ119" s="37">
        <f t="shared" si="119"/>
        <v>2.88</v>
      </c>
      <c r="AK119" s="37">
        <f t="shared" si="119"/>
        <v>2.88</v>
      </c>
      <c r="AL119" s="37">
        <f t="shared" si="119"/>
        <v>2.88</v>
      </c>
      <c r="AM119" s="37">
        <f>AL119*1.2</f>
        <v>3.456</v>
      </c>
      <c r="AN119" s="37">
        <f t="shared" si="120"/>
        <v>3.456</v>
      </c>
      <c r="AO119" s="37">
        <f t="shared" si="120"/>
        <v>3.456</v>
      </c>
      <c r="AP119" s="37">
        <f t="shared" si="120"/>
        <v>3.456</v>
      </c>
      <c r="AQ119" s="37">
        <f t="shared" si="120"/>
        <v>3.456</v>
      </c>
      <c r="AR119" s="37">
        <f t="shared" si="120"/>
        <v>3.456</v>
      </c>
      <c r="AS119" s="37">
        <f t="shared" si="120"/>
        <v>3.456</v>
      </c>
      <c r="AT119" s="37">
        <f t="shared" si="120"/>
        <v>3.456</v>
      </c>
      <c r="AU119" s="37">
        <f t="shared" si="120"/>
        <v>3.456</v>
      </c>
      <c r="AV119" s="37">
        <f t="shared" si="120"/>
        <v>3.456</v>
      </c>
      <c r="AW119" s="37">
        <f t="shared" si="120"/>
        <v>3.456</v>
      </c>
      <c r="AX119" s="37">
        <f t="shared" si="120"/>
        <v>3.456</v>
      </c>
    </row>
    <row r="120" spans="2:51" x14ac:dyDescent="0.35">
      <c r="B120" t="s">
        <v>57</v>
      </c>
      <c r="C120" s="5">
        <v>0.25</v>
      </c>
      <c r="D120" s="5">
        <v>0.25</v>
      </c>
      <c r="E120" s="5">
        <v>0.25</v>
      </c>
      <c r="F120" s="5">
        <v>0.25</v>
      </c>
      <c r="G120" s="5">
        <v>0.25</v>
      </c>
      <c r="H120" s="5">
        <v>0.25</v>
      </c>
      <c r="I120" s="5">
        <v>0.25</v>
      </c>
      <c r="J120" s="5">
        <v>0.25</v>
      </c>
      <c r="K120" s="5">
        <v>0.25</v>
      </c>
      <c r="L120" s="5">
        <v>0.25</v>
      </c>
      <c r="M120" s="5">
        <v>0.25</v>
      </c>
      <c r="N120" s="5">
        <v>0.25</v>
      </c>
      <c r="O120" s="5">
        <v>0.25</v>
      </c>
      <c r="P120" s="5">
        <v>0.25</v>
      </c>
      <c r="Q120" s="5">
        <v>0.25</v>
      </c>
      <c r="R120" s="5">
        <v>0.25</v>
      </c>
      <c r="S120" s="5">
        <v>0.25</v>
      </c>
      <c r="T120" s="5">
        <v>0.25</v>
      </c>
      <c r="U120" s="5">
        <v>0.25</v>
      </c>
      <c r="V120" s="5">
        <v>0.25</v>
      </c>
      <c r="W120" s="5">
        <v>0.25</v>
      </c>
      <c r="X120" s="5">
        <v>0.25</v>
      </c>
      <c r="Y120" s="5">
        <v>0.25</v>
      </c>
      <c r="Z120" s="5">
        <v>0.25</v>
      </c>
      <c r="AA120" s="5">
        <v>0.25</v>
      </c>
      <c r="AB120" s="5">
        <v>0.25</v>
      </c>
      <c r="AC120" s="5">
        <v>0.25</v>
      </c>
      <c r="AD120" s="5">
        <v>0.25</v>
      </c>
      <c r="AE120" s="5">
        <v>0.25</v>
      </c>
      <c r="AF120" s="5">
        <v>0.25</v>
      </c>
      <c r="AG120" s="5">
        <v>0.25</v>
      </c>
      <c r="AH120" s="5">
        <v>0.25</v>
      </c>
      <c r="AI120" s="5">
        <v>0.25</v>
      </c>
      <c r="AJ120" s="5">
        <v>0.25</v>
      </c>
      <c r="AK120" s="5">
        <v>0.25</v>
      </c>
      <c r="AL120" s="5">
        <v>0.25</v>
      </c>
      <c r="AM120" s="5">
        <v>0.25</v>
      </c>
      <c r="AN120" s="5">
        <v>0.25</v>
      </c>
      <c r="AO120" s="5">
        <v>0.25</v>
      </c>
      <c r="AP120" s="5">
        <v>0.25</v>
      </c>
      <c r="AQ120" s="5">
        <v>0.25</v>
      </c>
      <c r="AR120" s="5">
        <v>0.25</v>
      </c>
      <c r="AS120" s="5">
        <v>0.25</v>
      </c>
      <c r="AT120" s="5">
        <v>0.25</v>
      </c>
      <c r="AU120" s="5">
        <v>0.25</v>
      </c>
      <c r="AV120" s="5">
        <v>0.25</v>
      </c>
      <c r="AW120" s="5">
        <v>0.25</v>
      </c>
      <c r="AX120" s="5">
        <v>0.25</v>
      </c>
      <c r="AY120" s="5"/>
    </row>
    <row r="122" spans="2:51" hidden="1" x14ac:dyDescent="0.35">
      <c r="B122" s="11" t="s">
        <v>58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51" hidden="1" x14ac:dyDescent="0.35">
      <c r="B123" t="s">
        <v>139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2:51" hidden="1" x14ac:dyDescent="0.35">
      <c r="B124" t="s">
        <v>136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2:51" hidden="1" x14ac:dyDescent="0.35">
      <c r="B125" t="s">
        <v>140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2:51" hidden="1" x14ac:dyDescent="0.35">
      <c r="B126" t="s">
        <v>141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39C6-310B-46C3-915A-6C06D51AC8F9}">
  <dimension ref="A1:AW75"/>
  <sheetViews>
    <sheetView zoomScale="67" zoomScaleNormal="110" workbookViewId="0">
      <pane xSplit="1" ySplit="1" topLeftCell="H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4.6328125" customWidth="1"/>
    <col min="2" max="13" width="10.08984375" customWidth="1"/>
    <col min="14" max="15" width="9.6328125" bestFit="1" customWidth="1"/>
    <col min="16" max="22" width="10.90625" bestFit="1" customWidth="1"/>
    <col min="23" max="35" width="12.36328125" bestFit="1" customWidth="1"/>
    <col min="36" max="49" width="13.453125" bestFit="1" customWidth="1"/>
  </cols>
  <sheetData>
    <row r="1" spans="1:49" x14ac:dyDescent="0.35">
      <c r="A1" s="1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6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7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64</v>
      </c>
      <c r="AK1" s="4" t="s">
        <v>65</v>
      </c>
      <c r="AL1" s="4" t="s">
        <v>66</v>
      </c>
      <c r="AM1" s="4" t="s">
        <v>67</v>
      </c>
      <c r="AN1" s="4" t="s">
        <v>68</v>
      </c>
      <c r="AO1" s="4" t="s">
        <v>69</v>
      </c>
      <c r="AP1" s="4" t="s">
        <v>70</v>
      </c>
      <c r="AQ1" s="4" t="s">
        <v>71</v>
      </c>
      <c r="AR1" s="4" t="s">
        <v>72</v>
      </c>
      <c r="AS1" s="4" t="s">
        <v>73</v>
      </c>
      <c r="AT1" s="4" t="s">
        <v>74</v>
      </c>
      <c r="AU1" s="4" t="s">
        <v>75</v>
      </c>
      <c r="AV1" s="4" t="s">
        <v>76</v>
      </c>
      <c r="AW1" s="4" t="s">
        <v>77</v>
      </c>
    </row>
    <row r="3" spans="1:49" s="13" customFormat="1" x14ac:dyDescent="0.3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5" spans="1:49" x14ac:dyDescent="0.35">
      <c r="A5" s="11" t="s">
        <v>43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49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49" x14ac:dyDescent="0.35">
      <c r="A7" t="s">
        <v>97</v>
      </c>
      <c r="N7" s="2">
        <f>N47</f>
        <v>1</v>
      </c>
      <c r="O7" s="2">
        <f t="shared" ref="O7:Y7" si="0">O47</f>
        <v>1</v>
      </c>
      <c r="P7" s="2">
        <f t="shared" si="0"/>
        <v>1</v>
      </c>
      <c r="Q7" s="2">
        <f t="shared" si="0"/>
        <v>1</v>
      </c>
      <c r="R7" s="2">
        <f t="shared" si="0"/>
        <v>2</v>
      </c>
      <c r="S7" s="2">
        <f t="shared" si="0"/>
        <v>2</v>
      </c>
      <c r="T7" s="2">
        <f t="shared" si="0"/>
        <v>2</v>
      </c>
      <c r="U7" s="2">
        <f t="shared" si="0"/>
        <v>2</v>
      </c>
      <c r="V7" s="2">
        <f t="shared" si="0"/>
        <v>2</v>
      </c>
      <c r="W7" s="2">
        <f t="shared" si="0"/>
        <v>2</v>
      </c>
      <c r="X7" s="2">
        <f t="shared" si="0"/>
        <v>2</v>
      </c>
      <c r="Y7" s="2">
        <f t="shared" si="0"/>
        <v>2</v>
      </c>
      <c r="Z7" s="2">
        <f t="shared" ref="Z7:AW7" si="1">Z47</f>
        <v>3</v>
      </c>
      <c r="AA7" s="2">
        <f t="shared" si="1"/>
        <v>4</v>
      </c>
      <c r="AB7" s="2">
        <f t="shared" si="1"/>
        <v>4</v>
      </c>
      <c r="AC7" s="2">
        <f t="shared" si="1"/>
        <v>5</v>
      </c>
      <c r="AD7" s="2">
        <f t="shared" si="1"/>
        <v>5</v>
      </c>
      <c r="AE7" s="2">
        <f t="shared" si="1"/>
        <v>5</v>
      </c>
      <c r="AF7" s="2">
        <f t="shared" si="1"/>
        <v>5</v>
      </c>
      <c r="AG7" s="2">
        <f t="shared" si="1"/>
        <v>6</v>
      </c>
      <c r="AH7" s="2">
        <f t="shared" si="1"/>
        <v>6</v>
      </c>
      <c r="AI7" s="2">
        <f t="shared" si="1"/>
        <v>6</v>
      </c>
      <c r="AJ7" s="2">
        <f t="shared" si="1"/>
        <v>7</v>
      </c>
      <c r="AK7" s="2">
        <f t="shared" si="1"/>
        <v>7</v>
      </c>
      <c r="AL7" s="2">
        <f t="shared" si="1"/>
        <v>9</v>
      </c>
      <c r="AM7" s="2">
        <f t="shared" si="1"/>
        <v>9</v>
      </c>
      <c r="AN7" s="2">
        <f t="shared" si="1"/>
        <v>10</v>
      </c>
      <c r="AO7" s="2">
        <f t="shared" si="1"/>
        <v>10</v>
      </c>
      <c r="AP7" s="2">
        <f t="shared" si="1"/>
        <v>11</v>
      </c>
      <c r="AQ7" s="2">
        <f t="shared" si="1"/>
        <v>12</v>
      </c>
      <c r="AR7" s="2">
        <f t="shared" si="1"/>
        <v>12</v>
      </c>
      <c r="AS7" s="2">
        <f t="shared" si="1"/>
        <v>13</v>
      </c>
      <c r="AT7" s="2">
        <f t="shared" si="1"/>
        <v>13</v>
      </c>
      <c r="AU7" s="2">
        <f t="shared" si="1"/>
        <v>14</v>
      </c>
      <c r="AV7" s="2">
        <f t="shared" si="1"/>
        <v>15</v>
      </c>
      <c r="AW7" s="2">
        <f t="shared" si="1"/>
        <v>15</v>
      </c>
    </row>
    <row r="8" spans="1:49" x14ac:dyDescent="0.35">
      <c r="A8" t="s">
        <v>122</v>
      </c>
      <c r="N8" s="2"/>
      <c r="O8" s="2">
        <f>N10</f>
        <v>1</v>
      </c>
      <c r="P8" s="2">
        <f t="shared" ref="P8:Y8" si="2">O10</f>
        <v>2</v>
      </c>
      <c r="Q8" s="2">
        <f t="shared" si="2"/>
        <v>3</v>
      </c>
      <c r="R8" s="2">
        <f t="shared" si="2"/>
        <v>4</v>
      </c>
      <c r="S8" s="2">
        <f t="shared" si="2"/>
        <v>6</v>
      </c>
      <c r="T8" s="2">
        <f t="shared" si="2"/>
        <v>8</v>
      </c>
      <c r="U8" s="2">
        <f t="shared" si="2"/>
        <v>10</v>
      </c>
      <c r="V8" s="2">
        <f t="shared" si="2"/>
        <v>12</v>
      </c>
      <c r="W8" s="2">
        <f t="shared" si="2"/>
        <v>14</v>
      </c>
      <c r="X8" s="2">
        <f t="shared" si="2"/>
        <v>16</v>
      </c>
      <c r="Y8" s="2">
        <f t="shared" si="2"/>
        <v>18</v>
      </c>
      <c r="Z8" s="2">
        <f t="shared" ref="Z8:AW8" si="3">Y10</f>
        <v>20</v>
      </c>
      <c r="AA8" s="2">
        <f t="shared" si="3"/>
        <v>23</v>
      </c>
      <c r="AB8" s="2">
        <f t="shared" si="3"/>
        <v>27</v>
      </c>
      <c r="AC8" s="2">
        <f t="shared" si="3"/>
        <v>31</v>
      </c>
      <c r="AD8" s="2">
        <f t="shared" si="3"/>
        <v>36</v>
      </c>
      <c r="AE8" s="2">
        <f t="shared" si="3"/>
        <v>40</v>
      </c>
      <c r="AF8" s="2">
        <f t="shared" si="3"/>
        <v>44</v>
      </c>
      <c r="AG8" s="2">
        <f t="shared" si="3"/>
        <v>48</v>
      </c>
      <c r="AH8" s="2">
        <f t="shared" si="3"/>
        <v>53</v>
      </c>
      <c r="AI8" s="2">
        <f t="shared" si="3"/>
        <v>58</v>
      </c>
      <c r="AJ8" s="2">
        <f t="shared" si="3"/>
        <v>63</v>
      </c>
      <c r="AK8" s="2">
        <f t="shared" si="3"/>
        <v>69</v>
      </c>
      <c r="AL8" s="2">
        <f t="shared" si="3"/>
        <v>75</v>
      </c>
      <c r="AM8" s="2">
        <f t="shared" si="3"/>
        <v>83</v>
      </c>
      <c r="AN8" s="2">
        <f t="shared" si="3"/>
        <v>91</v>
      </c>
      <c r="AO8" s="2">
        <f t="shared" si="3"/>
        <v>100</v>
      </c>
      <c r="AP8" s="2">
        <f t="shared" si="3"/>
        <v>109</v>
      </c>
      <c r="AQ8" s="2">
        <f t="shared" si="3"/>
        <v>119</v>
      </c>
      <c r="AR8" s="2">
        <f t="shared" si="3"/>
        <v>130</v>
      </c>
      <c r="AS8" s="2">
        <f t="shared" si="3"/>
        <v>141</v>
      </c>
      <c r="AT8" s="2">
        <f t="shared" si="3"/>
        <v>152</v>
      </c>
      <c r="AU8" s="2">
        <f t="shared" si="3"/>
        <v>163</v>
      </c>
      <c r="AV8" s="2">
        <f t="shared" si="3"/>
        <v>175</v>
      </c>
      <c r="AW8" s="2">
        <f t="shared" si="3"/>
        <v>188</v>
      </c>
    </row>
    <row r="9" spans="1:49" x14ac:dyDescent="0.35">
      <c r="A9" t="s">
        <v>123</v>
      </c>
      <c r="N9" s="48"/>
      <c r="O9" s="48">
        <f>O55</f>
        <v>0</v>
      </c>
      <c r="P9" s="48">
        <f t="shared" ref="P9:Y9" si="4">P55</f>
        <v>0</v>
      </c>
      <c r="Q9" s="48">
        <f t="shared" si="4"/>
        <v>0</v>
      </c>
      <c r="R9" s="48">
        <f t="shared" si="4"/>
        <v>0</v>
      </c>
      <c r="S9" s="48">
        <f t="shared" si="4"/>
        <v>0</v>
      </c>
      <c r="T9" s="48">
        <f t="shared" si="4"/>
        <v>0</v>
      </c>
      <c r="U9" s="48">
        <f t="shared" si="4"/>
        <v>0</v>
      </c>
      <c r="V9" s="48">
        <f t="shared" si="4"/>
        <v>0</v>
      </c>
      <c r="W9" s="48">
        <f t="shared" si="4"/>
        <v>0</v>
      </c>
      <c r="X9" s="48">
        <f t="shared" si="4"/>
        <v>0</v>
      </c>
      <c r="Y9" s="48">
        <f t="shared" si="4"/>
        <v>0</v>
      </c>
      <c r="Z9" s="48">
        <f t="shared" ref="Z9:AW9" si="5">Z55</f>
        <v>0</v>
      </c>
      <c r="AA9" s="48">
        <f t="shared" si="5"/>
        <v>0</v>
      </c>
      <c r="AB9" s="48">
        <f t="shared" si="5"/>
        <v>0</v>
      </c>
      <c r="AC9" s="48">
        <f t="shared" si="5"/>
        <v>0</v>
      </c>
      <c r="AD9" s="48">
        <f t="shared" si="5"/>
        <v>-1</v>
      </c>
      <c r="AE9" s="48">
        <f t="shared" si="5"/>
        <v>-1</v>
      </c>
      <c r="AF9" s="48">
        <f t="shared" si="5"/>
        <v>-1</v>
      </c>
      <c r="AG9" s="48">
        <f t="shared" si="5"/>
        <v>-1</v>
      </c>
      <c r="AH9" s="48">
        <f t="shared" si="5"/>
        <v>-1</v>
      </c>
      <c r="AI9" s="48">
        <f t="shared" si="5"/>
        <v>-1</v>
      </c>
      <c r="AJ9" s="48">
        <f t="shared" si="5"/>
        <v>-1</v>
      </c>
      <c r="AK9" s="48">
        <f t="shared" si="5"/>
        <v>-1</v>
      </c>
      <c r="AL9" s="48">
        <f t="shared" si="5"/>
        <v>-1</v>
      </c>
      <c r="AM9" s="48">
        <f t="shared" si="5"/>
        <v>-1</v>
      </c>
      <c r="AN9" s="48">
        <f t="shared" si="5"/>
        <v>-1</v>
      </c>
      <c r="AO9" s="48">
        <f t="shared" si="5"/>
        <v>-1</v>
      </c>
      <c r="AP9" s="48">
        <f t="shared" si="5"/>
        <v>-1</v>
      </c>
      <c r="AQ9" s="48">
        <f t="shared" si="5"/>
        <v>-1</v>
      </c>
      <c r="AR9" s="48">
        <f t="shared" si="5"/>
        <v>-1</v>
      </c>
      <c r="AS9" s="48">
        <f t="shared" si="5"/>
        <v>-2</v>
      </c>
      <c r="AT9" s="48">
        <f t="shared" si="5"/>
        <v>-2</v>
      </c>
      <c r="AU9" s="48">
        <f t="shared" si="5"/>
        <v>-2</v>
      </c>
      <c r="AV9" s="48">
        <f t="shared" si="5"/>
        <v>-2</v>
      </c>
      <c r="AW9" s="48">
        <f t="shared" si="5"/>
        <v>-2</v>
      </c>
    </row>
    <row r="10" spans="1:49" x14ac:dyDescent="0.35">
      <c r="A10" t="s">
        <v>124</v>
      </c>
      <c r="N10" s="2">
        <f>SUM(N7:N9)</f>
        <v>1</v>
      </c>
      <c r="O10" s="2">
        <f t="shared" ref="O10" si="6">SUM(O7:O9)</f>
        <v>2</v>
      </c>
      <c r="P10" s="2">
        <f t="shared" ref="P10" si="7">SUM(P7:P9)</f>
        <v>3</v>
      </c>
      <c r="Q10" s="2">
        <f t="shared" ref="Q10" si="8">SUM(Q7:Q9)</f>
        <v>4</v>
      </c>
      <c r="R10" s="2">
        <f t="shared" ref="R10" si="9">SUM(R7:R9)</f>
        <v>6</v>
      </c>
      <c r="S10" s="2">
        <f t="shared" ref="S10" si="10">SUM(S7:S9)</f>
        <v>8</v>
      </c>
      <c r="T10" s="2">
        <f t="shared" ref="T10" si="11">SUM(T7:T9)</f>
        <v>10</v>
      </c>
      <c r="U10" s="2">
        <f t="shared" ref="U10" si="12">SUM(U7:U9)</f>
        <v>12</v>
      </c>
      <c r="V10" s="2">
        <f t="shared" ref="V10" si="13">SUM(V7:V9)</f>
        <v>14</v>
      </c>
      <c r="W10" s="2">
        <f t="shared" ref="W10" si="14">SUM(W7:W9)</f>
        <v>16</v>
      </c>
      <c r="X10" s="2">
        <f t="shared" ref="X10" si="15">SUM(X7:X9)</f>
        <v>18</v>
      </c>
      <c r="Y10" s="2">
        <f t="shared" ref="Y10" si="16">SUM(Y7:Y9)</f>
        <v>20</v>
      </c>
      <c r="Z10" s="2">
        <f t="shared" ref="Z10" si="17">SUM(Z7:Z9)</f>
        <v>23</v>
      </c>
      <c r="AA10" s="2">
        <f t="shared" ref="AA10" si="18">SUM(AA7:AA9)</f>
        <v>27</v>
      </c>
      <c r="AB10" s="2">
        <f t="shared" ref="AB10" si="19">SUM(AB7:AB9)</f>
        <v>31</v>
      </c>
      <c r="AC10" s="2">
        <f t="shared" ref="AC10" si="20">SUM(AC7:AC9)</f>
        <v>36</v>
      </c>
      <c r="AD10" s="2">
        <f t="shared" ref="AD10" si="21">SUM(AD7:AD9)</f>
        <v>40</v>
      </c>
      <c r="AE10" s="2">
        <f t="shared" ref="AE10" si="22">SUM(AE7:AE9)</f>
        <v>44</v>
      </c>
      <c r="AF10" s="2">
        <f t="shared" ref="AF10" si="23">SUM(AF7:AF9)</f>
        <v>48</v>
      </c>
      <c r="AG10" s="2">
        <f t="shared" ref="AG10" si="24">SUM(AG7:AG9)</f>
        <v>53</v>
      </c>
      <c r="AH10" s="2">
        <f t="shared" ref="AH10" si="25">SUM(AH7:AH9)</f>
        <v>58</v>
      </c>
      <c r="AI10" s="2">
        <f t="shared" ref="AI10" si="26">SUM(AI7:AI9)</f>
        <v>63</v>
      </c>
      <c r="AJ10" s="2">
        <f t="shared" ref="AJ10" si="27">SUM(AJ7:AJ9)</f>
        <v>69</v>
      </c>
      <c r="AK10" s="2">
        <f t="shared" ref="AK10" si="28">SUM(AK7:AK9)</f>
        <v>75</v>
      </c>
      <c r="AL10" s="2">
        <f t="shared" ref="AL10" si="29">SUM(AL7:AL9)</f>
        <v>83</v>
      </c>
      <c r="AM10" s="2">
        <f t="shared" ref="AM10" si="30">SUM(AM7:AM9)</f>
        <v>91</v>
      </c>
      <c r="AN10" s="2">
        <f t="shared" ref="AN10" si="31">SUM(AN7:AN9)</f>
        <v>100</v>
      </c>
      <c r="AO10" s="2">
        <f t="shared" ref="AO10" si="32">SUM(AO7:AO9)</f>
        <v>109</v>
      </c>
      <c r="AP10" s="2">
        <f t="shared" ref="AP10" si="33">SUM(AP7:AP9)</f>
        <v>119</v>
      </c>
      <c r="AQ10" s="2">
        <f t="shared" ref="AQ10" si="34">SUM(AQ7:AQ9)</f>
        <v>130</v>
      </c>
      <c r="AR10" s="2">
        <f t="shared" ref="AR10" si="35">SUM(AR7:AR9)</f>
        <v>141</v>
      </c>
      <c r="AS10" s="2">
        <f t="shared" ref="AS10" si="36">SUM(AS7:AS9)</f>
        <v>152</v>
      </c>
      <c r="AT10" s="2">
        <f t="shared" ref="AT10" si="37">SUM(AT7:AT9)</f>
        <v>163</v>
      </c>
      <c r="AU10" s="2">
        <f t="shared" ref="AU10" si="38">SUM(AU7:AU9)</f>
        <v>175</v>
      </c>
      <c r="AV10" s="2">
        <f t="shared" ref="AV10" si="39">SUM(AV7:AV9)</f>
        <v>188</v>
      </c>
      <c r="AW10" s="2">
        <f t="shared" ref="AW10" si="40">SUM(AW7:AW9)</f>
        <v>201</v>
      </c>
    </row>
    <row r="11" spans="1:49" x14ac:dyDescent="0.35">
      <c r="N11" s="8"/>
    </row>
    <row r="12" spans="1:49" x14ac:dyDescent="0.35">
      <c r="A12" s="11" t="s">
        <v>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8"/>
    </row>
    <row r="13" spans="1:49" x14ac:dyDescent="0.35">
      <c r="N13" s="8"/>
    </row>
    <row r="14" spans="1:49" x14ac:dyDescent="0.35">
      <c r="A14" t="s">
        <v>107</v>
      </c>
      <c r="N14" s="3">
        <f>N50</f>
        <v>40000</v>
      </c>
      <c r="O14" s="3">
        <f t="shared" ref="O14:AW14" si="41">O50</f>
        <v>40000</v>
      </c>
      <c r="P14" s="3">
        <f t="shared" si="41"/>
        <v>40000</v>
      </c>
      <c r="Q14" s="3">
        <f t="shared" si="41"/>
        <v>40000</v>
      </c>
      <c r="R14" s="3">
        <f t="shared" si="41"/>
        <v>80000</v>
      </c>
      <c r="S14" s="3">
        <f t="shared" si="41"/>
        <v>80000</v>
      </c>
      <c r="T14" s="3">
        <f t="shared" si="41"/>
        <v>80000</v>
      </c>
      <c r="U14" s="3">
        <f t="shared" si="41"/>
        <v>80000</v>
      </c>
      <c r="V14" s="3">
        <f t="shared" si="41"/>
        <v>80000</v>
      </c>
      <c r="W14" s="3">
        <f t="shared" si="41"/>
        <v>80000</v>
      </c>
      <c r="X14" s="3">
        <f t="shared" si="41"/>
        <v>80000</v>
      </c>
      <c r="Y14" s="3">
        <f t="shared" si="41"/>
        <v>80000</v>
      </c>
      <c r="Z14" s="3">
        <f t="shared" si="41"/>
        <v>120000</v>
      </c>
      <c r="AA14" s="3">
        <f t="shared" si="41"/>
        <v>160000</v>
      </c>
      <c r="AB14" s="3">
        <f t="shared" si="41"/>
        <v>160000</v>
      </c>
      <c r="AC14" s="3">
        <f t="shared" si="41"/>
        <v>200000</v>
      </c>
      <c r="AD14" s="3">
        <f t="shared" si="41"/>
        <v>200000</v>
      </c>
      <c r="AE14" s="3">
        <f t="shared" si="41"/>
        <v>200000</v>
      </c>
      <c r="AF14" s="3">
        <f t="shared" si="41"/>
        <v>200000</v>
      </c>
      <c r="AG14" s="3">
        <f t="shared" si="41"/>
        <v>240000</v>
      </c>
      <c r="AH14" s="3">
        <f t="shared" si="41"/>
        <v>240000</v>
      </c>
      <c r="AI14" s="3">
        <f t="shared" si="41"/>
        <v>240000</v>
      </c>
      <c r="AJ14" s="3">
        <f t="shared" si="41"/>
        <v>280000</v>
      </c>
      <c r="AK14" s="3">
        <f t="shared" si="41"/>
        <v>280000</v>
      </c>
      <c r="AL14" s="3">
        <f t="shared" si="41"/>
        <v>360000</v>
      </c>
      <c r="AM14" s="3">
        <f t="shared" si="41"/>
        <v>360000</v>
      </c>
      <c r="AN14" s="3">
        <f t="shared" si="41"/>
        <v>400000</v>
      </c>
      <c r="AO14" s="3">
        <f t="shared" si="41"/>
        <v>400000</v>
      </c>
      <c r="AP14" s="3">
        <f t="shared" si="41"/>
        <v>440000</v>
      </c>
      <c r="AQ14" s="3">
        <f t="shared" si="41"/>
        <v>480000</v>
      </c>
      <c r="AR14" s="3">
        <f t="shared" si="41"/>
        <v>480000</v>
      </c>
      <c r="AS14" s="3">
        <f t="shared" si="41"/>
        <v>520000</v>
      </c>
      <c r="AT14" s="3">
        <f t="shared" si="41"/>
        <v>520000</v>
      </c>
      <c r="AU14" s="3">
        <f t="shared" si="41"/>
        <v>560000</v>
      </c>
      <c r="AV14" s="3">
        <f t="shared" si="41"/>
        <v>600000</v>
      </c>
      <c r="AW14" s="3">
        <f t="shared" si="41"/>
        <v>600000</v>
      </c>
    </row>
    <row r="15" spans="1:49" x14ac:dyDescent="0.35">
      <c r="N15" s="8"/>
    </row>
    <row r="16" spans="1:49" x14ac:dyDescent="0.35">
      <c r="A16" s="9" t="s">
        <v>125</v>
      </c>
      <c r="N16" s="8"/>
    </row>
    <row r="17" spans="1:49" x14ac:dyDescent="0.35">
      <c r="A17" t="s">
        <v>118</v>
      </c>
      <c r="N17" s="3">
        <f t="shared" ref="N17:Y17" si="42">N57</f>
        <v>0</v>
      </c>
      <c r="O17" s="3">
        <f t="shared" si="42"/>
        <v>0</v>
      </c>
      <c r="P17" s="3">
        <f t="shared" si="42"/>
        <v>0</v>
      </c>
      <c r="Q17" s="3">
        <f t="shared" si="42"/>
        <v>0</v>
      </c>
      <c r="R17" s="3">
        <f t="shared" si="42"/>
        <v>0</v>
      </c>
      <c r="S17" s="3">
        <f t="shared" si="42"/>
        <v>0</v>
      </c>
      <c r="T17" s="3">
        <f t="shared" si="42"/>
        <v>0</v>
      </c>
      <c r="U17" s="3">
        <f t="shared" si="42"/>
        <v>0</v>
      </c>
      <c r="V17" s="3">
        <f t="shared" si="42"/>
        <v>0</v>
      </c>
      <c r="W17" s="3">
        <f t="shared" si="42"/>
        <v>0</v>
      </c>
      <c r="X17" s="3">
        <f t="shared" si="42"/>
        <v>0</v>
      </c>
      <c r="Y17" s="3">
        <f t="shared" si="42"/>
        <v>0</v>
      </c>
      <c r="Z17" s="3">
        <f>Z57</f>
        <v>40000</v>
      </c>
      <c r="AA17" s="3">
        <f t="shared" ref="AA17:AW17" si="43">AA57</f>
        <v>40000</v>
      </c>
      <c r="AB17" s="3">
        <f t="shared" si="43"/>
        <v>40000</v>
      </c>
      <c r="AC17" s="3">
        <f t="shared" si="43"/>
        <v>40000</v>
      </c>
      <c r="AD17" s="3">
        <f t="shared" si="43"/>
        <v>40000</v>
      </c>
      <c r="AE17" s="3">
        <f t="shared" si="43"/>
        <v>40000</v>
      </c>
      <c r="AF17" s="3">
        <f t="shared" si="43"/>
        <v>40000</v>
      </c>
      <c r="AG17" s="3">
        <f t="shared" si="43"/>
        <v>40000</v>
      </c>
      <c r="AH17" s="3">
        <f t="shared" si="43"/>
        <v>40000</v>
      </c>
      <c r="AI17" s="3">
        <f t="shared" si="43"/>
        <v>40000</v>
      </c>
      <c r="AJ17" s="3">
        <f t="shared" si="43"/>
        <v>40000</v>
      </c>
      <c r="AK17" s="3">
        <f t="shared" si="43"/>
        <v>40000</v>
      </c>
      <c r="AL17" s="3">
        <f t="shared" si="43"/>
        <v>80000</v>
      </c>
      <c r="AM17" s="3">
        <f t="shared" si="43"/>
        <v>120000</v>
      </c>
      <c r="AN17" s="3">
        <f t="shared" si="43"/>
        <v>120000</v>
      </c>
      <c r="AO17" s="3">
        <f t="shared" si="43"/>
        <v>160000</v>
      </c>
      <c r="AP17" s="3">
        <f t="shared" si="43"/>
        <v>160000</v>
      </c>
      <c r="AQ17" s="3">
        <f t="shared" si="43"/>
        <v>160000</v>
      </c>
      <c r="AR17" s="3">
        <f t="shared" si="43"/>
        <v>160000</v>
      </c>
      <c r="AS17" s="3">
        <f t="shared" si="43"/>
        <v>160000</v>
      </c>
      <c r="AT17" s="3">
        <f t="shared" si="43"/>
        <v>160000</v>
      </c>
      <c r="AU17" s="3">
        <f t="shared" si="43"/>
        <v>160000</v>
      </c>
      <c r="AV17" s="3">
        <f t="shared" si="43"/>
        <v>200000</v>
      </c>
      <c r="AW17" s="3">
        <f t="shared" si="43"/>
        <v>200000</v>
      </c>
    </row>
    <row r="18" spans="1:49" x14ac:dyDescent="0.35">
      <c r="A18" t="s">
        <v>126</v>
      </c>
      <c r="N18" s="48">
        <f t="shared" ref="N18:Y18" si="44">N59</f>
        <v>0</v>
      </c>
      <c r="O18" s="48">
        <f t="shared" si="44"/>
        <v>0</v>
      </c>
      <c r="P18" s="48">
        <f t="shared" si="44"/>
        <v>0</v>
      </c>
      <c r="Q18" s="48">
        <f t="shared" si="44"/>
        <v>0</v>
      </c>
      <c r="R18" s="48">
        <f t="shared" si="44"/>
        <v>0</v>
      </c>
      <c r="S18" s="48">
        <f t="shared" si="44"/>
        <v>0</v>
      </c>
      <c r="T18" s="48">
        <f t="shared" si="44"/>
        <v>0</v>
      </c>
      <c r="U18" s="48">
        <f t="shared" si="44"/>
        <v>0</v>
      </c>
      <c r="V18" s="48">
        <f t="shared" si="44"/>
        <v>0</v>
      </c>
      <c r="W18" s="48">
        <f t="shared" si="44"/>
        <v>0</v>
      </c>
      <c r="X18" s="48">
        <f t="shared" si="44"/>
        <v>0</v>
      </c>
      <c r="Y18" s="48">
        <f t="shared" si="44"/>
        <v>0</v>
      </c>
      <c r="Z18" s="48">
        <f>Z59</f>
        <v>0</v>
      </c>
      <c r="AA18" s="48">
        <f t="shared" ref="AA18:AW18" si="45">AA59</f>
        <v>0</v>
      </c>
      <c r="AB18" s="48">
        <f t="shared" si="45"/>
        <v>0</v>
      </c>
      <c r="AC18" s="48">
        <f t="shared" si="45"/>
        <v>0</v>
      </c>
      <c r="AD18" s="48">
        <f t="shared" si="45"/>
        <v>0</v>
      </c>
      <c r="AE18" s="48">
        <f t="shared" si="45"/>
        <v>0</v>
      </c>
      <c r="AF18" s="48">
        <f t="shared" si="45"/>
        <v>0</v>
      </c>
      <c r="AG18" s="48">
        <f t="shared" si="45"/>
        <v>0</v>
      </c>
      <c r="AH18" s="48">
        <f t="shared" si="45"/>
        <v>0</v>
      </c>
      <c r="AI18" s="48">
        <f t="shared" si="45"/>
        <v>0</v>
      </c>
      <c r="AJ18" s="48">
        <f t="shared" si="45"/>
        <v>0</v>
      </c>
      <c r="AK18" s="48">
        <f t="shared" si="45"/>
        <v>0</v>
      </c>
      <c r="AL18" s="48">
        <f t="shared" si="45"/>
        <v>0</v>
      </c>
      <c r="AM18" s="48">
        <f t="shared" si="45"/>
        <v>0</v>
      </c>
      <c r="AN18" s="48">
        <f t="shared" si="45"/>
        <v>0</v>
      </c>
      <c r="AO18" s="48">
        <f t="shared" si="45"/>
        <v>0</v>
      </c>
      <c r="AP18" s="48">
        <f t="shared" si="45"/>
        <v>0</v>
      </c>
      <c r="AQ18" s="48">
        <f t="shared" si="45"/>
        <v>0</v>
      </c>
      <c r="AR18" s="48">
        <f t="shared" si="45"/>
        <v>0</v>
      </c>
      <c r="AS18" s="48">
        <f t="shared" si="45"/>
        <v>0</v>
      </c>
      <c r="AT18" s="48">
        <f t="shared" si="45"/>
        <v>0</v>
      </c>
      <c r="AU18" s="48">
        <f t="shared" si="45"/>
        <v>0</v>
      </c>
      <c r="AV18" s="48">
        <f t="shared" si="45"/>
        <v>0</v>
      </c>
      <c r="AW18" s="48">
        <f t="shared" si="45"/>
        <v>0</v>
      </c>
    </row>
    <row r="19" spans="1:49" x14ac:dyDescent="0.35">
      <c r="A19" t="s">
        <v>127</v>
      </c>
      <c r="N19" s="3">
        <f t="shared" ref="N19" si="46">SUM(N17:N18)</f>
        <v>0</v>
      </c>
      <c r="O19" s="3">
        <f t="shared" ref="O19" si="47">SUM(O17:O18)</f>
        <v>0</v>
      </c>
      <c r="P19" s="3">
        <f t="shared" ref="P19" si="48">SUM(P17:P18)</f>
        <v>0</v>
      </c>
      <c r="Q19" s="3">
        <f t="shared" ref="Q19" si="49">SUM(Q17:Q18)</f>
        <v>0</v>
      </c>
      <c r="R19" s="3">
        <f t="shared" ref="R19" si="50">SUM(R17:R18)</f>
        <v>0</v>
      </c>
      <c r="S19" s="3">
        <f t="shared" ref="S19" si="51">SUM(S17:S18)</f>
        <v>0</v>
      </c>
      <c r="T19" s="3">
        <f t="shared" ref="T19" si="52">SUM(T17:T18)</f>
        <v>0</v>
      </c>
      <c r="U19" s="3">
        <f t="shared" ref="U19" si="53">SUM(U17:U18)</f>
        <v>0</v>
      </c>
      <c r="V19" s="3">
        <f t="shared" ref="V19" si="54">SUM(V17:V18)</f>
        <v>0</v>
      </c>
      <c r="W19" s="3">
        <f t="shared" ref="W19" si="55">SUM(W17:W18)</f>
        <v>0</v>
      </c>
      <c r="X19" s="3">
        <f t="shared" ref="X19" si="56">SUM(X17:X18)</f>
        <v>0</v>
      </c>
      <c r="Y19" s="3">
        <f t="shared" ref="Y19" si="57">SUM(Y17:Y18)</f>
        <v>0</v>
      </c>
      <c r="Z19" s="3">
        <f t="shared" ref="Z19" si="58">SUM(Z17:Z18)</f>
        <v>40000</v>
      </c>
      <c r="AA19" s="3">
        <f t="shared" ref="AA19" si="59">SUM(AA17:AA18)</f>
        <v>40000</v>
      </c>
      <c r="AB19" s="3">
        <f t="shared" ref="AB19" si="60">SUM(AB17:AB18)</f>
        <v>40000</v>
      </c>
      <c r="AC19" s="3">
        <f t="shared" ref="AC19" si="61">SUM(AC17:AC18)</f>
        <v>40000</v>
      </c>
      <c r="AD19" s="3">
        <f t="shared" ref="AD19" si="62">SUM(AD17:AD18)</f>
        <v>40000</v>
      </c>
      <c r="AE19" s="3">
        <f t="shared" ref="AE19" si="63">SUM(AE17:AE18)</f>
        <v>40000</v>
      </c>
      <c r="AF19" s="3">
        <f t="shared" ref="AF19" si="64">SUM(AF17:AF18)</f>
        <v>40000</v>
      </c>
      <c r="AG19" s="3">
        <f t="shared" ref="AG19" si="65">SUM(AG17:AG18)</f>
        <v>40000</v>
      </c>
      <c r="AH19" s="3">
        <f t="shared" ref="AH19" si="66">SUM(AH17:AH18)</f>
        <v>40000</v>
      </c>
      <c r="AI19" s="3">
        <f t="shared" ref="AI19" si="67">SUM(AI17:AI18)</f>
        <v>40000</v>
      </c>
      <c r="AJ19" s="3">
        <f t="shared" ref="AJ19" si="68">SUM(AJ17:AJ18)</f>
        <v>40000</v>
      </c>
      <c r="AK19" s="3">
        <f t="shared" ref="AK19" si="69">SUM(AK17:AK18)</f>
        <v>40000</v>
      </c>
      <c r="AL19" s="3">
        <f t="shared" ref="AL19" si="70">SUM(AL17:AL18)</f>
        <v>80000</v>
      </c>
      <c r="AM19" s="3">
        <f t="shared" ref="AM19" si="71">SUM(AM17:AM18)</f>
        <v>120000</v>
      </c>
      <c r="AN19" s="3">
        <f t="shared" ref="AN19" si="72">SUM(AN17:AN18)</f>
        <v>120000</v>
      </c>
      <c r="AO19" s="3">
        <f t="shared" ref="AO19" si="73">SUM(AO17:AO18)</f>
        <v>160000</v>
      </c>
      <c r="AP19" s="3">
        <f t="shared" ref="AP19" si="74">SUM(AP17:AP18)</f>
        <v>160000</v>
      </c>
      <c r="AQ19" s="3">
        <f t="shared" ref="AQ19" si="75">SUM(AQ17:AQ18)</f>
        <v>160000</v>
      </c>
      <c r="AR19" s="3">
        <f t="shared" ref="AR19" si="76">SUM(AR17:AR18)</f>
        <v>160000</v>
      </c>
      <c r="AS19" s="3">
        <f t="shared" ref="AS19" si="77">SUM(AS17:AS18)</f>
        <v>160000</v>
      </c>
      <c r="AT19" s="3">
        <f t="shared" ref="AT19" si="78">SUM(AT17:AT18)</f>
        <v>160000</v>
      </c>
      <c r="AU19" s="3">
        <f t="shared" ref="AU19" si="79">SUM(AU17:AU18)</f>
        <v>160000</v>
      </c>
      <c r="AV19" s="3">
        <f t="shared" ref="AV19" si="80">SUM(AV17:AV18)</f>
        <v>200000</v>
      </c>
      <c r="AW19" s="3">
        <f t="shared" ref="AW19" si="81">SUM(AW17:AW18)</f>
        <v>200000</v>
      </c>
    </row>
    <row r="20" spans="1:49" x14ac:dyDescent="0.35">
      <c r="N20" s="8"/>
    </row>
    <row r="21" spans="1:49" x14ac:dyDescent="0.35">
      <c r="A21" t="s">
        <v>128</v>
      </c>
      <c r="N21" s="3">
        <f>N14+N19</f>
        <v>40000</v>
      </c>
      <c r="O21" s="3">
        <f t="shared" ref="O21:AW21" si="82">O14+O19</f>
        <v>40000</v>
      </c>
      <c r="P21" s="3">
        <f t="shared" si="82"/>
        <v>40000</v>
      </c>
      <c r="Q21" s="3">
        <f t="shared" si="82"/>
        <v>40000</v>
      </c>
      <c r="R21" s="3">
        <f t="shared" si="82"/>
        <v>80000</v>
      </c>
      <c r="S21" s="3">
        <f t="shared" si="82"/>
        <v>80000</v>
      </c>
      <c r="T21" s="3">
        <f t="shared" si="82"/>
        <v>80000</v>
      </c>
      <c r="U21" s="3">
        <f t="shared" si="82"/>
        <v>80000</v>
      </c>
      <c r="V21" s="3">
        <f t="shared" si="82"/>
        <v>80000</v>
      </c>
      <c r="W21" s="3">
        <f t="shared" si="82"/>
        <v>80000</v>
      </c>
      <c r="X21" s="3">
        <f t="shared" si="82"/>
        <v>80000</v>
      </c>
      <c r="Y21" s="3">
        <f t="shared" si="82"/>
        <v>80000</v>
      </c>
      <c r="Z21" s="3">
        <f t="shared" si="82"/>
        <v>160000</v>
      </c>
      <c r="AA21" s="3">
        <f t="shared" si="82"/>
        <v>200000</v>
      </c>
      <c r="AB21" s="3">
        <f t="shared" si="82"/>
        <v>200000</v>
      </c>
      <c r="AC21" s="3">
        <f t="shared" si="82"/>
        <v>240000</v>
      </c>
      <c r="AD21" s="3">
        <f t="shared" si="82"/>
        <v>240000</v>
      </c>
      <c r="AE21" s="3">
        <f t="shared" si="82"/>
        <v>240000</v>
      </c>
      <c r="AF21" s="3">
        <f t="shared" si="82"/>
        <v>240000</v>
      </c>
      <c r="AG21" s="3">
        <f t="shared" si="82"/>
        <v>280000</v>
      </c>
      <c r="AH21" s="3">
        <f t="shared" si="82"/>
        <v>280000</v>
      </c>
      <c r="AI21" s="3">
        <f t="shared" si="82"/>
        <v>280000</v>
      </c>
      <c r="AJ21" s="3">
        <f t="shared" si="82"/>
        <v>320000</v>
      </c>
      <c r="AK21" s="3">
        <f t="shared" si="82"/>
        <v>320000</v>
      </c>
      <c r="AL21" s="3">
        <f t="shared" si="82"/>
        <v>440000</v>
      </c>
      <c r="AM21" s="3">
        <f t="shared" si="82"/>
        <v>480000</v>
      </c>
      <c r="AN21" s="3">
        <f t="shared" si="82"/>
        <v>520000</v>
      </c>
      <c r="AO21" s="3">
        <f t="shared" si="82"/>
        <v>560000</v>
      </c>
      <c r="AP21" s="3">
        <f t="shared" si="82"/>
        <v>600000</v>
      </c>
      <c r="AQ21" s="3">
        <f t="shared" si="82"/>
        <v>640000</v>
      </c>
      <c r="AR21" s="3">
        <f t="shared" si="82"/>
        <v>640000</v>
      </c>
      <c r="AS21" s="3">
        <f t="shared" si="82"/>
        <v>680000</v>
      </c>
      <c r="AT21" s="3">
        <f t="shared" si="82"/>
        <v>680000</v>
      </c>
      <c r="AU21" s="3">
        <f t="shared" si="82"/>
        <v>720000</v>
      </c>
      <c r="AV21" s="3">
        <f t="shared" si="82"/>
        <v>800000</v>
      </c>
      <c r="AW21" s="3">
        <f t="shared" si="82"/>
        <v>800000</v>
      </c>
    </row>
    <row r="22" spans="1:49" x14ac:dyDescent="0.35"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49" x14ac:dyDescent="0.35">
      <c r="A23" s="11" t="s">
        <v>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t="s">
        <v>129</v>
      </c>
      <c r="N25" s="38">
        <f>N48</f>
        <v>12</v>
      </c>
      <c r="O25" s="38">
        <f t="shared" ref="O25:AW25" si="83">O48</f>
        <v>12</v>
      </c>
      <c r="P25" s="38">
        <f t="shared" si="83"/>
        <v>12</v>
      </c>
      <c r="Q25" s="38">
        <f t="shared" si="83"/>
        <v>12</v>
      </c>
      <c r="R25" s="38">
        <f t="shared" si="83"/>
        <v>12</v>
      </c>
      <c r="S25" s="38">
        <f t="shared" si="83"/>
        <v>12</v>
      </c>
      <c r="T25" s="38">
        <f t="shared" si="83"/>
        <v>12</v>
      </c>
      <c r="U25" s="38">
        <f t="shared" si="83"/>
        <v>12</v>
      </c>
      <c r="V25" s="38">
        <f t="shared" si="83"/>
        <v>12</v>
      </c>
      <c r="W25" s="38">
        <f t="shared" si="83"/>
        <v>12</v>
      </c>
      <c r="X25" s="38">
        <f t="shared" si="83"/>
        <v>12</v>
      </c>
      <c r="Y25" s="38">
        <f t="shared" si="83"/>
        <v>12</v>
      </c>
      <c r="Z25" s="38">
        <f t="shared" si="83"/>
        <v>12</v>
      </c>
      <c r="AA25" s="38">
        <f t="shared" si="83"/>
        <v>12</v>
      </c>
      <c r="AB25" s="38">
        <f t="shared" si="83"/>
        <v>12</v>
      </c>
      <c r="AC25" s="38">
        <f t="shared" si="83"/>
        <v>12</v>
      </c>
      <c r="AD25" s="38">
        <f t="shared" si="83"/>
        <v>12</v>
      </c>
      <c r="AE25" s="38">
        <f t="shared" si="83"/>
        <v>12</v>
      </c>
      <c r="AF25" s="38">
        <f t="shared" si="83"/>
        <v>12</v>
      </c>
      <c r="AG25" s="38">
        <f t="shared" si="83"/>
        <v>12</v>
      </c>
      <c r="AH25" s="38">
        <f t="shared" si="83"/>
        <v>12</v>
      </c>
      <c r="AI25" s="38">
        <f t="shared" si="83"/>
        <v>12</v>
      </c>
      <c r="AJ25" s="38">
        <f t="shared" si="83"/>
        <v>12</v>
      </c>
      <c r="AK25" s="38">
        <f t="shared" si="83"/>
        <v>12</v>
      </c>
      <c r="AL25" s="38">
        <f t="shared" si="83"/>
        <v>12</v>
      </c>
      <c r="AM25" s="38">
        <f t="shared" si="83"/>
        <v>12</v>
      </c>
      <c r="AN25" s="38">
        <f t="shared" si="83"/>
        <v>12</v>
      </c>
      <c r="AO25" s="38">
        <f t="shared" si="83"/>
        <v>12</v>
      </c>
      <c r="AP25" s="38">
        <f t="shared" si="83"/>
        <v>12</v>
      </c>
      <c r="AQ25" s="38">
        <f t="shared" si="83"/>
        <v>12</v>
      </c>
      <c r="AR25" s="38">
        <f t="shared" si="83"/>
        <v>12</v>
      </c>
      <c r="AS25" s="38">
        <f t="shared" si="83"/>
        <v>12</v>
      </c>
      <c r="AT25" s="38">
        <f t="shared" si="83"/>
        <v>12</v>
      </c>
      <c r="AU25" s="38">
        <f t="shared" si="83"/>
        <v>12</v>
      </c>
      <c r="AV25" s="38">
        <f t="shared" si="83"/>
        <v>12</v>
      </c>
      <c r="AW25" s="38">
        <f t="shared" si="83"/>
        <v>12</v>
      </c>
    </row>
    <row r="26" spans="1:49" x14ac:dyDescent="0.35"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t="s">
        <v>130</v>
      </c>
      <c r="N27" s="6">
        <f>SUM($N$21:N21)/N25</f>
        <v>3333.3333333333335</v>
      </c>
      <c r="O27" s="6">
        <f>SUM($N$21:O21)/O25</f>
        <v>6666.666666666667</v>
      </c>
      <c r="P27" s="6">
        <f>SUM($N$21:P21)/P25</f>
        <v>10000</v>
      </c>
      <c r="Q27" s="6">
        <f>SUM($N$21:Q21)/Q25</f>
        <v>13333.333333333334</v>
      </c>
      <c r="R27" s="6">
        <f>SUM($N$21:R21)/R25</f>
        <v>20000</v>
      </c>
      <c r="S27" s="6">
        <f>SUM($N$21:S21)/S25</f>
        <v>26666.666666666668</v>
      </c>
      <c r="T27" s="6">
        <f>SUM($N$21:T21)/T25</f>
        <v>33333.333333333336</v>
      </c>
      <c r="U27" s="6">
        <f>SUM($N$21:U21)/U25</f>
        <v>40000</v>
      </c>
      <c r="V27" s="6">
        <f>SUM($N$21:V21)/V25</f>
        <v>46666.666666666664</v>
      </c>
      <c r="W27" s="6">
        <f>SUM($N$21:W21)/W25</f>
        <v>53333.333333333336</v>
      </c>
      <c r="X27" s="6">
        <f>SUM($N$21:X21)/X25</f>
        <v>60000</v>
      </c>
      <c r="Y27" s="6">
        <f>SUM(N21:Y21)/Y25</f>
        <v>66666.666666666672</v>
      </c>
      <c r="Z27" s="6">
        <f>SUM(O21:Z21)/Z25</f>
        <v>76666.666666666672</v>
      </c>
      <c r="AA27" s="6">
        <f t="shared" ref="AA27:AW27" si="84">SUM(P21:AA21)/AA25</f>
        <v>90000</v>
      </c>
      <c r="AB27" s="6">
        <f t="shared" si="84"/>
        <v>103333.33333333333</v>
      </c>
      <c r="AC27" s="6">
        <f t="shared" si="84"/>
        <v>120000</v>
      </c>
      <c r="AD27" s="6">
        <f t="shared" si="84"/>
        <v>133333.33333333334</v>
      </c>
      <c r="AE27" s="6">
        <f t="shared" si="84"/>
        <v>146666.66666666666</v>
      </c>
      <c r="AF27" s="6">
        <f t="shared" si="84"/>
        <v>160000</v>
      </c>
      <c r="AG27" s="6">
        <f t="shared" si="84"/>
        <v>176666.66666666666</v>
      </c>
      <c r="AH27" s="6">
        <f t="shared" si="84"/>
        <v>193333.33333333334</v>
      </c>
      <c r="AI27" s="6">
        <f t="shared" si="84"/>
        <v>210000</v>
      </c>
      <c r="AJ27" s="6">
        <f t="shared" si="84"/>
        <v>230000</v>
      </c>
      <c r="AK27" s="6">
        <f t="shared" si="84"/>
        <v>250000</v>
      </c>
      <c r="AL27" s="6">
        <f t="shared" si="84"/>
        <v>273333.33333333331</v>
      </c>
      <c r="AM27" s="6">
        <f t="shared" si="84"/>
        <v>296666.66666666669</v>
      </c>
      <c r="AN27" s="6">
        <f t="shared" si="84"/>
        <v>323333.33333333331</v>
      </c>
      <c r="AO27" s="6">
        <f t="shared" si="84"/>
        <v>350000</v>
      </c>
      <c r="AP27" s="6">
        <f t="shared" si="84"/>
        <v>380000</v>
      </c>
      <c r="AQ27" s="6">
        <f t="shared" si="84"/>
        <v>413333.33333333331</v>
      </c>
      <c r="AR27" s="6">
        <f t="shared" si="84"/>
        <v>446666.66666666669</v>
      </c>
      <c r="AS27" s="6">
        <f t="shared" si="84"/>
        <v>480000</v>
      </c>
      <c r="AT27" s="6">
        <f t="shared" si="84"/>
        <v>513333.33333333331</v>
      </c>
      <c r="AU27" s="6">
        <f t="shared" si="84"/>
        <v>550000</v>
      </c>
      <c r="AV27" s="6">
        <f t="shared" si="84"/>
        <v>590000</v>
      </c>
      <c r="AW27" s="6">
        <f t="shared" si="84"/>
        <v>630000</v>
      </c>
    </row>
    <row r="28" spans="1:49" x14ac:dyDescent="0.35"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s="49" customFormat="1" x14ac:dyDescent="0.35">
      <c r="A29" s="49" t="s">
        <v>131</v>
      </c>
      <c r="N29" s="50">
        <f>N27*12</f>
        <v>40000</v>
      </c>
      <c r="O29" s="50">
        <f t="shared" ref="O29:AW29" si="85">O27*12</f>
        <v>80000</v>
      </c>
      <c r="P29" s="50">
        <f t="shared" si="85"/>
        <v>120000</v>
      </c>
      <c r="Q29" s="50">
        <f t="shared" si="85"/>
        <v>160000</v>
      </c>
      <c r="R29" s="50">
        <f t="shared" si="85"/>
        <v>240000</v>
      </c>
      <c r="S29" s="50">
        <f t="shared" si="85"/>
        <v>320000</v>
      </c>
      <c r="T29" s="50">
        <f t="shared" si="85"/>
        <v>400000</v>
      </c>
      <c r="U29" s="50">
        <f t="shared" si="85"/>
        <v>480000</v>
      </c>
      <c r="V29" s="50">
        <f t="shared" si="85"/>
        <v>560000</v>
      </c>
      <c r="W29" s="50">
        <f t="shared" si="85"/>
        <v>640000</v>
      </c>
      <c r="X29" s="50">
        <f t="shared" si="85"/>
        <v>720000</v>
      </c>
      <c r="Y29" s="50">
        <f t="shared" si="85"/>
        <v>800000</v>
      </c>
      <c r="Z29" s="50">
        <f t="shared" si="85"/>
        <v>920000</v>
      </c>
      <c r="AA29" s="50">
        <f t="shared" si="85"/>
        <v>1080000</v>
      </c>
      <c r="AB29" s="50">
        <f t="shared" si="85"/>
        <v>1240000</v>
      </c>
      <c r="AC29" s="50">
        <f t="shared" si="85"/>
        <v>1440000</v>
      </c>
      <c r="AD29" s="50">
        <f t="shared" si="85"/>
        <v>1600000</v>
      </c>
      <c r="AE29" s="50">
        <f t="shared" si="85"/>
        <v>1760000</v>
      </c>
      <c r="AF29" s="50">
        <f t="shared" si="85"/>
        <v>1920000</v>
      </c>
      <c r="AG29" s="50">
        <f t="shared" si="85"/>
        <v>2120000</v>
      </c>
      <c r="AH29" s="50">
        <f t="shared" si="85"/>
        <v>2320000</v>
      </c>
      <c r="AI29" s="50">
        <f t="shared" si="85"/>
        <v>2520000</v>
      </c>
      <c r="AJ29" s="50">
        <f t="shared" si="85"/>
        <v>2760000</v>
      </c>
      <c r="AK29" s="50">
        <f t="shared" si="85"/>
        <v>3000000</v>
      </c>
      <c r="AL29" s="50">
        <f t="shared" si="85"/>
        <v>3280000</v>
      </c>
      <c r="AM29" s="50">
        <f t="shared" si="85"/>
        <v>3560000</v>
      </c>
      <c r="AN29" s="50">
        <f t="shared" si="85"/>
        <v>3880000</v>
      </c>
      <c r="AO29" s="50">
        <f t="shared" si="85"/>
        <v>4200000</v>
      </c>
      <c r="AP29" s="50">
        <f t="shared" si="85"/>
        <v>4560000</v>
      </c>
      <c r="AQ29" s="50">
        <f t="shared" si="85"/>
        <v>4960000</v>
      </c>
      <c r="AR29" s="50">
        <f t="shared" si="85"/>
        <v>5360000</v>
      </c>
      <c r="AS29" s="50">
        <f t="shared" si="85"/>
        <v>5760000</v>
      </c>
      <c r="AT29" s="50">
        <f t="shared" si="85"/>
        <v>6160000</v>
      </c>
      <c r="AU29" s="50">
        <f t="shared" si="85"/>
        <v>6600000</v>
      </c>
      <c r="AV29" s="50">
        <f t="shared" si="85"/>
        <v>7080000</v>
      </c>
      <c r="AW29" s="50">
        <f t="shared" si="85"/>
        <v>7560000</v>
      </c>
    </row>
    <row r="30" spans="1:49" x14ac:dyDescent="0.35"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3" customFormat="1" x14ac:dyDescent="0.35">
      <c r="A31" s="12" t="s">
        <v>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49" x14ac:dyDescent="0.35">
      <c r="AW32" t="s">
        <v>78</v>
      </c>
    </row>
    <row r="33" spans="1:49" x14ac:dyDescent="0.35">
      <c r="A33" s="11" t="s">
        <v>97</v>
      </c>
    </row>
    <row r="35" spans="1:49" x14ac:dyDescent="0.35">
      <c r="A35" t="s">
        <v>98</v>
      </c>
      <c r="N35" s="36">
        <v>25000</v>
      </c>
      <c r="O35" s="36">
        <f>N35*(1+O36)</f>
        <v>26250</v>
      </c>
      <c r="P35" s="36">
        <f t="shared" ref="P35:AW35" si="86">O35*(1+P36)</f>
        <v>27562.5</v>
      </c>
      <c r="Q35" s="36">
        <f t="shared" si="86"/>
        <v>28940.625</v>
      </c>
      <c r="R35" s="36">
        <f t="shared" si="86"/>
        <v>30387.65625</v>
      </c>
      <c r="S35" s="36">
        <f t="shared" si="86"/>
        <v>31907.0390625</v>
      </c>
      <c r="T35" s="36">
        <f t="shared" si="86"/>
        <v>33502.391015624999</v>
      </c>
      <c r="U35" s="36">
        <f t="shared" si="86"/>
        <v>35177.51056640625</v>
      </c>
      <c r="V35" s="36">
        <f t="shared" si="86"/>
        <v>36936.386094726564</v>
      </c>
      <c r="W35" s="36">
        <f t="shared" si="86"/>
        <v>38783.205399462895</v>
      </c>
      <c r="X35" s="36">
        <f t="shared" si="86"/>
        <v>40722.36566943604</v>
      </c>
      <c r="Y35" s="36">
        <f t="shared" si="86"/>
        <v>42758.483952907845</v>
      </c>
      <c r="Z35" s="36">
        <f t="shared" si="86"/>
        <v>44896.408150553238</v>
      </c>
      <c r="AA35" s="36">
        <f t="shared" si="86"/>
        <v>47141.228558080904</v>
      </c>
      <c r="AB35" s="36">
        <f t="shared" si="86"/>
        <v>49498.289985984949</v>
      </c>
      <c r="AC35" s="36">
        <f t="shared" si="86"/>
        <v>51973.204485284201</v>
      </c>
      <c r="AD35" s="36">
        <f t="shared" si="86"/>
        <v>54571.864709548412</v>
      </c>
      <c r="AE35" s="36">
        <f t="shared" si="86"/>
        <v>57300.457945025832</v>
      </c>
      <c r="AF35" s="36">
        <f t="shared" si="86"/>
        <v>60165.480842277124</v>
      </c>
      <c r="AG35" s="36">
        <f t="shared" si="86"/>
        <v>63173.754884390983</v>
      </c>
      <c r="AH35" s="36">
        <f t="shared" si="86"/>
        <v>66332.44262861053</v>
      </c>
      <c r="AI35" s="36">
        <f t="shared" si="86"/>
        <v>69649.064760041059</v>
      </c>
      <c r="AJ35" s="36">
        <f t="shared" si="86"/>
        <v>73131.517998043113</v>
      </c>
      <c r="AK35" s="36">
        <f t="shared" si="86"/>
        <v>76788.093897945277</v>
      </c>
      <c r="AL35" s="36">
        <f t="shared" si="86"/>
        <v>80627.498592842545</v>
      </c>
      <c r="AM35" s="36">
        <f t="shared" si="86"/>
        <v>84658.873522484675</v>
      </c>
      <c r="AN35" s="36">
        <f t="shared" si="86"/>
        <v>88891.817198608915</v>
      </c>
      <c r="AO35" s="36">
        <f t="shared" si="86"/>
        <v>93336.408058539368</v>
      </c>
      <c r="AP35" s="36">
        <f t="shared" si="86"/>
        <v>98003.228461466337</v>
      </c>
      <c r="AQ35" s="36">
        <f t="shared" si="86"/>
        <v>102903.38988453966</v>
      </c>
      <c r="AR35" s="36">
        <f t="shared" si="86"/>
        <v>108048.55937876664</v>
      </c>
      <c r="AS35" s="36">
        <f t="shared" si="86"/>
        <v>113450.98734770498</v>
      </c>
      <c r="AT35" s="36">
        <f t="shared" si="86"/>
        <v>119123.53671509023</v>
      </c>
      <c r="AU35" s="36">
        <f t="shared" si="86"/>
        <v>125079.71355084475</v>
      </c>
      <c r="AV35" s="36">
        <f t="shared" si="86"/>
        <v>131333.69922838701</v>
      </c>
      <c r="AW35" s="36">
        <f t="shared" si="86"/>
        <v>137900.38418980635</v>
      </c>
    </row>
    <row r="36" spans="1:49" x14ac:dyDescent="0.35">
      <c r="A36" s="65" t="s">
        <v>174</v>
      </c>
      <c r="O36" s="42">
        <v>0.05</v>
      </c>
      <c r="P36" s="42">
        <f>O36</f>
        <v>0.05</v>
      </c>
      <c r="Q36" s="42">
        <f t="shared" ref="Q36:AW36" si="87">P36</f>
        <v>0.05</v>
      </c>
      <c r="R36" s="42">
        <f t="shared" si="87"/>
        <v>0.05</v>
      </c>
      <c r="S36" s="42">
        <f t="shared" si="87"/>
        <v>0.05</v>
      </c>
      <c r="T36" s="42">
        <f t="shared" si="87"/>
        <v>0.05</v>
      </c>
      <c r="U36" s="42">
        <f t="shared" si="87"/>
        <v>0.05</v>
      </c>
      <c r="V36" s="42">
        <f t="shared" si="87"/>
        <v>0.05</v>
      </c>
      <c r="W36" s="42">
        <f t="shared" si="87"/>
        <v>0.05</v>
      </c>
      <c r="X36" s="42">
        <f t="shared" si="87"/>
        <v>0.05</v>
      </c>
      <c r="Y36" s="42">
        <f t="shared" si="87"/>
        <v>0.05</v>
      </c>
      <c r="Z36" s="42">
        <f t="shared" si="87"/>
        <v>0.05</v>
      </c>
      <c r="AA36" s="42">
        <f t="shared" si="87"/>
        <v>0.05</v>
      </c>
      <c r="AB36" s="42">
        <f t="shared" si="87"/>
        <v>0.05</v>
      </c>
      <c r="AC36" s="42">
        <f t="shared" si="87"/>
        <v>0.05</v>
      </c>
      <c r="AD36" s="42">
        <f t="shared" si="87"/>
        <v>0.05</v>
      </c>
      <c r="AE36" s="42">
        <f t="shared" si="87"/>
        <v>0.05</v>
      </c>
      <c r="AF36" s="42">
        <f t="shared" si="87"/>
        <v>0.05</v>
      </c>
      <c r="AG36" s="42">
        <f t="shared" si="87"/>
        <v>0.05</v>
      </c>
      <c r="AH36" s="42">
        <f t="shared" si="87"/>
        <v>0.05</v>
      </c>
      <c r="AI36" s="42">
        <f t="shared" si="87"/>
        <v>0.05</v>
      </c>
      <c r="AJ36" s="42">
        <f t="shared" si="87"/>
        <v>0.05</v>
      </c>
      <c r="AK36" s="42">
        <f t="shared" si="87"/>
        <v>0.05</v>
      </c>
      <c r="AL36" s="42">
        <f t="shared" si="87"/>
        <v>0.05</v>
      </c>
      <c r="AM36" s="42">
        <f t="shared" si="87"/>
        <v>0.05</v>
      </c>
      <c r="AN36" s="42">
        <f t="shared" si="87"/>
        <v>0.05</v>
      </c>
      <c r="AO36" s="42">
        <f t="shared" si="87"/>
        <v>0.05</v>
      </c>
      <c r="AP36" s="42">
        <f t="shared" si="87"/>
        <v>0.05</v>
      </c>
      <c r="AQ36" s="42">
        <f t="shared" si="87"/>
        <v>0.05</v>
      </c>
      <c r="AR36" s="42">
        <f t="shared" si="87"/>
        <v>0.05</v>
      </c>
      <c r="AS36" s="42">
        <f t="shared" si="87"/>
        <v>0.05</v>
      </c>
      <c r="AT36" s="42">
        <f t="shared" si="87"/>
        <v>0.05</v>
      </c>
      <c r="AU36" s="42">
        <f t="shared" si="87"/>
        <v>0.05</v>
      </c>
      <c r="AV36" s="42">
        <f t="shared" si="87"/>
        <v>0.05</v>
      </c>
      <c r="AW36" s="42">
        <f t="shared" si="87"/>
        <v>0.05</v>
      </c>
    </row>
    <row r="37" spans="1:49" x14ac:dyDescent="0.35">
      <c r="A37" t="s">
        <v>102</v>
      </c>
      <c r="N37" s="36">
        <v>1000</v>
      </c>
      <c r="O37" s="36">
        <f>N37</f>
        <v>1000</v>
      </c>
      <c r="P37" s="36">
        <f t="shared" ref="P37:Y37" si="88">O37</f>
        <v>1000</v>
      </c>
      <c r="Q37" s="36">
        <f t="shared" si="88"/>
        <v>1000</v>
      </c>
      <c r="R37" s="36">
        <f t="shared" si="88"/>
        <v>1000</v>
      </c>
      <c r="S37" s="36">
        <f t="shared" si="88"/>
        <v>1000</v>
      </c>
      <c r="T37" s="36">
        <f t="shared" si="88"/>
        <v>1000</v>
      </c>
      <c r="U37" s="36">
        <f t="shared" si="88"/>
        <v>1000</v>
      </c>
      <c r="V37" s="36">
        <f t="shared" si="88"/>
        <v>1000</v>
      </c>
      <c r="W37" s="36">
        <f t="shared" si="88"/>
        <v>1000</v>
      </c>
      <c r="X37" s="36">
        <f t="shared" si="88"/>
        <v>1000</v>
      </c>
      <c r="Y37" s="36">
        <f t="shared" si="88"/>
        <v>1000</v>
      </c>
      <c r="Z37" s="36">
        <f>Y37*0.7</f>
        <v>700</v>
      </c>
      <c r="AA37" s="36">
        <f>Z37*0.8</f>
        <v>560</v>
      </c>
      <c r="AB37" s="36">
        <f>AA37</f>
        <v>560</v>
      </c>
      <c r="AC37" s="36">
        <f t="shared" ref="AC37:AK37" si="89">AB37</f>
        <v>560</v>
      </c>
      <c r="AD37" s="36">
        <f t="shared" si="89"/>
        <v>560</v>
      </c>
      <c r="AE37" s="36">
        <f t="shared" si="89"/>
        <v>560</v>
      </c>
      <c r="AF37" s="36">
        <f t="shared" si="89"/>
        <v>560</v>
      </c>
      <c r="AG37" s="36">
        <f t="shared" si="89"/>
        <v>560</v>
      </c>
      <c r="AH37" s="36">
        <f t="shared" si="89"/>
        <v>560</v>
      </c>
      <c r="AI37" s="36">
        <f t="shared" si="89"/>
        <v>560</v>
      </c>
      <c r="AJ37" s="36">
        <f t="shared" si="89"/>
        <v>560</v>
      </c>
      <c r="AK37" s="36">
        <f t="shared" si="89"/>
        <v>560</v>
      </c>
      <c r="AL37" s="36">
        <f>AK37*0.8</f>
        <v>448</v>
      </c>
      <c r="AM37" s="36">
        <f>AL37</f>
        <v>448</v>
      </c>
      <c r="AN37" s="36">
        <f t="shared" ref="AN37:AW37" si="90">AM37</f>
        <v>448</v>
      </c>
      <c r="AO37" s="36">
        <f t="shared" si="90"/>
        <v>448</v>
      </c>
      <c r="AP37" s="36">
        <f t="shared" si="90"/>
        <v>448</v>
      </c>
      <c r="AQ37" s="36">
        <f t="shared" si="90"/>
        <v>448</v>
      </c>
      <c r="AR37" s="36">
        <f t="shared" si="90"/>
        <v>448</v>
      </c>
      <c r="AS37" s="36">
        <f t="shared" si="90"/>
        <v>448</v>
      </c>
      <c r="AT37" s="36">
        <f t="shared" si="90"/>
        <v>448</v>
      </c>
      <c r="AU37" s="36">
        <f t="shared" si="90"/>
        <v>448</v>
      </c>
      <c r="AV37" s="36">
        <f t="shared" si="90"/>
        <v>448</v>
      </c>
      <c r="AW37" s="36">
        <f t="shared" si="90"/>
        <v>448</v>
      </c>
    </row>
    <row r="39" spans="1:49" x14ac:dyDescent="0.35">
      <c r="A39" t="s">
        <v>103</v>
      </c>
      <c r="N39">
        <f>ROUND(N35/N37,0)</f>
        <v>25</v>
      </c>
      <c r="O39">
        <f>ROUND(O35/O37,0)</f>
        <v>26</v>
      </c>
      <c r="P39">
        <f>ROUND(P35/P37,0)</f>
        <v>28</v>
      </c>
      <c r="Q39">
        <f t="shared" ref="Q39:AW39" si="91">ROUND(Q35/Q37,0)</f>
        <v>29</v>
      </c>
      <c r="R39">
        <f t="shared" si="91"/>
        <v>30</v>
      </c>
      <c r="S39">
        <f t="shared" si="91"/>
        <v>32</v>
      </c>
      <c r="T39">
        <f t="shared" si="91"/>
        <v>34</v>
      </c>
      <c r="U39">
        <f t="shared" si="91"/>
        <v>35</v>
      </c>
      <c r="V39">
        <f t="shared" si="91"/>
        <v>37</v>
      </c>
      <c r="W39">
        <f t="shared" si="91"/>
        <v>39</v>
      </c>
      <c r="X39">
        <f t="shared" si="91"/>
        <v>41</v>
      </c>
      <c r="Y39">
        <f t="shared" si="91"/>
        <v>43</v>
      </c>
      <c r="Z39">
        <f t="shared" si="91"/>
        <v>64</v>
      </c>
      <c r="AA39">
        <f t="shared" si="91"/>
        <v>84</v>
      </c>
      <c r="AB39">
        <f t="shared" si="91"/>
        <v>88</v>
      </c>
      <c r="AC39">
        <f t="shared" si="91"/>
        <v>93</v>
      </c>
      <c r="AD39">
        <f t="shared" si="91"/>
        <v>97</v>
      </c>
      <c r="AE39">
        <f t="shared" si="91"/>
        <v>102</v>
      </c>
      <c r="AF39">
        <f t="shared" si="91"/>
        <v>107</v>
      </c>
      <c r="AG39">
        <f t="shared" si="91"/>
        <v>113</v>
      </c>
      <c r="AH39">
        <f t="shared" si="91"/>
        <v>118</v>
      </c>
      <c r="AI39">
        <f t="shared" si="91"/>
        <v>124</v>
      </c>
      <c r="AJ39">
        <f t="shared" si="91"/>
        <v>131</v>
      </c>
      <c r="AK39">
        <f t="shared" si="91"/>
        <v>137</v>
      </c>
      <c r="AL39">
        <f t="shared" si="91"/>
        <v>180</v>
      </c>
      <c r="AM39">
        <f t="shared" si="91"/>
        <v>189</v>
      </c>
      <c r="AN39">
        <f t="shared" si="91"/>
        <v>198</v>
      </c>
      <c r="AO39">
        <f t="shared" si="91"/>
        <v>208</v>
      </c>
      <c r="AP39">
        <f t="shared" si="91"/>
        <v>219</v>
      </c>
      <c r="AQ39">
        <f t="shared" si="91"/>
        <v>230</v>
      </c>
      <c r="AR39">
        <f t="shared" si="91"/>
        <v>241</v>
      </c>
      <c r="AS39">
        <f t="shared" si="91"/>
        <v>253</v>
      </c>
      <c r="AT39">
        <f t="shared" si="91"/>
        <v>266</v>
      </c>
      <c r="AU39">
        <f t="shared" si="91"/>
        <v>279</v>
      </c>
      <c r="AV39">
        <f t="shared" si="91"/>
        <v>293</v>
      </c>
      <c r="AW39">
        <f t="shared" si="91"/>
        <v>308</v>
      </c>
    </row>
    <row r="41" spans="1:49" x14ac:dyDescent="0.35">
      <c r="A41" t="s">
        <v>99</v>
      </c>
      <c r="N41" s="37">
        <v>20</v>
      </c>
      <c r="O41" s="37">
        <f>N41</f>
        <v>20</v>
      </c>
      <c r="P41" s="37">
        <f t="shared" ref="P41:AW41" si="92">O41</f>
        <v>20</v>
      </c>
      <c r="Q41" s="37">
        <f t="shared" si="92"/>
        <v>20</v>
      </c>
      <c r="R41" s="37">
        <f t="shared" si="92"/>
        <v>20</v>
      </c>
      <c r="S41" s="37">
        <f t="shared" si="92"/>
        <v>20</v>
      </c>
      <c r="T41" s="37">
        <f t="shared" si="92"/>
        <v>20</v>
      </c>
      <c r="U41" s="37">
        <f t="shared" si="92"/>
        <v>20</v>
      </c>
      <c r="V41" s="37">
        <f t="shared" si="92"/>
        <v>20</v>
      </c>
      <c r="W41" s="37">
        <f t="shared" si="92"/>
        <v>20</v>
      </c>
      <c r="X41" s="37">
        <f t="shared" si="92"/>
        <v>20</v>
      </c>
      <c r="Y41" s="37">
        <f t="shared" si="92"/>
        <v>20</v>
      </c>
      <c r="Z41" s="37">
        <f t="shared" si="92"/>
        <v>20</v>
      </c>
      <c r="AA41" s="37">
        <f t="shared" si="92"/>
        <v>20</v>
      </c>
      <c r="AB41" s="37">
        <f t="shared" si="92"/>
        <v>20</v>
      </c>
      <c r="AC41" s="37">
        <f t="shared" si="92"/>
        <v>20</v>
      </c>
      <c r="AD41" s="37">
        <f t="shared" si="92"/>
        <v>20</v>
      </c>
      <c r="AE41" s="37">
        <f t="shared" si="92"/>
        <v>20</v>
      </c>
      <c r="AF41" s="37">
        <f t="shared" si="92"/>
        <v>20</v>
      </c>
      <c r="AG41" s="37">
        <f t="shared" si="92"/>
        <v>20</v>
      </c>
      <c r="AH41" s="37">
        <f t="shared" si="92"/>
        <v>20</v>
      </c>
      <c r="AI41" s="37">
        <f t="shared" si="92"/>
        <v>20</v>
      </c>
      <c r="AJ41" s="37">
        <f t="shared" si="92"/>
        <v>20</v>
      </c>
      <c r="AK41" s="37">
        <f t="shared" si="92"/>
        <v>20</v>
      </c>
      <c r="AL41" s="37">
        <f t="shared" si="92"/>
        <v>20</v>
      </c>
      <c r="AM41" s="37">
        <f t="shared" si="92"/>
        <v>20</v>
      </c>
      <c r="AN41" s="37">
        <f t="shared" si="92"/>
        <v>20</v>
      </c>
      <c r="AO41" s="37">
        <f t="shared" si="92"/>
        <v>20</v>
      </c>
      <c r="AP41" s="37">
        <f t="shared" si="92"/>
        <v>20</v>
      </c>
      <c r="AQ41" s="37">
        <f t="shared" si="92"/>
        <v>20</v>
      </c>
      <c r="AR41" s="37">
        <f t="shared" si="92"/>
        <v>20</v>
      </c>
      <c r="AS41" s="37">
        <f t="shared" si="92"/>
        <v>20</v>
      </c>
      <c r="AT41" s="37">
        <f t="shared" si="92"/>
        <v>20</v>
      </c>
      <c r="AU41" s="37">
        <f t="shared" si="92"/>
        <v>20</v>
      </c>
      <c r="AV41" s="37">
        <f t="shared" si="92"/>
        <v>20</v>
      </c>
      <c r="AW41" s="37">
        <f t="shared" si="92"/>
        <v>20</v>
      </c>
    </row>
    <row r="43" spans="1:49" x14ac:dyDescent="0.35">
      <c r="A43" t="s">
        <v>100</v>
      </c>
      <c r="N43">
        <f>ROUNDUP(N39/N41,0)</f>
        <v>2</v>
      </c>
      <c r="O43">
        <f>ROUNDUP(O39/O41,0)</f>
        <v>2</v>
      </c>
      <c r="P43">
        <f>ROUNDUP(P39/P41,0)</f>
        <v>2</v>
      </c>
      <c r="Q43">
        <f t="shared" ref="Q43:AW43" si="93">ROUNDUP(Q39/Q41,0)</f>
        <v>2</v>
      </c>
      <c r="R43">
        <f t="shared" si="93"/>
        <v>2</v>
      </c>
      <c r="S43">
        <f t="shared" si="93"/>
        <v>2</v>
      </c>
      <c r="T43">
        <f t="shared" si="93"/>
        <v>2</v>
      </c>
      <c r="U43">
        <f t="shared" si="93"/>
        <v>2</v>
      </c>
      <c r="V43">
        <f t="shared" si="93"/>
        <v>2</v>
      </c>
      <c r="W43">
        <f t="shared" si="93"/>
        <v>2</v>
      </c>
      <c r="X43">
        <f t="shared" si="93"/>
        <v>3</v>
      </c>
      <c r="Y43">
        <f t="shared" si="93"/>
        <v>3</v>
      </c>
      <c r="Z43">
        <f t="shared" si="93"/>
        <v>4</v>
      </c>
      <c r="AA43">
        <f t="shared" si="93"/>
        <v>5</v>
      </c>
      <c r="AB43">
        <f t="shared" si="93"/>
        <v>5</v>
      </c>
      <c r="AC43">
        <f t="shared" si="93"/>
        <v>5</v>
      </c>
      <c r="AD43">
        <f t="shared" si="93"/>
        <v>5</v>
      </c>
      <c r="AE43">
        <f t="shared" si="93"/>
        <v>6</v>
      </c>
      <c r="AF43">
        <f t="shared" si="93"/>
        <v>6</v>
      </c>
      <c r="AG43">
        <f t="shared" si="93"/>
        <v>6</v>
      </c>
      <c r="AH43">
        <f t="shared" si="93"/>
        <v>6</v>
      </c>
      <c r="AI43">
        <f t="shared" si="93"/>
        <v>7</v>
      </c>
      <c r="AJ43">
        <f t="shared" si="93"/>
        <v>7</v>
      </c>
      <c r="AK43">
        <f t="shared" si="93"/>
        <v>7</v>
      </c>
      <c r="AL43">
        <f t="shared" si="93"/>
        <v>9</v>
      </c>
      <c r="AM43">
        <f t="shared" si="93"/>
        <v>10</v>
      </c>
      <c r="AN43">
        <f t="shared" si="93"/>
        <v>10</v>
      </c>
      <c r="AO43">
        <f t="shared" si="93"/>
        <v>11</v>
      </c>
      <c r="AP43">
        <f t="shared" si="93"/>
        <v>11</v>
      </c>
      <c r="AQ43">
        <f t="shared" si="93"/>
        <v>12</v>
      </c>
      <c r="AR43">
        <f t="shared" si="93"/>
        <v>13</v>
      </c>
      <c r="AS43">
        <f t="shared" si="93"/>
        <v>13</v>
      </c>
      <c r="AT43">
        <f t="shared" si="93"/>
        <v>14</v>
      </c>
      <c r="AU43">
        <f t="shared" si="93"/>
        <v>14</v>
      </c>
      <c r="AV43">
        <f t="shared" si="93"/>
        <v>15</v>
      </c>
      <c r="AW43">
        <f t="shared" si="93"/>
        <v>16</v>
      </c>
    </row>
    <row r="45" spans="1:49" x14ac:dyDescent="0.35">
      <c r="A45" t="s">
        <v>101</v>
      </c>
      <c r="N45" s="43">
        <v>0.05</v>
      </c>
      <c r="O45" s="43">
        <f>N45</f>
        <v>0.05</v>
      </c>
      <c r="P45" s="43">
        <f t="shared" ref="P45:AW45" si="94">O45</f>
        <v>0.05</v>
      </c>
      <c r="Q45" s="43">
        <f t="shared" si="94"/>
        <v>0.05</v>
      </c>
      <c r="R45" s="43">
        <f t="shared" si="94"/>
        <v>0.05</v>
      </c>
      <c r="S45" s="43">
        <f t="shared" si="94"/>
        <v>0.05</v>
      </c>
      <c r="T45" s="43">
        <f t="shared" si="94"/>
        <v>0.05</v>
      </c>
      <c r="U45" s="43">
        <f t="shared" si="94"/>
        <v>0.05</v>
      </c>
      <c r="V45" s="43">
        <f t="shared" si="94"/>
        <v>0.05</v>
      </c>
      <c r="W45" s="43">
        <f t="shared" si="94"/>
        <v>0.05</v>
      </c>
      <c r="X45" s="43">
        <f t="shared" si="94"/>
        <v>0.05</v>
      </c>
      <c r="Y45" s="43">
        <f t="shared" si="94"/>
        <v>0.05</v>
      </c>
      <c r="Z45" s="43">
        <f t="shared" si="94"/>
        <v>0.05</v>
      </c>
      <c r="AA45" s="43">
        <f t="shared" si="94"/>
        <v>0.05</v>
      </c>
      <c r="AB45" s="43">
        <f t="shared" si="94"/>
        <v>0.05</v>
      </c>
      <c r="AC45" s="43">
        <f t="shared" si="94"/>
        <v>0.05</v>
      </c>
      <c r="AD45" s="43">
        <f t="shared" si="94"/>
        <v>0.05</v>
      </c>
      <c r="AE45" s="43">
        <f t="shared" si="94"/>
        <v>0.05</v>
      </c>
      <c r="AF45" s="43">
        <f t="shared" si="94"/>
        <v>0.05</v>
      </c>
      <c r="AG45" s="43">
        <f t="shared" si="94"/>
        <v>0.05</v>
      </c>
      <c r="AH45" s="43">
        <f t="shared" si="94"/>
        <v>0.05</v>
      </c>
      <c r="AI45" s="43">
        <f t="shared" si="94"/>
        <v>0.05</v>
      </c>
      <c r="AJ45" s="43">
        <f t="shared" si="94"/>
        <v>0.05</v>
      </c>
      <c r="AK45" s="43">
        <f t="shared" si="94"/>
        <v>0.05</v>
      </c>
      <c r="AL45" s="43">
        <f t="shared" si="94"/>
        <v>0.05</v>
      </c>
      <c r="AM45" s="43">
        <f t="shared" si="94"/>
        <v>0.05</v>
      </c>
      <c r="AN45" s="43">
        <f t="shared" si="94"/>
        <v>0.05</v>
      </c>
      <c r="AO45" s="43">
        <f t="shared" si="94"/>
        <v>0.05</v>
      </c>
      <c r="AP45" s="43">
        <f t="shared" si="94"/>
        <v>0.05</v>
      </c>
      <c r="AQ45" s="43">
        <f t="shared" si="94"/>
        <v>0.05</v>
      </c>
      <c r="AR45" s="43">
        <f t="shared" si="94"/>
        <v>0.05</v>
      </c>
      <c r="AS45" s="43">
        <f t="shared" si="94"/>
        <v>0.05</v>
      </c>
      <c r="AT45" s="43">
        <f t="shared" si="94"/>
        <v>0.05</v>
      </c>
      <c r="AU45" s="43">
        <f t="shared" si="94"/>
        <v>0.05</v>
      </c>
      <c r="AV45" s="43">
        <f t="shared" si="94"/>
        <v>0.05</v>
      </c>
      <c r="AW45" s="43">
        <f t="shared" si="94"/>
        <v>0.05</v>
      </c>
    </row>
    <row r="47" spans="1:49" x14ac:dyDescent="0.35">
      <c r="A47" t="s">
        <v>104</v>
      </c>
      <c r="N47">
        <f>ROUND(N39*N45,0)</f>
        <v>1</v>
      </c>
      <c r="O47">
        <f>ROUND(O39*O45,0)</f>
        <v>1</v>
      </c>
      <c r="P47">
        <f>ROUND(P39*P45,0)</f>
        <v>1</v>
      </c>
      <c r="Q47">
        <f t="shared" ref="Q47:AW47" si="95">ROUND(Q39*Q45,0)</f>
        <v>1</v>
      </c>
      <c r="R47">
        <f t="shared" si="95"/>
        <v>2</v>
      </c>
      <c r="S47">
        <f t="shared" si="95"/>
        <v>2</v>
      </c>
      <c r="T47">
        <f t="shared" si="95"/>
        <v>2</v>
      </c>
      <c r="U47">
        <f t="shared" si="95"/>
        <v>2</v>
      </c>
      <c r="V47">
        <f t="shared" si="95"/>
        <v>2</v>
      </c>
      <c r="W47">
        <f t="shared" si="95"/>
        <v>2</v>
      </c>
      <c r="X47">
        <f t="shared" si="95"/>
        <v>2</v>
      </c>
      <c r="Y47">
        <f t="shared" si="95"/>
        <v>2</v>
      </c>
      <c r="Z47">
        <f t="shared" si="95"/>
        <v>3</v>
      </c>
      <c r="AA47">
        <f t="shared" si="95"/>
        <v>4</v>
      </c>
      <c r="AB47">
        <f t="shared" si="95"/>
        <v>4</v>
      </c>
      <c r="AC47">
        <f t="shared" si="95"/>
        <v>5</v>
      </c>
      <c r="AD47">
        <f t="shared" si="95"/>
        <v>5</v>
      </c>
      <c r="AE47">
        <f t="shared" si="95"/>
        <v>5</v>
      </c>
      <c r="AF47">
        <f t="shared" si="95"/>
        <v>5</v>
      </c>
      <c r="AG47">
        <f t="shared" si="95"/>
        <v>6</v>
      </c>
      <c r="AH47">
        <f t="shared" si="95"/>
        <v>6</v>
      </c>
      <c r="AI47">
        <f t="shared" si="95"/>
        <v>6</v>
      </c>
      <c r="AJ47">
        <f t="shared" si="95"/>
        <v>7</v>
      </c>
      <c r="AK47">
        <f t="shared" si="95"/>
        <v>7</v>
      </c>
      <c r="AL47">
        <f t="shared" si="95"/>
        <v>9</v>
      </c>
      <c r="AM47">
        <f t="shared" si="95"/>
        <v>9</v>
      </c>
      <c r="AN47">
        <f t="shared" si="95"/>
        <v>10</v>
      </c>
      <c r="AO47">
        <f t="shared" si="95"/>
        <v>10</v>
      </c>
      <c r="AP47">
        <f t="shared" si="95"/>
        <v>11</v>
      </c>
      <c r="AQ47">
        <f t="shared" si="95"/>
        <v>12</v>
      </c>
      <c r="AR47">
        <f t="shared" si="95"/>
        <v>12</v>
      </c>
      <c r="AS47">
        <f t="shared" si="95"/>
        <v>13</v>
      </c>
      <c r="AT47">
        <f t="shared" si="95"/>
        <v>13</v>
      </c>
      <c r="AU47">
        <f t="shared" si="95"/>
        <v>14</v>
      </c>
      <c r="AV47">
        <f t="shared" si="95"/>
        <v>15</v>
      </c>
      <c r="AW47">
        <f t="shared" si="95"/>
        <v>15</v>
      </c>
    </row>
    <row r="48" spans="1:49" x14ac:dyDescent="0.35">
      <c r="A48" t="s">
        <v>105</v>
      </c>
      <c r="N48" s="44">
        <v>12</v>
      </c>
      <c r="O48" s="44">
        <v>12</v>
      </c>
      <c r="P48" s="44">
        <v>12</v>
      </c>
      <c r="Q48" s="44">
        <v>12</v>
      </c>
      <c r="R48" s="44">
        <v>12</v>
      </c>
      <c r="S48" s="44">
        <v>12</v>
      </c>
      <c r="T48" s="44">
        <v>12</v>
      </c>
      <c r="U48" s="44">
        <v>12</v>
      </c>
      <c r="V48" s="44">
        <v>12</v>
      </c>
      <c r="W48" s="44">
        <v>12</v>
      </c>
      <c r="X48" s="44">
        <v>12</v>
      </c>
      <c r="Y48" s="44">
        <v>12</v>
      </c>
      <c r="Z48" s="44">
        <v>12</v>
      </c>
      <c r="AA48" s="44">
        <v>12</v>
      </c>
      <c r="AB48" s="44">
        <v>12</v>
      </c>
      <c r="AC48" s="44">
        <v>12</v>
      </c>
      <c r="AD48" s="44">
        <v>12</v>
      </c>
      <c r="AE48" s="44">
        <v>12</v>
      </c>
      <c r="AF48" s="44">
        <v>12</v>
      </c>
      <c r="AG48" s="44">
        <v>12</v>
      </c>
      <c r="AH48" s="44">
        <v>12</v>
      </c>
      <c r="AI48" s="44">
        <v>12</v>
      </c>
      <c r="AJ48" s="44">
        <v>12</v>
      </c>
      <c r="AK48" s="44">
        <v>12</v>
      </c>
      <c r="AL48" s="44">
        <v>12</v>
      </c>
      <c r="AM48" s="44">
        <v>12</v>
      </c>
      <c r="AN48" s="44">
        <v>12</v>
      </c>
      <c r="AO48" s="44">
        <v>12</v>
      </c>
      <c r="AP48" s="44">
        <v>12</v>
      </c>
      <c r="AQ48" s="44">
        <v>12</v>
      </c>
      <c r="AR48" s="44">
        <v>12</v>
      </c>
      <c r="AS48" s="44">
        <v>12</v>
      </c>
      <c r="AT48" s="44">
        <v>12</v>
      </c>
      <c r="AU48" s="44">
        <v>12</v>
      </c>
      <c r="AV48" s="44">
        <v>12</v>
      </c>
      <c r="AW48" s="44">
        <v>12</v>
      </c>
    </row>
    <row r="49" spans="1:49" x14ac:dyDescent="0.35">
      <c r="A49" t="s">
        <v>106</v>
      </c>
      <c r="N49" s="36">
        <v>40000</v>
      </c>
      <c r="O49" s="36">
        <f>N49</f>
        <v>40000</v>
      </c>
      <c r="P49" s="36">
        <f t="shared" ref="P49:AW49" si="96">O49</f>
        <v>40000</v>
      </c>
      <c r="Q49" s="36">
        <f t="shared" si="96"/>
        <v>40000</v>
      </c>
      <c r="R49" s="36">
        <f t="shared" si="96"/>
        <v>40000</v>
      </c>
      <c r="S49" s="36">
        <f t="shared" si="96"/>
        <v>40000</v>
      </c>
      <c r="T49" s="36">
        <f t="shared" si="96"/>
        <v>40000</v>
      </c>
      <c r="U49" s="36">
        <f t="shared" si="96"/>
        <v>40000</v>
      </c>
      <c r="V49" s="36">
        <f t="shared" si="96"/>
        <v>40000</v>
      </c>
      <c r="W49" s="36">
        <f t="shared" si="96"/>
        <v>40000</v>
      </c>
      <c r="X49" s="36">
        <f t="shared" si="96"/>
        <v>40000</v>
      </c>
      <c r="Y49" s="36">
        <f t="shared" si="96"/>
        <v>40000</v>
      </c>
      <c r="Z49" s="36">
        <f t="shared" si="96"/>
        <v>40000</v>
      </c>
      <c r="AA49" s="36">
        <f t="shared" si="96"/>
        <v>40000</v>
      </c>
      <c r="AB49" s="36">
        <f t="shared" si="96"/>
        <v>40000</v>
      </c>
      <c r="AC49" s="36">
        <f t="shared" si="96"/>
        <v>40000</v>
      </c>
      <c r="AD49" s="36">
        <f t="shared" si="96"/>
        <v>40000</v>
      </c>
      <c r="AE49" s="36">
        <f t="shared" si="96"/>
        <v>40000</v>
      </c>
      <c r="AF49" s="36">
        <f t="shared" si="96"/>
        <v>40000</v>
      </c>
      <c r="AG49" s="36">
        <f t="shared" si="96"/>
        <v>40000</v>
      </c>
      <c r="AH49" s="36">
        <f t="shared" si="96"/>
        <v>40000</v>
      </c>
      <c r="AI49" s="36">
        <f t="shared" si="96"/>
        <v>40000</v>
      </c>
      <c r="AJ49" s="36">
        <f t="shared" si="96"/>
        <v>40000</v>
      </c>
      <c r="AK49" s="36">
        <f t="shared" si="96"/>
        <v>40000</v>
      </c>
      <c r="AL49" s="36">
        <f t="shared" si="96"/>
        <v>40000</v>
      </c>
      <c r="AM49" s="36">
        <f t="shared" si="96"/>
        <v>40000</v>
      </c>
      <c r="AN49" s="36">
        <f t="shared" si="96"/>
        <v>40000</v>
      </c>
      <c r="AO49" s="36">
        <f t="shared" si="96"/>
        <v>40000</v>
      </c>
      <c r="AP49" s="36">
        <f t="shared" si="96"/>
        <v>40000</v>
      </c>
      <c r="AQ49" s="36">
        <f t="shared" si="96"/>
        <v>40000</v>
      </c>
      <c r="AR49" s="36">
        <f t="shared" si="96"/>
        <v>40000</v>
      </c>
      <c r="AS49" s="36">
        <f t="shared" si="96"/>
        <v>40000</v>
      </c>
      <c r="AT49" s="36">
        <f t="shared" si="96"/>
        <v>40000</v>
      </c>
      <c r="AU49" s="36">
        <f t="shared" si="96"/>
        <v>40000</v>
      </c>
      <c r="AV49" s="36">
        <f t="shared" si="96"/>
        <v>40000</v>
      </c>
      <c r="AW49" s="36">
        <f t="shared" si="96"/>
        <v>40000</v>
      </c>
    </row>
    <row r="50" spans="1:49" x14ac:dyDescent="0.35">
      <c r="A50" t="s">
        <v>107</v>
      </c>
      <c r="N50" s="3">
        <f>N47*N49</f>
        <v>40000</v>
      </c>
      <c r="O50" s="3">
        <f>O47*O49</f>
        <v>40000</v>
      </c>
      <c r="P50" s="3">
        <f>P47*P49</f>
        <v>40000</v>
      </c>
      <c r="Q50" s="3">
        <f t="shared" ref="Q50:AW50" si="97">Q47*Q49</f>
        <v>40000</v>
      </c>
      <c r="R50" s="3">
        <f t="shared" si="97"/>
        <v>80000</v>
      </c>
      <c r="S50" s="3">
        <f t="shared" si="97"/>
        <v>80000</v>
      </c>
      <c r="T50" s="3">
        <f t="shared" si="97"/>
        <v>80000</v>
      </c>
      <c r="U50" s="3">
        <f t="shared" si="97"/>
        <v>80000</v>
      </c>
      <c r="V50" s="3">
        <f t="shared" si="97"/>
        <v>80000</v>
      </c>
      <c r="W50" s="3">
        <f t="shared" si="97"/>
        <v>80000</v>
      </c>
      <c r="X50" s="3">
        <f t="shared" si="97"/>
        <v>80000</v>
      </c>
      <c r="Y50" s="3">
        <f t="shared" si="97"/>
        <v>80000</v>
      </c>
      <c r="Z50" s="3">
        <f t="shared" si="97"/>
        <v>120000</v>
      </c>
      <c r="AA50" s="3">
        <f t="shared" si="97"/>
        <v>160000</v>
      </c>
      <c r="AB50" s="3">
        <f t="shared" si="97"/>
        <v>160000</v>
      </c>
      <c r="AC50" s="3">
        <f t="shared" si="97"/>
        <v>200000</v>
      </c>
      <c r="AD50" s="3">
        <f t="shared" si="97"/>
        <v>200000</v>
      </c>
      <c r="AE50" s="3">
        <f t="shared" si="97"/>
        <v>200000</v>
      </c>
      <c r="AF50" s="3">
        <f t="shared" si="97"/>
        <v>200000</v>
      </c>
      <c r="AG50" s="3">
        <f t="shared" si="97"/>
        <v>240000</v>
      </c>
      <c r="AH50" s="3">
        <f t="shared" si="97"/>
        <v>240000</v>
      </c>
      <c r="AI50" s="3">
        <f t="shared" si="97"/>
        <v>240000</v>
      </c>
      <c r="AJ50" s="3">
        <f t="shared" si="97"/>
        <v>280000</v>
      </c>
      <c r="AK50" s="3">
        <f t="shared" si="97"/>
        <v>280000</v>
      </c>
      <c r="AL50" s="3">
        <f t="shared" si="97"/>
        <v>360000</v>
      </c>
      <c r="AM50" s="3">
        <f t="shared" si="97"/>
        <v>360000</v>
      </c>
      <c r="AN50" s="3">
        <f t="shared" si="97"/>
        <v>400000</v>
      </c>
      <c r="AO50" s="3">
        <f t="shared" si="97"/>
        <v>400000</v>
      </c>
      <c r="AP50" s="3">
        <f t="shared" si="97"/>
        <v>440000</v>
      </c>
      <c r="AQ50" s="3">
        <f t="shared" si="97"/>
        <v>480000</v>
      </c>
      <c r="AR50" s="3">
        <f t="shared" si="97"/>
        <v>480000</v>
      </c>
      <c r="AS50" s="3">
        <f t="shared" si="97"/>
        <v>520000</v>
      </c>
      <c r="AT50" s="3">
        <f t="shared" si="97"/>
        <v>520000</v>
      </c>
      <c r="AU50" s="3">
        <f t="shared" si="97"/>
        <v>560000</v>
      </c>
      <c r="AV50" s="3">
        <f t="shared" si="97"/>
        <v>600000</v>
      </c>
      <c r="AW50" s="3">
        <f t="shared" si="97"/>
        <v>600000</v>
      </c>
    </row>
    <row r="51" spans="1:49" x14ac:dyDescent="0.35">
      <c r="N51" s="3"/>
      <c r="O51" s="3"/>
      <c r="P51" s="3"/>
      <c r="Q51" s="3"/>
    </row>
    <row r="52" spans="1:49" x14ac:dyDescent="0.35">
      <c r="A52" s="11" t="s">
        <v>108</v>
      </c>
      <c r="N52" s="3"/>
      <c r="O52" s="3"/>
      <c r="P52" s="3"/>
      <c r="Q52" s="3"/>
    </row>
    <row r="53" spans="1:49" x14ac:dyDescent="0.35">
      <c r="N53" s="3"/>
      <c r="O53" s="3"/>
      <c r="P53" s="3"/>
      <c r="Q53" s="3"/>
    </row>
    <row r="54" spans="1:49" x14ac:dyDescent="0.35">
      <c r="A54" t="s">
        <v>109</v>
      </c>
      <c r="N54" s="3"/>
      <c r="O54" s="3"/>
      <c r="P54" s="3"/>
      <c r="Q54" s="3"/>
      <c r="Z54" s="2">
        <f>N47+Z55</f>
        <v>1</v>
      </c>
      <c r="AA54" s="2">
        <f t="shared" ref="AA54:AW54" si="98">O47+AA55</f>
        <v>1</v>
      </c>
      <c r="AB54" s="2">
        <f t="shared" si="98"/>
        <v>1</v>
      </c>
      <c r="AC54" s="2">
        <f t="shared" si="98"/>
        <v>1</v>
      </c>
      <c r="AD54" s="2">
        <f t="shared" si="98"/>
        <v>1</v>
      </c>
      <c r="AE54" s="2">
        <f t="shared" si="98"/>
        <v>1</v>
      </c>
      <c r="AF54" s="2">
        <f t="shared" si="98"/>
        <v>1</v>
      </c>
      <c r="AG54" s="2">
        <f t="shared" si="98"/>
        <v>1</v>
      </c>
      <c r="AH54" s="2">
        <f t="shared" si="98"/>
        <v>1</v>
      </c>
      <c r="AI54" s="2">
        <f t="shared" si="98"/>
        <v>1</v>
      </c>
      <c r="AJ54" s="2">
        <f t="shared" si="98"/>
        <v>1</v>
      </c>
      <c r="AK54" s="2">
        <f t="shared" si="98"/>
        <v>1</v>
      </c>
      <c r="AL54" s="2">
        <f t="shared" si="98"/>
        <v>2</v>
      </c>
      <c r="AM54" s="2">
        <f t="shared" si="98"/>
        <v>3</v>
      </c>
      <c r="AN54" s="2">
        <f t="shared" si="98"/>
        <v>3</v>
      </c>
      <c r="AO54" s="2">
        <f t="shared" si="98"/>
        <v>4</v>
      </c>
      <c r="AP54" s="2">
        <f t="shared" si="98"/>
        <v>4</v>
      </c>
      <c r="AQ54" s="2">
        <f t="shared" si="98"/>
        <v>4</v>
      </c>
      <c r="AR54" s="2">
        <f t="shared" si="98"/>
        <v>4</v>
      </c>
      <c r="AS54" s="2">
        <f t="shared" si="98"/>
        <v>4</v>
      </c>
      <c r="AT54" s="2">
        <f t="shared" si="98"/>
        <v>4</v>
      </c>
      <c r="AU54" s="2">
        <f>AI47+AU55</f>
        <v>4</v>
      </c>
      <c r="AV54" s="2">
        <f t="shared" si="98"/>
        <v>5</v>
      </c>
      <c r="AW54" s="2">
        <f t="shared" si="98"/>
        <v>5</v>
      </c>
    </row>
    <row r="55" spans="1:49" x14ac:dyDescent="0.35">
      <c r="A55" t="s">
        <v>110</v>
      </c>
      <c r="N55" s="3"/>
      <c r="O55" s="3"/>
      <c r="P55" s="3"/>
      <c r="Q55" s="3"/>
      <c r="Z55" s="2">
        <f>-ROUND(N47*Z56,0)</f>
        <v>0</v>
      </c>
      <c r="AA55" s="2">
        <f t="shared" ref="AA55:AV55" si="99">-ROUND(O47*AA56,0)</f>
        <v>0</v>
      </c>
      <c r="AB55" s="2">
        <f t="shared" si="99"/>
        <v>0</v>
      </c>
      <c r="AC55" s="2">
        <f t="shared" si="99"/>
        <v>0</v>
      </c>
      <c r="AD55" s="2">
        <f t="shared" si="99"/>
        <v>-1</v>
      </c>
      <c r="AE55" s="2">
        <f t="shared" si="99"/>
        <v>-1</v>
      </c>
      <c r="AF55" s="2">
        <f t="shared" si="99"/>
        <v>-1</v>
      </c>
      <c r="AG55" s="2">
        <f t="shared" si="99"/>
        <v>-1</v>
      </c>
      <c r="AH55" s="2">
        <f t="shared" si="99"/>
        <v>-1</v>
      </c>
      <c r="AI55" s="2">
        <f t="shared" si="99"/>
        <v>-1</v>
      </c>
      <c r="AJ55" s="2">
        <f t="shared" si="99"/>
        <v>-1</v>
      </c>
      <c r="AK55" s="2">
        <f t="shared" si="99"/>
        <v>-1</v>
      </c>
      <c r="AL55" s="2">
        <f t="shared" si="99"/>
        <v>-1</v>
      </c>
      <c r="AM55" s="2">
        <f t="shared" si="99"/>
        <v>-1</v>
      </c>
      <c r="AN55" s="2">
        <f t="shared" si="99"/>
        <v>-1</v>
      </c>
      <c r="AO55" s="2">
        <f t="shared" si="99"/>
        <v>-1</v>
      </c>
      <c r="AP55" s="2">
        <f t="shared" si="99"/>
        <v>-1</v>
      </c>
      <c r="AQ55" s="2">
        <f t="shared" si="99"/>
        <v>-1</v>
      </c>
      <c r="AR55" s="2">
        <f t="shared" si="99"/>
        <v>-1</v>
      </c>
      <c r="AS55" s="2">
        <f t="shared" si="99"/>
        <v>-2</v>
      </c>
      <c r="AT55" s="2">
        <f t="shared" si="99"/>
        <v>-2</v>
      </c>
      <c r="AU55" s="2">
        <f t="shared" si="99"/>
        <v>-2</v>
      </c>
      <c r="AV55" s="2">
        <f t="shared" si="99"/>
        <v>-2</v>
      </c>
      <c r="AW55" s="2">
        <f>-ROUND(AK47*AW56,0)</f>
        <v>-2</v>
      </c>
    </row>
    <row r="56" spans="1:49" x14ac:dyDescent="0.35">
      <c r="A56" t="s">
        <v>111</v>
      </c>
      <c r="N56" s="40">
        <v>0.25</v>
      </c>
      <c r="O56" s="40">
        <v>0.25</v>
      </c>
      <c r="P56" s="40">
        <v>0.25</v>
      </c>
      <c r="Q56" s="40">
        <v>0.25</v>
      </c>
      <c r="R56" s="40">
        <v>0.25</v>
      </c>
      <c r="S56" s="40">
        <v>0.25</v>
      </c>
      <c r="T56" s="40">
        <v>0.25</v>
      </c>
      <c r="U56" s="40">
        <v>0.25</v>
      </c>
      <c r="V56" s="40">
        <v>0.25</v>
      </c>
      <c r="W56" s="40">
        <v>0.25</v>
      </c>
      <c r="X56" s="40">
        <v>0.25</v>
      </c>
      <c r="Y56" s="40">
        <v>0.25</v>
      </c>
      <c r="Z56" s="40">
        <v>0.25</v>
      </c>
      <c r="AA56" s="40">
        <v>0.25</v>
      </c>
      <c r="AB56" s="40">
        <v>0.25</v>
      </c>
      <c r="AC56" s="40">
        <v>0.25</v>
      </c>
      <c r="AD56" s="40">
        <v>0.25</v>
      </c>
      <c r="AE56" s="40">
        <v>0.25</v>
      </c>
      <c r="AF56" s="40">
        <v>0.25</v>
      </c>
      <c r="AG56" s="40">
        <v>0.25</v>
      </c>
      <c r="AH56" s="40">
        <v>0.25</v>
      </c>
      <c r="AI56" s="40">
        <v>0.25</v>
      </c>
      <c r="AJ56" s="40">
        <v>0.25</v>
      </c>
      <c r="AK56" s="40">
        <v>0.25</v>
      </c>
      <c r="AL56" s="40">
        <v>0.25</v>
      </c>
      <c r="AM56" s="40">
        <v>0.25</v>
      </c>
      <c r="AN56" s="40">
        <v>0.25</v>
      </c>
      <c r="AO56" s="40">
        <v>0.25</v>
      </c>
      <c r="AP56" s="40">
        <v>0.25</v>
      </c>
      <c r="AQ56" s="40">
        <v>0.25</v>
      </c>
      <c r="AR56" s="40">
        <v>0.25</v>
      </c>
      <c r="AS56" s="40">
        <v>0.25</v>
      </c>
      <c r="AT56" s="40">
        <v>0.25</v>
      </c>
      <c r="AU56" s="40">
        <v>0.25</v>
      </c>
      <c r="AV56" s="40">
        <v>0.25</v>
      </c>
      <c r="AW56" s="40">
        <v>0.25</v>
      </c>
    </row>
    <row r="57" spans="1:49" x14ac:dyDescent="0.35">
      <c r="A57" t="s">
        <v>112</v>
      </c>
      <c r="N57" s="3"/>
      <c r="O57" s="3"/>
      <c r="P57" s="3"/>
      <c r="Q57" s="3"/>
      <c r="Z57" s="3">
        <f>Z54*Z49</f>
        <v>40000</v>
      </c>
      <c r="AA57" s="3">
        <f t="shared" ref="AA57:AW57" si="100">AA54*AA49</f>
        <v>40000</v>
      </c>
      <c r="AB57" s="3">
        <f t="shared" si="100"/>
        <v>40000</v>
      </c>
      <c r="AC57" s="3">
        <f t="shared" si="100"/>
        <v>40000</v>
      </c>
      <c r="AD57" s="3">
        <f t="shared" si="100"/>
        <v>40000</v>
      </c>
      <c r="AE57" s="3">
        <f t="shared" si="100"/>
        <v>40000</v>
      </c>
      <c r="AF57" s="3">
        <f t="shared" si="100"/>
        <v>40000</v>
      </c>
      <c r="AG57" s="3">
        <f t="shared" si="100"/>
        <v>40000</v>
      </c>
      <c r="AH57" s="3">
        <f t="shared" si="100"/>
        <v>40000</v>
      </c>
      <c r="AI57" s="3">
        <f t="shared" si="100"/>
        <v>40000</v>
      </c>
      <c r="AJ57" s="3">
        <f t="shared" si="100"/>
        <v>40000</v>
      </c>
      <c r="AK57" s="3">
        <f t="shared" si="100"/>
        <v>40000</v>
      </c>
      <c r="AL57" s="3">
        <f t="shared" si="100"/>
        <v>80000</v>
      </c>
      <c r="AM57" s="3">
        <f t="shared" si="100"/>
        <v>120000</v>
      </c>
      <c r="AN57" s="3">
        <f t="shared" si="100"/>
        <v>120000</v>
      </c>
      <c r="AO57" s="3">
        <f t="shared" si="100"/>
        <v>160000</v>
      </c>
      <c r="AP57" s="3">
        <f t="shared" si="100"/>
        <v>160000</v>
      </c>
      <c r="AQ57" s="3">
        <f t="shared" si="100"/>
        <v>160000</v>
      </c>
      <c r="AR57" s="3">
        <f t="shared" si="100"/>
        <v>160000</v>
      </c>
      <c r="AS57" s="3">
        <f t="shared" si="100"/>
        <v>160000</v>
      </c>
      <c r="AT57" s="3">
        <f t="shared" si="100"/>
        <v>160000</v>
      </c>
      <c r="AU57" s="3">
        <f t="shared" si="100"/>
        <v>160000</v>
      </c>
      <c r="AV57" s="3">
        <f t="shared" si="100"/>
        <v>200000</v>
      </c>
      <c r="AW57" s="3">
        <f t="shared" si="100"/>
        <v>200000</v>
      </c>
    </row>
    <row r="58" spans="1:49" x14ac:dyDescent="0.35">
      <c r="N58" s="3"/>
      <c r="O58" s="3"/>
      <c r="P58" s="3"/>
      <c r="Q58" s="3"/>
    </row>
    <row r="59" spans="1:49" x14ac:dyDescent="0.35">
      <c r="A59" t="s">
        <v>113</v>
      </c>
      <c r="N59" s="3"/>
      <c r="O59" s="3"/>
      <c r="P59" s="3"/>
      <c r="Q59" s="3"/>
      <c r="Z59" s="6">
        <f>Z57*Z60</f>
        <v>0</v>
      </c>
      <c r="AA59" s="6">
        <f>AA57*AA60</f>
        <v>0</v>
      </c>
      <c r="AB59" s="6">
        <f>AB57*AB60</f>
        <v>0</v>
      </c>
      <c r="AC59" s="6">
        <f t="shared" ref="AC59:AW59" si="101">AC57*AC60</f>
        <v>0</v>
      </c>
      <c r="AD59" s="6">
        <f t="shared" si="101"/>
        <v>0</v>
      </c>
      <c r="AE59" s="6">
        <f t="shared" si="101"/>
        <v>0</v>
      </c>
      <c r="AF59" s="6">
        <f t="shared" si="101"/>
        <v>0</v>
      </c>
      <c r="AG59" s="6">
        <f t="shared" si="101"/>
        <v>0</v>
      </c>
      <c r="AH59" s="6">
        <f t="shared" si="101"/>
        <v>0</v>
      </c>
      <c r="AI59" s="6">
        <f t="shared" si="101"/>
        <v>0</v>
      </c>
      <c r="AJ59" s="6">
        <f t="shared" si="101"/>
        <v>0</v>
      </c>
      <c r="AK59" s="6">
        <f t="shared" si="101"/>
        <v>0</v>
      </c>
      <c r="AL59" s="6">
        <f t="shared" si="101"/>
        <v>0</v>
      </c>
      <c r="AM59" s="6">
        <f t="shared" si="101"/>
        <v>0</v>
      </c>
      <c r="AN59" s="6">
        <f t="shared" si="101"/>
        <v>0</v>
      </c>
      <c r="AO59" s="6">
        <f t="shared" si="101"/>
        <v>0</v>
      </c>
      <c r="AP59" s="6">
        <f t="shared" si="101"/>
        <v>0</v>
      </c>
      <c r="AQ59" s="6">
        <f t="shared" si="101"/>
        <v>0</v>
      </c>
      <c r="AR59" s="6">
        <f t="shared" si="101"/>
        <v>0</v>
      </c>
      <c r="AS59" s="6">
        <f t="shared" si="101"/>
        <v>0</v>
      </c>
      <c r="AT59" s="6">
        <f t="shared" si="101"/>
        <v>0</v>
      </c>
      <c r="AU59" s="6">
        <f t="shared" si="101"/>
        <v>0</v>
      </c>
      <c r="AV59" s="6">
        <f t="shared" si="101"/>
        <v>0</v>
      </c>
      <c r="AW59" s="6">
        <f t="shared" si="101"/>
        <v>0</v>
      </c>
    </row>
    <row r="60" spans="1:49" x14ac:dyDescent="0.35">
      <c r="A60" t="s">
        <v>114</v>
      </c>
      <c r="N60" s="3"/>
      <c r="O60" s="3"/>
      <c r="P60" s="3"/>
      <c r="Q60" s="3"/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0</v>
      </c>
      <c r="AM60" s="40">
        <v>0</v>
      </c>
      <c r="AN60" s="40">
        <v>0</v>
      </c>
      <c r="AO60" s="40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</row>
    <row r="61" spans="1:49" x14ac:dyDescent="0.35">
      <c r="N61" s="3"/>
      <c r="O61" s="3"/>
      <c r="P61" s="3"/>
      <c r="Q61" s="3"/>
    </row>
    <row r="62" spans="1:49" x14ac:dyDescent="0.35">
      <c r="A62" t="s">
        <v>115</v>
      </c>
      <c r="N62" s="3"/>
      <c r="O62" s="3"/>
      <c r="P62" s="3"/>
      <c r="Q62" s="3"/>
      <c r="Z62" s="6">
        <f>Z57+Z59</f>
        <v>40000</v>
      </c>
      <c r="AA62" s="6">
        <f>AA57+AA59</f>
        <v>40000</v>
      </c>
      <c r="AB62" s="6">
        <f>AB57+AB59</f>
        <v>40000</v>
      </c>
      <c r="AC62" s="6">
        <f t="shared" ref="AC62:AW62" si="102">AC57+AC59</f>
        <v>40000</v>
      </c>
      <c r="AD62" s="6">
        <f t="shared" si="102"/>
        <v>40000</v>
      </c>
      <c r="AE62" s="6">
        <f t="shared" si="102"/>
        <v>40000</v>
      </c>
      <c r="AF62" s="6">
        <f t="shared" si="102"/>
        <v>40000</v>
      </c>
      <c r="AG62" s="6">
        <f t="shared" si="102"/>
        <v>40000</v>
      </c>
      <c r="AH62" s="6">
        <f t="shared" si="102"/>
        <v>40000</v>
      </c>
      <c r="AI62" s="6">
        <f t="shared" si="102"/>
        <v>40000</v>
      </c>
      <c r="AJ62" s="6">
        <f t="shared" si="102"/>
        <v>40000</v>
      </c>
      <c r="AK62" s="6">
        <f t="shared" si="102"/>
        <v>40000</v>
      </c>
      <c r="AL62" s="6">
        <f t="shared" si="102"/>
        <v>80000</v>
      </c>
      <c r="AM62" s="6">
        <f t="shared" si="102"/>
        <v>120000</v>
      </c>
      <c r="AN62" s="6">
        <f t="shared" si="102"/>
        <v>120000</v>
      </c>
      <c r="AO62" s="6">
        <f t="shared" si="102"/>
        <v>160000</v>
      </c>
      <c r="AP62" s="6">
        <f t="shared" si="102"/>
        <v>160000</v>
      </c>
      <c r="AQ62" s="6">
        <f t="shared" si="102"/>
        <v>160000</v>
      </c>
      <c r="AR62" s="6">
        <f t="shared" si="102"/>
        <v>160000</v>
      </c>
      <c r="AS62" s="6">
        <f t="shared" si="102"/>
        <v>160000</v>
      </c>
      <c r="AT62" s="6">
        <f t="shared" si="102"/>
        <v>160000</v>
      </c>
      <c r="AU62" s="6">
        <f t="shared" si="102"/>
        <v>160000</v>
      </c>
      <c r="AV62" s="6">
        <f t="shared" si="102"/>
        <v>200000</v>
      </c>
      <c r="AW62" s="6">
        <f t="shared" si="102"/>
        <v>200000</v>
      </c>
    </row>
    <row r="63" spans="1:49" x14ac:dyDescent="0.35">
      <c r="N63" s="3"/>
      <c r="O63" s="3"/>
      <c r="P63" s="3"/>
      <c r="Q63" s="3"/>
    </row>
    <row r="64" spans="1:49" x14ac:dyDescent="0.35">
      <c r="A64" s="11" t="s">
        <v>42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3"/>
      <c r="O64" s="3"/>
      <c r="P64" s="3"/>
      <c r="Q64" s="3"/>
    </row>
    <row r="65" spans="1:49" x14ac:dyDescent="0.35">
      <c r="N65" s="3"/>
      <c r="O65" s="3"/>
      <c r="P65" s="3"/>
      <c r="Q65" s="3"/>
    </row>
    <row r="66" spans="1:49" x14ac:dyDescent="0.35">
      <c r="A66" s="9" t="s">
        <v>116</v>
      </c>
    </row>
    <row r="67" spans="1:49" x14ac:dyDescent="0.35">
      <c r="A67" t="s">
        <v>117</v>
      </c>
      <c r="N67" s="46">
        <f>N50*N73</f>
        <v>4000</v>
      </c>
      <c r="O67" s="46">
        <f t="shared" ref="O67:AW67" si="103">O50*O73</f>
        <v>4000</v>
      </c>
      <c r="P67" s="46">
        <f t="shared" si="103"/>
        <v>4000</v>
      </c>
      <c r="Q67" s="46">
        <f t="shared" si="103"/>
        <v>4000</v>
      </c>
      <c r="R67" s="46">
        <f t="shared" si="103"/>
        <v>8000</v>
      </c>
      <c r="S67" s="46">
        <f t="shared" si="103"/>
        <v>8000</v>
      </c>
      <c r="T67" s="46">
        <f t="shared" si="103"/>
        <v>8000</v>
      </c>
      <c r="U67" s="46">
        <f t="shared" si="103"/>
        <v>8000</v>
      </c>
      <c r="V67" s="46">
        <f t="shared" si="103"/>
        <v>8000</v>
      </c>
      <c r="W67" s="46">
        <f t="shared" si="103"/>
        <v>8000</v>
      </c>
      <c r="X67" s="46">
        <f t="shared" si="103"/>
        <v>8000</v>
      </c>
      <c r="Y67" s="46">
        <f t="shared" si="103"/>
        <v>8000</v>
      </c>
      <c r="Z67" s="46">
        <f t="shared" si="103"/>
        <v>12000</v>
      </c>
      <c r="AA67" s="46">
        <f t="shared" si="103"/>
        <v>16000</v>
      </c>
      <c r="AB67" s="46">
        <f t="shared" si="103"/>
        <v>16000</v>
      </c>
      <c r="AC67" s="46">
        <f t="shared" si="103"/>
        <v>20000</v>
      </c>
      <c r="AD67" s="46">
        <f t="shared" si="103"/>
        <v>20000</v>
      </c>
      <c r="AE67" s="46">
        <f t="shared" si="103"/>
        <v>20000</v>
      </c>
      <c r="AF67" s="46">
        <f t="shared" si="103"/>
        <v>20000</v>
      </c>
      <c r="AG67" s="46">
        <f t="shared" si="103"/>
        <v>24000</v>
      </c>
      <c r="AH67" s="46">
        <f t="shared" si="103"/>
        <v>24000</v>
      </c>
      <c r="AI67" s="46">
        <f t="shared" si="103"/>
        <v>24000</v>
      </c>
      <c r="AJ67" s="46">
        <f t="shared" si="103"/>
        <v>28000</v>
      </c>
      <c r="AK67" s="46">
        <f t="shared" si="103"/>
        <v>28000</v>
      </c>
      <c r="AL67" s="46">
        <f t="shared" si="103"/>
        <v>36000</v>
      </c>
      <c r="AM67" s="46">
        <f t="shared" si="103"/>
        <v>36000</v>
      </c>
      <c r="AN67" s="46">
        <f t="shared" si="103"/>
        <v>40000</v>
      </c>
      <c r="AO67" s="46">
        <f t="shared" si="103"/>
        <v>40000</v>
      </c>
      <c r="AP67" s="46">
        <f t="shared" si="103"/>
        <v>44000</v>
      </c>
      <c r="AQ67" s="46">
        <f t="shared" si="103"/>
        <v>48000</v>
      </c>
      <c r="AR67" s="46">
        <f t="shared" si="103"/>
        <v>48000</v>
      </c>
      <c r="AS67" s="46">
        <f t="shared" si="103"/>
        <v>52000</v>
      </c>
      <c r="AT67" s="46">
        <f t="shared" si="103"/>
        <v>52000</v>
      </c>
      <c r="AU67" s="46">
        <f t="shared" si="103"/>
        <v>56000</v>
      </c>
      <c r="AV67" s="46">
        <f t="shared" si="103"/>
        <v>60000</v>
      </c>
      <c r="AW67" s="46">
        <f t="shared" si="103"/>
        <v>60000</v>
      </c>
    </row>
    <row r="68" spans="1:49" x14ac:dyDescent="0.35">
      <c r="A68" t="s">
        <v>118</v>
      </c>
      <c r="N68" s="47">
        <f>N57*N74</f>
        <v>0</v>
      </c>
      <c r="O68" s="47">
        <f t="shared" ref="O68:AW68" si="104">O57*O74</f>
        <v>0</v>
      </c>
      <c r="P68" s="47">
        <f t="shared" si="104"/>
        <v>0</v>
      </c>
      <c r="Q68" s="47">
        <f t="shared" si="104"/>
        <v>0</v>
      </c>
      <c r="R68" s="47">
        <f t="shared" si="104"/>
        <v>0</v>
      </c>
      <c r="S68" s="47">
        <f t="shared" si="104"/>
        <v>0</v>
      </c>
      <c r="T68" s="47">
        <f t="shared" si="104"/>
        <v>0</v>
      </c>
      <c r="U68" s="47">
        <f t="shared" si="104"/>
        <v>0</v>
      </c>
      <c r="V68" s="47">
        <f t="shared" si="104"/>
        <v>0</v>
      </c>
      <c r="W68" s="47">
        <f t="shared" si="104"/>
        <v>0</v>
      </c>
      <c r="X68" s="47">
        <f t="shared" si="104"/>
        <v>0</v>
      </c>
      <c r="Y68" s="47">
        <f t="shared" si="104"/>
        <v>0</v>
      </c>
      <c r="Z68" s="47">
        <f t="shared" si="104"/>
        <v>1000</v>
      </c>
      <c r="AA68" s="47">
        <f t="shared" si="104"/>
        <v>1000</v>
      </c>
      <c r="AB68" s="47">
        <f t="shared" si="104"/>
        <v>1000</v>
      </c>
      <c r="AC68" s="47">
        <f t="shared" si="104"/>
        <v>1000</v>
      </c>
      <c r="AD68" s="47">
        <f t="shared" si="104"/>
        <v>1000</v>
      </c>
      <c r="AE68" s="47">
        <f t="shared" si="104"/>
        <v>1000</v>
      </c>
      <c r="AF68" s="47">
        <f t="shared" si="104"/>
        <v>1000</v>
      </c>
      <c r="AG68" s="47">
        <f t="shared" si="104"/>
        <v>1000</v>
      </c>
      <c r="AH68" s="47">
        <f t="shared" si="104"/>
        <v>1000</v>
      </c>
      <c r="AI68" s="47">
        <f t="shared" si="104"/>
        <v>1000</v>
      </c>
      <c r="AJ68" s="47">
        <f t="shared" si="104"/>
        <v>1000</v>
      </c>
      <c r="AK68" s="47">
        <f t="shared" si="104"/>
        <v>1000</v>
      </c>
      <c r="AL68" s="47">
        <f t="shared" si="104"/>
        <v>2000</v>
      </c>
      <c r="AM68" s="47">
        <f t="shared" si="104"/>
        <v>3000</v>
      </c>
      <c r="AN68" s="47">
        <f t="shared" si="104"/>
        <v>3000</v>
      </c>
      <c r="AO68" s="47">
        <f t="shared" si="104"/>
        <v>4000</v>
      </c>
      <c r="AP68" s="47">
        <f t="shared" si="104"/>
        <v>4000</v>
      </c>
      <c r="AQ68" s="47">
        <f t="shared" si="104"/>
        <v>4000</v>
      </c>
      <c r="AR68" s="47">
        <f t="shared" si="104"/>
        <v>4000</v>
      </c>
      <c r="AS68" s="47">
        <f t="shared" si="104"/>
        <v>4000</v>
      </c>
      <c r="AT68" s="47">
        <f t="shared" si="104"/>
        <v>4000</v>
      </c>
      <c r="AU68" s="47">
        <f t="shared" si="104"/>
        <v>4000</v>
      </c>
      <c r="AV68" s="47">
        <f t="shared" si="104"/>
        <v>5000</v>
      </c>
      <c r="AW68" s="47">
        <f t="shared" si="104"/>
        <v>5000</v>
      </c>
    </row>
    <row r="69" spans="1:49" x14ac:dyDescent="0.35">
      <c r="A69" t="s">
        <v>119</v>
      </c>
      <c r="N69" s="48">
        <f>N59*N75</f>
        <v>0</v>
      </c>
      <c r="O69" s="48">
        <f t="shared" ref="O69:AW69" si="105">O59*O75</f>
        <v>0</v>
      </c>
      <c r="P69" s="48">
        <f t="shared" si="105"/>
        <v>0</v>
      </c>
      <c r="Q69" s="48">
        <f t="shared" si="105"/>
        <v>0</v>
      </c>
      <c r="R69" s="48">
        <f t="shared" si="105"/>
        <v>0</v>
      </c>
      <c r="S69" s="48">
        <f t="shared" si="105"/>
        <v>0</v>
      </c>
      <c r="T69" s="48">
        <f t="shared" si="105"/>
        <v>0</v>
      </c>
      <c r="U69" s="48">
        <f t="shared" si="105"/>
        <v>0</v>
      </c>
      <c r="V69" s="48">
        <f t="shared" si="105"/>
        <v>0</v>
      </c>
      <c r="W69" s="48">
        <f t="shared" si="105"/>
        <v>0</v>
      </c>
      <c r="X69" s="48">
        <f t="shared" si="105"/>
        <v>0</v>
      </c>
      <c r="Y69" s="48">
        <f t="shared" si="105"/>
        <v>0</v>
      </c>
      <c r="Z69" s="48">
        <f t="shared" si="105"/>
        <v>0</v>
      </c>
      <c r="AA69" s="48">
        <f t="shared" si="105"/>
        <v>0</v>
      </c>
      <c r="AB69" s="48">
        <f t="shared" si="105"/>
        <v>0</v>
      </c>
      <c r="AC69" s="48">
        <f t="shared" si="105"/>
        <v>0</v>
      </c>
      <c r="AD69" s="48">
        <f t="shared" si="105"/>
        <v>0</v>
      </c>
      <c r="AE69" s="48">
        <f t="shared" si="105"/>
        <v>0</v>
      </c>
      <c r="AF69" s="48">
        <f t="shared" si="105"/>
        <v>0</v>
      </c>
      <c r="AG69" s="48">
        <f t="shared" si="105"/>
        <v>0</v>
      </c>
      <c r="AH69" s="48">
        <f t="shared" si="105"/>
        <v>0</v>
      </c>
      <c r="AI69" s="48">
        <f t="shared" si="105"/>
        <v>0</v>
      </c>
      <c r="AJ69" s="48">
        <f t="shared" si="105"/>
        <v>0</v>
      </c>
      <c r="AK69" s="48">
        <f t="shared" si="105"/>
        <v>0</v>
      </c>
      <c r="AL69" s="48">
        <f t="shared" si="105"/>
        <v>0</v>
      </c>
      <c r="AM69" s="48">
        <f t="shared" si="105"/>
        <v>0</v>
      </c>
      <c r="AN69" s="48">
        <f t="shared" si="105"/>
        <v>0</v>
      </c>
      <c r="AO69" s="48">
        <f t="shared" si="105"/>
        <v>0</v>
      </c>
      <c r="AP69" s="48">
        <f t="shared" si="105"/>
        <v>0</v>
      </c>
      <c r="AQ69" s="48">
        <f t="shared" si="105"/>
        <v>0</v>
      </c>
      <c r="AR69" s="48">
        <f t="shared" si="105"/>
        <v>0</v>
      </c>
      <c r="AS69" s="48">
        <f t="shared" si="105"/>
        <v>0</v>
      </c>
      <c r="AT69" s="48">
        <f t="shared" si="105"/>
        <v>0</v>
      </c>
      <c r="AU69" s="48">
        <f t="shared" si="105"/>
        <v>0</v>
      </c>
      <c r="AV69" s="48">
        <f t="shared" si="105"/>
        <v>0</v>
      </c>
      <c r="AW69" s="48">
        <f t="shared" si="105"/>
        <v>0</v>
      </c>
    </row>
    <row r="70" spans="1:49" x14ac:dyDescent="0.35">
      <c r="A70" t="s">
        <v>120</v>
      </c>
      <c r="N70" s="46">
        <f>SUM(N67:N69)</f>
        <v>4000</v>
      </c>
      <c r="O70" s="46">
        <f t="shared" ref="O70:AW70" si="106">SUM(O67:O69)</f>
        <v>4000</v>
      </c>
      <c r="P70" s="46">
        <f t="shared" si="106"/>
        <v>4000</v>
      </c>
      <c r="Q70" s="46">
        <f t="shared" si="106"/>
        <v>4000</v>
      </c>
      <c r="R70" s="46">
        <f t="shared" si="106"/>
        <v>8000</v>
      </c>
      <c r="S70" s="46">
        <f t="shared" si="106"/>
        <v>8000</v>
      </c>
      <c r="T70" s="46">
        <f t="shared" si="106"/>
        <v>8000</v>
      </c>
      <c r="U70" s="46">
        <f t="shared" si="106"/>
        <v>8000</v>
      </c>
      <c r="V70" s="46">
        <f t="shared" si="106"/>
        <v>8000</v>
      </c>
      <c r="W70" s="46">
        <f t="shared" si="106"/>
        <v>8000</v>
      </c>
      <c r="X70" s="46">
        <f t="shared" si="106"/>
        <v>8000</v>
      </c>
      <c r="Y70" s="46">
        <f t="shared" si="106"/>
        <v>8000</v>
      </c>
      <c r="Z70" s="46">
        <f t="shared" si="106"/>
        <v>13000</v>
      </c>
      <c r="AA70" s="46">
        <f t="shared" si="106"/>
        <v>17000</v>
      </c>
      <c r="AB70" s="46">
        <f t="shared" si="106"/>
        <v>17000</v>
      </c>
      <c r="AC70" s="46">
        <f t="shared" si="106"/>
        <v>21000</v>
      </c>
      <c r="AD70" s="46">
        <f t="shared" si="106"/>
        <v>21000</v>
      </c>
      <c r="AE70" s="46">
        <f t="shared" si="106"/>
        <v>21000</v>
      </c>
      <c r="AF70" s="46">
        <f t="shared" si="106"/>
        <v>21000</v>
      </c>
      <c r="AG70" s="46">
        <f t="shared" si="106"/>
        <v>25000</v>
      </c>
      <c r="AH70" s="46">
        <f t="shared" si="106"/>
        <v>25000</v>
      </c>
      <c r="AI70" s="46">
        <f t="shared" si="106"/>
        <v>25000</v>
      </c>
      <c r="AJ70" s="46">
        <f t="shared" si="106"/>
        <v>29000</v>
      </c>
      <c r="AK70" s="46">
        <f t="shared" si="106"/>
        <v>29000</v>
      </c>
      <c r="AL70" s="46">
        <f t="shared" si="106"/>
        <v>38000</v>
      </c>
      <c r="AM70" s="46">
        <f t="shared" si="106"/>
        <v>39000</v>
      </c>
      <c r="AN70" s="46">
        <f t="shared" si="106"/>
        <v>43000</v>
      </c>
      <c r="AO70" s="46">
        <f t="shared" si="106"/>
        <v>44000</v>
      </c>
      <c r="AP70" s="46">
        <f t="shared" si="106"/>
        <v>48000</v>
      </c>
      <c r="AQ70" s="46">
        <f t="shared" si="106"/>
        <v>52000</v>
      </c>
      <c r="AR70" s="46">
        <f t="shared" si="106"/>
        <v>52000</v>
      </c>
      <c r="AS70" s="46">
        <f t="shared" si="106"/>
        <v>56000</v>
      </c>
      <c r="AT70" s="46">
        <f t="shared" si="106"/>
        <v>56000</v>
      </c>
      <c r="AU70" s="46">
        <f t="shared" si="106"/>
        <v>60000</v>
      </c>
      <c r="AV70" s="46">
        <f t="shared" si="106"/>
        <v>65000</v>
      </c>
      <c r="AW70" s="46">
        <f t="shared" si="106"/>
        <v>65000</v>
      </c>
    </row>
    <row r="72" spans="1:49" x14ac:dyDescent="0.35">
      <c r="A72" s="9" t="s">
        <v>121</v>
      </c>
    </row>
    <row r="73" spans="1:49" x14ac:dyDescent="0.35">
      <c r="A73" t="s">
        <v>117</v>
      </c>
      <c r="N73" s="41">
        <v>0.1</v>
      </c>
      <c r="O73" s="41">
        <v>0.1</v>
      </c>
      <c r="P73" s="41">
        <v>0.1</v>
      </c>
      <c r="Q73" s="41">
        <v>0.1</v>
      </c>
      <c r="R73" s="41">
        <v>0.1</v>
      </c>
      <c r="S73" s="41">
        <v>0.1</v>
      </c>
      <c r="T73" s="41">
        <v>0.1</v>
      </c>
      <c r="U73" s="41">
        <v>0.1</v>
      </c>
      <c r="V73" s="41">
        <v>0.1</v>
      </c>
      <c r="W73" s="41">
        <v>0.1</v>
      </c>
      <c r="X73" s="41">
        <v>0.1</v>
      </c>
      <c r="Y73" s="41">
        <v>0.1</v>
      </c>
      <c r="Z73" s="41">
        <v>0.1</v>
      </c>
      <c r="AA73" s="41">
        <v>0.1</v>
      </c>
      <c r="AB73" s="41">
        <v>0.1</v>
      </c>
      <c r="AC73" s="41">
        <v>0.1</v>
      </c>
      <c r="AD73" s="41">
        <v>0.1</v>
      </c>
      <c r="AE73" s="41">
        <v>0.1</v>
      </c>
      <c r="AF73" s="41">
        <v>0.1</v>
      </c>
      <c r="AG73" s="41">
        <v>0.1</v>
      </c>
      <c r="AH73" s="41">
        <v>0.1</v>
      </c>
      <c r="AI73" s="41">
        <v>0.1</v>
      </c>
      <c r="AJ73" s="41">
        <v>0.1</v>
      </c>
      <c r="AK73" s="41">
        <v>0.1</v>
      </c>
      <c r="AL73" s="41">
        <v>0.1</v>
      </c>
      <c r="AM73" s="41">
        <v>0.1</v>
      </c>
      <c r="AN73" s="41">
        <v>0.1</v>
      </c>
      <c r="AO73" s="41">
        <v>0.1</v>
      </c>
      <c r="AP73" s="41">
        <v>0.1</v>
      </c>
      <c r="AQ73" s="41">
        <v>0.1</v>
      </c>
      <c r="AR73" s="41">
        <v>0.1</v>
      </c>
      <c r="AS73" s="41">
        <v>0.1</v>
      </c>
      <c r="AT73" s="41">
        <v>0.1</v>
      </c>
      <c r="AU73" s="41">
        <v>0.1</v>
      </c>
      <c r="AV73" s="41">
        <v>0.1</v>
      </c>
      <c r="AW73" s="41">
        <v>0.1</v>
      </c>
    </row>
    <row r="74" spans="1:49" x14ac:dyDescent="0.35">
      <c r="A74" t="s">
        <v>118</v>
      </c>
      <c r="N74" s="41">
        <v>2.5000000000000001E-2</v>
      </c>
      <c r="O74" s="41">
        <v>2.5000000000000001E-2</v>
      </c>
      <c r="P74" s="41">
        <v>2.5000000000000001E-2</v>
      </c>
      <c r="Q74" s="41">
        <v>2.5000000000000001E-2</v>
      </c>
      <c r="R74" s="41">
        <v>2.5000000000000001E-2</v>
      </c>
      <c r="S74" s="41">
        <v>2.5000000000000001E-2</v>
      </c>
      <c r="T74" s="41">
        <v>2.5000000000000001E-2</v>
      </c>
      <c r="U74" s="41">
        <v>2.5000000000000001E-2</v>
      </c>
      <c r="V74" s="41">
        <v>2.5000000000000001E-2</v>
      </c>
      <c r="W74" s="41">
        <v>2.5000000000000001E-2</v>
      </c>
      <c r="X74" s="41">
        <v>2.5000000000000001E-2</v>
      </c>
      <c r="Y74" s="41">
        <v>2.5000000000000001E-2</v>
      </c>
      <c r="Z74" s="41">
        <v>2.5000000000000001E-2</v>
      </c>
      <c r="AA74" s="41">
        <v>2.5000000000000001E-2</v>
      </c>
      <c r="AB74" s="41">
        <v>2.5000000000000001E-2</v>
      </c>
      <c r="AC74" s="41">
        <v>2.5000000000000001E-2</v>
      </c>
      <c r="AD74" s="41">
        <v>2.5000000000000001E-2</v>
      </c>
      <c r="AE74" s="41">
        <v>2.5000000000000001E-2</v>
      </c>
      <c r="AF74" s="41">
        <v>2.5000000000000001E-2</v>
      </c>
      <c r="AG74" s="41">
        <v>2.5000000000000001E-2</v>
      </c>
      <c r="AH74" s="41">
        <v>2.5000000000000001E-2</v>
      </c>
      <c r="AI74" s="41">
        <v>2.5000000000000001E-2</v>
      </c>
      <c r="AJ74" s="41">
        <v>2.5000000000000001E-2</v>
      </c>
      <c r="AK74" s="41">
        <v>2.5000000000000001E-2</v>
      </c>
      <c r="AL74" s="41">
        <v>2.5000000000000001E-2</v>
      </c>
      <c r="AM74" s="41">
        <v>2.5000000000000001E-2</v>
      </c>
      <c r="AN74" s="41">
        <v>2.5000000000000001E-2</v>
      </c>
      <c r="AO74" s="41">
        <v>2.5000000000000001E-2</v>
      </c>
      <c r="AP74" s="41">
        <v>2.5000000000000001E-2</v>
      </c>
      <c r="AQ74" s="41">
        <v>2.5000000000000001E-2</v>
      </c>
      <c r="AR74" s="41">
        <v>2.5000000000000001E-2</v>
      </c>
      <c r="AS74" s="41">
        <v>2.5000000000000001E-2</v>
      </c>
      <c r="AT74" s="41">
        <v>2.5000000000000001E-2</v>
      </c>
      <c r="AU74" s="41">
        <v>2.5000000000000001E-2</v>
      </c>
      <c r="AV74" s="41">
        <v>2.5000000000000001E-2</v>
      </c>
      <c r="AW74" s="41">
        <v>2.5000000000000001E-2</v>
      </c>
    </row>
    <row r="75" spans="1:49" x14ac:dyDescent="0.35">
      <c r="A75" t="s">
        <v>119</v>
      </c>
      <c r="N75" s="41">
        <v>0.08</v>
      </c>
      <c r="O75" s="41">
        <v>0.08</v>
      </c>
      <c r="P75" s="41">
        <v>0.08</v>
      </c>
      <c r="Q75" s="41">
        <v>0.08</v>
      </c>
      <c r="R75" s="41">
        <v>0.08</v>
      </c>
      <c r="S75" s="41">
        <v>0.08</v>
      </c>
      <c r="T75" s="41">
        <v>0.08</v>
      </c>
      <c r="U75" s="41">
        <v>0.08</v>
      </c>
      <c r="V75" s="41">
        <v>0.08</v>
      </c>
      <c r="W75" s="41">
        <v>0.08</v>
      </c>
      <c r="X75" s="41">
        <v>0.08</v>
      </c>
      <c r="Y75" s="41">
        <v>0.08</v>
      </c>
      <c r="Z75" s="41">
        <v>0.08</v>
      </c>
      <c r="AA75" s="41">
        <v>0.08</v>
      </c>
      <c r="AB75" s="41">
        <v>0.08</v>
      </c>
      <c r="AC75" s="41">
        <v>0.08</v>
      </c>
      <c r="AD75" s="41">
        <v>0.08</v>
      </c>
      <c r="AE75" s="41">
        <v>0.08</v>
      </c>
      <c r="AF75" s="41">
        <v>0.08</v>
      </c>
      <c r="AG75" s="41">
        <v>0.08</v>
      </c>
      <c r="AH75" s="41">
        <v>0.08</v>
      </c>
      <c r="AI75" s="41">
        <v>0.08</v>
      </c>
      <c r="AJ75" s="41">
        <v>0.08</v>
      </c>
      <c r="AK75" s="41">
        <v>0.08</v>
      </c>
      <c r="AL75" s="41">
        <v>0.08</v>
      </c>
      <c r="AM75" s="41">
        <v>0.08</v>
      </c>
      <c r="AN75" s="41">
        <v>0.08</v>
      </c>
      <c r="AO75" s="41">
        <v>0.08</v>
      </c>
      <c r="AP75" s="41">
        <v>0.08</v>
      </c>
      <c r="AQ75" s="41">
        <v>0.08</v>
      </c>
      <c r="AR75" s="41">
        <v>0.08</v>
      </c>
      <c r="AS75" s="41">
        <v>0.08</v>
      </c>
      <c r="AT75" s="41">
        <v>0.08</v>
      </c>
      <c r="AU75" s="41">
        <v>0.08</v>
      </c>
      <c r="AV75" s="41">
        <v>0.08</v>
      </c>
      <c r="AW75" s="41">
        <v>0.08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B215-F866-420E-9A29-321AB697A389}">
  <dimension ref="A1:AX24"/>
  <sheetViews>
    <sheetView zoomScale="7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8" sqref="E38"/>
    </sheetView>
  </sheetViews>
  <sheetFormatPr defaultColWidth="8.6328125" defaultRowHeight="14.5" x14ac:dyDescent="0.35"/>
  <cols>
    <col min="1" max="1" width="19.453125" customWidth="1"/>
    <col min="2" max="2" width="19.54296875" customWidth="1"/>
    <col min="3" max="14" width="10.36328125" customWidth="1"/>
    <col min="15" max="15" width="11.54296875" bestFit="1" customWidth="1"/>
    <col min="27" max="27" width="11.54296875" bestFit="1" customWidth="1"/>
    <col min="38" max="38" width="10.6328125" bestFit="1" customWidth="1"/>
  </cols>
  <sheetData>
    <row r="1" spans="1:50" hidden="1" x14ac:dyDescent="0.35"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6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7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64</v>
      </c>
      <c r="AL1" s="4" t="s">
        <v>65</v>
      </c>
      <c r="AM1" s="4" t="s">
        <v>66</v>
      </c>
      <c r="AN1" s="4" t="s">
        <v>67</v>
      </c>
      <c r="AO1" s="4" t="s">
        <v>68</v>
      </c>
      <c r="AP1" s="4" t="s">
        <v>69</v>
      </c>
      <c r="AQ1" s="4" t="s">
        <v>70</v>
      </c>
      <c r="AR1" s="4" t="s">
        <v>71</v>
      </c>
      <c r="AS1" s="4" t="s">
        <v>72</v>
      </c>
      <c r="AT1" s="4" t="s">
        <v>73</v>
      </c>
      <c r="AU1" s="4" t="s">
        <v>74</v>
      </c>
      <c r="AV1" s="4" t="s">
        <v>75</v>
      </c>
      <c r="AW1" s="4" t="s">
        <v>76</v>
      </c>
      <c r="AX1" s="4" t="s">
        <v>77</v>
      </c>
    </row>
    <row r="2" spans="1:50" hidden="1" x14ac:dyDescent="0.35"/>
    <row r="3" spans="1:50" s="32" customFormat="1" hidden="1" x14ac:dyDescent="0.35">
      <c r="A3" s="25" t="s">
        <v>83</v>
      </c>
      <c r="C3" s="26"/>
    </row>
    <row r="4" spans="1:50" hidden="1" x14ac:dyDescent="0.35">
      <c r="A4" s="1"/>
      <c r="C4" s="9"/>
    </row>
    <row r="5" spans="1:50" s="9" customFormat="1" hidden="1" x14ac:dyDescent="0.35"/>
    <row r="6" spans="1:50" hidden="1" x14ac:dyDescent="0.35">
      <c r="C6" s="27"/>
      <c r="G6" s="27"/>
      <c r="K6" s="27"/>
    </row>
    <row r="7" spans="1:50" hidden="1" x14ac:dyDescent="0.35">
      <c r="F7" s="27"/>
    </row>
    <row r="8" spans="1:50" hidden="1" x14ac:dyDescent="0.35">
      <c r="F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idden="1" x14ac:dyDescent="0.35">
      <c r="F9" s="27"/>
      <c r="AA9" s="27"/>
      <c r="AL9" s="27"/>
    </row>
    <row r="10" spans="1:50" hidden="1" x14ac:dyDescent="0.35">
      <c r="C10" s="33"/>
      <c r="D10" s="33"/>
      <c r="E10" s="33"/>
      <c r="F10" s="28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28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 s="29" customFormat="1" hidden="1" x14ac:dyDescent="0.35"/>
    <row r="12" spans="1:50" hidden="1" x14ac:dyDescent="0.35"/>
    <row r="13" spans="1:50" s="25" customFormat="1" hidden="1" x14ac:dyDescent="0.35">
      <c r="A13" s="25" t="s">
        <v>82</v>
      </c>
    </row>
    <row r="14" spans="1:50" hidden="1" x14ac:dyDescent="0.35"/>
    <row r="15" spans="1:50" hidden="1" x14ac:dyDescent="0.35">
      <c r="A15" s="9"/>
      <c r="B15" s="30"/>
    </row>
    <row r="16" spans="1:50" hidden="1" x14ac:dyDescent="0.35">
      <c r="B16" s="3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2:50" hidden="1" x14ac:dyDescent="0.35">
      <c r="B17" s="31"/>
      <c r="C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2:50" hidden="1" x14ac:dyDescent="0.35">
      <c r="B18" s="31"/>
      <c r="F18" s="3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2:50" hidden="1" x14ac:dyDescent="0.35">
      <c r="B19" s="31"/>
      <c r="F19" s="3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2:50" hidden="1" x14ac:dyDescent="0.35">
      <c r="B20" s="31"/>
      <c r="C20" s="33"/>
      <c r="D20" s="33"/>
      <c r="E20" s="33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2:50" hidden="1" x14ac:dyDescent="0.35">
      <c r="B21" s="3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2:50" hidden="1" x14ac:dyDescent="0.35">
      <c r="B22" s="3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2:50" x14ac:dyDescent="0.35">
      <c r="B23" s="3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2:50" x14ac:dyDescent="0.3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AE8-4A51-48A2-B04F-0F276AB2B283}">
  <dimension ref="A1:AX27"/>
  <sheetViews>
    <sheetView zoomScale="85" zoomScaleNormal="85" workbookViewId="0">
      <pane xSplit="13" ySplit="1" topLeftCell="N2" activePane="bottomRight" state="frozen"/>
      <selection pane="topRight" activeCell="N1" sqref="N1"/>
      <selection pane="bottomLeft" activeCell="A2" sqref="A2"/>
      <selection pane="bottomRight"/>
    </sheetView>
  </sheetViews>
  <sheetFormatPr defaultRowHeight="14.5" x14ac:dyDescent="0.35"/>
  <cols>
    <col min="1" max="1" width="32.453125" customWidth="1"/>
    <col min="2" max="12" width="0" hidden="1" customWidth="1"/>
    <col min="13" max="13" width="9.54296875" hidden="1" customWidth="1"/>
    <col min="14" max="14" width="12.54296875" bestFit="1" customWidth="1"/>
    <col min="15" max="15" width="10.36328125" customWidth="1"/>
    <col min="16" max="22" width="10" bestFit="1" customWidth="1"/>
    <col min="23" max="25" width="11.54296875" bestFit="1" customWidth="1"/>
    <col min="26" max="26" width="11.90625" customWidth="1"/>
    <col min="27" max="35" width="11.54296875" bestFit="1" customWidth="1"/>
    <col min="36" max="49" width="12.54296875" bestFit="1" customWidth="1"/>
  </cols>
  <sheetData>
    <row r="1" spans="1:50" x14ac:dyDescent="0.35">
      <c r="A1" s="1" t="s">
        <v>44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6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7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64</v>
      </c>
      <c r="AK1" s="4" t="s">
        <v>65</v>
      </c>
      <c r="AL1" s="4" t="s">
        <v>66</v>
      </c>
      <c r="AM1" s="4" t="s">
        <v>67</v>
      </c>
      <c r="AN1" s="4" t="s">
        <v>68</v>
      </c>
      <c r="AO1" s="4" t="s">
        <v>69</v>
      </c>
      <c r="AP1" s="4" t="s">
        <v>70</v>
      </c>
      <c r="AQ1" s="4" t="s">
        <v>71</v>
      </c>
      <c r="AR1" s="4" t="s">
        <v>72</v>
      </c>
      <c r="AS1" s="4" t="s">
        <v>73</v>
      </c>
      <c r="AT1" s="4" t="s">
        <v>74</v>
      </c>
      <c r="AU1" s="4" t="s">
        <v>75</v>
      </c>
      <c r="AV1" s="4" t="s">
        <v>76</v>
      </c>
      <c r="AW1" s="4" t="s">
        <v>77</v>
      </c>
    </row>
    <row r="3" spans="1:50" s="1" customFormat="1" x14ac:dyDescent="0.35">
      <c r="A3" s="1" t="s">
        <v>93</v>
      </c>
      <c r="N3" s="3">
        <f>'P&amp;L, BS &amp; CF'!O15</f>
        <v>40000</v>
      </c>
      <c r="O3" s="3">
        <f>'P&amp;L, BS &amp; CF'!P15</f>
        <v>80000</v>
      </c>
      <c r="P3" s="3">
        <f>'P&amp;L, BS &amp; CF'!Q15</f>
        <v>120000</v>
      </c>
      <c r="Q3" s="3">
        <f>'P&amp;L, BS &amp; CF'!R15</f>
        <v>160000</v>
      </c>
      <c r="R3" s="3">
        <f>'P&amp;L, BS &amp; CF'!S15</f>
        <v>240000</v>
      </c>
      <c r="S3" s="3">
        <f>'P&amp;L, BS &amp; CF'!T15</f>
        <v>320000</v>
      </c>
      <c r="T3" s="3">
        <f>'P&amp;L, BS &amp; CF'!U15</f>
        <v>400000</v>
      </c>
      <c r="U3" s="3">
        <f>'P&amp;L, BS &amp; CF'!V15</f>
        <v>480000</v>
      </c>
      <c r="V3" s="3">
        <f>'P&amp;L, BS &amp; CF'!W15</f>
        <v>560000</v>
      </c>
      <c r="W3" s="3">
        <f>'P&amp;L, BS &amp; CF'!X15</f>
        <v>640000</v>
      </c>
      <c r="X3" s="3">
        <f>'P&amp;L, BS &amp; CF'!Y15</f>
        <v>720000</v>
      </c>
      <c r="Y3" s="3">
        <f>'P&amp;L, BS &amp; CF'!Z15</f>
        <v>800000</v>
      </c>
      <c r="Z3" s="3">
        <f>'P&amp;L, BS &amp; CF'!AA15</f>
        <v>920000</v>
      </c>
      <c r="AA3" s="3">
        <f>'P&amp;L, BS &amp; CF'!AB15</f>
        <v>1080000</v>
      </c>
      <c r="AB3" s="3">
        <f>'P&amp;L, BS &amp; CF'!AC15</f>
        <v>1240000</v>
      </c>
      <c r="AC3" s="3">
        <f>'P&amp;L, BS &amp; CF'!AD15</f>
        <v>1440000</v>
      </c>
      <c r="AD3" s="3">
        <f>'P&amp;L, BS &amp; CF'!AE15</f>
        <v>1600000</v>
      </c>
      <c r="AE3" s="3">
        <f>'P&amp;L, BS &amp; CF'!AF15</f>
        <v>1760000</v>
      </c>
      <c r="AF3" s="3">
        <f>'P&amp;L, BS &amp; CF'!AG15</f>
        <v>1920000</v>
      </c>
      <c r="AG3" s="3">
        <f>'P&amp;L, BS &amp; CF'!AH15</f>
        <v>2120000</v>
      </c>
      <c r="AH3" s="3">
        <f>'P&amp;L, BS &amp; CF'!AI15</f>
        <v>2320000</v>
      </c>
      <c r="AI3" s="3">
        <f>'P&amp;L, BS &amp; CF'!AJ15</f>
        <v>2520000</v>
      </c>
      <c r="AJ3" s="3">
        <f>'P&amp;L, BS &amp; CF'!AK15</f>
        <v>2760000</v>
      </c>
      <c r="AK3" s="3">
        <f>'P&amp;L, BS &amp; CF'!AL15</f>
        <v>3000000</v>
      </c>
      <c r="AL3" s="3">
        <f>'P&amp;L, BS &amp; CF'!AM15</f>
        <v>3280000</v>
      </c>
      <c r="AM3" s="3">
        <f>'P&amp;L, BS &amp; CF'!AN15</f>
        <v>3560000</v>
      </c>
      <c r="AN3" s="3">
        <f>'P&amp;L, BS &amp; CF'!AO15</f>
        <v>3880000</v>
      </c>
      <c r="AO3" s="3">
        <f>'P&amp;L, BS &amp; CF'!AP15</f>
        <v>4200000</v>
      </c>
      <c r="AP3" s="3">
        <f>'P&amp;L, BS &amp; CF'!AQ15</f>
        <v>4560000</v>
      </c>
      <c r="AQ3" s="3">
        <f>'P&amp;L, BS &amp; CF'!AR15</f>
        <v>4960000</v>
      </c>
      <c r="AR3" s="3">
        <f>'P&amp;L, BS &amp; CF'!AS15</f>
        <v>5360000</v>
      </c>
      <c r="AS3" s="3">
        <f>'P&amp;L, BS &amp; CF'!AT15</f>
        <v>5760000</v>
      </c>
      <c r="AT3" s="3">
        <f>'P&amp;L, BS &amp; CF'!AU15</f>
        <v>6160000</v>
      </c>
      <c r="AU3" s="3">
        <f>'P&amp;L, BS &amp; CF'!AV15</f>
        <v>6600000</v>
      </c>
      <c r="AV3" s="3">
        <f>'P&amp;L, BS &amp; CF'!AW15</f>
        <v>7080000</v>
      </c>
      <c r="AW3" s="3">
        <f>'P&amp;L, BS &amp; CF'!AX15</f>
        <v>7560000</v>
      </c>
      <c r="AX3"/>
    </row>
    <row r="4" spans="1:50" s="1" customFormat="1" x14ac:dyDescent="0.35"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x14ac:dyDescent="0.35">
      <c r="A5" t="s">
        <v>86</v>
      </c>
      <c r="N5" s="42">
        <f>'Sales Team &amp; Cust Acquisition'!N56</f>
        <v>0.25</v>
      </c>
      <c r="O5" s="42">
        <f>'Sales Team &amp; Cust Acquisition'!O56</f>
        <v>0.25</v>
      </c>
      <c r="P5" s="42">
        <f>'Sales Team &amp; Cust Acquisition'!P56</f>
        <v>0.25</v>
      </c>
      <c r="Q5" s="42">
        <f>'Sales Team &amp; Cust Acquisition'!Q56</f>
        <v>0.25</v>
      </c>
      <c r="R5" s="42">
        <f>'Sales Team &amp; Cust Acquisition'!R56</f>
        <v>0.25</v>
      </c>
      <c r="S5" s="42">
        <f>'Sales Team &amp; Cust Acquisition'!S56</f>
        <v>0.25</v>
      </c>
      <c r="T5" s="42">
        <f>'Sales Team &amp; Cust Acquisition'!T56</f>
        <v>0.25</v>
      </c>
      <c r="U5" s="42">
        <f>'Sales Team &amp; Cust Acquisition'!U56</f>
        <v>0.25</v>
      </c>
      <c r="V5" s="42">
        <f>'Sales Team &amp; Cust Acquisition'!V56</f>
        <v>0.25</v>
      </c>
      <c r="W5" s="42">
        <f>'Sales Team &amp; Cust Acquisition'!W56</f>
        <v>0.25</v>
      </c>
      <c r="X5" s="42">
        <f>'Sales Team &amp; Cust Acquisition'!X56</f>
        <v>0.25</v>
      </c>
      <c r="Y5" s="42">
        <f>'Sales Team &amp; Cust Acquisition'!Y56</f>
        <v>0.25</v>
      </c>
      <c r="Z5" s="42">
        <f>'Sales Team &amp; Cust Acquisition'!Z56</f>
        <v>0.25</v>
      </c>
      <c r="AA5" s="42">
        <f>'Sales Team &amp; Cust Acquisition'!AA56</f>
        <v>0.25</v>
      </c>
      <c r="AB5" s="42">
        <f>'Sales Team &amp; Cust Acquisition'!AB56</f>
        <v>0.25</v>
      </c>
      <c r="AC5" s="42">
        <f>'Sales Team &amp; Cust Acquisition'!AC56</f>
        <v>0.25</v>
      </c>
      <c r="AD5" s="42">
        <f>'Sales Team &amp; Cust Acquisition'!AD56</f>
        <v>0.25</v>
      </c>
      <c r="AE5" s="42">
        <f>'Sales Team &amp; Cust Acquisition'!AE56</f>
        <v>0.25</v>
      </c>
      <c r="AF5" s="42">
        <f>'Sales Team &amp; Cust Acquisition'!AF56</f>
        <v>0.25</v>
      </c>
      <c r="AG5" s="42">
        <f>'Sales Team &amp; Cust Acquisition'!AG56</f>
        <v>0.25</v>
      </c>
      <c r="AH5" s="42">
        <f>'Sales Team &amp; Cust Acquisition'!AH56</f>
        <v>0.25</v>
      </c>
      <c r="AI5" s="42">
        <f>'Sales Team &amp; Cust Acquisition'!AI56</f>
        <v>0.25</v>
      </c>
      <c r="AJ5" s="42">
        <f>'Sales Team &amp; Cust Acquisition'!AJ56</f>
        <v>0.25</v>
      </c>
      <c r="AK5" s="42">
        <f>'Sales Team &amp; Cust Acquisition'!AK56</f>
        <v>0.25</v>
      </c>
      <c r="AL5" s="42">
        <f>'Sales Team &amp; Cust Acquisition'!AL56</f>
        <v>0.25</v>
      </c>
      <c r="AM5" s="42">
        <f>'Sales Team &amp; Cust Acquisition'!AM56</f>
        <v>0.25</v>
      </c>
      <c r="AN5" s="42">
        <f>'Sales Team &amp; Cust Acquisition'!AN56</f>
        <v>0.25</v>
      </c>
      <c r="AO5" s="42">
        <f>'Sales Team &amp; Cust Acquisition'!AO56</f>
        <v>0.25</v>
      </c>
      <c r="AP5" s="42">
        <f>'Sales Team &amp; Cust Acquisition'!AP56</f>
        <v>0.25</v>
      </c>
      <c r="AQ5" s="42">
        <f>'Sales Team &amp; Cust Acquisition'!AQ56</f>
        <v>0.25</v>
      </c>
      <c r="AR5" s="42">
        <f>'Sales Team &amp; Cust Acquisition'!AR56</f>
        <v>0.25</v>
      </c>
      <c r="AS5" s="42">
        <f>'Sales Team &amp; Cust Acquisition'!AS56</f>
        <v>0.25</v>
      </c>
      <c r="AT5" s="42">
        <f>'Sales Team &amp; Cust Acquisition'!AT56</f>
        <v>0.25</v>
      </c>
      <c r="AU5" s="42">
        <f>'Sales Team &amp; Cust Acquisition'!AU56</f>
        <v>0.25</v>
      </c>
      <c r="AV5" s="42">
        <f>'Sales Team &amp; Cust Acquisition'!AV56</f>
        <v>0.25</v>
      </c>
      <c r="AW5" s="42">
        <f>'Sales Team &amp; Cust Acquisition'!AW56</f>
        <v>0.25</v>
      </c>
    </row>
    <row r="6" spans="1:50" x14ac:dyDescent="0.35">
      <c r="O6" s="39"/>
    </row>
    <row r="7" spans="1:50" s="1" customFormat="1" x14ac:dyDescent="0.35">
      <c r="A7" s="1" t="s">
        <v>92</v>
      </c>
      <c r="N7"/>
      <c r="O7"/>
      <c r="P7"/>
      <c r="Q7"/>
      <c r="R7"/>
      <c r="S7"/>
      <c r="T7"/>
      <c r="U7"/>
      <c r="V7"/>
      <c r="W7"/>
      <c r="X7" s="45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35">
      <c r="Z8" s="45">
        <f>'P&amp;L, BS &amp; CF'!AA15/'P&amp;L, BS &amp; CF'!O15-1</f>
        <v>22</v>
      </c>
      <c r="AA8" s="45">
        <f>'P&amp;L, BS &amp; CF'!AB15/'P&amp;L, BS &amp; CF'!P15-1</f>
        <v>12.5</v>
      </c>
      <c r="AB8" s="45">
        <f>'P&amp;L, BS &amp; CF'!AC15/'P&amp;L, BS &amp; CF'!Q15-1</f>
        <v>9.3333333333333339</v>
      </c>
      <c r="AC8" s="45">
        <f>'P&amp;L, BS &amp; CF'!AD15/'P&amp;L, BS &amp; CF'!R15-1</f>
        <v>8</v>
      </c>
      <c r="AD8" s="45">
        <f>'P&amp;L, BS &amp; CF'!AE15/'P&amp;L, BS &amp; CF'!S15-1</f>
        <v>5.666666666666667</v>
      </c>
      <c r="AE8" s="45">
        <f>'P&amp;L, BS &amp; CF'!AF15/'P&amp;L, BS &amp; CF'!T15-1</f>
        <v>4.5</v>
      </c>
      <c r="AF8" s="45">
        <f>'P&amp;L, BS &amp; CF'!AG15/'P&amp;L, BS &amp; CF'!U15-1</f>
        <v>3.8</v>
      </c>
      <c r="AG8" s="45">
        <f>'P&amp;L, BS &amp; CF'!AH15/'P&amp;L, BS &amp; CF'!V15-1</f>
        <v>3.416666666666667</v>
      </c>
      <c r="AH8" s="45">
        <f>'P&amp;L, BS &amp; CF'!AI15/'P&amp;L, BS &amp; CF'!W15-1</f>
        <v>3.1428571428571432</v>
      </c>
      <c r="AI8" s="45">
        <f>'P&amp;L, BS &amp; CF'!AJ15/'P&amp;L, BS &amp; CF'!X15-1</f>
        <v>2.9375</v>
      </c>
      <c r="AJ8" s="45">
        <f>'P&amp;L, BS &amp; CF'!AK15/'P&amp;L, BS &amp; CF'!Y15-1</f>
        <v>2.8333333333333335</v>
      </c>
      <c r="AK8" s="45">
        <f>'P&amp;L, BS &amp; CF'!AL15/'P&amp;L, BS &amp; CF'!Z15-1</f>
        <v>2.75</v>
      </c>
      <c r="AL8" s="45">
        <f>'P&amp;L, BS &amp; CF'!AM15/'P&amp;L, BS &amp; CF'!AA15-1</f>
        <v>2.5652173913043477</v>
      </c>
      <c r="AM8" s="45">
        <f>'P&amp;L, BS &amp; CF'!AN15/'P&amp;L, BS &amp; CF'!AB15-1</f>
        <v>2.2962962962962963</v>
      </c>
      <c r="AN8" s="45">
        <f>'P&amp;L, BS &amp; CF'!AO15/'P&amp;L, BS &amp; CF'!AC15-1</f>
        <v>2.129032258064516</v>
      </c>
      <c r="AO8" s="45">
        <f>'P&amp;L, BS &amp; CF'!AP15/'P&amp;L, BS &amp; CF'!AD15-1</f>
        <v>1.9166666666666665</v>
      </c>
      <c r="AP8" s="45">
        <f>'P&amp;L, BS &amp; CF'!AQ15/'P&amp;L, BS &amp; CF'!AE15-1</f>
        <v>1.85</v>
      </c>
      <c r="AQ8" s="45">
        <f>'P&amp;L, BS &amp; CF'!AR15/'P&amp;L, BS &amp; CF'!AF15-1</f>
        <v>1.8181818181818183</v>
      </c>
      <c r="AR8" s="45">
        <f>'P&amp;L, BS &amp; CF'!AS15/'P&amp;L, BS &amp; CF'!AG15-1</f>
        <v>1.7916666666666665</v>
      </c>
      <c r="AS8" s="45">
        <f>'P&amp;L, BS &amp; CF'!AT15/'P&amp;L, BS &amp; CF'!AH15-1</f>
        <v>1.7169811320754715</v>
      </c>
      <c r="AT8" s="45">
        <f>'P&amp;L, BS &amp; CF'!AU15/'P&amp;L, BS &amp; CF'!AI15-1</f>
        <v>1.6551724137931036</v>
      </c>
      <c r="AU8" s="45">
        <f>'P&amp;L, BS &amp; CF'!AV15/'P&amp;L, BS &amp; CF'!AJ15-1</f>
        <v>1.6190476190476191</v>
      </c>
      <c r="AV8" s="45">
        <f>'P&amp;L, BS &amp; CF'!AW15/'P&amp;L, BS &amp; CF'!AK15-1</f>
        <v>1.5652173913043477</v>
      </c>
      <c r="AW8" s="45">
        <f>'P&amp;L, BS &amp; CF'!AX15/'P&amp;L, BS &amp; CF'!AL15-1</f>
        <v>1.52</v>
      </c>
    </row>
    <row r="9" spans="1:50" x14ac:dyDescent="0.35">
      <c r="A9" s="11" t="s">
        <v>91</v>
      </c>
    </row>
    <row r="10" spans="1:50" x14ac:dyDescent="0.35">
      <c r="A10" t="s">
        <v>87</v>
      </c>
      <c r="Z10" s="2">
        <f>'Sales Team &amp; Cust Acquisition'!N50/12</f>
        <v>3333.3333333333335</v>
      </c>
      <c r="AA10" s="2">
        <f>'Sales Team &amp; Cust Acquisition'!O50/12</f>
        <v>3333.3333333333335</v>
      </c>
      <c r="AB10" s="2">
        <f>'Sales Team &amp; Cust Acquisition'!P50/12</f>
        <v>3333.3333333333335</v>
      </c>
      <c r="AC10" s="2">
        <f>'Sales Team &amp; Cust Acquisition'!Q50/12</f>
        <v>3333.3333333333335</v>
      </c>
      <c r="AD10" s="2">
        <f>'Sales Team &amp; Cust Acquisition'!R50/12</f>
        <v>6666.666666666667</v>
      </c>
      <c r="AE10" s="2">
        <f>'Sales Team &amp; Cust Acquisition'!S50/12</f>
        <v>6666.666666666667</v>
      </c>
      <c r="AF10" s="2">
        <f>'Sales Team &amp; Cust Acquisition'!T50/12</f>
        <v>6666.666666666667</v>
      </c>
      <c r="AG10" s="2">
        <f>'Sales Team &amp; Cust Acquisition'!U50/12</f>
        <v>6666.666666666667</v>
      </c>
      <c r="AH10" s="2">
        <f>'Sales Team &amp; Cust Acquisition'!V50/12</f>
        <v>6666.666666666667</v>
      </c>
      <c r="AI10" s="2">
        <f>'Sales Team &amp; Cust Acquisition'!W50/12</f>
        <v>6666.666666666667</v>
      </c>
      <c r="AJ10" s="2">
        <f>'Sales Team &amp; Cust Acquisition'!X50/12</f>
        <v>6666.666666666667</v>
      </c>
      <c r="AK10" s="2">
        <f>'Sales Team &amp; Cust Acquisition'!Y50/12</f>
        <v>6666.666666666667</v>
      </c>
      <c r="AL10" s="2">
        <f>'Sales Team &amp; Cust Acquisition'!Z50/12</f>
        <v>10000</v>
      </c>
      <c r="AM10" s="2">
        <f>'Sales Team &amp; Cust Acquisition'!AA50/12</f>
        <v>13333.333333333334</v>
      </c>
      <c r="AN10" s="2">
        <f>'Sales Team &amp; Cust Acquisition'!AB50/12</f>
        <v>13333.333333333334</v>
      </c>
      <c r="AO10" s="2">
        <f>'Sales Team &amp; Cust Acquisition'!AC50/12</f>
        <v>16666.666666666668</v>
      </c>
      <c r="AP10" s="2">
        <f>'Sales Team &amp; Cust Acquisition'!AD50/12</f>
        <v>16666.666666666668</v>
      </c>
      <c r="AQ10" s="2">
        <f>'Sales Team &amp; Cust Acquisition'!AE50/12</f>
        <v>16666.666666666668</v>
      </c>
      <c r="AR10" s="2">
        <f>'Sales Team &amp; Cust Acquisition'!AF50/12</f>
        <v>16666.666666666668</v>
      </c>
      <c r="AS10" s="2">
        <f>'Sales Team &amp; Cust Acquisition'!AG50/12</f>
        <v>20000</v>
      </c>
      <c r="AT10" s="2">
        <f>'Sales Team &amp; Cust Acquisition'!AH50/12</f>
        <v>20000</v>
      </c>
      <c r="AU10" s="2">
        <f>'Sales Team &amp; Cust Acquisition'!AI50/12</f>
        <v>20000</v>
      </c>
      <c r="AV10" s="2">
        <f>'Sales Team &amp; Cust Acquisition'!AJ50/12</f>
        <v>23333.333333333332</v>
      </c>
      <c r="AW10" s="2">
        <f>'Sales Team &amp; Cust Acquisition'!AK50/12</f>
        <v>23333.333333333332</v>
      </c>
      <c r="AX10" s="60"/>
    </row>
    <row r="11" spans="1:50" x14ac:dyDescent="0.35">
      <c r="A11" t="s">
        <v>88</v>
      </c>
      <c r="Z11" s="2">
        <f>'Sales Team &amp; Cust Acquisition'!Z55*'Sales Team &amp; Cust Acquisition'!Z49/12</f>
        <v>0</v>
      </c>
      <c r="AA11" s="2">
        <f>'Sales Team &amp; Cust Acquisition'!AA55*'Sales Team &amp; Cust Acquisition'!AA49/12</f>
        <v>0</v>
      </c>
      <c r="AB11" s="2">
        <f>'Sales Team &amp; Cust Acquisition'!AB55*'Sales Team &amp; Cust Acquisition'!AB49/12</f>
        <v>0</v>
      </c>
      <c r="AC11" s="2">
        <f>'Sales Team &amp; Cust Acquisition'!AC55*'Sales Team &amp; Cust Acquisition'!AC49/12</f>
        <v>0</v>
      </c>
      <c r="AD11" s="2">
        <f>'Sales Team &amp; Cust Acquisition'!AD55*'Sales Team &amp; Cust Acquisition'!AD49/12</f>
        <v>-3333.3333333333335</v>
      </c>
      <c r="AE11" s="2">
        <f>'Sales Team &amp; Cust Acquisition'!AE55*'Sales Team &amp; Cust Acquisition'!AE49/12</f>
        <v>-3333.3333333333335</v>
      </c>
      <c r="AF11" s="2">
        <f>'Sales Team &amp; Cust Acquisition'!AF55*'Sales Team &amp; Cust Acquisition'!AF49/12</f>
        <v>-3333.3333333333335</v>
      </c>
      <c r="AG11" s="2">
        <f>'Sales Team &amp; Cust Acquisition'!AG55*'Sales Team &amp; Cust Acquisition'!AG49/12</f>
        <v>-3333.3333333333335</v>
      </c>
      <c r="AH11" s="2">
        <f>'Sales Team &amp; Cust Acquisition'!AH55*'Sales Team &amp; Cust Acquisition'!AH49/12</f>
        <v>-3333.3333333333335</v>
      </c>
      <c r="AI11" s="2">
        <f>'Sales Team &amp; Cust Acquisition'!AI55*'Sales Team &amp; Cust Acquisition'!AI49/12</f>
        <v>-3333.3333333333335</v>
      </c>
      <c r="AJ11" s="2">
        <f>'Sales Team &amp; Cust Acquisition'!AJ55*'Sales Team &amp; Cust Acquisition'!AJ49/12</f>
        <v>-3333.3333333333335</v>
      </c>
      <c r="AK11" s="2">
        <f>'Sales Team &amp; Cust Acquisition'!AK55*'Sales Team &amp; Cust Acquisition'!AK49/12</f>
        <v>-3333.3333333333335</v>
      </c>
      <c r="AL11" s="2">
        <f>'Sales Team &amp; Cust Acquisition'!AL55*'Sales Team &amp; Cust Acquisition'!AL49/12</f>
        <v>-3333.3333333333335</v>
      </c>
      <c r="AM11" s="2">
        <f>'Sales Team &amp; Cust Acquisition'!AM55*'Sales Team &amp; Cust Acquisition'!AM49/12</f>
        <v>-3333.3333333333335</v>
      </c>
      <c r="AN11" s="2">
        <f>'Sales Team &amp; Cust Acquisition'!AN55*'Sales Team &amp; Cust Acquisition'!AN49/12</f>
        <v>-3333.3333333333335</v>
      </c>
      <c r="AO11" s="2">
        <f>'Sales Team &amp; Cust Acquisition'!AO55*'Sales Team &amp; Cust Acquisition'!AO49/12</f>
        <v>-3333.3333333333335</v>
      </c>
      <c r="AP11" s="2">
        <f>'Sales Team &amp; Cust Acquisition'!AP55*'Sales Team &amp; Cust Acquisition'!AP49/12</f>
        <v>-3333.3333333333335</v>
      </c>
      <c r="AQ11" s="2">
        <f>'Sales Team &amp; Cust Acquisition'!AQ55*'Sales Team &amp; Cust Acquisition'!AQ49/12</f>
        <v>-3333.3333333333335</v>
      </c>
      <c r="AR11" s="2">
        <f>'Sales Team &amp; Cust Acquisition'!AR55*'Sales Team &amp; Cust Acquisition'!AR49/12</f>
        <v>-3333.3333333333335</v>
      </c>
      <c r="AS11" s="2">
        <f>'Sales Team &amp; Cust Acquisition'!AS55*'Sales Team &amp; Cust Acquisition'!AS49/12</f>
        <v>-6666.666666666667</v>
      </c>
      <c r="AT11" s="2">
        <f>'Sales Team &amp; Cust Acquisition'!AT55*'Sales Team &amp; Cust Acquisition'!AT49/12</f>
        <v>-6666.666666666667</v>
      </c>
      <c r="AU11" s="2">
        <f>'Sales Team &amp; Cust Acquisition'!AU55*'Sales Team &amp; Cust Acquisition'!AU49/12</f>
        <v>-6666.666666666667</v>
      </c>
      <c r="AV11" s="2">
        <f>'Sales Team &amp; Cust Acquisition'!AV55*'Sales Team &amp; Cust Acquisition'!AV49/12</f>
        <v>-6666.666666666667</v>
      </c>
      <c r="AW11" s="2">
        <f>'Sales Team &amp; Cust Acquisition'!AW55*'Sales Team &amp; Cust Acquisition'!AW49/12</f>
        <v>-6666.666666666667</v>
      </c>
      <c r="AX11" s="47"/>
    </row>
    <row r="12" spans="1:50" x14ac:dyDescent="0.35">
      <c r="A12" t="s">
        <v>89</v>
      </c>
      <c r="Z12" s="2">
        <f>'Sales Team &amp; Cust Acquisition'!Z59/12</f>
        <v>0</v>
      </c>
      <c r="AA12" s="2">
        <f>'Sales Team &amp; Cust Acquisition'!AA59/12</f>
        <v>0</v>
      </c>
      <c r="AB12" s="2">
        <f>'Sales Team &amp; Cust Acquisition'!AB59/12</f>
        <v>0</v>
      </c>
      <c r="AC12" s="2">
        <f>'Sales Team &amp; Cust Acquisition'!AC59/12</f>
        <v>0</v>
      </c>
      <c r="AD12" s="2">
        <f>'Sales Team &amp; Cust Acquisition'!AD59/12</f>
        <v>0</v>
      </c>
      <c r="AE12" s="2">
        <f>'Sales Team &amp; Cust Acquisition'!AE59/12</f>
        <v>0</v>
      </c>
      <c r="AF12" s="2">
        <f>'Sales Team &amp; Cust Acquisition'!AF59/12</f>
        <v>0</v>
      </c>
      <c r="AG12" s="2">
        <f>'Sales Team &amp; Cust Acquisition'!AG59/12</f>
        <v>0</v>
      </c>
      <c r="AH12" s="2">
        <f>'Sales Team &amp; Cust Acquisition'!AH59/12</f>
        <v>0</v>
      </c>
      <c r="AI12" s="2">
        <f>'Sales Team &amp; Cust Acquisition'!AI59/12</f>
        <v>0</v>
      </c>
      <c r="AJ12" s="2">
        <f>'Sales Team &amp; Cust Acquisition'!AJ59/12</f>
        <v>0</v>
      </c>
      <c r="AK12" s="2">
        <f>'Sales Team &amp; Cust Acquisition'!AK59/12</f>
        <v>0</v>
      </c>
      <c r="AL12" s="2">
        <f>'Sales Team &amp; Cust Acquisition'!AL59/12</f>
        <v>0</v>
      </c>
      <c r="AM12" s="2">
        <f>'Sales Team &amp; Cust Acquisition'!AM59/12</f>
        <v>0</v>
      </c>
      <c r="AN12" s="2">
        <f>'Sales Team &amp; Cust Acquisition'!AN59/12</f>
        <v>0</v>
      </c>
      <c r="AO12" s="2">
        <f>'Sales Team &amp; Cust Acquisition'!AO59/12</f>
        <v>0</v>
      </c>
      <c r="AP12" s="2">
        <f>'Sales Team &amp; Cust Acquisition'!AP59/12</f>
        <v>0</v>
      </c>
      <c r="AQ12" s="2">
        <f>'Sales Team &amp; Cust Acquisition'!AQ59/12</f>
        <v>0</v>
      </c>
      <c r="AR12" s="2">
        <f>'Sales Team &amp; Cust Acquisition'!AR59/12</f>
        <v>0</v>
      </c>
      <c r="AS12" s="2">
        <f>'Sales Team &amp; Cust Acquisition'!AS59/12</f>
        <v>0</v>
      </c>
      <c r="AT12" s="2">
        <f>'Sales Team &amp; Cust Acquisition'!AT59/12</f>
        <v>0</v>
      </c>
      <c r="AU12" s="2">
        <f>'Sales Team &amp; Cust Acquisition'!AU59/12</f>
        <v>0</v>
      </c>
      <c r="AV12" s="2">
        <f>'Sales Team &amp; Cust Acquisition'!AV59/12</f>
        <v>0</v>
      </c>
      <c r="AW12" s="2">
        <f>'Sales Team &amp; Cust Acquisition'!AW59/12</f>
        <v>0</v>
      </c>
      <c r="AX12" s="47"/>
    </row>
    <row r="13" spans="1:50" x14ac:dyDescent="0.35">
      <c r="A13" t="s">
        <v>90</v>
      </c>
      <c r="Z13" s="2">
        <f>SUM(Z10:Z12)</f>
        <v>3333.3333333333335</v>
      </c>
      <c r="AA13" s="2">
        <f>SUM(AA10:AA12)</f>
        <v>3333.3333333333335</v>
      </c>
      <c r="AB13" s="2">
        <f>SUM(AB10:AB12)</f>
        <v>3333.3333333333335</v>
      </c>
      <c r="AC13" s="2">
        <f>SUM(AC10:AC12)</f>
        <v>3333.3333333333335</v>
      </c>
      <c r="AD13" s="2">
        <f>SUM(AD10:AD12)</f>
        <v>3333.3333333333335</v>
      </c>
      <c r="AE13" s="2">
        <f t="shared" ref="AE13:AW13" si="0">SUM(AE10:AE12)</f>
        <v>3333.3333333333335</v>
      </c>
      <c r="AF13" s="2">
        <f t="shared" si="0"/>
        <v>3333.3333333333335</v>
      </c>
      <c r="AG13" s="2">
        <f t="shared" si="0"/>
        <v>3333.3333333333335</v>
      </c>
      <c r="AH13" s="2">
        <f t="shared" si="0"/>
        <v>3333.3333333333335</v>
      </c>
      <c r="AI13" s="2">
        <f t="shared" si="0"/>
        <v>3333.3333333333335</v>
      </c>
      <c r="AJ13" s="2">
        <f t="shared" si="0"/>
        <v>3333.3333333333335</v>
      </c>
      <c r="AK13" s="2">
        <f t="shared" si="0"/>
        <v>3333.3333333333335</v>
      </c>
      <c r="AL13" s="2">
        <f t="shared" si="0"/>
        <v>6666.6666666666661</v>
      </c>
      <c r="AM13" s="2">
        <f t="shared" si="0"/>
        <v>10000</v>
      </c>
      <c r="AN13" s="2">
        <f t="shared" si="0"/>
        <v>10000</v>
      </c>
      <c r="AO13" s="2">
        <f t="shared" si="0"/>
        <v>13333.333333333334</v>
      </c>
      <c r="AP13" s="2">
        <f t="shared" si="0"/>
        <v>13333.333333333334</v>
      </c>
      <c r="AQ13" s="2">
        <f t="shared" si="0"/>
        <v>13333.333333333334</v>
      </c>
      <c r="AR13" s="2">
        <f t="shared" si="0"/>
        <v>13333.333333333334</v>
      </c>
      <c r="AS13" s="2">
        <f t="shared" si="0"/>
        <v>13333.333333333332</v>
      </c>
      <c r="AT13" s="2">
        <f t="shared" si="0"/>
        <v>13333.333333333332</v>
      </c>
      <c r="AU13" s="2">
        <f t="shared" si="0"/>
        <v>13333.333333333332</v>
      </c>
      <c r="AV13" s="2">
        <f t="shared" si="0"/>
        <v>16666.666666666664</v>
      </c>
      <c r="AW13" s="2">
        <f t="shared" si="0"/>
        <v>16666.666666666664</v>
      </c>
      <c r="AX13" s="6"/>
    </row>
    <row r="14" spans="1:50" s="1" customFormat="1" x14ac:dyDescent="0.35">
      <c r="A14" s="1" t="s">
        <v>91</v>
      </c>
      <c r="Z14" s="59">
        <f>Z13/Z10</f>
        <v>1</v>
      </c>
      <c r="AA14" s="59">
        <f t="shared" ref="AA14:AD14" si="1">AA13/AA10</f>
        <v>1</v>
      </c>
      <c r="AB14" s="59">
        <f t="shared" si="1"/>
        <v>1</v>
      </c>
      <c r="AC14" s="59">
        <f t="shared" si="1"/>
        <v>1</v>
      </c>
      <c r="AD14" s="59">
        <f t="shared" si="1"/>
        <v>0.5</v>
      </c>
      <c r="AE14" s="59">
        <f t="shared" ref="AE14" si="2">AE13/AE10</f>
        <v>0.5</v>
      </c>
      <c r="AF14" s="59">
        <f t="shared" ref="AF14" si="3">AF13/AF10</f>
        <v>0.5</v>
      </c>
      <c r="AG14" s="59">
        <f t="shared" ref="AG14" si="4">AG13/AG10</f>
        <v>0.5</v>
      </c>
      <c r="AH14" s="59">
        <f t="shared" ref="AH14" si="5">AH13/AH10</f>
        <v>0.5</v>
      </c>
      <c r="AI14" s="59">
        <f t="shared" ref="AI14" si="6">AI13/AI10</f>
        <v>0.5</v>
      </c>
      <c r="AJ14" s="59">
        <f t="shared" ref="AJ14" si="7">AJ13/AJ10</f>
        <v>0.5</v>
      </c>
      <c r="AK14" s="59">
        <f t="shared" ref="AK14" si="8">AK13/AK10</f>
        <v>0.5</v>
      </c>
      <c r="AL14" s="59">
        <f t="shared" ref="AL14" si="9">AL13/AL10</f>
        <v>0.66666666666666663</v>
      </c>
      <c r="AM14" s="59">
        <f t="shared" ref="AM14" si="10">AM13/AM10</f>
        <v>0.75</v>
      </c>
      <c r="AN14" s="59">
        <f t="shared" ref="AN14" si="11">AN13/AN10</f>
        <v>0.75</v>
      </c>
      <c r="AO14" s="59">
        <f t="shared" ref="AO14" si="12">AO13/AO10</f>
        <v>0.79999999999999993</v>
      </c>
      <c r="AP14" s="59">
        <f t="shared" ref="AP14" si="13">AP13/AP10</f>
        <v>0.79999999999999993</v>
      </c>
      <c r="AQ14" s="59">
        <f t="shared" ref="AQ14" si="14">AQ13/AQ10</f>
        <v>0.79999999999999993</v>
      </c>
      <c r="AR14" s="59">
        <f t="shared" ref="AR14" si="15">AR13/AR10</f>
        <v>0.79999999999999993</v>
      </c>
      <c r="AS14" s="59">
        <f t="shared" ref="AS14" si="16">AS13/AS10</f>
        <v>0.66666666666666663</v>
      </c>
      <c r="AT14" s="59">
        <f t="shared" ref="AT14" si="17">AT13/AT10</f>
        <v>0.66666666666666663</v>
      </c>
      <c r="AU14" s="59">
        <f t="shared" ref="AU14" si="18">AU13/AU10</f>
        <v>0.66666666666666663</v>
      </c>
      <c r="AV14" s="59">
        <f t="shared" ref="AV14" si="19">AV13/AV10</f>
        <v>0.71428571428571419</v>
      </c>
      <c r="AW14" s="59">
        <f t="shared" ref="AW14" si="20">AW13/AW10</f>
        <v>0.71428571428571419</v>
      </c>
      <c r="AX14" s="24"/>
    </row>
    <row r="15" spans="1:50" s="1" customFormat="1" x14ac:dyDescent="0.35"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1" customFormat="1" x14ac:dyDescent="0.35">
      <c r="A16" s="1" t="s">
        <v>45</v>
      </c>
      <c r="N16" s="17">
        <f>'Sales Team &amp; Cust Acquisition'!N49/'Sales Team &amp; Cust Acquisition'!N56</f>
        <v>160000</v>
      </c>
      <c r="O16" s="17">
        <f>'Sales Team &amp; Cust Acquisition'!O49/'Sales Team &amp; Cust Acquisition'!O56</f>
        <v>160000</v>
      </c>
      <c r="P16" s="17">
        <f>'Sales Team &amp; Cust Acquisition'!P49/'Sales Team &amp; Cust Acquisition'!P56</f>
        <v>160000</v>
      </c>
      <c r="Q16" s="17">
        <f>'Sales Team &amp; Cust Acquisition'!Q49/'Sales Team &amp; Cust Acquisition'!Q56</f>
        <v>160000</v>
      </c>
      <c r="R16" s="17">
        <f>'Sales Team &amp; Cust Acquisition'!R49/'Sales Team &amp; Cust Acquisition'!R56</f>
        <v>160000</v>
      </c>
      <c r="S16" s="17">
        <f>'Sales Team &amp; Cust Acquisition'!S49/'Sales Team &amp; Cust Acquisition'!S56</f>
        <v>160000</v>
      </c>
      <c r="T16" s="17">
        <f>'Sales Team &amp; Cust Acquisition'!T49/'Sales Team &amp; Cust Acquisition'!T56</f>
        <v>160000</v>
      </c>
      <c r="U16" s="17">
        <f>'Sales Team &amp; Cust Acquisition'!U49/'Sales Team &amp; Cust Acquisition'!U56</f>
        <v>160000</v>
      </c>
      <c r="V16" s="17">
        <f>'Sales Team &amp; Cust Acquisition'!V49/'Sales Team &amp; Cust Acquisition'!V56</f>
        <v>160000</v>
      </c>
      <c r="W16" s="17">
        <f>'Sales Team &amp; Cust Acquisition'!W49/'Sales Team &amp; Cust Acquisition'!W56</f>
        <v>160000</v>
      </c>
      <c r="X16" s="17">
        <f>'Sales Team &amp; Cust Acquisition'!X49/'Sales Team &amp; Cust Acquisition'!X56</f>
        <v>160000</v>
      </c>
      <c r="Y16" s="17">
        <f>'Sales Team &amp; Cust Acquisition'!Y49/'Sales Team &amp; Cust Acquisition'!Y56</f>
        <v>160000</v>
      </c>
      <c r="Z16" s="17">
        <f>'Sales Team &amp; Cust Acquisition'!Z49/'Sales Team &amp; Cust Acquisition'!Z56</f>
        <v>160000</v>
      </c>
      <c r="AA16" s="17">
        <f>'Sales Team &amp; Cust Acquisition'!AA49/'Sales Team &amp; Cust Acquisition'!AA56</f>
        <v>160000</v>
      </c>
      <c r="AB16" s="17">
        <f>'Sales Team &amp; Cust Acquisition'!AB49/'Sales Team &amp; Cust Acquisition'!AB56</f>
        <v>160000</v>
      </c>
      <c r="AC16" s="17">
        <f>'Sales Team &amp; Cust Acquisition'!AC49/'Sales Team &amp; Cust Acquisition'!AC56</f>
        <v>160000</v>
      </c>
      <c r="AD16" s="17">
        <f>'Sales Team &amp; Cust Acquisition'!AD49/'Sales Team &amp; Cust Acquisition'!AD56</f>
        <v>160000</v>
      </c>
      <c r="AE16" s="17">
        <f>'Sales Team &amp; Cust Acquisition'!AE49/'Sales Team &amp; Cust Acquisition'!AE56</f>
        <v>160000</v>
      </c>
      <c r="AF16" s="17">
        <f>'Sales Team &amp; Cust Acquisition'!AF49/'Sales Team &amp; Cust Acquisition'!AF56</f>
        <v>160000</v>
      </c>
      <c r="AG16" s="17">
        <f>'Sales Team &amp; Cust Acquisition'!AG49/'Sales Team &amp; Cust Acquisition'!AG56</f>
        <v>160000</v>
      </c>
      <c r="AH16" s="17">
        <f>'Sales Team &amp; Cust Acquisition'!AH49/'Sales Team &amp; Cust Acquisition'!AH56</f>
        <v>160000</v>
      </c>
      <c r="AI16" s="17">
        <f>'Sales Team &amp; Cust Acquisition'!AI49/'Sales Team &amp; Cust Acquisition'!AI56</f>
        <v>160000</v>
      </c>
      <c r="AJ16" s="17">
        <f>'Sales Team &amp; Cust Acquisition'!AJ49/'Sales Team &amp; Cust Acquisition'!AJ56</f>
        <v>160000</v>
      </c>
      <c r="AK16" s="17">
        <f>'Sales Team &amp; Cust Acquisition'!AK49/'Sales Team &amp; Cust Acquisition'!AK56</f>
        <v>160000</v>
      </c>
      <c r="AL16" s="17">
        <f>'Sales Team &amp; Cust Acquisition'!AL49/'Sales Team &amp; Cust Acquisition'!AL56</f>
        <v>160000</v>
      </c>
      <c r="AM16" s="17">
        <f>'Sales Team &amp; Cust Acquisition'!AM49/'Sales Team &amp; Cust Acquisition'!AM56</f>
        <v>160000</v>
      </c>
      <c r="AN16" s="17">
        <f>'Sales Team &amp; Cust Acquisition'!AN49/'Sales Team &amp; Cust Acquisition'!AN56</f>
        <v>160000</v>
      </c>
      <c r="AO16" s="17">
        <f>'Sales Team &amp; Cust Acquisition'!AO49/'Sales Team &amp; Cust Acquisition'!AO56</f>
        <v>160000</v>
      </c>
      <c r="AP16" s="17">
        <f>'Sales Team &amp; Cust Acquisition'!AP49/'Sales Team &amp; Cust Acquisition'!AP56</f>
        <v>160000</v>
      </c>
      <c r="AQ16" s="17">
        <f>'Sales Team &amp; Cust Acquisition'!AQ49/'Sales Team &amp; Cust Acquisition'!AQ56</f>
        <v>160000</v>
      </c>
      <c r="AR16" s="17">
        <f>'Sales Team &amp; Cust Acquisition'!AR49/'Sales Team &amp; Cust Acquisition'!AR56</f>
        <v>160000</v>
      </c>
      <c r="AS16" s="17">
        <f>'Sales Team &amp; Cust Acquisition'!AS49/'Sales Team &amp; Cust Acquisition'!AS56</f>
        <v>160000</v>
      </c>
      <c r="AT16" s="17">
        <f>'Sales Team &amp; Cust Acquisition'!AT49/'Sales Team &amp; Cust Acquisition'!AT56</f>
        <v>160000</v>
      </c>
      <c r="AU16" s="17">
        <f>'Sales Team &amp; Cust Acquisition'!AU49/'Sales Team &amp; Cust Acquisition'!AU56</f>
        <v>160000</v>
      </c>
      <c r="AV16" s="17">
        <f>'Sales Team &amp; Cust Acquisition'!AV49/'Sales Team &amp; Cust Acquisition'!AV56</f>
        <v>160000</v>
      </c>
      <c r="AW16" s="17">
        <f>'Sales Team &amp; Cust Acquisition'!AW49/'Sales Team &amp; Cust Acquisition'!AW56</f>
        <v>160000</v>
      </c>
    </row>
    <row r="18" spans="1:50" x14ac:dyDescent="0.35">
      <c r="A18" s="9" t="s">
        <v>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50" x14ac:dyDescent="0.35">
      <c r="A19" t="s">
        <v>46</v>
      </c>
      <c r="N19" s="3">
        <f>'Sales Team &amp; Cust Acquisition'!N35</f>
        <v>25000</v>
      </c>
      <c r="O19" s="3">
        <f>'Sales Team &amp; Cust Acquisition'!O35</f>
        <v>26250</v>
      </c>
      <c r="P19" s="3">
        <f>'Sales Team &amp; Cust Acquisition'!P35</f>
        <v>27562.5</v>
      </c>
      <c r="Q19" s="3">
        <f>'Sales Team &amp; Cust Acquisition'!Q35</f>
        <v>28940.625</v>
      </c>
      <c r="R19" s="3">
        <f>'Sales Team &amp; Cust Acquisition'!R35</f>
        <v>30387.65625</v>
      </c>
      <c r="S19" s="3">
        <f>'Sales Team &amp; Cust Acquisition'!S35</f>
        <v>31907.0390625</v>
      </c>
      <c r="T19" s="3">
        <f>'Sales Team &amp; Cust Acquisition'!T35</f>
        <v>33502.391015624999</v>
      </c>
      <c r="U19" s="3">
        <f>'Sales Team &amp; Cust Acquisition'!U35</f>
        <v>35177.51056640625</v>
      </c>
      <c r="V19" s="3">
        <f>'Sales Team &amp; Cust Acquisition'!V35</f>
        <v>36936.386094726564</v>
      </c>
      <c r="W19" s="3">
        <f>'Sales Team &amp; Cust Acquisition'!W35</f>
        <v>38783.205399462895</v>
      </c>
      <c r="X19" s="3">
        <f>'Sales Team &amp; Cust Acquisition'!X35</f>
        <v>40722.36566943604</v>
      </c>
      <c r="Y19" s="3">
        <f>'Sales Team &amp; Cust Acquisition'!Y35</f>
        <v>42758.483952907845</v>
      </c>
      <c r="Z19" s="3">
        <f>'Sales Team &amp; Cust Acquisition'!Z35</f>
        <v>44896.408150553238</v>
      </c>
      <c r="AA19" s="3">
        <f>'Sales Team &amp; Cust Acquisition'!AA35</f>
        <v>47141.228558080904</v>
      </c>
      <c r="AB19" s="3">
        <f>'Sales Team &amp; Cust Acquisition'!AB35</f>
        <v>49498.289985984949</v>
      </c>
      <c r="AC19" s="3">
        <f>'Sales Team &amp; Cust Acquisition'!AC35</f>
        <v>51973.204485284201</v>
      </c>
      <c r="AD19" s="3">
        <f>'Sales Team &amp; Cust Acquisition'!AD35</f>
        <v>54571.864709548412</v>
      </c>
      <c r="AE19" s="3">
        <f>'Sales Team &amp; Cust Acquisition'!AE35</f>
        <v>57300.457945025832</v>
      </c>
      <c r="AF19" s="3">
        <f>'Sales Team &amp; Cust Acquisition'!AF35</f>
        <v>60165.480842277124</v>
      </c>
      <c r="AG19" s="3">
        <f>'Sales Team &amp; Cust Acquisition'!AG35</f>
        <v>63173.754884390983</v>
      </c>
      <c r="AH19" s="3">
        <f>'Sales Team &amp; Cust Acquisition'!AH35</f>
        <v>66332.44262861053</v>
      </c>
      <c r="AI19" s="3">
        <f>'Sales Team &amp; Cust Acquisition'!AI35</f>
        <v>69649.064760041059</v>
      </c>
      <c r="AJ19" s="3">
        <f>'Sales Team &amp; Cust Acquisition'!AJ35</f>
        <v>73131.517998043113</v>
      </c>
      <c r="AK19" s="3">
        <f>'Sales Team &amp; Cust Acquisition'!AK35</f>
        <v>76788.093897945277</v>
      </c>
      <c r="AL19" s="3">
        <f>'Sales Team &amp; Cust Acquisition'!AL35</f>
        <v>80627.498592842545</v>
      </c>
      <c r="AM19" s="3">
        <f>'Sales Team &amp; Cust Acquisition'!AM35</f>
        <v>84658.873522484675</v>
      </c>
      <c r="AN19" s="3">
        <f>'Sales Team &amp; Cust Acquisition'!AN35</f>
        <v>88891.817198608915</v>
      </c>
      <c r="AO19" s="3">
        <f>'Sales Team &amp; Cust Acquisition'!AO35</f>
        <v>93336.408058539368</v>
      </c>
      <c r="AP19" s="3">
        <f>'Sales Team &amp; Cust Acquisition'!AP35</f>
        <v>98003.228461466337</v>
      </c>
      <c r="AQ19" s="3">
        <f>'Sales Team &amp; Cust Acquisition'!AQ35</f>
        <v>102903.38988453966</v>
      </c>
      <c r="AR19" s="3">
        <f>'Sales Team &amp; Cust Acquisition'!AR35</f>
        <v>108048.55937876664</v>
      </c>
      <c r="AS19" s="3">
        <f>'Sales Team &amp; Cust Acquisition'!AS35</f>
        <v>113450.98734770498</v>
      </c>
      <c r="AT19" s="3">
        <f>'Sales Team &amp; Cust Acquisition'!AT35</f>
        <v>119123.53671509023</v>
      </c>
      <c r="AU19" s="3">
        <f>'Sales Team &amp; Cust Acquisition'!AU35</f>
        <v>125079.71355084475</v>
      </c>
      <c r="AV19" s="3">
        <f>'Sales Team &amp; Cust Acquisition'!AV35</f>
        <v>131333.69922838701</v>
      </c>
      <c r="AW19" s="3">
        <f>'Sales Team &amp; Cust Acquisition'!AW35</f>
        <v>137900.38418980635</v>
      </c>
    </row>
    <row r="20" spans="1:50" x14ac:dyDescent="0.35">
      <c r="A20" t="s">
        <v>47</v>
      </c>
      <c r="N20" s="2">
        <f>'Sales Team &amp; Cust Acquisition'!N67</f>
        <v>4000</v>
      </c>
      <c r="O20" s="2">
        <f>'Sales Team &amp; Cust Acquisition'!O67</f>
        <v>4000</v>
      </c>
      <c r="P20" s="2">
        <f>'Sales Team &amp; Cust Acquisition'!P67</f>
        <v>4000</v>
      </c>
      <c r="Q20" s="2">
        <f>'Sales Team &amp; Cust Acquisition'!Q67</f>
        <v>4000</v>
      </c>
      <c r="R20" s="2">
        <f>'Sales Team &amp; Cust Acquisition'!R67</f>
        <v>8000</v>
      </c>
      <c r="S20" s="2">
        <f>'Sales Team &amp; Cust Acquisition'!S67</f>
        <v>8000</v>
      </c>
      <c r="T20" s="2">
        <f>'Sales Team &amp; Cust Acquisition'!T67</f>
        <v>8000</v>
      </c>
      <c r="U20" s="2">
        <f>'Sales Team &amp; Cust Acquisition'!U67</f>
        <v>8000</v>
      </c>
      <c r="V20" s="2">
        <f>'Sales Team &amp; Cust Acquisition'!V67</f>
        <v>8000</v>
      </c>
      <c r="W20" s="2">
        <f>'Sales Team &amp; Cust Acquisition'!W67</f>
        <v>8000</v>
      </c>
      <c r="X20" s="2">
        <f>'Sales Team &amp; Cust Acquisition'!X67</f>
        <v>8000</v>
      </c>
      <c r="Y20" s="2">
        <f>'Sales Team &amp; Cust Acquisition'!Y67</f>
        <v>8000</v>
      </c>
      <c r="Z20" s="2">
        <f>'Sales Team &amp; Cust Acquisition'!Z67</f>
        <v>12000</v>
      </c>
      <c r="AA20" s="2">
        <f>'Sales Team &amp; Cust Acquisition'!AA67</f>
        <v>16000</v>
      </c>
      <c r="AB20" s="2">
        <f>'Sales Team &amp; Cust Acquisition'!AB67</f>
        <v>16000</v>
      </c>
      <c r="AC20" s="2">
        <f>'Sales Team &amp; Cust Acquisition'!AC67</f>
        <v>20000</v>
      </c>
      <c r="AD20" s="2">
        <f>'Sales Team &amp; Cust Acquisition'!AD67</f>
        <v>20000</v>
      </c>
      <c r="AE20" s="2">
        <f>'Sales Team &amp; Cust Acquisition'!AE67</f>
        <v>20000</v>
      </c>
      <c r="AF20" s="2">
        <f>'Sales Team &amp; Cust Acquisition'!AF67</f>
        <v>20000</v>
      </c>
      <c r="AG20" s="2">
        <f>'Sales Team &amp; Cust Acquisition'!AG67</f>
        <v>24000</v>
      </c>
      <c r="AH20" s="2">
        <f>'Sales Team &amp; Cust Acquisition'!AH67</f>
        <v>24000</v>
      </c>
      <c r="AI20" s="2">
        <f>'Sales Team &amp; Cust Acquisition'!AI67</f>
        <v>24000</v>
      </c>
      <c r="AJ20" s="2">
        <f>'Sales Team &amp; Cust Acquisition'!AJ67</f>
        <v>28000</v>
      </c>
      <c r="AK20" s="2">
        <f>'Sales Team &amp; Cust Acquisition'!AK67</f>
        <v>28000</v>
      </c>
      <c r="AL20" s="2">
        <f>'Sales Team &amp; Cust Acquisition'!AL67</f>
        <v>36000</v>
      </c>
      <c r="AM20" s="2">
        <f>'Sales Team &amp; Cust Acquisition'!AM67</f>
        <v>36000</v>
      </c>
      <c r="AN20" s="2">
        <f>'Sales Team &amp; Cust Acquisition'!AN67</f>
        <v>40000</v>
      </c>
      <c r="AO20" s="2">
        <f>'Sales Team &amp; Cust Acquisition'!AO67</f>
        <v>40000</v>
      </c>
      <c r="AP20" s="2">
        <f>'Sales Team &amp; Cust Acquisition'!AP67</f>
        <v>44000</v>
      </c>
      <c r="AQ20" s="2">
        <f>'Sales Team &amp; Cust Acquisition'!AQ67</f>
        <v>48000</v>
      </c>
      <c r="AR20" s="2">
        <f>'Sales Team &amp; Cust Acquisition'!AR67</f>
        <v>48000</v>
      </c>
      <c r="AS20" s="2">
        <f>'Sales Team &amp; Cust Acquisition'!AS67</f>
        <v>52000</v>
      </c>
      <c r="AT20" s="2">
        <f>'Sales Team &amp; Cust Acquisition'!AT67</f>
        <v>52000</v>
      </c>
      <c r="AU20" s="2">
        <f>'Sales Team &amp; Cust Acquisition'!AU67</f>
        <v>56000</v>
      </c>
      <c r="AV20" s="2">
        <f>'Sales Team &amp; Cust Acquisition'!AV67</f>
        <v>60000</v>
      </c>
      <c r="AW20" s="2">
        <f>'Sales Team &amp; Cust Acquisition'!AW67</f>
        <v>60000</v>
      </c>
    </row>
    <row r="21" spans="1:50" x14ac:dyDescent="0.35">
      <c r="A21" t="s">
        <v>51</v>
      </c>
      <c r="N21" s="48">
        <f>'P&amp;L, BS &amp; CF'!O32</f>
        <v>11666.666666666666</v>
      </c>
      <c r="O21" s="48">
        <f>'P&amp;L, BS &amp; CF'!P32</f>
        <v>11666.666666666666</v>
      </c>
      <c r="P21" s="48">
        <f>'P&amp;L, BS &amp; CF'!Q32</f>
        <v>11666.666666666666</v>
      </c>
      <c r="Q21" s="48">
        <f>'P&amp;L, BS &amp; CF'!R32</f>
        <v>11666.666666666666</v>
      </c>
      <c r="R21" s="48">
        <f>'P&amp;L, BS &amp; CF'!S32</f>
        <v>11666.666666666666</v>
      </c>
      <c r="S21" s="48">
        <f>'P&amp;L, BS &amp; CF'!T32</f>
        <v>11666.666666666666</v>
      </c>
      <c r="T21" s="48">
        <f>'P&amp;L, BS &amp; CF'!U32</f>
        <v>11666.666666666666</v>
      </c>
      <c r="U21" s="48">
        <f>'P&amp;L, BS &amp; CF'!V32</f>
        <v>11666.666666666666</v>
      </c>
      <c r="V21" s="48">
        <f>'P&amp;L, BS &amp; CF'!W32</f>
        <v>11666.666666666666</v>
      </c>
      <c r="W21" s="48">
        <f>'P&amp;L, BS &amp; CF'!X32</f>
        <v>11666.666666666666</v>
      </c>
      <c r="X21" s="48">
        <f>'P&amp;L, BS &amp; CF'!Y32</f>
        <v>17500</v>
      </c>
      <c r="Y21" s="48">
        <f>'P&amp;L, BS &amp; CF'!Z32</f>
        <v>17500</v>
      </c>
      <c r="Z21" s="48">
        <f>'P&amp;L, BS &amp; CF'!AA32</f>
        <v>23333.333333333332</v>
      </c>
      <c r="AA21" s="48">
        <f>'P&amp;L, BS &amp; CF'!AB32</f>
        <v>29166.666666666664</v>
      </c>
      <c r="AB21" s="48">
        <f>'P&amp;L, BS &amp; CF'!AC32</f>
        <v>29166.666666666664</v>
      </c>
      <c r="AC21" s="48">
        <f>'P&amp;L, BS &amp; CF'!AD32</f>
        <v>29166.666666666664</v>
      </c>
      <c r="AD21" s="48">
        <f>'P&amp;L, BS &amp; CF'!AE32</f>
        <v>29166.666666666664</v>
      </c>
      <c r="AE21" s="48">
        <f>'P&amp;L, BS &amp; CF'!AF32</f>
        <v>35000</v>
      </c>
      <c r="AF21" s="48">
        <f>'P&amp;L, BS &amp; CF'!AG32</f>
        <v>35000</v>
      </c>
      <c r="AG21" s="48">
        <f>'P&amp;L, BS &amp; CF'!AH32</f>
        <v>35000</v>
      </c>
      <c r="AH21" s="48">
        <f>'P&amp;L, BS &amp; CF'!AI32</f>
        <v>35000</v>
      </c>
      <c r="AI21" s="48">
        <f>'P&amp;L, BS &amp; CF'!AJ32</f>
        <v>40833.333333333328</v>
      </c>
      <c r="AJ21" s="48">
        <f>'P&amp;L, BS &amp; CF'!AK32</f>
        <v>40833.333333333328</v>
      </c>
      <c r="AK21" s="48">
        <f>'P&amp;L, BS &amp; CF'!AL32</f>
        <v>40833.333333333328</v>
      </c>
      <c r="AL21" s="48">
        <f>'P&amp;L, BS &amp; CF'!AM32</f>
        <v>52500</v>
      </c>
      <c r="AM21" s="48">
        <f>'P&amp;L, BS &amp; CF'!AN32</f>
        <v>58333.333333333328</v>
      </c>
      <c r="AN21" s="48">
        <f>'P&amp;L, BS &amp; CF'!AO32</f>
        <v>58333.333333333328</v>
      </c>
      <c r="AO21" s="48">
        <f>'P&amp;L, BS &amp; CF'!AP32</f>
        <v>64166.666666666664</v>
      </c>
      <c r="AP21" s="48">
        <f>'P&amp;L, BS &amp; CF'!AQ32</f>
        <v>64166.666666666664</v>
      </c>
      <c r="AQ21" s="48">
        <f>'P&amp;L, BS &amp; CF'!AR32</f>
        <v>70000</v>
      </c>
      <c r="AR21" s="48">
        <f>'P&amp;L, BS &amp; CF'!AS32</f>
        <v>75833.333333333328</v>
      </c>
      <c r="AS21" s="48">
        <f>'P&amp;L, BS &amp; CF'!AT32</f>
        <v>75833.333333333328</v>
      </c>
      <c r="AT21" s="48">
        <f>'P&amp;L, BS &amp; CF'!AU32</f>
        <v>81666.666666666657</v>
      </c>
      <c r="AU21" s="48">
        <f>'P&amp;L, BS &amp; CF'!AV32</f>
        <v>81666.666666666657</v>
      </c>
      <c r="AV21" s="48">
        <f>'P&amp;L, BS &amp; CF'!AW32</f>
        <v>87500</v>
      </c>
      <c r="AW21" s="48">
        <f>'P&amp;L, BS &amp; CF'!AX32</f>
        <v>93333.333333333328</v>
      </c>
    </row>
    <row r="22" spans="1:50" x14ac:dyDescent="0.35">
      <c r="A22" t="s">
        <v>49</v>
      </c>
      <c r="N22" s="3">
        <f>SUM(N19:N21)</f>
        <v>40666.666666666664</v>
      </c>
      <c r="O22" s="3">
        <f t="shared" ref="O22:AW22" si="21">SUM(O19:O21)</f>
        <v>41916.666666666664</v>
      </c>
      <c r="P22" s="3">
        <f t="shared" si="21"/>
        <v>43229.166666666664</v>
      </c>
      <c r="Q22" s="3">
        <f t="shared" si="21"/>
        <v>44607.291666666664</v>
      </c>
      <c r="R22" s="3">
        <f t="shared" si="21"/>
        <v>50054.322916666664</v>
      </c>
      <c r="S22" s="3">
        <f t="shared" si="21"/>
        <v>51573.705729166664</v>
      </c>
      <c r="T22" s="3">
        <f t="shared" si="21"/>
        <v>53169.057682291663</v>
      </c>
      <c r="U22" s="3">
        <f t="shared" si="21"/>
        <v>54844.177233072915</v>
      </c>
      <c r="V22" s="3">
        <f t="shared" si="21"/>
        <v>56603.052761393228</v>
      </c>
      <c r="W22" s="3">
        <f t="shared" si="21"/>
        <v>58449.872066129559</v>
      </c>
      <c r="X22" s="3">
        <f t="shared" si="21"/>
        <v>66222.36566943604</v>
      </c>
      <c r="Y22" s="3">
        <f t="shared" si="21"/>
        <v>68258.483952907845</v>
      </c>
      <c r="Z22" s="3">
        <f t="shared" si="21"/>
        <v>80229.741483886566</v>
      </c>
      <c r="AA22" s="3">
        <f t="shared" si="21"/>
        <v>92307.895224747568</v>
      </c>
      <c r="AB22" s="3">
        <f t="shared" si="21"/>
        <v>94664.956652651614</v>
      </c>
      <c r="AC22" s="3">
        <f t="shared" si="21"/>
        <v>101139.87115195085</v>
      </c>
      <c r="AD22" s="3">
        <f t="shared" si="21"/>
        <v>103738.53137621508</v>
      </c>
      <c r="AE22" s="3">
        <f t="shared" si="21"/>
        <v>112300.45794502583</v>
      </c>
      <c r="AF22" s="3">
        <f t="shared" si="21"/>
        <v>115165.48084227712</v>
      </c>
      <c r="AG22" s="3">
        <f t="shared" si="21"/>
        <v>122173.75488439098</v>
      </c>
      <c r="AH22" s="3">
        <f t="shared" si="21"/>
        <v>125332.44262861053</v>
      </c>
      <c r="AI22" s="3">
        <f t="shared" si="21"/>
        <v>134482.39809337439</v>
      </c>
      <c r="AJ22" s="3">
        <f t="shared" si="21"/>
        <v>141964.85133137644</v>
      </c>
      <c r="AK22" s="3">
        <f t="shared" si="21"/>
        <v>145621.42723127862</v>
      </c>
      <c r="AL22" s="3">
        <f t="shared" si="21"/>
        <v>169127.49859284254</v>
      </c>
      <c r="AM22" s="3">
        <f t="shared" si="21"/>
        <v>178992.20685581799</v>
      </c>
      <c r="AN22" s="3">
        <f t="shared" si="21"/>
        <v>187225.15053194226</v>
      </c>
      <c r="AO22" s="3">
        <f t="shared" si="21"/>
        <v>197503.07472520604</v>
      </c>
      <c r="AP22" s="3">
        <f t="shared" si="21"/>
        <v>206169.89512813298</v>
      </c>
      <c r="AQ22" s="3">
        <f t="shared" si="21"/>
        <v>220903.38988453965</v>
      </c>
      <c r="AR22" s="3">
        <f t="shared" si="21"/>
        <v>231881.89271209994</v>
      </c>
      <c r="AS22" s="3">
        <f t="shared" si="21"/>
        <v>241284.32068103831</v>
      </c>
      <c r="AT22" s="3">
        <f t="shared" si="21"/>
        <v>252790.20338175687</v>
      </c>
      <c r="AU22" s="3">
        <f t="shared" si="21"/>
        <v>262746.38021751144</v>
      </c>
      <c r="AV22" s="3">
        <f t="shared" si="21"/>
        <v>278833.69922838698</v>
      </c>
      <c r="AW22" s="3">
        <f t="shared" si="21"/>
        <v>291233.71752313967</v>
      </c>
    </row>
    <row r="24" spans="1:50" x14ac:dyDescent="0.35">
      <c r="A24" t="s">
        <v>4</v>
      </c>
      <c r="N24" s="2">
        <f>'Sales Team &amp; Cust Acquisition'!N47</f>
        <v>1</v>
      </c>
      <c r="O24" s="2">
        <f>'Sales Team &amp; Cust Acquisition'!O47</f>
        <v>1</v>
      </c>
      <c r="P24" s="2">
        <f>'Sales Team &amp; Cust Acquisition'!P47</f>
        <v>1</v>
      </c>
      <c r="Q24" s="2">
        <f>'Sales Team &amp; Cust Acquisition'!Q47</f>
        <v>1</v>
      </c>
      <c r="R24" s="2">
        <f>'Sales Team &amp; Cust Acquisition'!R47</f>
        <v>2</v>
      </c>
      <c r="S24" s="2">
        <f>'Sales Team &amp; Cust Acquisition'!S47</f>
        <v>2</v>
      </c>
      <c r="T24" s="2">
        <f>'Sales Team &amp; Cust Acquisition'!T47</f>
        <v>2</v>
      </c>
      <c r="U24" s="2">
        <f>'Sales Team &amp; Cust Acquisition'!U47</f>
        <v>2</v>
      </c>
      <c r="V24" s="2">
        <f>'Sales Team &amp; Cust Acquisition'!V47</f>
        <v>2</v>
      </c>
      <c r="W24" s="2">
        <f>'Sales Team &amp; Cust Acquisition'!W47</f>
        <v>2</v>
      </c>
      <c r="X24" s="2">
        <f>'Sales Team &amp; Cust Acquisition'!X47</f>
        <v>2</v>
      </c>
      <c r="Y24" s="2">
        <f>'Sales Team &amp; Cust Acquisition'!Y47</f>
        <v>2</v>
      </c>
      <c r="Z24" s="2">
        <f>'Sales Team &amp; Cust Acquisition'!Z47</f>
        <v>3</v>
      </c>
      <c r="AA24" s="2">
        <f>'Sales Team &amp; Cust Acquisition'!AA47</f>
        <v>4</v>
      </c>
      <c r="AB24" s="2">
        <f>'Sales Team &amp; Cust Acquisition'!AB47</f>
        <v>4</v>
      </c>
      <c r="AC24" s="2">
        <f>'Sales Team &amp; Cust Acquisition'!AC47</f>
        <v>5</v>
      </c>
      <c r="AD24" s="2">
        <f>'Sales Team &amp; Cust Acquisition'!AD47</f>
        <v>5</v>
      </c>
      <c r="AE24" s="2">
        <f>'Sales Team &amp; Cust Acquisition'!AE47</f>
        <v>5</v>
      </c>
      <c r="AF24" s="2">
        <f>'Sales Team &amp; Cust Acquisition'!AF47</f>
        <v>5</v>
      </c>
      <c r="AG24" s="2">
        <f>'Sales Team &amp; Cust Acquisition'!AG47</f>
        <v>6</v>
      </c>
      <c r="AH24" s="2">
        <f>'Sales Team &amp; Cust Acquisition'!AH47</f>
        <v>6</v>
      </c>
      <c r="AI24" s="2">
        <f>'Sales Team &amp; Cust Acquisition'!AI47</f>
        <v>6</v>
      </c>
      <c r="AJ24" s="2">
        <f>'Sales Team &amp; Cust Acquisition'!AJ47</f>
        <v>7</v>
      </c>
      <c r="AK24" s="2">
        <f>'Sales Team &amp; Cust Acquisition'!AK47</f>
        <v>7</v>
      </c>
      <c r="AL24" s="2">
        <f>'Sales Team &amp; Cust Acquisition'!AL47</f>
        <v>9</v>
      </c>
      <c r="AM24" s="2">
        <f>'Sales Team &amp; Cust Acquisition'!AM47</f>
        <v>9</v>
      </c>
      <c r="AN24" s="2">
        <f>'Sales Team &amp; Cust Acquisition'!AN47</f>
        <v>10</v>
      </c>
      <c r="AO24" s="2">
        <f>'Sales Team &amp; Cust Acquisition'!AO47</f>
        <v>10</v>
      </c>
      <c r="AP24" s="2">
        <f>'Sales Team &amp; Cust Acquisition'!AP47</f>
        <v>11</v>
      </c>
      <c r="AQ24" s="2">
        <f>'Sales Team &amp; Cust Acquisition'!AQ47</f>
        <v>12</v>
      </c>
      <c r="AR24" s="2">
        <f>'Sales Team &amp; Cust Acquisition'!AR47</f>
        <v>12</v>
      </c>
      <c r="AS24" s="2">
        <f>'Sales Team &amp; Cust Acquisition'!AS47</f>
        <v>13</v>
      </c>
      <c r="AT24" s="2">
        <f>'Sales Team &amp; Cust Acquisition'!AT47</f>
        <v>13</v>
      </c>
      <c r="AU24" s="2">
        <f>'Sales Team &amp; Cust Acquisition'!AU47</f>
        <v>14</v>
      </c>
      <c r="AV24" s="2">
        <f>'Sales Team &amp; Cust Acquisition'!AV47</f>
        <v>15</v>
      </c>
      <c r="AW24" s="2">
        <f>'Sales Team &amp; Cust Acquisition'!AW47</f>
        <v>15</v>
      </c>
    </row>
    <row r="25" spans="1:50" x14ac:dyDescent="0.35">
      <c r="A25" t="s">
        <v>50</v>
      </c>
      <c r="N25" s="3">
        <f>N22/N24</f>
        <v>40666.666666666664</v>
      </c>
      <c r="O25" s="3">
        <f t="shared" ref="O25:AW25" si="22">O22/O24</f>
        <v>41916.666666666664</v>
      </c>
      <c r="P25" s="3">
        <f t="shared" si="22"/>
        <v>43229.166666666664</v>
      </c>
      <c r="Q25" s="3">
        <f t="shared" si="22"/>
        <v>44607.291666666664</v>
      </c>
      <c r="R25" s="3">
        <f t="shared" si="22"/>
        <v>25027.161458333332</v>
      </c>
      <c r="S25" s="3">
        <f t="shared" si="22"/>
        <v>25786.852864583332</v>
      </c>
      <c r="T25" s="3">
        <f t="shared" si="22"/>
        <v>26584.528841145831</v>
      </c>
      <c r="U25" s="3">
        <f t="shared" si="22"/>
        <v>27422.088616536457</v>
      </c>
      <c r="V25" s="3">
        <f t="shared" si="22"/>
        <v>28301.526380696614</v>
      </c>
      <c r="W25" s="3">
        <f t="shared" si="22"/>
        <v>29224.93603306478</v>
      </c>
      <c r="X25" s="3">
        <f t="shared" si="22"/>
        <v>33111.18283471802</v>
      </c>
      <c r="Y25" s="3">
        <f t="shared" si="22"/>
        <v>34129.241976453923</v>
      </c>
      <c r="Z25" s="3">
        <f t="shared" si="22"/>
        <v>26743.247161295523</v>
      </c>
      <c r="AA25" s="3">
        <f t="shared" si="22"/>
        <v>23076.973806186892</v>
      </c>
      <c r="AB25" s="3">
        <f t="shared" si="22"/>
        <v>23666.239163162903</v>
      </c>
      <c r="AC25" s="3">
        <f t="shared" si="22"/>
        <v>20227.974230390169</v>
      </c>
      <c r="AD25" s="3">
        <f t="shared" si="22"/>
        <v>20747.706275243014</v>
      </c>
      <c r="AE25" s="3">
        <f t="shared" si="22"/>
        <v>22460.091589005166</v>
      </c>
      <c r="AF25" s="3">
        <f t="shared" si="22"/>
        <v>23033.096168455424</v>
      </c>
      <c r="AG25" s="3">
        <f t="shared" si="22"/>
        <v>20362.29248073183</v>
      </c>
      <c r="AH25" s="3">
        <f t="shared" si="22"/>
        <v>20888.740438101755</v>
      </c>
      <c r="AI25" s="3">
        <f t="shared" si="22"/>
        <v>22413.733015562397</v>
      </c>
      <c r="AJ25" s="3">
        <f t="shared" si="22"/>
        <v>20280.693047339493</v>
      </c>
      <c r="AK25" s="3">
        <f t="shared" si="22"/>
        <v>20803.061033039801</v>
      </c>
      <c r="AL25" s="3">
        <f t="shared" si="22"/>
        <v>18791.944288093615</v>
      </c>
      <c r="AM25" s="3">
        <f t="shared" si="22"/>
        <v>19888.022983979776</v>
      </c>
      <c r="AN25" s="3">
        <f t="shared" si="22"/>
        <v>18722.515053194227</v>
      </c>
      <c r="AO25" s="3">
        <f t="shared" si="22"/>
        <v>19750.307472520602</v>
      </c>
      <c r="AP25" s="3">
        <f t="shared" si="22"/>
        <v>18742.717738921179</v>
      </c>
      <c r="AQ25" s="3">
        <f t="shared" si="22"/>
        <v>18408.615823711636</v>
      </c>
      <c r="AR25" s="3">
        <f t="shared" si="22"/>
        <v>19323.491059341661</v>
      </c>
      <c r="AS25" s="3">
        <f t="shared" si="22"/>
        <v>18560.332360079869</v>
      </c>
      <c r="AT25" s="3">
        <f t="shared" si="22"/>
        <v>19445.400260135146</v>
      </c>
      <c r="AU25" s="3">
        <f t="shared" si="22"/>
        <v>18767.598586965101</v>
      </c>
      <c r="AV25" s="3">
        <f t="shared" si="22"/>
        <v>18588.913281892466</v>
      </c>
      <c r="AW25" s="3">
        <f t="shared" si="22"/>
        <v>19415.581168209312</v>
      </c>
    </row>
    <row r="27" spans="1:50" s="1" customFormat="1" x14ac:dyDescent="0.35">
      <c r="A27" s="1" t="s">
        <v>5</v>
      </c>
      <c r="N27" s="51">
        <f>N16/N25</f>
        <v>3.9344262295081971</v>
      </c>
      <c r="O27" s="51">
        <f t="shared" ref="O27:AW27" si="23">O16/O25</f>
        <v>3.8170974155069586</v>
      </c>
      <c r="P27" s="51">
        <f t="shared" si="23"/>
        <v>3.7012048192771085</v>
      </c>
      <c r="Q27" s="51">
        <f t="shared" si="23"/>
        <v>3.5868575298320997</v>
      </c>
      <c r="R27" s="51">
        <f t="shared" si="23"/>
        <v>6.393054212974862</v>
      </c>
      <c r="S27" s="51">
        <f t="shared" si="23"/>
        <v>6.2047121779544581</v>
      </c>
      <c r="T27" s="51">
        <f t="shared" si="23"/>
        <v>6.0185381112477057</v>
      </c>
      <c r="U27" s="51">
        <f t="shared" si="23"/>
        <v>5.8347123823206717</v>
      </c>
      <c r="V27" s="51">
        <f t="shared" si="23"/>
        <v>5.6534053268989002</v>
      </c>
      <c r="W27" s="51">
        <f t="shared" si="23"/>
        <v>5.4747767392536879</v>
      </c>
      <c r="X27" s="51">
        <f t="shared" si="23"/>
        <v>4.8322042978251876</v>
      </c>
      <c r="Y27" s="51">
        <f t="shared" si="23"/>
        <v>4.6880619297195487</v>
      </c>
      <c r="Z27" s="51">
        <f t="shared" si="23"/>
        <v>5.9828187293412096</v>
      </c>
      <c r="AA27" s="51">
        <f t="shared" si="23"/>
        <v>6.933318092041354</v>
      </c>
      <c r="AB27" s="51">
        <f t="shared" si="23"/>
        <v>6.7606855021157743</v>
      </c>
      <c r="AC27" s="51">
        <f t="shared" si="23"/>
        <v>7.9098380380383659</v>
      </c>
      <c r="AD27" s="51">
        <f t="shared" si="23"/>
        <v>7.7116958316938558</v>
      </c>
      <c r="AE27" s="51">
        <f t="shared" si="23"/>
        <v>7.1237465513419549</v>
      </c>
      <c r="AF27" s="51">
        <f t="shared" si="23"/>
        <v>6.9465259394490442</v>
      </c>
      <c r="AG27" s="51">
        <f t="shared" si="23"/>
        <v>7.8576614176131079</v>
      </c>
      <c r="AH27" s="51">
        <f t="shared" si="23"/>
        <v>7.659628902667329</v>
      </c>
      <c r="AI27" s="51">
        <f t="shared" si="23"/>
        <v>7.1384806756156207</v>
      </c>
      <c r="AJ27" s="51">
        <f t="shared" si="23"/>
        <v>7.8892767434784226</v>
      </c>
      <c r="AK27" s="51">
        <f t="shared" si="23"/>
        <v>7.691175820033652</v>
      </c>
      <c r="AL27" s="51">
        <f t="shared" si="23"/>
        <v>8.5142866297967039</v>
      </c>
      <c r="AM27" s="51">
        <f t="shared" si="23"/>
        <v>8.0450429954190721</v>
      </c>
      <c r="AN27" s="51">
        <f t="shared" si="23"/>
        <v>8.545860400988305</v>
      </c>
      <c r="AO27" s="51">
        <f t="shared" si="23"/>
        <v>8.101139702387643</v>
      </c>
      <c r="AP27" s="51">
        <f t="shared" si="23"/>
        <v>8.5366488589722263</v>
      </c>
      <c r="AQ27" s="51">
        <f t="shared" si="23"/>
        <v>8.6915823292867227</v>
      </c>
      <c r="AR27" s="51">
        <f t="shared" si="23"/>
        <v>8.2800773167046504</v>
      </c>
      <c r="AS27" s="51">
        <f t="shared" si="23"/>
        <v>8.6205352843860119</v>
      </c>
      <c r="AT27" s="51">
        <f t="shared" si="23"/>
        <v>8.228166962858289</v>
      </c>
      <c r="AU27" s="51">
        <f t="shared" si="23"/>
        <v>8.5253315312874829</v>
      </c>
      <c r="AV27" s="51">
        <f t="shared" si="23"/>
        <v>8.607280994519277</v>
      </c>
      <c r="AW27" s="51">
        <f t="shared" si="23"/>
        <v>8.2408040539101055</v>
      </c>
      <c r="AX2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P&amp;L, BS &amp; CF</vt:lpstr>
      <vt:lpstr>Sales Team &amp; Cust Acquisition</vt:lpstr>
      <vt:lpstr>CAPEX &amp; Depreciation</vt:lpstr>
      <vt:lpstr>SaaS KPIs &amp;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galina khvatova</cp:lastModifiedBy>
  <dcterms:created xsi:type="dcterms:W3CDTF">2021-01-26T14:41:16Z</dcterms:created>
  <dcterms:modified xsi:type="dcterms:W3CDTF">2024-04-28T06:50:35Z</dcterms:modified>
</cp:coreProperties>
</file>