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ho/Desktop/Physics4AL/Experiment3/"/>
    </mc:Choice>
  </mc:AlternateContent>
  <bookViews>
    <workbookView xWindow="0" yWindow="0" windowWidth="25600" windowHeight="16000"/>
  </bookViews>
  <sheets>
    <sheet name="Terrence" sheetId="1" r:id="rId1"/>
    <sheet name="Energy" sheetId="4" r:id="rId2"/>
    <sheet name="SpringForce" sheetId="3" r:id="rId3"/>
    <sheet name="Rob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G59" i="1"/>
  <c r="G56" i="1"/>
  <c r="G55" i="1"/>
  <c r="G15" i="1"/>
  <c r="G53" i="1"/>
  <c r="G51" i="1"/>
  <c r="G47" i="1"/>
  <c r="G45" i="1"/>
  <c r="G41" i="1"/>
  <c r="G39" i="1"/>
  <c r="G36" i="1"/>
  <c r="G34" i="1"/>
  <c r="G35" i="1"/>
  <c r="G38" i="1"/>
  <c r="G40" i="1"/>
  <c r="G42" i="1"/>
  <c r="G43" i="1"/>
  <c r="G62" i="1"/>
  <c r="G64" i="1"/>
  <c r="G65" i="1"/>
  <c r="G22" i="1"/>
  <c r="G16" i="1"/>
  <c r="G20" i="1"/>
  <c r="G33" i="1"/>
  <c r="G32" i="1"/>
  <c r="G29" i="1"/>
  <c r="G25" i="1"/>
  <c r="G27" i="1"/>
  <c r="G24" i="1"/>
  <c r="G19" i="1"/>
  <c r="G17" i="1"/>
  <c r="G13" i="1"/>
  <c r="G11" i="1"/>
  <c r="G9" i="1"/>
  <c r="G8" i="1"/>
  <c r="G7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" i="1"/>
  <c r="G10" i="1"/>
  <c r="G12" i="1"/>
  <c r="G14" i="1"/>
  <c r="G18" i="1"/>
  <c r="G21" i="1"/>
  <c r="G23" i="1"/>
  <c r="G26" i="1"/>
  <c r="G28" i="1"/>
  <c r="G30" i="1"/>
  <c r="G31" i="1"/>
  <c r="G37" i="1"/>
  <c r="G44" i="1"/>
  <c r="G46" i="1"/>
  <c r="G48" i="1"/>
  <c r="G49" i="1"/>
  <c r="G50" i="1"/>
  <c r="G52" i="1"/>
  <c r="G54" i="1"/>
  <c r="G57" i="1"/>
  <c r="G58" i="1"/>
  <c r="G61" i="1"/>
  <c r="G6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" i="1"/>
  <c r="N7" i="1"/>
  <c r="N8" i="1"/>
  <c r="N9" i="1"/>
  <c r="N10" i="1"/>
  <c r="N11" i="1"/>
  <c r="N6" i="1"/>
  <c r="M7" i="1"/>
  <c r="M8" i="1"/>
  <c r="M9" i="1"/>
  <c r="M10" i="1"/>
  <c r="M11" i="1"/>
  <c r="M6" i="1"/>
  <c r="Q7" i="1"/>
  <c r="Q8" i="1"/>
  <c r="Q9" i="1"/>
  <c r="Q10" i="1"/>
  <c r="Q11" i="1"/>
  <c r="Q6" i="1"/>
  <c r="P7" i="1"/>
  <c r="P8" i="1"/>
  <c r="P9" i="1"/>
  <c r="P10" i="1"/>
  <c r="P11" i="1"/>
  <c r="P6" i="1"/>
</calcChain>
</file>

<file path=xl/sharedStrings.xml><?xml version="1.0" encoding="utf-8"?>
<sst xmlns="http://schemas.openxmlformats.org/spreadsheetml/2006/main" count="77" uniqueCount="42">
  <si>
    <t>Monitor Run</t>
  </si>
  <si>
    <t>Block Event Times (s)</t>
  </si>
  <si>
    <t>Extra</t>
  </si>
  <si>
    <t>Glider Mass (kg)</t>
  </si>
  <si>
    <t>x (cm)</t>
  </si>
  <si>
    <t>x (m)</t>
  </si>
  <si>
    <t>diff x (m)</t>
  </si>
  <si>
    <t>Equilibrium Position (m)</t>
  </si>
  <si>
    <t>Mass (g)</t>
  </si>
  <si>
    <t>Force (N)</t>
  </si>
  <si>
    <t>Mass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</si>
  <si>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</si>
  <si>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</si>
  <si>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</si>
  <si>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</si>
  <si>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</si>
  <si>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</si>
  <si>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</si>
  <si>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</si>
  <si>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</si>
  <si>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</si>
  <si>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</si>
  <si>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</si>
  <si>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</si>
  <si>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</si>
  <si>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</si>
  <si>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</si>
  <si>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</si>
  <si>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</si>
  <si>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</si>
  <si>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</si>
  <si>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</si>
  <si>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</si>
  <si>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</si>
  <si>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</si>
  <si>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</si>
  <si>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Displacement (m)</t>
  </si>
  <si>
    <t>Avg. Disp. (m)</t>
  </si>
  <si>
    <t xml:space="preserve">Potential </t>
  </si>
  <si>
    <t xml:space="preserve">Kinetic </t>
  </si>
  <si>
    <t>Avg. Time</t>
  </si>
  <si>
    <t>Total (Fake)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</si>
</sst>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789248851225"/>
          <c:y val="0.049618320610687"/>
          <c:w val="0.556317685362643"/>
          <c:h val="0.752716535433071"/>
        </c:manualLayout>
      </c:layout>
      <c:scatterChart>
        <c:scatterStyle val="lineMarker"/>
        <c:varyColors val="0"/>
        <c:ser>
          <c:idx val="0"/>
          <c:order val="0"/>
          <c:tx>
            <c:v>Force vs Displacement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Terrence!$Q$7:$Q$11</c:f>
              <c:numCache>
                <c:formatCode>General</c:formatCode>
                <c:ptCount val="5"/>
                <c:pt idx="0">
                  <c:v>0.162</c:v>
                </c:pt>
                <c:pt idx="1">
                  <c:v>0.099</c:v>
                </c:pt>
                <c:pt idx="2">
                  <c:v>0.056</c:v>
                </c:pt>
                <c:pt idx="3">
                  <c:v>0.032</c:v>
                </c:pt>
                <c:pt idx="4">
                  <c:v>0.00800000000000001</c:v>
                </c:pt>
              </c:numCache>
            </c:numRef>
          </c:xVal>
          <c:yVal>
            <c:numRef>
              <c:f>Terrence!$N$7:$N$11</c:f>
              <c:numCache>
                <c:formatCode>General</c:formatCode>
                <c:ptCount val="5"/>
                <c:pt idx="0">
                  <c:v>0.98</c:v>
                </c:pt>
                <c:pt idx="1">
                  <c:v>0.588</c:v>
                </c:pt>
                <c:pt idx="2">
                  <c:v>0.343</c:v>
                </c:pt>
                <c:pt idx="3">
                  <c:v>0.196</c:v>
                </c:pt>
                <c:pt idx="4">
                  <c:v>0.049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866896"/>
        <c:axId val="1647343648"/>
      </c:scatterChart>
      <c:valAx>
        <c:axId val="15818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Displacement of Glider,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43648"/>
        <c:crosses val="autoZero"/>
        <c:crossBetween val="midCat"/>
      </c:valAx>
      <c:valAx>
        <c:axId val="16473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Force Applied to Spring,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86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4259998957084"/>
          <c:y val="0.231154354751458"/>
          <c:w val="0.225313309346265"/>
          <c:h val="0.19036304622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190769675412"/>
          <c:y val="0.0349883983048746"/>
          <c:w val="0.830600232228557"/>
          <c:h val="0.681959189749239"/>
        </c:manualLayout>
      </c:layout>
      <c:scatterChart>
        <c:scatterStyle val="lineMarker"/>
        <c:varyColors val="0"/>
        <c:ser>
          <c:idx val="1"/>
          <c:order val="0"/>
          <c:tx>
            <c:v>Average Potential Energy (J)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Terrence!$C$6:$C$65</c:f>
              <c:numCache>
                <c:formatCode>General</c:formatCode>
                <c:ptCount val="60"/>
                <c:pt idx="0">
                  <c:v>-0.134</c:v>
                </c:pt>
                <c:pt idx="1">
                  <c:v>-0.13</c:v>
                </c:pt>
                <c:pt idx="2">
                  <c:v>-0.126</c:v>
                </c:pt>
                <c:pt idx="3">
                  <c:v>-0.122</c:v>
                </c:pt>
                <c:pt idx="4">
                  <c:v>-0.118</c:v>
                </c:pt>
                <c:pt idx="5">
                  <c:v>-0.114</c:v>
                </c:pt>
                <c:pt idx="6">
                  <c:v>-0.11</c:v>
                </c:pt>
                <c:pt idx="7">
                  <c:v>-0.106</c:v>
                </c:pt>
                <c:pt idx="8">
                  <c:v>-0.102</c:v>
                </c:pt>
                <c:pt idx="9">
                  <c:v>-0.098</c:v>
                </c:pt>
                <c:pt idx="10">
                  <c:v>-0.094</c:v>
                </c:pt>
                <c:pt idx="11">
                  <c:v>-0.09</c:v>
                </c:pt>
                <c:pt idx="12">
                  <c:v>-0.086</c:v>
                </c:pt>
                <c:pt idx="13">
                  <c:v>-0.082</c:v>
                </c:pt>
                <c:pt idx="14">
                  <c:v>-0.078</c:v>
                </c:pt>
                <c:pt idx="15">
                  <c:v>-0.075</c:v>
                </c:pt>
                <c:pt idx="16">
                  <c:v>-0.073</c:v>
                </c:pt>
                <c:pt idx="17">
                  <c:v>-0.07</c:v>
                </c:pt>
                <c:pt idx="18">
                  <c:v>-0.066</c:v>
                </c:pt>
                <c:pt idx="19">
                  <c:v>-0.062</c:v>
                </c:pt>
                <c:pt idx="20">
                  <c:v>-0.058</c:v>
                </c:pt>
                <c:pt idx="21">
                  <c:v>-0.054</c:v>
                </c:pt>
                <c:pt idx="22">
                  <c:v>-0.05</c:v>
                </c:pt>
                <c:pt idx="23">
                  <c:v>-0.046</c:v>
                </c:pt>
                <c:pt idx="24">
                  <c:v>-0.042</c:v>
                </c:pt>
                <c:pt idx="25">
                  <c:v>-0.038</c:v>
                </c:pt>
                <c:pt idx="26">
                  <c:v>-0.034</c:v>
                </c:pt>
                <c:pt idx="27">
                  <c:v>-0.03</c:v>
                </c:pt>
                <c:pt idx="28">
                  <c:v>-0.026</c:v>
                </c:pt>
                <c:pt idx="29">
                  <c:v>-0.022</c:v>
                </c:pt>
                <c:pt idx="30">
                  <c:v>-0.018</c:v>
                </c:pt>
                <c:pt idx="31">
                  <c:v>-0.014</c:v>
                </c:pt>
                <c:pt idx="32">
                  <c:v>-0.01</c:v>
                </c:pt>
                <c:pt idx="33">
                  <c:v>-0.006</c:v>
                </c:pt>
                <c:pt idx="34">
                  <c:v>-0.002</c:v>
                </c:pt>
                <c:pt idx="35">
                  <c:v>0.002</c:v>
                </c:pt>
                <c:pt idx="36">
                  <c:v>0.006</c:v>
                </c:pt>
                <c:pt idx="37">
                  <c:v>0.01</c:v>
                </c:pt>
                <c:pt idx="38">
                  <c:v>0.014</c:v>
                </c:pt>
                <c:pt idx="39">
                  <c:v>0.018</c:v>
                </c:pt>
                <c:pt idx="40">
                  <c:v>0.022</c:v>
                </c:pt>
                <c:pt idx="41">
                  <c:v>0.026</c:v>
                </c:pt>
                <c:pt idx="42">
                  <c:v>0.03</c:v>
                </c:pt>
                <c:pt idx="43">
                  <c:v>0.034</c:v>
                </c:pt>
                <c:pt idx="44">
                  <c:v>0.038</c:v>
                </c:pt>
                <c:pt idx="45">
                  <c:v>0.042</c:v>
                </c:pt>
                <c:pt idx="46">
                  <c:v>0.046</c:v>
                </c:pt>
                <c:pt idx="47">
                  <c:v>0.05</c:v>
                </c:pt>
                <c:pt idx="48">
                  <c:v>0.054</c:v>
                </c:pt>
                <c:pt idx="49">
                  <c:v>0.058</c:v>
                </c:pt>
                <c:pt idx="50">
                  <c:v>0.062</c:v>
                </c:pt>
                <c:pt idx="51">
                  <c:v>0.066</c:v>
                </c:pt>
                <c:pt idx="52">
                  <c:v>0.07</c:v>
                </c:pt>
                <c:pt idx="53">
                  <c:v>0.074</c:v>
                </c:pt>
                <c:pt idx="54">
                  <c:v>0.078</c:v>
                </c:pt>
                <c:pt idx="55">
                  <c:v>0.082</c:v>
                </c:pt>
                <c:pt idx="56">
                  <c:v>0.086</c:v>
                </c:pt>
                <c:pt idx="57">
                  <c:v>0.09</c:v>
                </c:pt>
                <c:pt idx="58">
                  <c:v>0.094</c:v>
                </c:pt>
                <c:pt idx="59">
                  <c:v>0.098</c:v>
                </c:pt>
              </c:numCache>
            </c:numRef>
          </c:xVal>
          <c:yVal>
            <c:numRef>
              <c:f>Terrence!$E$6:$E$65</c:f>
              <c:numCache>
                <c:formatCode>General</c:formatCode>
                <c:ptCount val="60"/>
                <c:pt idx="0">
                  <c:v>0.0540080568</c:v>
                </c:pt>
                <c:pt idx="1">
                  <c:v>0.05083182</c:v>
                </c:pt>
                <c:pt idx="2">
                  <c:v>0.0477518328</c:v>
                </c:pt>
                <c:pt idx="3">
                  <c:v>0.0447680952</c:v>
                </c:pt>
                <c:pt idx="4">
                  <c:v>0.0418806072</c:v>
                </c:pt>
                <c:pt idx="5">
                  <c:v>0.0390893688</c:v>
                </c:pt>
                <c:pt idx="6">
                  <c:v>0.03639438</c:v>
                </c:pt>
                <c:pt idx="7">
                  <c:v>0.0337956408</c:v>
                </c:pt>
                <c:pt idx="8">
                  <c:v>0.0312931512</c:v>
                </c:pt>
                <c:pt idx="9">
                  <c:v>0.0288869112</c:v>
                </c:pt>
                <c:pt idx="10">
                  <c:v>0.0265769208</c:v>
                </c:pt>
                <c:pt idx="11">
                  <c:v>0.02436318</c:v>
                </c:pt>
                <c:pt idx="12">
                  <c:v>0.0222456888</c:v>
                </c:pt>
                <c:pt idx="13">
                  <c:v>0.0202244472</c:v>
                </c:pt>
                <c:pt idx="14">
                  <c:v>0.0182994552</c:v>
                </c:pt>
                <c:pt idx="15">
                  <c:v>0.016918875</c:v>
                </c:pt>
                <c:pt idx="16">
                  <c:v>0.0160285662</c:v>
                </c:pt>
                <c:pt idx="17">
                  <c:v>0.01473822</c:v>
                </c:pt>
                <c:pt idx="18">
                  <c:v>0.0131019768</c:v>
                </c:pt>
                <c:pt idx="19">
                  <c:v>0.0115619832</c:v>
                </c:pt>
                <c:pt idx="20">
                  <c:v>0.0101182392</c:v>
                </c:pt>
                <c:pt idx="21">
                  <c:v>0.0087707448</c:v>
                </c:pt>
                <c:pt idx="22">
                  <c:v>0.0075195</c:v>
                </c:pt>
                <c:pt idx="23">
                  <c:v>0.0063645048</c:v>
                </c:pt>
                <c:pt idx="24">
                  <c:v>0.0053057592</c:v>
                </c:pt>
                <c:pt idx="25">
                  <c:v>0.0043432632</c:v>
                </c:pt>
                <c:pt idx="26">
                  <c:v>0.0034770168</c:v>
                </c:pt>
                <c:pt idx="27">
                  <c:v>0.00270702</c:v>
                </c:pt>
                <c:pt idx="28">
                  <c:v>0.0020332728</c:v>
                </c:pt>
                <c:pt idx="29">
                  <c:v>0.0014557752</c:v>
                </c:pt>
                <c:pt idx="30">
                  <c:v>0.0009745272</c:v>
                </c:pt>
                <c:pt idx="31">
                  <c:v>0.0005895288</c:v>
                </c:pt>
                <c:pt idx="32">
                  <c:v>0.00030078</c:v>
                </c:pt>
                <c:pt idx="33">
                  <c:v>0.0001082808</c:v>
                </c:pt>
                <c:pt idx="34">
                  <c:v>1.20312E-5</c:v>
                </c:pt>
                <c:pt idx="35">
                  <c:v>1.20312E-5</c:v>
                </c:pt>
                <c:pt idx="36">
                  <c:v>0.0001082808</c:v>
                </c:pt>
                <c:pt idx="37">
                  <c:v>0.00030078</c:v>
                </c:pt>
                <c:pt idx="38">
                  <c:v>0.0005895288</c:v>
                </c:pt>
                <c:pt idx="39">
                  <c:v>0.0009745272</c:v>
                </c:pt>
                <c:pt idx="40">
                  <c:v>0.0014557752</c:v>
                </c:pt>
                <c:pt idx="41">
                  <c:v>0.0020332728</c:v>
                </c:pt>
                <c:pt idx="42">
                  <c:v>0.00270702</c:v>
                </c:pt>
                <c:pt idx="43">
                  <c:v>0.0034770168</c:v>
                </c:pt>
                <c:pt idx="44">
                  <c:v>0.0043432632</c:v>
                </c:pt>
                <c:pt idx="45">
                  <c:v>0.0053057592</c:v>
                </c:pt>
                <c:pt idx="46">
                  <c:v>0.0063645048</c:v>
                </c:pt>
                <c:pt idx="47">
                  <c:v>0.0075195</c:v>
                </c:pt>
                <c:pt idx="48">
                  <c:v>0.0087707448</c:v>
                </c:pt>
                <c:pt idx="49">
                  <c:v>0.0101182392</c:v>
                </c:pt>
                <c:pt idx="50">
                  <c:v>0.0115619832</c:v>
                </c:pt>
                <c:pt idx="51">
                  <c:v>0.0131019768</c:v>
                </c:pt>
                <c:pt idx="52">
                  <c:v>0.01473822</c:v>
                </c:pt>
                <c:pt idx="53">
                  <c:v>0.0164707128</c:v>
                </c:pt>
                <c:pt idx="54">
                  <c:v>0.0182994552</c:v>
                </c:pt>
                <c:pt idx="55">
                  <c:v>0.0202244472</c:v>
                </c:pt>
                <c:pt idx="56">
                  <c:v>0.0222456888</c:v>
                </c:pt>
                <c:pt idx="57">
                  <c:v>0.02436318</c:v>
                </c:pt>
                <c:pt idx="58">
                  <c:v>0.0265769208</c:v>
                </c:pt>
                <c:pt idx="59">
                  <c:v>0.0288869112</c:v>
                </c:pt>
              </c:numCache>
            </c:numRef>
          </c:yVal>
          <c:smooth val="0"/>
        </c:ser>
        <c:ser>
          <c:idx val="2"/>
          <c:order val="1"/>
          <c:tx>
            <c:v>Average Total Energy (J)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forward val="0.02"/>
            <c:backward val="0.003"/>
            <c:dispRSqr val="0"/>
            <c:dispEq val="1"/>
            <c:trendlineLbl>
              <c:layout>
                <c:manualLayout>
                  <c:x val="0.0766228720190882"/>
                  <c:y val="-0.0525171408184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Terrence!$C$6:$C$65</c:f>
              <c:numCache>
                <c:formatCode>General</c:formatCode>
                <c:ptCount val="60"/>
                <c:pt idx="0">
                  <c:v>-0.134</c:v>
                </c:pt>
                <c:pt idx="1">
                  <c:v>-0.13</c:v>
                </c:pt>
                <c:pt idx="2">
                  <c:v>-0.126</c:v>
                </c:pt>
                <c:pt idx="3">
                  <c:v>-0.122</c:v>
                </c:pt>
                <c:pt idx="4">
                  <c:v>-0.118</c:v>
                </c:pt>
                <c:pt idx="5">
                  <c:v>-0.114</c:v>
                </c:pt>
                <c:pt idx="6">
                  <c:v>-0.11</c:v>
                </c:pt>
                <c:pt idx="7">
                  <c:v>-0.106</c:v>
                </c:pt>
                <c:pt idx="8">
                  <c:v>-0.102</c:v>
                </c:pt>
                <c:pt idx="9">
                  <c:v>-0.098</c:v>
                </c:pt>
                <c:pt idx="10">
                  <c:v>-0.094</c:v>
                </c:pt>
                <c:pt idx="11">
                  <c:v>-0.09</c:v>
                </c:pt>
                <c:pt idx="12">
                  <c:v>-0.086</c:v>
                </c:pt>
                <c:pt idx="13">
                  <c:v>-0.082</c:v>
                </c:pt>
                <c:pt idx="14">
                  <c:v>-0.078</c:v>
                </c:pt>
                <c:pt idx="15">
                  <c:v>-0.075</c:v>
                </c:pt>
                <c:pt idx="16">
                  <c:v>-0.073</c:v>
                </c:pt>
                <c:pt idx="17">
                  <c:v>-0.07</c:v>
                </c:pt>
                <c:pt idx="18">
                  <c:v>-0.066</c:v>
                </c:pt>
                <c:pt idx="19">
                  <c:v>-0.062</c:v>
                </c:pt>
                <c:pt idx="20">
                  <c:v>-0.058</c:v>
                </c:pt>
                <c:pt idx="21">
                  <c:v>-0.054</c:v>
                </c:pt>
                <c:pt idx="22">
                  <c:v>-0.05</c:v>
                </c:pt>
                <c:pt idx="23">
                  <c:v>-0.046</c:v>
                </c:pt>
                <c:pt idx="24">
                  <c:v>-0.042</c:v>
                </c:pt>
                <c:pt idx="25">
                  <c:v>-0.038</c:v>
                </c:pt>
                <c:pt idx="26">
                  <c:v>-0.034</c:v>
                </c:pt>
                <c:pt idx="27">
                  <c:v>-0.03</c:v>
                </c:pt>
                <c:pt idx="28">
                  <c:v>-0.026</c:v>
                </c:pt>
                <c:pt idx="29">
                  <c:v>-0.022</c:v>
                </c:pt>
                <c:pt idx="30">
                  <c:v>-0.018</c:v>
                </c:pt>
                <c:pt idx="31">
                  <c:v>-0.014</c:v>
                </c:pt>
                <c:pt idx="32">
                  <c:v>-0.01</c:v>
                </c:pt>
                <c:pt idx="33">
                  <c:v>-0.006</c:v>
                </c:pt>
                <c:pt idx="34">
                  <c:v>-0.002</c:v>
                </c:pt>
                <c:pt idx="35">
                  <c:v>0.002</c:v>
                </c:pt>
                <c:pt idx="36">
                  <c:v>0.006</c:v>
                </c:pt>
                <c:pt idx="37">
                  <c:v>0.01</c:v>
                </c:pt>
                <c:pt idx="38">
                  <c:v>0.014</c:v>
                </c:pt>
                <c:pt idx="39">
                  <c:v>0.018</c:v>
                </c:pt>
                <c:pt idx="40">
                  <c:v>0.022</c:v>
                </c:pt>
                <c:pt idx="41">
                  <c:v>0.026</c:v>
                </c:pt>
                <c:pt idx="42">
                  <c:v>0.03</c:v>
                </c:pt>
                <c:pt idx="43">
                  <c:v>0.034</c:v>
                </c:pt>
                <c:pt idx="44">
                  <c:v>0.038</c:v>
                </c:pt>
                <c:pt idx="45">
                  <c:v>0.042</c:v>
                </c:pt>
                <c:pt idx="46">
                  <c:v>0.046</c:v>
                </c:pt>
                <c:pt idx="47">
                  <c:v>0.05</c:v>
                </c:pt>
                <c:pt idx="48">
                  <c:v>0.054</c:v>
                </c:pt>
                <c:pt idx="49">
                  <c:v>0.058</c:v>
                </c:pt>
                <c:pt idx="50">
                  <c:v>0.062</c:v>
                </c:pt>
                <c:pt idx="51">
                  <c:v>0.066</c:v>
                </c:pt>
                <c:pt idx="52">
                  <c:v>0.07</c:v>
                </c:pt>
                <c:pt idx="53">
                  <c:v>0.074</c:v>
                </c:pt>
                <c:pt idx="54">
                  <c:v>0.078</c:v>
                </c:pt>
                <c:pt idx="55">
                  <c:v>0.082</c:v>
                </c:pt>
                <c:pt idx="56">
                  <c:v>0.086</c:v>
                </c:pt>
                <c:pt idx="57">
                  <c:v>0.09</c:v>
                </c:pt>
                <c:pt idx="58">
                  <c:v>0.094</c:v>
                </c:pt>
                <c:pt idx="59">
                  <c:v>0.098</c:v>
                </c:pt>
              </c:numCache>
            </c:numRef>
          </c:xVal>
          <c:yVal>
            <c:numRef>
              <c:f>Terrence!$G$6:$G$65</c:f>
              <c:numCache>
                <c:formatCode>General</c:formatCode>
                <c:ptCount val="60"/>
                <c:pt idx="0">
                  <c:v>0.0541392</c:v>
                </c:pt>
                <c:pt idx="1">
                  <c:v>0.051112</c:v>
                </c:pt>
                <c:pt idx="2">
                  <c:v>0.0550088</c:v>
                </c:pt>
                <c:pt idx="3">
                  <c:v>0.0553056</c:v>
                </c:pt>
                <c:pt idx="4">
                  <c:v>0.0541024</c:v>
                </c:pt>
                <c:pt idx="5">
                  <c:v>0.0548992</c:v>
                </c:pt>
                <c:pt idx="6">
                  <c:v>0.054096</c:v>
                </c:pt>
                <c:pt idx="7">
                  <c:v>0.0542928</c:v>
                </c:pt>
                <c:pt idx="8">
                  <c:v>0.0540896</c:v>
                </c:pt>
                <c:pt idx="9">
                  <c:v>0.0543864</c:v>
                </c:pt>
                <c:pt idx="10">
                  <c:v>0.0540832</c:v>
                </c:pt>
                <c:pt idx="11">
                  <c:v>0.05358</c:v>
                </c:pt>
                <c:pt idx="12">
                  <c:v>0.0540768</c:v>
                </c:pt>
                <c:pt idx="13">
                  <c:v>0.0537736</c:v>
                </c:pt>
                <c:pt idx="14">
                  <c:v>0.0538704</c:v>
                </c:pt>
                <c:pt idx="15">
                  <c:v>0.054068</c:v>
                </c:pt>
                <c:pt idx="16">
                  <c:v>0.0554592</c:v>
                </c:pt>
                <c:pt idx="17">
                  <c:v>0.054064</c:v>
                </c:pt>
                <c:pt idx="18">
                  <c:v>0.0550608</c:v>
                </c:pt>
                <c:pt idx="19">
                  <c:v>0.0550576</c:v>
                </c:pt>
                <c:pt idx="20">
                  <c:v>0.0540544</c:v>
                </c:pt>
                <c:pt idx="21">
                  <c:v>0.0536512</c:v>
                </c:pt>
                <c:pt idx="22">
                  <c:v>0.054048</c:v>
                </c:pt>
                <c:pt idx="23">
                  <c:v>0.0539376</c:v>
                </c:pt>
                <c:pt idx="24">
                  <c:v>0.0540416</c:v>
                </c:pt>
                <c:pt idx="25">
                  <c:v>0.0540384</c:v>
                </c:pt>
                <c:pt idx="26">
                  <c:v>0.054228</c:v>
                </c:pt>
                <c:pt idx="27">
                  <c:v>0.054132</c:v>
                </c:pt>
                <c:pt idx="28">
                  <c:v>0.0552216</c:v>
                </c:pt>
                <c:pt idx="29">
                  <c:v>0.0542256</c:v>
                </c:pt>
                <c:pt idx="30">
                  <c:v>0.0541224</c:v>
                </c:pt>
                <c:pt idx="31">
                  <c:v>0.0540192</c:v>
                </c:pt>
                <c:pt idx="32">
                  <c:v>0.053916</c:v>
                </c:pt>
                <c:pt idx="33">
                  <c:v>0.0543056</c:v>
                </c:pt>
                <c:pt idx="34">
                  <c:v>0.0538024</c:v>
                </c:pt>
                <c:pt idx="35">
                  <c:v>0.0538064</c:v>
                </c:pt>
                <c:pt idx="36">
                  <c:v>0.0541032</c:v>
                </c:pt>
                <c:pt idx="37" formatCode="0.0000">
                  <c:v>0.0544</c:v>
                </c:pt>
                <c:pt idx="38">
                  <c:v>0.0539968</c:v>
                </c:pt>
                <c:pt idx="39">
                  <c:v>0.0541936</c:v>
                </c:pt>
                <c:pt idx="40">
                  <c:v>0.0539904</c:v>
                </c:pt>
                <c:pt idx="41">
                  <c:v>0.0543872</c:v>
                </c:pt>
                <c:pt idx="42">
                  <c:v>0.053984</c:v>
                </c:pt>
                <c:pt idx="43">
                  <c:v>0.0539808</c:v>
                </c:pt>
                <c:pt idx="44">
                  <c:v>0.0539776</c:v>
                </c:pt>
                <c:pt idx="45">
                  <c:v>0.0536672</c:v>
                </c:pt>
                <c:pt idx="46">
                  <c:v>0.0539712</c:v>
                </c:pt>
                <c:pt idx="47">
                  <c:v>0.0535608</c:v>
                </c:pt>
                <c:pt idx="48">
                  <c:v>0.0539648</c:v>
                </c:pt>
                <c:pt idx="49">
                  <c:v>0.0541616</c:v>
                </c:pt>
                <c:pt idx="50">
                  <c:v>0.0537584</c:v>
                </c:pt>
                <c:pt idx="51">
                  <c:v>0.0539552</c:v>
                </c:pt>
                <c:pt idx="52">
                  <c:v>0.053952</c:v>
                </c:pt>
                <c:pt idx="53">
                  <c:v>0.0542488</c:v>
                </c:pt>
                <c:pt idx="54">
                  <c:v>0.0536456</c:v>
                </c:pt>
                <c:pt idx="55">
                  <c:v>0.0539424</c:v>
                </c:pt>
                <c:pt idx="56">
                  <c:v>0.0549392</c:v>
                </c:pt>
                <c:pt idx="57">
                  <c:v>0.053936</c:v>
                </c:pt>
                <c:pt idx="58">
                  <c:v>0.0540328</c:v>
                </c:pt>
                <c:pt idx="59">
                  <c:v>0.0539296</c:v>
                </c:pt>
              </c:numCache>
            </c:numRef>
          </c:yVal>
          <c:smooth val="0"/>
        </c:ser>
        <c:ser>
          <c:idx val="0"/>
          <c:order val="2"/>
          <c:tx>
            <c:v>Average Kinetic Energy (J)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Terrence!$C$6:$C$65</c:f>
              <c:numCache>
                <c:formatCode>General</c:formatCode>
                <c:ptCount val="60"/>
                <c:pt idx="0">
                  <c:v>-0.134</c:v>
                </c:pt>
                <c:pt idx="1">
                  <c:v>-0.13</c:v>
                </c:pt>
                <c:pt idx="2">
                  <c:v>-0.126</c:v>
                </c:pt>
                <c:pt idx="3">
                  <c:v>-0.122</c:v>
                </c:pt>
                <c:pt idx="4">
                  <c:v>-0.118</c:v>
                </c:pt>
                <c:pt idx="5">
                  <c:v>-0.114</c:v>
                </c:pt>
                <c:pt idx="6">
                  <c:v>-0.11</c:v>
                </c:pt>
                <c:pt idx="7">
                  <c:v>-0.106</c:v>
                </c:pt>
                <c:pt idx="8">
                  <c:v>-0.102</c:v>
                </c:pt>
                <c:pt idx="9">
                  <c:v>-0.098</c:v>
                </c:pt>
                <c:pt idx="10">
                  <c:v>-0.094</c:v>
                </c:pt>
                <c:pt idx="11">
                  <c:v>-0.09</c:v>
                </c:pt>
                <c:pt idx="12">
                  <c:v>-0.086</c:v>
                </c:pt>
                <c:pt idx="13">
                  <c:v>-0.082</c:v>
                </c:pt>
                <c:pt idx="14">
                  <c:v>-0.078</c:v>
                </c:pt>
                <c:pt idx="15">
                  <c:v>-0.075</c:v>
                </c:pt>
                <c:pt idx="16">
                  <c:v>-0.073</c:v>
                </c:pt>
                <c:pt idx="17">
                  <c:v>-0.07</c:v>
                </c:pt>
                <c:pt idx="18">
                  <c:v>-0.066</c:v>
                </c:pt>
                <c:pt idx="19">
                  <c:v>-0.062</c:v>
                </c:pt>
                <c:pt idx="20">
                  <c:v>-0.058</c:v>
                </c:pt>
                <c:pt idx="21">
                  <c:v>-0.054</c:v>
                </c:pt>
                <c:pt idx="22">
                  <c:v>-0.05</c:v>
                </c:pt>
                <c:pt idx="23">
                  <c:v>-0.046</c:v>
                </c:pt>
                <c:pt idx="24">
                  <c:v>-0.042</c:v>
                </c:pt>
                <c:pt idx="25">
                  <c:v>-0.038</c:v>
                </c:pt>
                <c:pt idx="26">
                  <c:v>-0.034</c:v>
                </c:pt>
                <c:pt idx="27">
                  <c:v>-0.03</c:v>
                </c:pt>
                <c:pt idx="28">
                  <c:v>-0.026</c:v>
                </c:pt>
                <c:pt idx="29">
                  <c:v>-0.022</c:v>
                </c:pt>
                <c:pt idx="30">
                  <c:v>-0.018</c:v>
                </c:pt>
                <c:pt idx="31">
                  <c:v>-0.014</c:v>
                </c:pt>
                <c:pt idx="32">
                  <c:v>-0.01</c:v>
                </c:pt>
                <c:pt idx="33">
                  <c:v>-0.006</c:v>
                </c:pt>
                <c:pt idx="34">
                  <c:v>-0.002</c:v>
                </c:pt>
                <c:pt idx="35">
                  <c:v>0.002</c:v>
                </c:pt>
                <c:pt idx="36">
                  <c:v>0.006</c:v>
                </c:pt>
                <c:pt idx="37">
                  <c:v>0.01</c:v>
                </c:pt>
                <c:pt idx="38">
                  <c:v>0.014</c:v>
                </c:pt>
                <c:pt idx="39">
                  <c:v>0.018</c:v>
                </c:pt>
                <c:pt idx="40">
                  <c:v>0.022</c:v>
                </c:pt>
                <c:pt idx="41">
                  <c:v>0.026</c:v>
                </c:pt>
                <c:pt idx="42">
                  <c:v>0.03</c:v>
                </c:pt>
                <c:pt idx="43">
                  <c:v>0.034</c:v>
                </c:pt>
                <c:pt idx="44">
                  <c:v>0.038</c:v>
                </c:pt>
                <c:pt idx="45">
                  <c:v>0.042</c:v>
                </c:pt>
                <c:pt idx="46">
                  <c:v>0.046</c:v>
                </c:pt>
                <c:pt idx="47">
                  <c:v>0.05</c:v>
                </c:pt>
                <c:pt idx="48">
                  <c:v>0.054</c:v>
                </c:pt>
                <c:pt idx="49">
                  <c:v>0.058</c:v>
                </c:pt>
                <c:pt idx="50">
                  <c:v>0.062</c:v>
                </c:pt>
                <c:pt idx="51">
                  <c:v>0.066</c:v>
                </c:pt>
                <c:pt idx="52">
                  <c:v>0.07</c:v>
                </c:pt>
                <c:pt idx="53">
                  <c:v>0.074</c:v>
                </c:pt>
                <c:pt idx="54">
                  <c:v>0.078</c:v>
                </c:pt>
                <c:pt idx="55">
                  <c:v>0.082</c:v>
                </c:pt>
                <c:pt idx="56">
                  <c:v>0.086</c:v>
                </c:pt>
                <c:pt idx="57">
                  <c:v>0.09</c:v>
                </c:pt>
                <c:pt idx="58">
                  <c:v>0.094</c:v>
                </c:pt>
                <c:pt idx="59">
                  <c:v>0.098</c:v>
                </c:pt>
              </c:numCache>
            </c:numRef>
          </c:xVal>
          <c:yVal>
            <c:numRef>
              <c:f>Terrence!$F$6:$F$65</c:f>
              <c:numCache>
                <c:formatCode>General</c:formatCode>
                <c:ptCount val="60"/>
                <c:pt idx="0">
                  <c:v>0.000131143199999989</c:v>
                </c:pt>
                <c:pt idx="1">
                  <c:v>0.000280179999999991</c:v>
                </c:pt>
                <c:pt idx="2">
                  <c:v>0.00725696719999999</c:v>
                </c:pt>
                <c:pt idx="3">
                  <c:v>0.0105375048</c:v>
                </c:pt>
                <c:pt idx="4">
                  <c:v>0.0122217928</c:v>
                </c:pt>
                <c:pt idx="5">
                  <c:v>0.0158098312</c:v>
                </c:pt>
                <c:pt idx="6">
                  <c:v>0.01770162</c:v>
                </c:pt>
                <c:pt idx="7">
                  <c:v>0.0204971592</c:v>
                </c:pt>
                <c:pt idx="8">
                  <c:v>0.0227964488</c:v>
                </c:pt>
                <c:pt idx="9">
                  <c:v>0.0254994888</c:v>
                </c:pt>
                <c:pt idx="10">
                  <c:v>0.0275062792</c:v>
                </c:pt>
                <c:pt idx="11">
                  <c:v>0.02921682</c:v>
                </c:pt>
                <c:pt idx="12">
                  <c:v>0.0318311112</c:v>
                </c:pt>
                <c:pt idx="13">
                  <c:v>0.0335491528</c:v>
                </c:pt>
                <c:pt idx="14">
                  <c:v>0.0355709448</c:v>
                </c:pt>
                <c:pt idx="15">
                  <c:v>0.037149125</c:v>
                </c:pt>
                <c:pt idx="16">
                  <c:v>0.0394306338</c:v>
                </c:pt>
                <c:pt idx="17">
                  <c:v>0.03932578</c:v>
                </c:pt>
                <c:pt idx="18">
                  <c:v>0.0419588232</c:v>
                </c:pt>
                <c:pt idx="19">
                  <c:v>0.0434956168</c:v>
                </c:pt>
                <c:pt idx="20">
                  <c:v>0.0439361608</c:v>
                </c:pt>
                <c:pt idx="21">
                  <c:v>0.0448804552</c:v>
                </c:pt>
                <c:pt idx="22">
                  <c:v>0.0465285</c:v>
                </c:pt>
                <c:pt idx="23">
                  <c:v>0.0475730952</c:v>
                </c:pt>
                <c:pt idx="24">
                  <c:v>0.0487358408</c:v>
                </c:pt>
                <c:pt idx="25">
                  <c:v>0.0496951368</c:v>
                </c:pt>
                <c:pt idx="26">
                  <c:v>0.0507509832</c:v>
                </c:pt>
                <c:pt idx="27">
                  <c:v>0.05142498</c:v>
                </c:pt>
                <c:pt idx="28">
                  <c:v>0.0531883272</c:v>
                </c:pt>
                <c:pt idx="29">
                  <c:v>0.0527698248</c:v>
                </c:pt>
                <c:pt idx="30">
                  <c:v>0.0531478728</c:v>
                </c:pt>
                <c:pt idx="31">
                  <c:v>0.0534296712</c:v>
                </c:pt>
                <c:pt idx="32">
                  <c:v>0.05361522</c:v>
                </c:pt>
                <c:pt idx="33">
                  <c:v>0.0541973192</c:v>
                </c:pt>
                <c:pt idx="34">
                  <c:v>0.0537903688</c:v>
                </c:pt>
                <c:pt idx="35">
                  <c:v>0.0537943688</c:v>
                </c:pt>
                <c:pt idx="36">
                  <c:v>0.0539949192</c:v>
                </c:pt>
                <c:pt idx="37">
                  <c:v>0.05409922</c:v>
                </c:pt>
                <c:pt idx="38">
                  <c:v>0.0534072712</c:v>
                </c:pt>
                <c:pt idx="39">
                  <c:v>0.0532190728</c:v>
                </c:pt>
                <c:pt idx="40">
                  <c:v>0.0525346248</c:v>
                </c:pt>
                <c:pt idx="41">
                  <c:v>0.0523539272</c:v>
                </c:pt>
                <c:pt idx="42">
                  <c:v>0.05127698</c:v>
                </c:pt>
                <c:pt idx="43">
                  <c:v>0.0505037832</c:v>
                </c:pt>
                <c:pt idx="44">
                  <c:v>0.0496343368</c:v>
                </c:pt>
                <c:pt idx="45">
                  <c:v>0.0483614408</c:v>
                </c:pt>
                <c:pt idx="46">
                  <c:v>0.0476066952</c:v>
                </c:pt>
                <c:pt idx="47">
                  <c:v>0.0460413</c:v>
                </c:pt>
                <c:pt idx="48">
                  <c:v>0.0451940552</c:v>
                </c:pt>
                <c:pt idx="49">
                  <c:v>0.0440433608</c:v>
                </c:pt>
                <c:pt idx="50">
                  <c:v>0.0421964168</c:v>
                </c:pt>
                <c:pt idx="51">
                  <c:v>0.0408532232</c:v>
                </c:pt>
                <c:pt idx="52">
                  <c:v>0.03921378</c:v>
                </c:pt>
                <c:pt idx="53">
                  <c:v>0.0377780872</c:v>
                </c:pt>
                <c:pt idx="54">
                  <c:v>0.0353461448</c:v>
                </c:pt>
                <c:pt idx="55">
                  <c:v>0.0337179528</c:v>
                </c:pt>
                <c:pt idx="56">
                  <c:v>0.0326935112</c:v>
                </c:pt>
                <c:pt idx="57">
                  <c:v>0.02957282</c:v>
                </c:pt>
                <c:pt idx="58">
                  <c:v>0.0274558792</c:v>
                </c:pt>
                <c:pt idx="59">
                  <c:v>0.0250426888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63120"/>
        <c:axId val="1647381952"/>
      </c:scatterChart>
      <c:valAx>
        <c:axId val="16476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Displacement, x(m)</a:t>
                </a:r>
              </a:p>
            </c:rich>
          </c:tx>
          <c:layout>
            <c:manualLayout>
              <c:xMode val="edge"/>
              <c:yMode val="edge"/>
              <c:x val="0.372814459270001"/>
              <c:y val="0.785913546868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81952"/>
        <c:crossesAt val="0.0"/>
        <c:crossBetween val="midCat"/>
      </c:valAx>
      <c:valAx>
        <c:axId val="16473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Energy, E(J)</a:t>
                </a:r>
              </a:p>
            </c:rich>
          </c:tx>
          <c:layout>
            <c:manualLayout>
              <c:xMode val="edge"/>
              <c:yMode val="edge"/>
              <c:x val="0.0100617585989215"/>
              <c:y val="0.332925523877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63120"/>
        <c:crossesAt val="-0.15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76200</xdr:rowOff>
    </xdr:from>
    <xdr:to>
      <xdr:col>19</xdr:col>
      <xdr:colOff>596900</xdr:colOff>
      <xdr:row>29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215901</xdr:colOff>
      <xdr:row>33</xdr:row>
      <xdr:rowOff>158093</xdr:rowOff>
    </xdr:from>
    <xdr:to>
      <xdr:col>18</xdr:col>
      <xdr:colOff>469025</xdr:colOff>
      <xdr:row>60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0"/>
  <sheetViews>
    <sheetView tabSelected="1" workbookViewId="0">
      <selection activeCell="J16" sqref="J16"/>
    </sheetView>
  </sheetViews>
  <sheetFormatPr baseColWidth="10" defaultColWidth="8.83203125" defaultRowHeight="15" x14ac:dyDescent="0.2"/>
  <cols>
    <col min="1" max="1" width="11.1640625" customWidth="1"/>
    <col min="3" max="4" width="11.6640625" customWidth="1"/>
    <col min="7" max="7" width="9.1640625" customWidth="1"/>
  </cols>
  <sheetData>
    <row r="1" spans="1:22" x14ac:dyDescent="0.2">
      <c r="A1" t="s">
        <v>3</v>
      </c>
      <c r="B1">
        <v>0.22500000000000001</v>
      </c>
    </row>
    <row r="2" spans="1:22" x14ac:dyDescent="0.2">
      <c r="A2" t="s">
        <v>7</v>
      </c>
      <c r="B2">
        <v>1.522</v>
      </c>
    </row>
    <row r="4" spans="1:22" x14ac:dyDescent="0.2">
      <c r="A4" t="s">
        <v>0</v>
      </c>
      <c r="V4" t="s">
        <v>2</v>
      </c>
    </row>
    <row r="5" spans="1:22" x14ac:dyDescent="0.2">
      <c r="A5" t="s">
        <v>1</v>
      </c>
      <c r="B5" t="s">
        <v>36</v>
      </c>
      <c r="C5" t="s">
        <v>37</v>
      </c>
      <c r="D5" t="s">
        <v>40</v>
      </c>
      <c r="E5" t="s">
        <v>38</v>
      </c>
      <c r="F5" t="s">
        <v>39</v>
      </c>
      <c r="G5" t="s">
        <v>41</v>
      </c>
      <c r="H5" t="s">
        <v>21</v>
      </c>
      <c r="L5" t="s">
        <v>8</v>
      </c>
      <c r="M5" t="s">
        <v>10</v>
      </c>
      <c r="N5" t="s">
        <v>9</v>
      </c>
      <c r="O5" t="s">
        <v>4</v>
      </c>
      <c r="P5" t="s">
        <v>5</v>
      </c>
      <c r="Q5" t="s">
        <v>6</v>
      </c>
      <c r="V5" t="s">
        <v>0</v>
      </c>
    </row>
    <row r="6" spans="1:22" x14ac:dyDescent="0.2">
      <c r="A6" s="6">
        <v>0.01</v>
      </c>
      <c r="B6">
        <v>-0.13600000000000001</v>
      </c>
      <c r="C6">
        <f>(B6+B7)/2</f>
        <v>-0.13400000000000001</v>
      </c>
      <c r="D6">
        <f>(A6+A7)/2</f>
        <v>1.4999999999999999E-2</v>
      </c>
      <c r="E6">
        <f>0.5*6.0156*(C6^2)</f>
        <v>5.4008056800000009E-2</v>
      </c>
      <c r="F6">
        <f>G6-E6</f>
        <v>1.3114319999998902E-4</v>
      </c>
      <c r="G6">
        <f>-0.0008*(C6)+0.054032</f>
        <v>5.4139199999999998E-2</v>
      </c>
      <c r="H6">
        <f t="shared" ref="H6:H37" si="0">E6+F6</f>
        <v>5.4139199999999998E-2</v>
      </c>
      <c r="L6">
        <v>200</v>
      </c>
      <c r="M6">
        <f>L6/1000</f>
        <v>0.2</v>
      </c>
      <c r="N6">
        <f>M6*9.8</f>
        <v>1.9600000000000002</v>
      </c>
      <c r="O6">
        <v>188.6</v>
      </c>
      <c r="P6">
        <f>O6/100</f>
        <v>1.8859999999999999</v>
      </c>
      <c r="Q6">
        <f>P6-1.522</f>
        <v>0.36399999999999988</v>
      </c>
      <c r="V6" t="s">
        <v>1</v>
      </c>
    </row>
    <row r="7" spans="1:22" x14ac:dyDescent="0.2">
      <c r="A7" s="6">
        <v>0.02</v>
      </c>
      <c r="B7">
        <v>-0.13200000000000001</v>
      </c>
      <c r="C7">
        <f t="shared" ref="C7:C65" si="1">(B7+B8)/2</f>
        <v>-0.13</v>
      </c>
      <c r="D7">
        <f t="shared" ref="D7:D65" si="2">(A7+A8)/2</f>
        <v>2.5000000000000001E-2</v>
      </c>
      <c r="E7">
        <f t="shared" ref="E7:E65" si="3">0.5*6.0156*(C7^2)</f>
        <v>5.0831820000000007E-2</v>
      </c>
      <c r="F7">
        <f t="shared" ref="F7:F65" si="4">G7-E7</f>
        <v>2.8017999999999099E-4</v>
      </c>
      <c r="G7">
        <f>-0.0008*(C7)+0.051008</f>
        <v>5.1111999999999998E-2</v>
      </c>
      <c r="H7">
        <f t="shared" si="0"/>
        <v>5.1111999999999998E-2</v>
      </c>
      <c r="L7">
        <v>100</v>
      </c>
      <c r="M7">
        <f t="shared" ref="M7:M11" si="5">L7/1000</f>
        <v>0.1</v>
      </c>
      <c r="N7">
        <f t="shared" ref="N7:N11" si="6">M7*9.8</f>
        <v>0.98000000000000009</v>
      </c>
      <c r="O7">
        <v>168.4</v>
      </c>
      <c r="P7">
        <f t="shared" ref="P7:P11" si="7">O7/100</f>
        <v>1.6840000000000002</v>
      </c>
      <c r="Q7">
        <f t="shared" ref="Q7:Q11" si="8">P7-1.522</f>
        <v>0.16200000000000014</v>
      </c>
      <c r="V7">
        <v>0.2</v>
      </c>
    </row>
    <row r="8" spans="1:22" x14ac:dyDescent="0.2">
      <c r="A8" s="6">
        <v>0.03</v>
      </c>
      <c r="B8">
        <v>-0.128</v>
      </c>
      <c r="C8">
        <f t="shared" si="1"/>
        <v>-0.126</v>
      </c>
      <c r="D8">
        <f t="shared" si="2"/>
        <v>3.5000000000000003E-2</v>
      </c>
      <c r="E8">
        <f t="shared" si="3"/>
        <v>4.7751832800000005E-2</v>
      </c>
      <c r="F8">
        <f t="shared" si="4"/>
        <v>7.2569671999999918E-3</v>
      </c>
      <c r="G8">
        <f>-0.0008*(C8)+0.054908</f>
        <v>5.5008799999999997E-2</v>
      </c>
      <c r="H8">
        <f t="shared" si="0"/>
        <v>5.5008799999999997E-2</v>
      </c>
      <c r="L8">
        <v>60</v>
      </c>
      <c r="M8">
        <f t="shared" si="5"/>
        <v>0.06</v>
      </c>
      <c r="N8">
        <f t="shared" si="6"/>
        <v>0.58799999999999997</v>
      </c>
      <c r="O8">
        <v>162.1</v>
      </c>
      <c r="P8">
        <f t="shared" si="7"/>
        <v>1.621</v>
      </c>
      <c r="Q8">
        <f t="shared" si="8"/>
        <v>9.8999999999999977E-2</v>
      </c>
      <c r="V8">
        <v>0.2</v>
      </c>
    </row>
    <row r="9" spans="1:22" x14ac:dyDescent="0.2">
      <c r="A9" s="6">
        <v>0.04</v>
      </c>
      <c r="B9">
        <v>-0.124</v>
      </c>
      <c r="C9">
        <f t="shared" si="1"/>
        <v>-0.122</v>
      </c>
      <c r="D9">
        <f t="shared" si="2"/>
        <v>4.4999999999999998E-2</v>
      </c>
      <c r="E9">
        <f t="shared" si="3"/>
        <v>4.4768095199999997E-2</v>
      </c>
      <c r="F9">
        <f t="shared" si="4"/>
        <v>1.0537504800000007E-2</v>
      </c>
      <c r="G9">
        <f>-0.0008*(C9)+0.055208</f>
        <v>5.5305600000000003E-2</v>
      </c>
      <c r="H9">
        <f t="shared" si="0"/>
        <v>5.5305600000000003E-2</v>
      </c>
      <c r="L9">
        <v>35</v>
      </c>
      <c r="M9">
        <f t="shared" si="5"/>
        <v>3.5000000000000003E-2</v>
      </c>
      <c r="N9">
        <f t="shared" si="6"/>
        <v>0.34300000000000008</v>
      </c>
      <c r="O9">
        <v>157.80000000000001</v>
      </c>
      <c r="P9">
        <f t="shared" si="7"/>
        <v>1.5780000000000001</v>
      </c>
      <c r="Q9">
        <f t="shared" si="8"/>
        <v>5.600000000000005E-2</v>
      </c>
      <c r="V9">
        <v>0.21</v>
      </c>
    </row>
    <row r="10" spans="1:22" x14ac:dyDescent="0.2">
      <c r="A10" s="6">
        <v>0.05</v>
      </c>
      <c r="B10" s="5">
        <v>-0.12</v>
      </c>
      <c r="C10">
        <f t="shared" si="1"/>
        <v>-0.11799999999999999</v>
      </c>
      <c r="D10">
        <f t="shared" si="2"/>
        <v>5.5E-2</v>
      </c>
      <c r="E10">
        <f t="shared" si="3"/>
        <v>4.1880607199999996E-2</v>
      </c>
      <c r="F10">
        <f t="shared" si="4"/>
        <v>1.2221792800000006E-2</v>
      </c>
      <c r="G10">
        <f t="shared" ref="G10:G63" si="9">-0.0008*(C10)+0.054008</f>
        <v>5.4102400000000002E-2</v>
      </c>
      <c r="H10">
        <f t="shared" si="0"/>
        <v>5.4102400000000002E-2</v>
      </c>
      <c r="L10">
        <v>20</v>
      </c>
      <c r="M10">
        <f t="shared" si="5"/>
        <v>0.02</v>
      </c>
      <c r="N10">
        <f t="shared" si="6"/>
        <v>0.19600000000000001</v>
      </c>
      <c r="O10">
        <v>155.4</v>
      </c>
      <c r="P10">
        <f t="shared" si="7"/>
        <v>1.554</v>
      </c>
      <c r="Q10">
        <f t="shared" si="8"/>
        <v>3.2000000000000028E-2</v>
      </c>
      <c r="V10">
        <v>0.22</v>
      </c>
    </row>
    <row r="11" spans="1:22" x14ac:dyDescent="0.2">
      <c r="A11" s="6">
        <v>0.06</v>
      </c>
      <c r="B11">
        <v>-0.11600000000000001</v>
      </c>
      <c r="C11">
        <f t="shared" si="1"/>
        <v>-0.114</v>
      </c>
      <c r="D11">
        <f t="shared" si="2"/>
        <v>6.5000000000000002E-2</v>
      </c>
      <c r="E11">
        <f t="shared" si="3"/>
        <v>3.9089368800000003E-2</v>
      </c>
      <c r="F11">
        <f t="shared" si="4"/>
        <v>1.5809831199999999E-2</v>
      </c>
      <c r="G11">
        <f>-0.0008*(C11)+0.054808</f>
        <v>5.4899200000000002E-2</v>
      </c>
      <c r="H11">
        <f t="shared" si="0"/>
        <v>5.4899200000000002E-2</v>
      </c>
      <c r="L11">
        <v>5</v>
      </c>
      <c r="M11">
        <f t="shared" si="5"/>
        <v>5.0000000000000001E-3</v>
      </c>
      <c r="N11">
        <f t="shared" si="6"/>
        <v>4.9000000000000002E-2</v>
      </c>
      <c r="O11">
        <v>153</v>
      </c>
      <c r="P11">
        <f t="shared" si="7"/>
        <v>1.53</v>
      </c>
      <c r="Q11">
        <f t="shared" si="8"/>
        <v>8.0000000000000071E-3</v>
      </c>
      <c r="V11">
        <v>0.22</v>
      </c>
    </row>
    <row r="12" spans="1:22" x14ac:dyDescent="0.2">
      <c r="A12" s="6">
        <v>7.0000000000000007E-2</v>
      </c>
      <c r="B12">
        <v>-0.112</v>
      </c>
      <c r="C12">
        <f t="shared" si="1"/>
        <v>-0.11</v>
      </c>
      <c r="D12">
        <f t="shared" si="2"/>
        <v>7.5000000000000011E-2</v>
      </c>
      <c r="E12">
        <f t="shared" si="3"/>
        <v>3.6394379999999997E-2</v>
      </c>
      <c r="F12">
        <f t="shared" si="4"/>
        <v>1.7701620000000001E-2</v>
      </c>
      <c r="G12">
        <f t="shared" si="9"/>
        <v>5.4095999999999998E-2</v>
      </c>
      <c r="H12">
        <f t="shared" si="0"/>
        <v>5.4095999999999998E-2</v>
      </c>
      <c r="V12">
        <v>0.23</v>
      </c>
    </row>
    <row r="13" spans="1:22" x14ac:dyDescent="0.2">
      <c r="A13" s="6">
        <v>0.08</v>
      </c>
      <c r="B13">
        <v>-0.108</v>
      </c>
      <c r="C13">
        <f t="shared" si="1"/>
        <v>-0.106</v>
      </c>
      <c r="D13">
        <f t="shared" si="2"/>
        <v>8.4999999999999992E-2</v>
      </c>
      <c r="E13">
        <f t="shared" si="3"/>
        <v>3.3795640799999999E-2</v>
      </c>
      <c r="F13">
        <f t="shared" si="4"/>
        <v>2.0497159200000004E-2</v>
      </c>
      <c r="G13">
        <f>-0.0008*(C13)+0.054208</f>
        <v>5.4292800000000002E-2</v>
      </c>
      <c r="H13">
        <f t="shared" si="0"/>
        <v>5.4292800000000002E-2</v>
      </c>
      <c r="V13">
        <v>0.24</v>
      </c>
    </row>
    <row r="14" spans="1:22" x14ac:dyDescent="0.2">
      <c r="A14" s="6">
        <v>0.09</v>
      </c>
      <c r="B14">
        <v>-0.104</v>
      </c>
      <c r="C14">
        <f t="shared" si="1"/>
        <v>-0.10200000000000001</v>
      </c>
      <c r="D14">
        <f t="shared" si="2"/>
        <v>9.5000000000000001E-2</v>
      </c>
      <c r="E14">
        <f t="shared" si="3"/>
        <v>3.1293151200000008E-2</v>
      </c>
      <c r="F14">
        <f t="shared" si="4"/>
        <v>2.2796448799999994E-2</v>
      </c>
      <c r="G14">
        <f t="shared" si="9"/>
        <v>5.4089600000000002E-2</v>
      </c>
      <c r="H14">
        <f t="shared" si="0"/>
        <v>5.4089600000000002E-2</v>
      </c>
      <c r="V14">
        <v>0.24</v>
      </c>
    </row>
    <row r="15" spans="1:22" x14ac:dyDescent="0.2">
      <c r="A15" s="6">
        <v>0.1</v>
      </c>
      <c r="B15" s="5">
        <v>-0.1</v>
      </c>
      <c r="C15">
        <f t="shared" si="1"/>
        <v>-9.8000000000000004E-2</v>
      </c>
      <c r="D15">
        <f t="shared" si="2"/>
        <v>0.1</v>
      </c>
      <c r="E15">
        <f t="shared" si="3"/>
        <v>2.8886911200000004E-2</v>
      </c>
      <c r="F15">
        <f t="shared" si="4"/>
        <v>2.5499488799999998E-2</v>
      </c>
      <c r="G15">
        <f>-0.0008*(C15)+0.054308</f>
        <v>5.4386400000000001E-2</v>
      </c>
      <c r="H15">
        <f t="shared" si="0"/>
        <v>5.4386400000000001E-2</v>
      </c>
      <c r="V15">
        <v>0.25</v>
      </c>
    </row>
    <row r="16" spans="1:22" x14ac:dyDescent="0.2">
      <c r="A16" s="6">
        <v>0.1</v>
      </c>
      <c r="B16">
        <v>-9.6000000000000002E-2</v>
      </c>
      <c r="C16">
        <f t="shared" si="1"/>
        <v>-9.4E-2</v>
      </c>
      <c r="D16">
        <f t="shared" si="2"/>
        <v>0.10500000000000001</v>
      </c>
      <c r="E16">
        <f t="shared" si="3"/>
        <v>2.6576920800000001E-2</v>
      </c>
      <c r="F16">
        <f t="shared" si="4"/>
        <v>2.7506279199999997E-2</v>
      </c>
      <c r="G16">
        <f>-0.0008*(C16)+0.054008</f>
        <v>5.4083199999999998E-2</v>
      </c>
      <c r="H16">
        <f t="shared" si="0"/>
        <v>5.4083199999999998E-2</v>
      </c>
      <c r="V16">
        <v>0.25</v>
      </c>
    </row>
    <row r="17" spans="1:22" x14ac:dyDescent="0.2">
      <c r="A17">
        <v>0.11</v>
      </c>
      <c r="B17">
        <v>-9.1999999999999998E-2</v>
      </c>
      <c r="C17">
        <f t="shared" si="1"/>
        <v>-0.09</v>
      </c>
      <c r="D17">
        <f t="shared" si="2"/>
        <v>0.11499999999999999</v>
      </c>
      <c r="E17">
        <f t="shared" si="3"/>
        <v>2.4363179999999998E-2</v>
      </c>
      <c r="F17">
        <f t="shared" si="4"/>
        <v>2.9216820000000004E-2</v>
      </c>
      <c r="G17">
        <f>-0.0008*(C17)+0.053508</f>
        <v>5.3580000000000003E-2</v>
      </c>
      <c r="H17">
        <f t="shared" si="0"/>
        <v>5.3580000000000003E-2</v>
      </c>
      <c r="V17">
        <v>0.26</v>
      </c>
    </row>
    <row r="18" spans="1:22" x14ac:dyDescent="0.2">
      <c r="A18">
        <v>0.12</v>
      </c>
      <c r="B18">
        <v>-8.7999999999999995E-2</v>
      </c>
      <c r="C18">
        <f t="shared" si="1"/>
        <v>-8.5999999999999993E-2</v>
      </c>
      <c r="D18">
        <f t="shared" si="2"/>
        <v>0.12</v>
      </c>
      <c r="E18">
        <f t="shared" si="3"/>
        <v>2.2245688799999996E-2</v>
      </c>
      <c r="F18">
        <f t="shared" si="4"/>
        <v>3.1831111200000005E-2</v>
      </c>
      <c r="G18">
        <f t="shared" si="9"/>
        <v>5.4076800000000001E-2</v>
      </c>
      <c r="H18">
        <f t="shared" si="0"/>
        <v>5.4076800000000001E-2</v>
      </c>
      <c r="V18">
        <v>0.26</v>
      </c>
    </row>
    <row r="19" spans="1:22" x14ac:dyDescent="0.2">
      <c r="A19">
        <v>0.12</v>
      </c>
      <c r="B19">
        <v>-8.4000000000000005E-2</v>
      </c>
      <c r="C19">
        <f t="shared" si="1"/>
        <v>-8.2000000000000003E-2</v>
      </c>
      <c r="D19">
        <f t="shared" si="2"/>
        <v>0.125</v>
      </c>
      <c r="E19">
        <f t="shared" si="3"/>
        <v>2.0224447200000002E-2</v>
      </c>
      <c r="F19">
        <f t="shared" si="4"/>
        <v>3.3549152799999996E-2</v>
      </c>
      <c r="G19">
        <f>-0.0008*(C19)+0.053708</f>
        <v>5.3773599999999998E-2</v>
      </c>
      <c r="H19">
        <f t="shared" si="0"/>
        <v>5.3773599999999998E-2</v>
      </c>
      <c r="V19">
        <v>0.27</v>
      </c>
    </row>
    <row r="20" spans="1:22" x14ac:dyDescent="0.2">
      <c r="A20">
        <v>0.13</v>
      </c>
      <c r="B20" s="5">
        <v>-0.08</v>
      </c>
      <c r="C20">
        <f t="shared" si="1"/>
        <v>-7.8E-2</v>
      </c>
      <c r="D20">
        <f t="shared" si="2"/>
        <v>0.13500000000000001</v>
      </c>
      <c r="E20">
        <f t="shared" si="3"/>
        <v>1.8299455200000002E-2</v>
      </c>
      <c r="F20">
        <f t="shared" si="4"/>
        <v>3.5570944799999997E-2</v>
      </c>
      <c r="G20">
        <f>-0.0008*(C20)+0.053808</f>
        <v>5.3870399999999999E-2</v>
      </c>
      <c r="H20">
        <f t="shared" si="0"/>
        <v>5.3870399999999999E-2</v>
      </c>
      <c r="V20">
        <v>0.27</v>
      </c>
    </row>
    <row r="21" spans="1:22" x14ac:dyDescent="0.2">
      <c r="A21">
        <v>0.14000000000000001</v>
      </c>
      <c r="B21">
        <v>-7.5999999999999998E-2</v>
      </c>
      <c r="C21">
        <f t="shared" si="1"/>
        <v>-7.4999999999999997E-2</v>
      </c>
      <c r="D21">
        <f t="shared" si="2"/>
        <v>0.14000000000000001</v>
      </c>
      <c r="E21">
        <f t="shared" si="3"/>
        <v>1.6918875E-2</v>
      </c>
      <c r="F21">
        <f t="shared" si="4"/>
        <v>3.7149124999999998E-2</v>
      </c>
      <c r="G21">
        <f t="shared" si="9"/>
        <v>5.4067999999999998E-2</v>
      </c>
      <c r="H21">
        <f t="shared" si="0"/>
        <v>5.4067999999999998E-2</v>
      </c>
      <c r="V21">
        <v>0.28000000000000003</v>
      </c>
    </row>
    <row r="22" spans="1:22" x14ac:dyDescent="0.2">
      <c r="A22">
        <v>0.14000000000000001</v>
      </c>
      <c r="B22">
        <v>-7.3999999999999996E-2</v>
      </c>
      <c r="C22">
        <f t="shared" si="1"/>
        <v>-7.2999999999999995E-2</v>
      </c>
      <c r="D22">
        <f t="shared" si="2"/>
        <v>0.14500000000000002</v>
      </c>
      <c r="E22">
        <f t="shared" si="3"/>
        <v>1.60285662E-2</v>
      </c>
      <c r="F22">
        <f t="shared" si="4"/>
        <v>3.9430633800000003E-2</v>
      </c>
      <c r="G22">
        <f>-0.0008*(C22)+0.0554008</f>
        <v>5.54592E-2</v>
      </c>
      <c r="H22">
        <f t="shared" si="0"/>
        <v>5.54592E-2</v>
      </c>
      <c r="V22">
        <v>0.28999999999999998</v>
      </c>
    </row>
    <row r="23" spans="1:22" x14ac:dyDescent="0.2">
      <c r="A23">
        <v>0.15</v>
      </c>
      <c r="B23">
        <v>-7.1999999999999995E-2</v>
      </c>
      <c r="C23">
        <f t="shared" si="1"/>
        <v>-7.0000000000000007E-2</v>
      </c>
      <c r="D23">
        <f t="shared" si="2"/>
        <v>0.15</v>
      </c>
      <c r="E23">
        <f t="shared" si="3"/>
        <v>1.4738220000000002E-2</v>
      </c>
      <c r="F23">
        <f t="shared" si="4"/>
        <v>3.9325779999999998E-2</v>
      </c>
      <c r="G23">
        <f t="shared" si="9"/>
        <v>5.4064000000000001E-2</v>
      </c>
      <c r="H23">
        <f t="shared" si="0"/>
        <v>5.4064000000000001E-2</v>
      </c>
      <c r="V23">
        <v>0.28999999999999998</v>
      </c>
    </row>
    <row r="24" spans="1:22" x14ac:dyDescent="0.2">
      <c r="A24" s="6">
        <v>0.15</v>
      </c>
      <c r="B24">
        <v>-6.8000000000000005E-2</v>
      </c>
      <c r="C24">
        <f t="shared" si="1"/>
        <v>-6.6000000000000003E-2</v>
      </c>
      <c r="D24">
        <f t="shared" si="2"/>
        <v>0.155</v>
      </c>
      <c r="E24">
        <f t="shared" si="3"/>
        <v>1.3101976800000002E-2</v>
      </c>
      <c r="F24">
        <f t="shared" si="4"/>
        <v>4.1958823199999995E-2</v>
      </c>
      <c r="G24">
        <f>-0.0008*(C24)+0.055008</f>
        <v>5.50608E-2</v>
      </c>
      <c r="H24">
        <f t="shared" si="0"/>
        <v>5.5060799999999993E-2</v>
      </c>
      <c r="V24">
        <v>0.3</v>
      </c>
    </row>
    <row r="25" spans="1:22" x14ac:dyDescent="0.2">
      <c r="A25">
        <v>0.16</v>
      </c>
      <c r="B25">
        <v>-6.4000000000000001E-2</v>
      </c>
      <c r="C25">
        <f t="shared" si="1"/>
        <v>-6.2E-2</v>
      </c>
      <c r="D25">
        <f t="shared" si="2"/>
        <v>0.16500000000000001</v>
      </c>
      <c r="E25">
        <f t="shared" si="3"/>
        <v>1.1561983199999999E-2</v>
      </c>
      <c r="F25">
        <f t="shared" si="4"/>
        <v>4.3495616799999998E-2</v>
      </c>
      <c r="G25">
        <f>-0.0008*(C25)+0.055008</f>
        <v>5.5057599999999998E-2</v>
      </c>
      <c r="H25">
        <f t="shared" si="0"/>
        <v>5.5057599999999998E-2</v>
      </c>
      <c r="V25">
        <v>0.3</v>
      </c>
    </row>
    <row r="26" spans="1:22" x14ac:dyDescent="0.2">
      <c r="A26">
        <v>0.17</v>
      </c>
      <c r="B26" s="5">
        <v>-0.06</v>
      </c>
      <c r="C26">
        <f t="shared" si="1"/>
        <v>-5.7999999999999996E-2</v>
      </c>
      <c r="D26">
        <f t="shared" si="2"/>
        <v>0.17</v>
      </c>
      <c r="E26">
        <f t="shared" si="3"/>
        <v>1.0118239199999999E-2</v>
      </c>
      <c r="F26">
        <f t="shared" si="4"/>
        <v>4.3936160800000006E-2</v>
      </c>
      <c r="G26">
        <f t="shared" si="9"/>
        <v>5.4054400000000002E-2</v>
      </c>
      <c r="H26">
        <f t="shared" si="0"/>
        <v>5.4054400000000002E-2</v>
      </c>
      <c r="V26">
        <v>0.31</v>
      </c>
    </row>
    <row r="27" spans="1:22" x14ac:dyDescent="0.2">
      <c r="A27">
        <v>0.17</v>
      </c>
      <c r="B27">
        <v>-5.6000000000000001E-2</v>
      </c>
      <c r="C27">
        <f t="shared" si="1"/>
        <v>-5.3999999999999999E-2</v>
      </c>
      <c r="D27">
        <f t="shared" si="2"/>
        <v>0.17499999999999999</v>
      </c>
      <c r="E27">
        <f t="shared" si="3"/>
        <v>8.770744799999999E-3</v>
      </c>
      <c r="F27">
        <f t="shared" si="4"/>
        <v>4.4880455200000002E-2</v>
      </c>
      <c r="G27">
        <f>-0.0008*(C27)+0.053608</f>
        <v>5.3651200000000003E-2</v>
      </c>
      <c r="H27">
        <f t="shared" si="0"/>
        <v>5.3651200000000003E-2</v>
      </c>
      <c r="V27">
        <v>0.31</v>
      </c>
    </row>
    <row r="28" spans="1:22" x14ac:dyDescent="0.2">
      <c r="A28">
        <v>0.18</v>
      </c>
      <c r="B28">
        <v>-5.1999999999999998E-2</v>
      </c>
      <c r="C28">
        <f t="shared" si="1"/>
        <v>-0.05</v>
      </c>
      <c r="D28">
        <f t="shared" si="2"/>
        <v>0.18</v>
      </c>
      <c r="E28">
        <f t="shared" si="3"/>
        <v>7.5195000000000019E-3</v>
      </c>
      <c r="F28">
        <f t="shared" si="4"/>
        <v>4.65285E-2</v>
      </c>
      <c r="G28">
        <f t="shared" si="9"/>
        <v>5.4047999999999999E-2</v>
      </c>
      <c r="H28">
        <f t="shared" si="0"/>
        <v>5.4047999999999999E-2</v>
      </c>
      <c r="V28">
        <v>0.31</v>
      </c>
    </row>
    <row r="29" spans="1:22" x14ac:dyDescent="0.2">
      <c r="A29">
        <v>0.18</v>
      </c>
      <c r="B29">
        <v>-4.8000000000000001E-2</v>
      </c>
      <c r="C29">
        <f t="shared" si="1"/>
        <v>-4.5999999999999999E-2</v>
      </c>
      <c r="D29">
        <f t="shared" si="2"/>
        <v>0.185</v>
      </c>
      <c r="E29">
        <f t="shared" si="3"/>
        <v>6.3645047999999994E-3</v>
      </c>
      <c r="F29">
        <f t="shared" si="4"/>
        <v>4.7573095199999998E-2</v>
      </c>
      <c r="G29">
        <f>-0.0008*(C29)+0.0539008</f>
        <v>5.3937599999999995E-2</v>
      </c>
      <c r="H29">
        <f t="shared" si="0"/>
        <v>5.3937599999999995E-2</v>
      </c>
      <c r="V29">
        <v>0.32</v>
      </c>
    </row>
    <row r="30" spans="1:22" x14ac:dyDescent="0.2">
      <c r="A30">
        <v>0.19</v>
      </c>
      <c r="B30">
        <v>-4.3999999999999997E-2</v>
      </c>
      <c r="C30">
        <f t="shared" si="1"/>
        <v>-4.1999999999999996E-2</v>
      </c>
      <c r="D30">
        <f t="shared" si="2"/>
        <v>0.19</v>
      </c>
      <c r="E30">
        <f t="shared" si="3"/>
        <v>5.3057591999999994E-3</v>
      </c>
      <c r="F30">
        <f t="shared" si="4"/>
        <v>4.8735840799999999E-2</v>
      </c>
      <c r="G30">
        <f t="shared" si="9"/>
        <v>5.4041600000000002E-2</v>
      </c>
      <c r="H30">
        <f t="shared" si="0"/>
        <v>5.4041599999999995E-2</v>
      </c>
      <c r="V30">
        <v>0.32</v>
      </c>
    </row>
    <row r="31" spans="1:22" x14ac:dyDescent="0.2">
      <c r="A31">
        <v>0.19</v>
      </c>
      <c r="B31" s="5">
        <v>-0.04</v>
      </c>
      <c r="C31">
        <f t="shared" si="1"/>
        <v>-3.7999999999999999E-2</v>
      </c>
      <c r="D31">
        <f t="shared" si="2"/>
        <v>0.19500000000000001</v>
      </c>
      <c r="E31">
        <f t="shared" si="3"/>
        <v>4.3432632000000001E-3</v>
      </c>
      <c r="F31">
        <f t="shared" si="4"/>
        <v>4.9695136799999998E-2</v>
      </c>
      <c r="G31">
        <f t="shared" si="9"/>
        <v>5.40384E-2</v>
      </c>
      <c r="H31">
        <f t="shared" si="0"/>
        <v>5.40384E-2</v>
      </c>
      <c r="V31">
        <v>0.33</v>
      </c>
    </row>
    <row r="32" spans="1:22" x14ac:dyDescent="0.2">
      <c r="A32" s="6">
        <v>0.2</v>
      </c>
      <c r="B32">
        <v>-3.5999999999999997E-2</v>
      </c>
      <c r="C32">
        <f t="shared" si="1"/>
        <v>-3.4000000000000002E-2</v>
      </c>
      <c r="D32">
        <f t="shared" si="2"/>
        <v>0.20500000000000002</v>
      </c>
      <c r="E32">
        <f t="shared" si="3"/>
        <v>3.4770168000000006E-3</v>
      </c>
      <c r="F32">
        <f t="shared" si="4"/>
        <v>5.0750983199999995E-2</v>
      </c>
      <c r="G32">
        <f>-0.0008*(C32)+0.0542008</f>
        <v>5.4227999999999998E-2</v>
      </c>
      <c r="H32">
        <f t="shared" si="0"/>
        <v>5.4227999999999998E-2</v>
      </c>
      <c r="V32">
        <v>0.33</v>
      </c>
    </row>
    <row r="33" spans="1:22" x14ac:dyDescent="0.2">
      <c r="A33">
        <v>0.21</v>
      </c>
      <c r="B33">
        <v>-3.2000000000000001E-2</v>
      </c>
      <c r="C33">
        <f t="shared" si="1"/>
        <v>-0.03</v>
      </c>
      <c r="D33">
        <f t="shared" si="2"/>
        <v>0.21</v>
      </c>
      <c r="E33">
        <f t="shared" si="3"/>
        <v>2.7070200000000001E-3</v>
      </c>
      <c r="F33">
        <f t="shared" si="4"/>
        <v>5.1424980000000009E-2</v>
      </c>
      <c r="G33">
        <f>-0.0008*(C33)+0.054108</f>
        <v>5.4132000000000007E-2</v>
      </c>
      <c r="H33">
        <f t="shared" si="0"/>
        <v>5.4132000000000007E-2</v>
      </c>
      <c r="V33">
        <v>0.34</v>
      </c>
    </row>
    <row r="34" spans="1:22" x14ac:dyDescent="0.2">
      <c r="A34" s="6">
        <v>0.21</v>
      </c>
      <c r="B34">
        <v>-2.8000000000000001E-2</v>
      </c>
      <c r="C34">
        <f t="shared" si="1"/>
        <v>-2.6000000000000002E-2</v>
      </c>
      <c r="D34">
        <f t="shared" si="2"/>
        <v>0.215</v>
      </c>
      <c r="E34">
        <f t="shared" si="3"/>
        <v>2.0332728000000007E-3</v>
      </c>
      <c r="F34">
        <f t="shared" si="4"/>
        <v>5.3188327200000003E-2</v>
      </c>
      <c r="G34">
        <f>-0.0008*(C34)+0.0552008</f>
        <v>5.5221600000000003E-2</v>
      </c>
      <c r="H34">
        <f t="shared" si="0"/>
        <v>5.5221600000000003E-2</v>
      </c>
      <c r="V34">
        <v>0.34</v>
      </c>
    </row>
    <row r="35" spans="1:22" x14ac:dyDescent="0.2">
      <c r="A35">
        <v>0.22</v>
      </c>
      <c r="B35">
        <v>-2.4E-2</v>
      </c>
      <c r="C35">
        <f t="shared" si="1"/>
        <v>-2.1999999999999999E-2</v>
      </c>
      <c r="D35">
        <f t="shared" si="2"/>
        <v>0.22</v>
      </c>
      <c r="E35">
        <f t="shared" si="3"/>
        <v>1.4557751999999999E-3</v>
      </c>
      <c r="F35">
        <f t="shared" si="4"/>
        <v>5.2769824799999997E-2</v>
      </c>
      <c r="G35">
        <f>-0.0008*(C35)+0.054208</f>
        <v>5.4225599999999999E-2</v>
      </c>
      <c r="H35">
        <f t="shared" si="0"/>
        <v>5.4225599999999999E-2</v>
      </c>
      <c r="V35">
        <v>0.35</v>
      </c>
    </row>
    <row r="36" spans="1:22" x14ac:dyDescent="0.2">
      <c r="A36">
        <v>0.22</v>
      </c>
      <c r="B36" s="5">
        <v>-0.02</v>
      </c>
      <c r="C36">
        <f t="shared" si="1"/>
        <v>-1.8000000000000002E-2</v>
      </c>
      <c r="D36">
        <f t="shared" si="2"/>
        <v>0.22500000000000001</v>
      </c>
      <c r="E36">
        <f t="shared" si="3"/>
        <v>9.7452720000000017E-4</v>
      </c>
      <c r="F36">
        <f t="shared" si="4"/>
        <v>5.3147872800000003E-2</v>
      </c>
      <c r="G36">
        <f>-0.0008*(C36)+0.054108</f>
        <v>5.4122400000000001E-2</v>
      </c>
      <c r="H36">
        <f t="shared" si="0"/>
        <v>5.4122400000000001E-2</v>
      </c>
      <c r="V36">
        <v>0.35</v>
      </c>
    </row>
    <row r="37" spans="1:22" x14ac:dyDescent="0.2">
      <c r="A37">
        <v>0.23</v>
      </c>
      <c r="B37">
        <v>-1.6E-2</v>
      </c>
      <c r="C37">
        <f t="shared" si="1"/>
        <v>-1.4E-2</v>
      </c>
      <c r="D37">
        <f t="shared" si="2"/>
        <v>0.23</v>
      </c>
      <c r="E37">
        <f t="shared" si="3"/>
        <v>5.8952880000000003E-4</v>
      </c>
      <c r="F37">
        <f t="shared" si="4"/>
        <v>5.3429671200000001E-2</v>
      </c>
      <c r="G37">
        <f t="shared" si="9"/>
        <v>5.4019200000000003E-2</v>
      </c>
      <c r="H37">
        <f t="shared" si="0"/>
        <v>5.4019200000000003E-2</v>
      </c>
      <c r="V37">
        <v>0.36</v>
      </c>
    </row>
    <row r="38" spans="1:22" x14ac:dyDescent="0.2">
      <c r="A38">
        <v>0.23</v>
      </c>
      <c r="B38">
        <v>-1.2E-2</v>
      </c>
      <c r="C38">
        <f t="shared" si="1"/>
        <v>-0.01</v>
      </c>
      <c r="D38">
        <f t="shared" si="2"/>
        <v>0.23499999999999999</v>
      </c>
      <c r="E38">
        <f t="shared" si="3"/>
        <v>3.0078E-4</v>
      </c>
      <c r="F38">
        <f t="shared" si="4"/>
        <v>5.3615219999999998E-2</v>
      </c>
      <c r="G38">
        <f>-0.0008*(C38)+0.053908</f>
        <v>5.3915999999999999E-2</v>
      </c>
      <c r="H38">
        <f t="shared" ref="H38:H65" si="10">E38+F38</f>
        <v>5.3915999999999999E-2</v>
      </c>
      <c r="V38">
        <v>0.36</v>
      </c>
    </row>
    <row r="39" spans="1:22" x14ac:dyDescent="0.2">
      <c r="A39">
        <v>0.24</v>
      </c>
      <c r="B39">
        <v>-8.0000000000000002E-3</v>
      </c>
      <c r="C39">
        <f t="shared" si="1"/>
        <v>-6.0000000000000001E-3</v>
      </c>
      <c r="D39">
        <f t="shared" si="2"/>
        <v>0.24</v>
      </c>
      <c r="E39">
        <f t="shared" si="3"/>
        <v>1.082808E-4</v>
      </c>
      <c r="F39">
        <f t="shared" si="4"/>
        <v>5.4197319200000003E-2</v>
      </c>
      <c r="G39">
        <f>-0.0008*(C39)+0.0543008</f>
        <v>5.4305600000000002E-2</v>
      </c>
      <c r="H39">
        <f t="shared" si="10"/>
        <v>5.4305600000000002E-2</v>
      </c>
      <c r="V39">
        <v>0.37</v>
      </c>
    </row>
    <row r="40" spans="1:22" x14ac:dyDescent="0.2">
      <c r="A40">
        <v>0.24</v>
      </c>
      <c r="B40">
        <v>-4.0000000000000001E-3</v>
      </c>
      <c r="C40">
        <f t="shared" si="1"/>
        <v>-2E-3</v>
      </c>
      <c r="D40">
        <f t="shared" si="2"/>
        <v>0.245</v>
      </c>
      <c r="E40">
        <f t="shared" si="3"/>
        <v>1.2031199999999999E-5</v>
      </c>
      <c r="F40">
        <f t="shared" si="4"/>
        <v>5.3790368800000002E-2</v>
      </c>
      <c r="G40">
        <f>-0.0008*(C40)+0.0538008</f>
        <v>5.38024E-2</v>
      </c>
      <c r="H40">
        <f t="shared" si="10"/>
        <v>5.38024E-2</v>
      </c>
      <c r="V40">
        <v>0.37</v>
      </c>
    </row>
    <row r="41" spans="1:22" x14ac:dyDescent="0.2">
      <c r="A41">
        <v>0.25</v>
      </c>
      <c r="B41" s="5">
        <v>0</v>
      </c>
      <c r="C41">
        <f t="shared" si="1"/>
        <v>2E-3</v>
      </c>
      <c r="D41">
        <f t="shared" si="2"/>
        <v>0.25</v>
      </c>
      <c r="E41">
        <f t="shared" si="3"/>
        <v>1.2031199999999999E-5</v>
      </c>
      <c r="F41">
        <f t="shared" si="4"/>
        <v>5.3794368800000006E-2</v>
      </c>
      <c r="G41">
        <f>-0.0008*(C41)+0.053808</f>
        <v>5.3806400000000004E-2</v>
      </c>
      <c r="H41">
        <f t="shared" si="10"/>
        <v>5.3806400000000004E-2</v>
      </c>
      <c r="V41">
        <v>0.37</v>
      </c>
    </row>
    <row r="42" spans="1:22" x14ac:dyDescent="0.2">
      <c r="A42">
        <v>0.25</v>
      </c>
      <c r="B42">
        <v>4.0000000000000001E-3</v>
      </c>
      <c r="C42">
        <f t="shared" si="1"/>
        <v>6.0000000000000001E-3</v>
      </c>
      <c r="D42">
        <f t="shared" si="2"/>
        <v>0.255</v>
      </c>
      <c r="E42">
        <f t="shared" si="3"/>
        <v>1.082808E-4</v>
      </c>
      <c r="F42">
        <f t="shared" si="4"/>
        <v>5.3994919200000005E-2</v>
      </c>
      <c r="G42">
        <f>-0.0008*(C42)+0.054108</f>
        <v>5.4103200000000004E-2</v>
      </c>
      <c r="H42">
        <f t="shared" si="10"/>
        <v>5.4103200000000004E-2</v>
      </c>
      <c r="V42">
        <v>0.38</v>
      </c>
    </row>
    <row r="43" spans="1:22" x14ac:dyDescent="0.2">
      <c r="A43">
        <v>0.26</v>
      </c>
      <c r="B43">
        <v>8.0000000000000002E-3</v>
      </c>
      <c r="C43">
        <f t="shared" si="1"/>
        <v>0.01</v>
      </c>
      <c r="D43">
        <f t="shared" si="2"/>
        <v>0.26</v>
      </c>
      <c r="E43">
        <f t="shared" si="3"/>
        <v>3.0078E-4</v>
      </c>
      <c r="F43">
        <f t="shared" si="4"/>
        <v>5.4099219999999996E-2</v>
      </c>
      <c r="G43" s="7">
        <f>-0.0008*(C43)+0.054408</f>
        <v>5.4399999999999997E-2</v>
      </c>
      <c r="H43">
        <f t="shared" si="10"/>
        <v>5.4399999999999997E-2</v>
      </c>
      <c r="V43">
        <v>0.38</v>
      </c>
    </row>
    <row r="44" spans="1:22" x14ac:dyDescent="0.2">
      <c r="A44">
        <v>0.26</v>
      </c>
      <c r="B44">
        <v>1.2E-2</v>
      </c>
      <c r="C44">
        <f t="shared" si="1"/>
        <v>1.4E-2</v>
      </c>
      <c r="D44">
        <f t="shared" si="2"/>
        <v>0.26500000000000001</v>
      </c>
      <c r="E44">
        <f t="shared" si="3"/>
        <v>5.8952880000000003E-4</v>
      </c>
      <c r="F44">
        <f t="shared" si="4"/>
        <v>5.3407271199999995E-2</v>
      </c>
      <c r="G44">
        <f t="shared" si="9"/>
        <v>5.3996799999999998E-2</v>
      </c>
      <c r="H44">
        <f t="shared" si="10"/>
        <v>5.3996799999999998E-2</v>
      </c>
      <c r="V44">
        <v>0.39</v>
      </c>
    </row>
    <row r="45" spans="1:22" x14ac:dyDescent="0.2">
      <c r="A45">
        <v>0.27</v>
      </c>
      <c r="B45">
        <v>1.6E-2</v>
      </c>
      <c r="C45">
        <f t="shared" si="1"/>
        <v>1.8000000000000002E-2</v>
      </c>
      <c r="D45">
        <f t="shared" si="2"/>
        <v>0.27500000000000002</v>
      </c>
      <c r="E45">
        <f t="shared" si="3"/>
        <v>9.7452720000000017E-4</v>
      </c>
      <c r="F45">
        <f t="shared" si="4"/>
        <v>5.3219072800000003E-2</v>
      </c>
      <c r="G45">
        <f>-0.0008*(C45)+0.054208</f>
        <v>5.4193600000000001E-2</v>
      </c>
      <c r="H45">
        <f t="shared" si="10"/>
        <v>5.4193600000000001E-2</v>
      </c>
      <c r="V45">
        <v>0.39</v>
      </c>
    </row>
    <row r="46" spans="1:22" x14ac:dyDescent="0.2">
      <c r="A46">
        <v>0.28000000000000003</v>
      </c>
      <c r="B46" s="5">
        <v>0.02</v>
      </c>
      <c r="C46">
        <f t="shared" si="1"/>
        <v>2.1999999999999999E-2</v>
      </c>
      <c r="D46">
        <f t="shared" si="2"/>
        <v>0.28000000000000003</v>
      </c>
      <c r="E46">
        <f t="shared" si="3"/>
        <v>1.4557751999999999E-3</v>
      </c>
      <c r="F46">
        <f t="shared" si="4"/>
        <v>5.2534624799999999E-2</v>
      </c>
      <c r="G46">
        <f t="shared" si="9"/>
        <v>5.3990400000000001E-2</v>
      </c>
      <c r="H46">
        <f t="shared" si="10"/>
        <v>5.3990400000000001E-2</v>
      </c>
      <c r="V46">
        <v>0.4</v>
      </c>
    </row>
    <row r="47" spans="1:22" x14ac:dyDescent="0.2">
      <c r="A47">
        <v>0.28000000000000003</v>
      </c>
      <c r="B47">
        <v>2.4E-2</v>
      </c>
      <c r="C47">
        <f t="shared" si="1"/>
        <v>2.6000000000000002E-2</v>
      </c>
      <c r="D47">
        <f t="shared" si="2"/>
        <v>0.28500000000000003</v>
      </c>
      <c r="E47">
        <f t="shared" si="3"/>
        <v>2.0332728000000007E-3</v>
      </c>
      <c r="F47">
        <f t="shared" si="4"/>
        <v>5.2353927199999997E-2</v>
      </c>
      <c r="G47">
        <f>-0.0008*(C47)+0.054408</f>
        <v>5.4387199999999997E-2</v>
      </c>
      <c r="H47">
        <f t="shared" si="10"/>
        <v>5.4387199999999997E-2</v>
      </c>
      <c r="V47">
        <v>0.4</v>
      </c>
    </row>
    <row r="48" spans="1:22" x14ac:dyDescent="0.2">
      <c r="A48">
        <v>0.28999999999999998</v>
      </c>
      <c r="B48">
        <v>2.8000000000000001E-2</v>
      </c>
      <c r="C48">
        <f t="shared" si="1"/>
        <v>0.03</v>
      </c>
      <c r="D48">
        <f t="shared" si="2"/>
        <v>0.28999999999999998</v>
      </c>
      <c r="E48">
        <f t="shared" si="3"/>
        <v>2.7070200000000001E-3</v>
      </c>
      <c r="F48">
        <f t="shared" si="4"/>
        <v>5.127698E-2</v>
      </c>
      <c r="G48">
        <f t="shared" si="9"/>
        <v>5.3983999999999997E-2</v>
      </c>
      <c r="H48">
        <f t="shared" si="10"/>
        <v>5.3983999999999997E-2</v>
      </c>
      <c r="V48">
        <v>0.41</v>
      </c>
    </row>
    <row r="49" spans="1:22" x14ac:dyDescent="0.2">
      <c r="A49">
        <v>0.28999999999999998</v>
      </c>
      <c r="B49">
        <v>3.2000000000000001E-2</v>
      </c>
      <c r="C49">
        <f t="shared" si="1"/>
        <v>3.4000000000000002E-2</v>
      </c>
      <c r="D49">
        <f t="shared" si="2"/>
        <v>0.29499999999999998</v>
      </c>
      <c r="E49">
        <f t="shared" si="3"/>
        <v>3.4770168000000006E-3</v>
      </c>
      <c r="F49">
        <f t="shared" si="4"/>
        <v>5.0503783199999999E-2</v>
      </c>
      <c r="G49">
        <f t="shared" si="9"/>
        <v>5.3980800000000002E-2</v>
      </c>
      <c r="H49">
        <f t="shared" si="10"/>
        <v>5.3980800000000002E-2</v>
      </c>
      <c r="V49">
        <v>0.41</v>
      </c>
    </row>
    <row r="50" spans="1:22" x14ac:dyDescent="0.2">
      <c r="A50" s="6">
        <v>0.3</v>
      </c>
      <c r="B50">
        <v>3.5999999999999997E-2</v>
      </c>
      <c r="C50">
        <f t="shared" si="1"/>
        <v>3.7999999999999999E-2</v>
      </c>
      <c r="D50">
        <f t="shared" si="2"/>
        <v>0.3</v>
      </c>
      <c r="E50">
        <f t="shared" si="3"/>
        <v>4.3432632000000001E-3</v>
      </c>
      <c r="F50">
        <f t="shared" si="4"/>
        <v>4.9634336799999998E-2</v>
      </c>
      <c r="G50">
        <f t="shared" si="9"/>
        <v>5.3977600000000001E-2</v>
      </c>
      <c r="H50">
        <f t="shared" si="10"/>
        <v>5.3977600000000001E-2</v>
      </c>
      <c r="V50">
        <v>0.42</v>
      </c>
    </row>
    <row r="51" spans="1:22" x14ac:dyDescent="0.2">
      <c r="A51" s="6">
        <v>0.3</v>
      </c>
      <c r="B51" s="5">
        <v>0.04</v>
      </c>
      <c r="C51">
        <f t="shared" si="1"/>
        <v>4.1999999999999996E-2</v>
      </c>
      <c r="D51">
        <f t="shared" si="2"/>
        <v>0.30499999999999999</v>
      </c>
      <c r="E51">
        <f t="shared" si="3"/>
        <v>5.3057591999999994E-3</v>
      </c>
      <c r="F51">
        <f t="shared" si="4"/>
        <v>4.8361440800000002E-2</v>
      </c>
      <c r="G51">
        <f>-0.0008*(C51)+0.0537008</f>
        <v>5.3667199999999998E-2</v>
      </c>
      <c r="H51">
        <f t="shared" si="10"/>
        <v>5.3667199999999998E-2</v>
      </c>
      <c r="V51">
        <v>0.42</v>
      </c>
    </row>
    <row r="52" spans="1:22" x14ac:dyDescent="0.2">
      <c r="A52">
        <v>0.31</v>
      </c>
      <c r="B52">
        <v>4.3999999999999997E-2</v>
      </c>
      <c r="C52">
        <f t="shared" si="1"/>
        <v>4.5999999999999999E-2</v>
      </c>
      <c r="D52">
        <f t="shared" si="2"/>
        <v>0.31</v>
      </c>
      <c r="E52">
        <f t="shared" si="3"/>
        <v>6.3645047999999994E-3</v>
      </c>
      <c r="F52">
        <f t="shared" si="4"/>
        <v>4.7606695200000007E-2</v>
      </c>
      <c r="G52">
        <f t="shared" si="9"/>
        <v>5.3971200000000004E-2</v>
      </c>
      <c r="H52">
        <f t="shared" si="10"/>
        <v>5.3971200000000004E-2</v>
      </c>
      <c r="V52">
        <v>0.43</v>
      </c>
    </row>
    <row r="53" spans="1:22" x14ac:dyDescent="0.2">
      <c r="A53">
        <v>0.31</v>
      </c>
      <c r="B53">
        <v>4.8000000000000001E-2</v>
      </c>
      <c r="C53">
        <f t="shared" si="1"/>
        <v>0.05</v>
      </c>
      <c r="D53">
        <f t="shared" si="2"/>
        <v>0.315</v>
      </c>
      <c r="E53">
        <f t="shared" si="3"/>
        <v>7.5195000000000019E-3</v>
      </c>
      <c r="F53">
        <f t="shared" si="4"/>
        <v>4.6041299999999993E-2</v>
      </c>
      <c r="G53">
        <f>-0.0008*(C53)+0.0536008</f>
        <v>5.3560799999999999E-2</v>
      </c>
      <c r="H53">
        <f t="shared" si="10"/>
        <v>5.3560799999999992E-2</v>
      </c>
      <c r="V53">
        <v>0.43</v>
      </c>
    </row>
    <row r="54" spans="1:22" x14ac:dyDescent="0.2">
      <c r="A54">
        <v>0.32</v>
      </c>
      <c r="B54">
        <v>5.1999999999999998E-2</v>
      </c>
      <c r="C54">
        <f t="shared" si="1"/>
        <v>5.3999999999999999E-2</v>
      </c>
      <c r="D54">
        <f t="shared" si="2"/>
        <v>0.32500000000000001</v>
      </c>
      <c r="E54">
        <f t="shared" si="3"/>
        <v>8.770744799999999E-3</v>
      </c>
      <c r="F54">
        <f t="shared" si="4"/>
        <v>4.51940552E-2</v>
      </c>
      <c r="G54">
        <f t="shared" si="9"/>
        <v>5.39648E-2</v>
      </c>
      <c r="H54">
        <f t="shared" si="10"/>
        <v>5.39648E-2</v>
      </c>
      <c r="V54">
        <v>0.43</v>
      </c>
    </row>
    <row r="55" spans="1:22" x14ac:dyDescent="0.2">
      <c r="A55">
        <v>0.33</v>
      </c>
      <c r="B55">
        <v>5.6000000000000001E-2</v>
      </c>
      <c r="C55">
        <f t="shared" si="1"/>
        <v>5.7999999999999996E-2</v>
      </c>
      <c r="D55">
        <f t="shared" si="2"/>
        <v>0.33</v>
      </c>
      <c r="E55">
        <f t="shared" si="3"/>
        <v>1.0118239199999999E-2</v>
      </c>
      <c r="F55">
        <f t="shared" si="4"/>
        <v>4.40433608E-2</v>
      </c>
      <c r="G55">
        <f>-0.0008*(C55)+0.054208</f>
        <v>5.4161599999999997E-2</v>
      </c>
      <c r="H55">
        <f t="shared" si="10"/>
        <v>5.4161599999999997E-2</v>
      </c>
      <c r="V55">
        <v>0.44</v>
      </c>
    </row>
    <row r="56" spans="1:22" x14ac:dyDescent="0.2">
      <c r="A56">
        <v>0.33</v>
      </c>
      <c r="B56" s="5">
        <v>0.06</v>
      </c>
      <c r="C56">
        <f t="shared" si="1"/>
        <v>6.2E-2</v>
      </c>
      <c r="D56">
        <f t="shared" si="2"/>
        <v>0.33500000000000002</v>
      </c>
      <c r="E56">
        <f t="shared" si="3"/>
        <v>1.1561983199999999E-2</v>
      </c>
      <c r="F56">
        <f t="shared" si="4"/>
        <v>4.2196416800000004E-2</v>
      </c>
      <c r="G56">
        <f>-0.0008*(C56)+0.053808</f>
        <v>5.3758400000000005E-2</v>
      </c>
      <c r="H56">
        <f t="shared" si="10"/>
        <v>5.3758400000000005E-2</v>
      </c>
      <c r="V56">
        <v>0.44</v>
      </c>
    </row>
    <row r="57" spans="1:22" x14ac:dyDescent="0.2">
      <c r="A57">
        <v>0.34</v>
      </c>
      <c r="B57">
        <v>6.4000000000000001E-2</v>
      </c>
      <c r="C57">
        <f t="shared" si="1"/>
        <v>6.6000000000000003E-2</v>
      </c>
      <c r="D57">
        <f t="shared" si="2"/>
        <v>0.34</v>
      </c>
      <c r="E57">
        <f t="shared" si="3"/>
        <v>1.3101976800000002E-2</v>
      </c>
      <c r="F57">
        <f t="shared" si="4"/>
        <v>4.0853223199999997E-2</v>
      </c>
      <c r="G57">
        <f t="shared" si="9"/>
        <v>5.3955200000000002E-2</v>
      </c>
      <c r="H57">
        <f t="shared" si="10"/>
        <v>5.3955199999999995E-2</v>
      </c>
      <c r="V57">
        <v>0.45</v>
      </c>
    </row>
    <row r="58" spans="1:22" x14ac:dyDescent="0.2">
      <c r="A58">
        <v>0.34</v>
      </c>
      <c r="B58">
        <v>6.8000000000000005E-2</v>
      </c>
      <c r="C58">
        <f t="shared" si="1"/>
        <v>7.0000000000000007E-2</v>
      </c>
      <c r="D58">
        <f t="shared" si="2"/>
        <v>0.34499999999999997</v>
      </c>
      <c r="E58">
        <f t="shared" si="3"/>
        <v>1.4738220000000002E-2</v>
      </c>
      <c r="F58">
        <f t="shared" si="4"/>
        <v>3.9213779999999997E-2</v>
      </c>
      <c r="G58">
        <f t="shared" si="9"/>
        <v>5.3952E-2</v>
      </c>
      <c r="H58">
        <f t="shared" si="10"/>
        <v>5.3952E-2</v>
      </c>
      <c r="V58">
        <v>0.45</v>
      </c>
    </row>
    <row r="59" spans="1:22" x14ac:dyDescent="0.2">
      <c r="A59">
        <v>0.35</v>
      </c>
      <c r="B59">
        <v>7.1999999999999995E-2</v>
      </c>
      <c r="C59">
        <f t="shared" si="1"/>
        <v>7.3999999999999996E-2</v>
      </c>
      <c r="D59">
        <f t="shared" si="2"/>
        <v>0.35499999999999998</v>
      </c>
      <c r="E59">
        <f t="shared" si="3"/>
        <v>1.6470712799999999E-2</v>
      </c>
      <c r="F59">
        <f t="shared" si="4"/>
        <v>3.7778087200000005E-2</v>
      </c>
      <c r="G59">
        <f>-0.0008*(C59)+0.054308</f>
        <v>5.42488E-2</v>
      </c>
      <c r="H59">
        <f t="shared" si="10"/>
        <v>5.42488E-2</v>
      </c>
      <c r="V59">
        <v>0.46</v>
      </c>
    </row>
    <row r="60" spans="1:22" x14ac:dyDescent="0.2">
      <c r="A60">
        <v>0.36</v>
      </c>
      <c r="B60">
        <v>7.5999999999999998E-2</v>
      </c>
      <c r="C60">
        <f t="shared" si="1"/>
        <v>7.8E-2</v>
      </c>
      <c r="D60">
        <f t="shared" si="2"/>
        <v>0.36</v>
      </c>
      <c r="E60">
        <f t="shared" si="3"/>
        <v>1.8299455200000002E-2</v>
      </c>
      <c r="F60">
        <f t="shared" si="4"/>
        <v>3.53461448E-2</v>
      </c>
      <c r="G60">
        <f>-0.0008*(C60)+0.053708</f>
        <v>5.3645600000000002E-2</v>
      </c>
      <c r="H60">
        <f t="shared" si="10"/>
        <v>5.3645600000000002E-2</v>
      </c>
      <c r="V60">
        <v>0.46</v>
      </c>
    </row>
    <row r="61" spans="1:22" x14ac:dyDescent="0.2">
      <c r="A61">
        <v>0.36</v>
      </c>
      <c r="B61" s="5">
        <v>0.08</v>
      </c>
      <c r="C61">
        <f t="shared" si="1"/>
        <v>8.2000000000000003E-2</v>
      </c>
      <c r="D61">
        <f t="shared" si="2"/>
        <v>0.36499999999999999</v>
      </c>
      <c r="E61">
        <f t="shared" si="3"/>
        <v>2.0224447200000002E-2</v>
      </c>
      <c r="F61">
        <f t="shared" si="4"/>
        <v>3.3717952799999999E-2</v>
      </c>
      <c r="G61">
        <f t="shared" si="9"/>
        <v>5.3942400000000001E-2</v>
      </c>
      <c r="H61">
        <f t="shared" si="10"/>
        <v>5.3942400000000001E-2</v>
      </c>
      <c r="V61">
        <v>0.47</v>
      </c>
    </row>
    <row r="62" spans="1:22" x14ac:dyDescent="0.2">
      <c r="A62">
        <v>0.37</v>
      </c>
      <c r="B62">
        <v>8.4000000000000005E-2</v>
      </c>
      <c r="C62">
        <f t="shared" si="1"/>
        <v>8.5999999999999993E-2</v>
      </c>
      <c r="D62">
        <f t="shared" si="2"/>
        <v>0.375</v>
      </c>
      <c r="E62">
        <f t="shared" si="3"/>
        <v>2.2245688799999996E-2</v>
      </c>
      <c r="F62">
        <f t="shared" si="4"/>
        <v>3.2693511200000004E-2</v>
      </c>
      <c r="G62">
        <f>-0.0008*(C62)+0.055008</f>
        <v>5.4939200000000001E-2</v>
      </c>
      <c r="H62">
        <f t="shared" si="10"/>
        <v>5.4939200000000001E-2</v>
      </c>
      <c r="V62">
        <v>0.47</v>
      </c>
    </row>
    <row r="63" spans="1:22" x14ac:dyDescent="0.2">
      <c r="A63">
        <v>0.38</v>
      </c>
      <c r="B63">
        <v>8.7999999999999995E-2</v>
      </c>
      <c r="C63">
        <f t="shared" si="1"/>
        <v>0.09</v>
      </c>
      <c r="D63">
        <f t="shared" si="2"/>
        <v>0.38</v>
      </c>
      <c r="E63">
        <f t="shared" si="3"/>
        <v>2.4363179999999998E-2</v>
      </c>
      <c r="F63">
        <f t="shared" si="4"/>
        <v>2.957282E-2</v>
      </c>
      <c r="G63">
        <f t="shared" si="9"/>
        <v>5.3935999999999998E-2</v>
      </c>
      <c r="H63">
        <f t="shared" si="10"/>
        <v>5.3935999999999998E-2</v>
      </c>
      <c r="V63">
        <v>0.48</v>
      </c>
    </row>
    <row r="64" spans="1:22" x14ac:dyDescent="0.2">
      <c r="A64">
        <v>0.38</v>
      </c>
      <c r="B64">
        <v>9.1999999999999998E-2</v>
      </c>
      <c r="C64">
        <f t="shared" si="1"/>
        <v>9.4E-2</v>
      </c>
      <c r="D64">
        <f t="shared" si="2"/>
        <v>0.38500000000000001</v>
      </c>
      <c r="E64">
        <f t="shared" si="3"/>
        <v>2.6576920800000001E-2</v>
      </c>
      <c r="F64">
        <f t="shared" si="4"/>
        <v>2.7455879200000005E-2</v>
      </c>
      <c r="G64">
        <f>-0.0008*(C64)+0.054108</f>
        <v>5.4032800000000006E-2</v>
      </c>
      <c r="H64">
        <f t="shared" si="10"/>
        <v>5.4032800000000006E-2</v>
      </c>
      <c r="V64">
        <v>0.48</v>
      </c>
    </row>
    <row r="65" spans="1:22" x14ac:dyDescent="0.2">
      <c r="A65">
        <v>0.39</v>
      </c>
      <c r="B65">
        <v>9.6000000000000002E-2</v>
      </c>
      <c r="C65">
        <f t="shared" si="1"/>
        <v>9.8000000000000004E-2</v>
      </c>
      <c r="D65">
        <f t="shared" si="2"/>
        <v>0.39500000000000002</v>
      </c>
      <c r="E65">
        <f t="shared" si="3"/>
        <v>2.8886911200000004E-2</v>
      </c>
      <c r="F65">
        <f t="shared" si="4"/>
        <v>2.5042688799999997E-2</v>
      </c>
      <c r="G65">
        <f>-0.0008*(C65)+0.054008</f>
        <v>5.3929600000000001E-2</v>
      </c>
      <c r="H65">
        <f t="shared" si="10"/>
        <v>5.3929600000000001E-2</v>
      </c>
      <c r="V65">
        <v>0.49</v>
      </c>
    </row>
    <row r="66" spans="1:22" x14ac:dyDescent="0.2">
      <c r="A66" s="6">
        <v>0.4</v>
      </c>
      <c r="B66" s="5">
        <v>0.1</v>
      </c>
      <c r="C66" s="5"/>
      <c r="D66" s="5"/>
      <c r="V66">
        <v>0.5</v>
      </c>
    </row>
    <row r="67" spans="1:22" x14ac:dyDescent="0.2">
      <c r="V67">
        <v>0.5</v>
      </c>
    </row>
    <row r="68" spans="1:22" x14ac:dyDescent="0.2">
      <c r="V68">
        <v>0.87</v>
      </c>
    </row>
    <row r="69" spans="1:22" x14ac:dyDescent="0.2">
      <c r="V69">
        <v>0.88</v>
      </c>
    </row>
    <row r="70" spans="1:22" x14ac:dyDescent="0.2">
      <c r="V70">
        <v>0.88</v>
      </c>
    </row>
    <row r="71" spans="1:22" x14ac:dyDescent="0.2">
      <c r="V71">
        <v>0.89</v>
      </c>
    </row>
    <row r="72" spans="1:22" x14ac:dyDescent="0.2">
      <c r="V72">
        <v>0.89</v>
      </c>
    </row>
    <row r="73" spans="1:22" x14ac:dyDescent="0.2">
      <c r="V73">
        <v>0.9</v>
      </c>
    </row>
    <row r="74" spans="1:22" x14ac:dyDescent="0.2">
      <c r="V74">
        <v>0.9</v>
      </c>
    </row>
    <row r="75" spans="1:22" x14ac:dyDescent="0.2">
      <c r="V75">
        <v>0.91</v>
      </c>
    </row>
    <row r="76" spans="1:22" x14ac:dyDescent="0.2">
      <c r="V76">
        <v>0.92</v>
      </c>
    </row>
    <row r="77" spans="1:22" x14ac:dyDescent="0.2">
      <c r="V77">
        <v>0.92</v>
      </c>
    </row>
    <row r="78" spans="1:22" x14ac:dyDescent="0.2">
      <c r="V78">
        <v>0.93</v>
      </c>
    </row>
    <row r="79" spans="1:22" x14ac:dyDescent="0.2">
      <c r="V79">
        <v>0.93</v>
      </c>
    </row>
    <row r="80" spans="1:22" x14ac:dyDescent="0.2">
      <c r="V80">
        <v>0.94</v>
      </c>
    </row>
    <row r="81" spans="22:22" x14ac:dyDescent="0.2">
      <c r="V81">
        <v>0.94</v>
      </c>
    </row>
    <row r="82" spans="22:22" x14ac:dyDescent="0.2">
      <c r="V82">
        <v>0.95</v>
      </c>
    </row>
    <row r="83" spans="22:22" x14ac:dyDescent="0.2">
      <c r="V83">
        <v>0.95</v>
      </c>
    </row>
    <row r="84" spans="22:22" x14ac:dyDescent="0.2">
      <c r="V84">
        <v>0.96</v>
      </c>
    </row>
    <row r="85" spans="22:22" x14ac:dyDescent="0.2">
      <c r="V85">
        <v>0.96</v>
      </c>
    </row>
    <row r="86" spans="22:22" x14ac:dyDescent="0.2">
      <c r="V86">
        <v>0.97</v>
      </c>
    </row>
    <row r="87" spans="22:22" x14ac:dyDescent="0.2">
      <c r="V87">
        <v>0.97</v>
      </c>
    </row>
    <row r="88" spans="22:22" x14ac:dyDescent="0.2">
      <c r="V88">
        <v>0.98</v>
      </c>
    </row>
    <row r="89" spans="22:22" x14ac:dyDescent="0.2">
      <c r="V89">
        <v>0.98</v>
      </c>
    </row>
    <row r="90" spans="22:22" x14ac:dyDescent="0.2">
      <c r="V90">
        <v>0.99</v>
      </c>
    </row>
    <row r="91" spans="22:22" x14ac:dyDescent="0.2">
      <c r="V91">
        <v>0.99</v>
      </c>
    </row>
    <row r="92" spans="22:22" x14ac:dyDescent="0.2">
      <c r="V92">
        <v>0.99</v>
      </c>
    </row>
    <row r="93" spans="22:22" x14ac:dyDescent="0.2">
      <c r="V93">
        <v>1</v>
      </c>
    </row>
    <row r="94" spans="22:22" x14ac:dyDescent="0.2">
      <c r="V94">
        <v>1</v>
      </c>
    </row>
    <row r="95" spans="22:22" x14ac:dyDescent="0.2">
      <c r="V95">
        <v>1.01</v>
      </c>
    </row>
    <row r="96" spans="22:22" x14ac:dyDescent="0.2">
      <c r="V96">
        <v>1.01</v>
      </c>
    </row>
    <row r="97" spans="22:22" x14ac:dyDescent="0.2">
      <c r="V97">
        <v>1.02</v>
      </c>
    </row>
    <row r="98" spans="22:22" x14ac:dyDescent="0.2">
      <c r="V98">
        <v>1.02</v>
      </c>
    </row>
    <row r="99" spans="22:22" x14ac:dyDescent="0.2">
      <c r="V99">
        <v>1.03</v>
      </c>
    </row>
    <row r="100" spans="22:22" x14ac:dyDescent="0.2">
      <c r="V100">
        <v>1.03</v>
      </c>
    </row>
    <row r="101" spans="22:22" x14ac:dyDescent="0.2">
      <c r="V101">
        <v>1.04</v>
      </c>
    </row>
    <row r="102" spans="22:22" x14ac:dyDescent="0.2">
      <c r="V102">
        <v>1.04</v>
      </c>
    </row>
    <row r="103" spans="22:22" x14ac:dyDescent="0.2">
      <c r="V103">
        <v>1.05</v>
      </c>
    </row>
    <row r="104" spans="22:22" x14ac:dyDescent="0.2">
      <c r="V104">
        <v>1.05</v>
      </c>
    </row>
    <row r="105" spans="22:22" x14ac:dyDescent="0.2">
      <c r="V105">
        <v>1.06</v>
      </c>
    </row>
    <row r="106" spans="22:22" x14ac:dyDescent="0.2">
      <c r="V106">
        <v>1.06</v>
      </c>
    </row>
    <row r="107" spans="22:22" x14ac:dyDescent="0.2">
      <c r="V107">
        <v>1.07</v>
      </c>
    </row>
    <row r="108" spans="22:22" x14ac:dyDescent="0.2">
      <c r="V108">
        <v>1.07</v>
      </c>
    </row>
    <row r="109" spans="22:22" x14ac:dyDescent="0.2">
      <c r="V109">
        <v>1.08</v>
      </c>
    </row>
    <row r="110" spans="22:22" x14ac:dyDescent="0.2">
      <c r="V110">
        <v>1.08</v>
      </c>
    </row>
    <row r="111" spans="22:22" x14ac:dyDescent="0.2">
      <c r="V111">
        <v>1.0900000000000001</v>
      </c>
    </row>
    <row r="112" spans="22:22" x14ac:dyDescent="0.2">
      <c r="V112">
        <v>1.0900000000000001</v>
      </c>
    </row>
    <row r="113" spans="22:22" x14ac:dyDescent="0.2">
      <c r="V113">
        <v>1.1000000000000001</v>
      </c>
    </row>
    <row r="114" spans="22:22" x14ac:dyDescent="0.2">
      <c r="V114">
        <v>1.1000000000000001</v>
      </c>
    </row>
    <row r="115" spans="22:22" x14ac:dyDescent="0.2">
      <c r="V115">
        <v>1.1100000000000001</v>
      </c>
    </row>
    <row r="116" spans="22:22" x14ac:dyDescent="0.2">
      <c r="V116">
        <v>1.1200000000000001</v>
      </c>
    </row>
    <row r="117" spans="22:22" x14ac:dyDescent="0.2">
      <c r="V117">
        <v>1.1200000000000001</v>
      </c>
    </row>
    <row r="118" spans="22:22" x14ac:dyDescent="0.2">
      <c r="V118">
        <v>1.1299999999999999</v>
      </c>
    </row>
    <row r="119" spans="22:22" x14ac:dyDescent="0.2">
      <c r="V119">
        <v>1.1299999999999999</v>
      </c>
    </row>
    <row r="120" spans="22:22" x14ac:dyDescent="0.2">
      <c r="V120">
        <v>1.1399999999999999</v>
      </c>
    </row>
    <row r="121" spans="22:22" x14ac:dyDescent="0.2">
      <c r="V121">
        <v>1.1499999999999999</v>
      </c>
    </row>
    <row r="122" spans="22:22" x14ac:dyDescent="0.2">
      <c r="V122">
        <v>1.1499999999999999</v>
      </c>
    </row>
    <row r="123" spans="22:22" x14ac:dyDescent="0.2">
      <c r="V123">
        <v>1.1599999999999999</v>
      </c>
    </row>
    <row r="124" spans="22:22" x14ac:dyDescent="0.2">
      <c r="V124">
        <v>1.17</v>
      </c>
    </row>
    <row r="125" spans="22:22" x14ac:dyDescent="0.2">
      <c r="V125">
        <v>1.17</v>
      </c>
    </row>
    <row r="126" spans="22:22" x14ac:dyDescent="0.2">
      <c r="V126">
        <v>1.18</v>
      </c>
    </row>
    <row r="127" spans="22:22" x14ac:dyDescent="0.2">
      <c r="V127">
        <v>1.19</v>
      </c>
    </row>
    <row r="128" spans="22:22" x14ac:dyDescent="0.2">
      <c r="V128">
        <v>1.2</v>
      </c>
    </row>
    <row r="129" spans="22:22" x14ac:dyDescent="0.2">
      <c r="V129">
        <v>1.41</v>
      </c>
    </row>
    <row r="130" spans="22:22" x14ac:dyDescent="0.2">
      <c r="V130">
        <v>1.42</v>
      </c>
    </row>
    <row r="131" spans="22:22" x14ac:dyDescent="0.2">
      <c r="V131">
        <v>1.43</v>
      </c>
    </row>
    <row r="132" spans="22:22" x14ac:dyDescent="0.2">
      <c r="V132">
        <v>1.44</v>
      </c>
    </row>
    <row r="133" spans="22:22" x14ac:dyDescent="0.2">
      <c r="V133">
        <v>1.44</v>
      </c>
    </row>
    <row r="134" spans="22:22" x14ac:dyDescent="0.2">
      <c r="V134">
        <v>1.45</v>
      </c>
    </row>
    <row r="135" spans="22:22" x14ac:dyDescent="0.2">
      <c r="V135">
        <v>1.46</v>
      </c>
    </row>
    <row r="136" spans="22:22" x14ac:dyDescent="0.2">
      <c r="V136">
        <v>1.47</v>
      </c>
    </row>
    <row r="137" spans="22:22" x14ac:dyDescent="0.2">
      <c r="V137">
        <v>1.47</v>
      </c>
    </row>
    <row r="138" spans="22:22" x14ac:dyDescent="0.2">
      <c r="V138">
        <v>1.48</v>
      </c>
    </row>
    <row r="139" spans="22:22" x14ac:dyDescent="0.2">
      <c r="V139">
        <v>1.48</v>
      </c>
    </row>
    <row r="140" spans="22:22" x14ac:dyDescent="0.2">
      <c r="V140">
        <v>1.49</v>
      </c>
    </row>
    <row r="141" spans="22:22" x14ac:dyDescent="0.2">
      <c r="V141">
        <v>1.5</v>
      </c>
    </row>
    <row r="142" spans="22:22" x14ac:dyDescent="0.2">
      <c r="V142">
        <v>1.5</v>
      </c>
    </row>
    <row r="143" spans="22:22" x14ac:dyDescent="0.2">
      <c r="V143">
        <v>1.51</v>
      </c>
    </row>
    <row r="144" spans="22:22" x14ac:dyDescent="0.2">
      <c r="V144">
        <v>1.51</v>
      </c>
    </row>
    <row r="145" spans="22:22" x14ac:dyDescent="0.2">
      <c r="V145">
        <v>1.52</v>
      </c>
    </row>
    <row r="146" spans="22:22" x14ac:dyDescent="0.2">
      <c r="V146">
        <v>1.52</v>
      </c>
    </row>
    <row r="147" spans="22:22" x14ac:dyDescent="0.2">
      <c r="V147">
        <v>1.53</v>
      </c>
    </row>
    <row r="148" spans="22:22" x14ac:dyDescent="0.2">
      <c r="V148">
        <v>1.54</v>
      </c>
    </row>
    <row r="149" spans="22:22" x14ac:dyDescent="0.2">
      <c r="V149">
        <v>1.54</v>
      </c>
    </row>
    <row r="150" spans="22:22" x14ac:dyDescent="0.2">
      <c r="V150">
        <v>1.55</v>
      </c>
    </row>
    <row r="151" spans="22:22" x14ac:dyDescent="0.2">
      <c r="V151">
        <v>1.55</v>
      </c>
    </row>
    <row r="152" spans="22:22" x14ac:dyDescent="0.2">
      <c r="V152">
        <v>1.56</v>
      </c>
    </row>
    <row r="153" spans="22:22" x14ac:dyDescent="0.2">
      <c r="V153">
        <v>1.56</v>
      </c>
    </row>
    <row r="154" spans="22:22" x14ac:dyDescent="0.2">
      <c r="V154">
        <v>1.57</v>
      </c>
    </row>
    <row r="155" spans="22:22" x14ac:dyDescent="0.2">
      <c r="V155">
        <v>1.57</v>
      </c>
    </row>
    <row r="156" spans="22:22" x14ac:dyDescent="0.2">
      <c r="V156">
        <v>1.58</v>
      </c>
    </row>
    <row r="157" spans="22:22" x14ac:dyDescent="0.2">
      <c r="V157">
        <v>1.58</v>
      </c>
    </row>
    <row r="158" spans="22:22" x14ac:dyDescent="0.2">
      <c r="V158">
        <v>1.59</v>
      </c>
    </row>
    <row r="159" spans="22:22" x14ac:dyDescent="0.2">
      <c r="V159">
        <v>1.59</v>
      </c>
    </row>
    <row r="160" spans="22:22" x14ac:dyDescent="0.2">
      <c r="V160">
        <v>1.6</v>
      </c>
    </row>
    <row r="161" spans="22:22" x14ac:dyDescent="0.2">
      <c r="V161">
        <v>1.6</v>
      </c>
    </row>
    <row r="162" spans="22:22" x14ac:dyDescent="0.2">
      <c r="V162">
        <v>1.61</v>
      </c>
    </row>
    <row r="163" spans="22:22" x14ac:dyDescent="0.2">
      <c r="V163">
        <v>1.61</v>
      </c>
    </row>
    <row r="164" spans="22:22" x14ac:dyDescent="0.2">
      <c r="V164">
        <v>1.62</v>
      </c>
    </row>
    <row r="165" spans="22:22" x14ac:dyDescent="0.2">
      <c r="V165">
        <v>1.62</v>
      </c>
    </row>
    <row r="166" spans="22:22" x14ac:dyDescent="0.2">
      <c r="V166">
        <v>1.63</v>
      </c>
    </row>
    <row r="167" spans="22:22" x14ac:dyDescent="0.2">
      <c r="V167">
        <v>1.63</v>
      </c>
    </row>
    <row r="168" spans="22:22" x14ac:dyDescent="0.2">
      <c r="V168">
        <v>1.64</v>
      </c>
    </row>
    <row r="169" spans="22:22" x14ac:dyDescent="0.2">
      <c r="V169">
        <v>1.64</v>
      </c>
    </row>
    <row r="170" spans="22:22" x14ac:dyDescent="0.2">
      <c r="V170">
        <v>1.65</v>
      </c>
    </row>
    <row r="171" spans="22:22" x14ac:dyDescent="0.2">
      <c r="V171">
        <v>1.65</v>
      </c>
    </row>
    <row r="172" spans="22:22" x14ac:dyDescent="0.2">
      <c r="V172">
        <v>1.66</v>
      </c>
    </row>
    <row r="173" spans="22:22" x14ac:dyDescent="0.2">
      <c r="V173">
        <v>1.66</v>
      </c>
    </row>
    <row r="174" spans="22:22" x14ac:dyDescent="0.2">
      <c r="V174">
        <v>1.67</v>
      </c>
    </row>
    <row r="175" spans="22:22" x14ac:dyDescent="0.2">
      <c r="V175">
        <v>1.67</v>
      </c>
    </row>
    <row r="176" spans="22:22" x14ac:dyDescent="0.2">
      <c r="V176">
        <v>1.68</v>
      </c>
    </row>
    <row r="177" spans="22:22" x14ac:dyDescent="0.2">
      <c r="V177">
        <v>1.68</v>
      </c>
    </row>
    <row r="178" spans="22:22" x14ac:dyDescent="0.2">
      <c r="V178">
        <v>1.69</v>
      </c>
    </row>
    <row r="179" spans="22:22" x14ac:dyDescent="0.2">
      <c r="V179">
        <v>1.69</v>
      </c>
    </row>
    <row r="180" spans="22:22" x14ac:dyDescent="0.2">
      <c r="V180">
        <v>1.7</v>
      </c>
    </row>
    <row r="181" spans="22:22" x14ac:dyDescent="0.2">
      <c r="V181">
        <v>1.7</v>
      </c>
    </row>
    <row r="182" spans="22:22" x14ac:dyDescent="0.2">
      <c r="V182">
        <v>1.71</v>
      </c>
    </row>
    <row r="183" spans="22:22" x14ac:dyDescent="0.2">
      <c r="V183">
        <v>1.71</v>
      </c>
    </row>
    <row r="184" spans="22:22" x14ac:dyDescent="0.2">
      <c r="V184">
        <v>1.72</v>
      </c>
    </row>
    <row r="185" spans="22:22" x14ac:dyDescent="0.2">
      <c r="V185">
        <v>1.72</v>
      </c>
    </row>
    <row r="186" spans="22:22" x14ac:dyDescent="0.2">
      <c r="V186">
        <v>1.73</v>
      </c>
    </row>
    <row r="187" spans="22:22" x14ac:dyDescent="0.2">
      <c r="V187">
        <v>1.74</v>
      </c>
    </row>
    <row r="188" spans="22:22" x14ac:dyDescent="0.2">
      <c r="V188">
        <v>1.74</v>
      </c>
    </row>
    <row r="189" spans="22:22" x14ac:dyDescent="0.2">
      <c r="V189">
        <v>1.75</v>
      </c>
    </row>
    <row r="190" spans="22:22" x14ac:dyDescent="0.2">
      <c r="V190">
        <v>2.1</v>
      </c>
    </row>
    <row r="191" spans="22:22" x14ac:dyDescent="0.2">
      <c r="V191">
        <v>2.1</v>
      </c>
    </row>
    <row r="192" spans="22:22" x14ac:dyDescent="0.2">
      <c r="V192">
        <v>2.11</v>
      </c>
    </row>
    <row r="193" spans="22:22" x14ac:dyDescent="0.2">
      <c r="V193">
        <v>2.12</v>
      </c>
    </row>
    <row r="194" spans="22:22" x14ac:dyDescent="0.2">
      <c r="V194">
        <v>2.12</v>
      </c>
    </row>
    <row r="195" spans="22:22" x14ac:dyDescent="0.2">
      <c r="V195">
        <v>2.13</v>
      </c>
    </row>
    <row r="196" spans="22:22" x14ac:dyDescent="0.2">
      <c r="V196">
        <v>2.13</v>
      </c>
    </row>
    <row r="197" spans="22:22" x14ac:dyDescent="0.2">
      <c r="V197">
        <v>2.14</v>
      </c>
    </row>
    <row r="198" spans="22:22" x14ac:dyDescent="0.2">
      <c r="V198">
        <v>2.15</v>
      </c>
    </row>
    <row r="199" spans="22:22" x14ac:dyDescent="0.2">
      <c r="V199">
        <v>2.15</v>
      </c>
    </row>
    <row r="200" spans="22:22" x14ac:dyDescent="0.2">
      <c r="V200">
        <v>2.16</v>
      </c>
    </row>
    <row r="201" spans="22:22" x14ac:dyDescent="0.2">
      <c r="V201">
        <v>2.16</v>
      </c>
    </row>
    <row r="202" spans="22:22" x14ac:dyDescent="0.2">
      <c r="V202">
        <v>2.17</v>
      </c>
    </row>
    <row r="203" spans="22:22" x14ac:dyDescent="0.2">
      <c r="V203">
        <v>2.17</v>
      </c>
    </row>
    <row r="204" spans="22:22" x14ac:dyDescent="0.2">
      <c r="V204">
        <v>2.1800000000000002</v>
      </c>
    </row>
    <row r="205" spans="22:22" x14ac:dyDescent="0.2">
      <c r="V205">
        <v>2.1800000000000002</v>
      </c>
    </row>
    <row r="206" spans="22:22" x14ac:dyDescent="0.2">
      <c r="V206">
        <v>2.19</v>
      </c>
    </row>
    <row r="207" spans="22:22" x14ac:dyDescent="0.2">
      <c r="V207">
        <v>2.19</v>
      </c>
    </row>
    <row r="208" spans="22:22" x14ac:dyDescent="0.2">
      <c r="V208">
        <v>2.2000000000000002</v>
      </c>
    </row>
    <row r="209" spans="22:22" x14ac:dyDescent="0.2">
      <c r="V209">
        <v>2.2000000000000002</v>
      </c>
    </row>
    <row r="210" spans="22:22" x14ac:dyDescent="0.2">
      <c r="V210">
        <v>2.21</v>
      </c>
    </row>
    <row r="211" spans="22:22" x14ac:dyDescent="0.2">
      <c r="V211">
        <v>2.21</v>
      </c>
    </row>
    <row r="212" spans="22:22" x14ac:dyDescent="0.2">
      <c r="V212">
        <v>2.2200000000000002</v>
      </c>
    </row>
    <row r="213" spans="22:22" x14ac:dyDescent="0.2">
      <c r="V213">
        <v>2.2200000000000002</v>
      </c>
    </row>
    <row r="214" spans="22:22" x14ac:dyDescent="0.2">
      <c r="V214">
        <v>2.23</v>
      </c>
    </row>
    <row r="215" spans="22:22" x14ac:dyDescent="0.2">
      <c r="V215">
        <v>2.23</v>
      </c>
    </row>
    <row r="216" spans="22:22" x14ac:dyDescent="0.2">
      <c r="V216">
        <v>2.2400000000000002</v>
      </c>
    </row>
    <row r="217" spans="22:22" x14ac:dyDescent="0.2">
      <c r="V217">
        <v>2.2400000000000002</v>
      </c>
    </row>
    <row r="218" spans="22:22" x14ac:dyDescent="0.2">
      <c r="V218">
        <v>2.25</v>
      </c>
    </row>
    <row r="219" spans="22:22" x14ac:dyDescent="0.2">
      <c r="V219">
        <v>2.25</v>
      </c>
    </row>
    <row r="220" spans="22:22" x14ac:dyDescent="0.2">
      <c r="V220">
        <v>2.2599999999999998</v>
      </c>
    </row>
    <row r="221" spans="22:22" x14ac:dyDescent="0.2">
      <c r="V221">
        <v>2.2599999999999998</v>
      </c>
    </row>
    <row r="222" spans="22:22" x14ac:dyDescent="0.2">
      <c r="V222">
        <v>2.27</v>
      </c>
    </row>
    <row r="223" spans="22:22" x14ac:dyDescent="0.2">
      <c r="V223">
        <v>2.27</v>
      </c>
    </row>
    <row r="224" spans="22:22" x14ac:dyDescent="0.2">
      <c r="V224">
        <v>2.2799999999999998</v>
      </c>
    </row>
    <row r="225" spans="22:22" x14ac:dyDescent="0.2">
      <c r="V225">
        <v>2.29</v>
      </c>
    </row>
    <row r="226" spans="22:22" x14ac:dyDescent="0.2">
      <c r="V226">
        <v>2.29</v>
      </c>
    </row>
    <row r="227" spans="22:22" x14ac:dyDescent="0.2">
      <c r="V227">
        <v>2.2999999999999998</v>
      </c>
    </row>
    <row r="228" spans="22:22" x14ac:dyDescent="0.2">
      <c r="V228">
        <v>2.2999999999999998</v>
      </c>
    </row>
    <row r="229" spans="22:22" x14ac:dyDescent="0.2">
      <c r="V229">
        <v>2.31</v>
      </c>
    </row>
    <row r="230" spans="22:22" x14ac:dyDescent="0.2">
      <c r="V230">
        <v>2.31</v>
      </c>
    </row>
    <row r="231" spans="22:22" x14ac:dyDescent="0.2">
      <c r="V231">
        <v>2.3199999999999998</v>
      </c>
    </row>
    <row r="232" spans="22:22" x14ac:dyDescent="0.2">
      <c r="V232">
        <v>2.3199999999999998</v>
      </c>
    </row>
    <row r="233" spans="22:22" x14ac:dyDescent="0.2">
      <c r="V233">
        <v>2.33</v>
      </c>
    </row>
    <row r="234" spans="22:22" x14ac:dyDescent="0.2">
      <c r="V234">
        <v>2.33</v>
      </c>
    </row>
    <row r="235" spans="22:22" x14ac:dyDescent="0.2">
      <c r="V235">
        <v>2.34</v>
      </c>
    </row>
    <row r="236" spans="22:22" x14ac:dyDescent="0.2">
      <c r="V236">
        <v>2.35</v>
      </c>
    </row>
    <row r="237" spans="22:22" x14ac:dyDescent="0.2">
      <c r="V237">
        <v>2.35</v>
      </c>
    </row>
    <row r="238" spans="22:22" x14ac:dyDescent="0.2">
      <c r="V238">
        <v>2.36</v>
      </c>
    </row>
    <row r="239" spans="22:22" x14ac:dyDescent="0.2">
      <c r="V239">
        <v>2.36</v>
      </c>
    </row>
    <row r="240" spans="22:22" x14ac:dyDescent="0.2">
      <c r="V240">
        <v>2.37</v>
      </c>
    </row>
    <row r="241" spans="22:22" x14ac:dyDescent="0.2">
      <c r="V241">
        <v>2.38</v>
      </c>
    </row>
    <row r="242" spans="22:22" x14ac:dyDescent="0.2">
      <c r="V242">
        <v>2.38</v>
      </c>
    </row>
    <row r="243" spans="22:22" x14ac:dyDescent="0.2">
      <c r="V243">
        <v>2.39</v>
      </c>
    </row>
    <row r="244" spans="22:22" x14ac:dyDescent="0.2">
      <c r="V244">
        <v>2.4</v>
      </c>
    </row>
    <row r="245" spans="22:22" x14ac:dyDescent="0.2">
      <c r="V245">
        <v>2.41</v>
      </c>
    </row>
    <row r="246" spans="22:22" x14ac:dyDescent="0.2">
      <c r="V246">
        <v>2.41</v>
      </c>
    </row>
    <row r="247" spans="22:22" x14ac:dyDescent="0.2">
      <c r="V247">
        <v>2.42</v>
      </c>
    </row>
    <row r="248" spans="22:22" x14ac:dyDescent="0.2">
      <c r="V248">
        <v>2.4300000000000002</v>
      </c>
    </row>
    <row r="249" spans="22:22" x14ac:dyDescent="0.2">
      <c r="V249">
        <v>2.44</v>
      </c>
    </row>
    <row r="250" spans="22:22" x14ac:dyDescent="0.2">
      <c r="V250">
        <v>2.4500000000000002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17" sqref="C17"/>
    </sheetView>
  </sheetViews>
  <sheetFormatPr baseColWidth="10" defaultRowHeight="15" x14ac:dyDescent="0.2"/>
  <sheetData>
    <row r="1" spans="1:9" x14ac:dyDescent="0.2">
      <c r="A1" t="s">
        <v>11</v>
      </c>
    </row>
    <row r="2" spans="1:9" ht="16" thickBot="1" x14ac:dyDescent="0.25"/>
    <row r="3" spans="1:9" x14ac:dyDescent="0.2">
      <c r="A3" s="4" t="s">
        <v>12</v>
      </c>
      <c r="B3" s="4"/>
    </row>
    <row r="4" spans="1:9" x14ac:dyDescent="0.2">
      <c r="A4" s="1" t="s">
        <v>13</v>
      </c>
      <c r="B4" s="1">
        <v>9.454735464262265E-2</v>
      </c>
    </row>
    <row r="5" spans="1:9" x14ac:dyDescent="0.2">
      <c r="A5" s="1" t="s">
        <v>14</v>
      </c>
      <c r="B5" s="1">
        <v>8.9392022699178592E-3</v>
      </c>
    </row>
    <row r="6" spans="1:9" x14ac:dyDescent="0.2">
      <c r="A6" s="1" t="s">
        <v>15</v>
      </c>
      <c r="B6" s="1">
        <v>-8.1480528633594198E-3</v>
      </c>
    </row>
    <row r="7" spans="1:9" x14ac:dyDescent="0.2">
      <c r="A7" s="1" t="s">
        <v>16</v>
      </c>
      <c r="B7" s="1">
        <v>5.8177463176159829E-4</v>
      </c>
    </row>
    <row r="8" spans="1:9" ht="16" thickBot="1" x14ac:dyDescent="0.25">
      <c r="A8" s="2" t="s">
        <v>17</v>
      </c>
      <c r="B8" s="2">
        <v>60</v>
      </c>
    </row>
    <row r="10" spans="1:9" ht="16" thickBot="1" x14ac:dyDescent="0.25">
      <c r="A10" t="s">
        <v>18</v>
      </c>
    </row>
    <row r="11" spans="1:9" x14ac:dyDescent="0.2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2">
      <c r="A12" s="1" t="s">
        <v>19</v>
      </c>
      <c r="B12" s="1">
        <v>1</v>
      </c>
      <c r="C12" s="1">
        <v>1.7706634397544055E-7</v>
      </c>
      <c r="D12" s="1">
        <v>1.7706634397544055E-7</v>
      </c>
      <c r="E12" s="1">
        <v>0.52315027780610834</v>
      </c>
      <c r="F12" s="1">
        <v>0.47240790223188456</v>
      </c>
    </row>
    <row r="13" spans="1:9" x14ac:dyDescent="0.2">
      <c r="A13" s="1" t="s">
        <v>20</v>
      </c>
      <c r="B13" s="1">
        <v>58</v>
      </c>
      <c r="C13" s="1">
        <v>1.9630779885357906E-5</v>
      </c>
      <c r="D13" s="1">
        <v>3.3846172216134323E-7</v>
      </c>
      <c r="E13" s="1"/>
      <c r="F13" s="1"/>
    </row>
    <row r="14" spans="1:9" ht="16" thickBot="1" x14ac:dyDescent="0.25">
      <c r="A14" s="2" t="s">
        <v>21</v>
      </c>
      <c r="B14" s="2">
        <v>59</v>
      </c>
      <c r="C14" s="2">
        <v>1.9807846229333347E-5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2">
      <c r="A17" s="1" t="s">
        <v>22</v>
      </c>
      <c r="B17" s="1">
        <v>5.4097444913099625E-2</v>
      </c>
      <c r="C17" s="1">
        <v>7.796975504147693E-5</v>
      </c>
      <c r="D17" s="1">
        <v>693.82602118375064</v>
      </c>
      <c r="E17" s="1">
        <v>2.3106816454787281E-115</v>
      </c>
      <c r="F17" s="1">
        <v>5.3941371491198577E-2</v>
      </c>
      <c r="G17" s="1">
        <v>5.4253518335000674E-2</v>
      </c>
      <c r="H17" s="1">
        <v>5.3941371491198577E-2</v>
      </c>
      <c r="I17" s="1">
        <v>5.4253518335000674E-2</v>
      </c>
    </row>
    <row r="18" spans="1:9" ht="16" thickBot="1" x14ac:dyDescent="0.25">
      <c r="A18" s="2" t="s">
        <v>35</v>
      </c>
      <c r="B18" s="2">
        <v>-7.9974050530186487E-4</v>
      </c>
      <c r="C18" s="2">
        <v>1.1056963160270042E-3</v>
      </c>
      <c r="D18" s="2">
        <v>-0.72329128143928167</v>
      </c>
      <c r="E18" s="2">
        <v>0.47240790223189744</v>
      </c>
      <c r="F18" s="2">
        <v>-3.0130321532480945E-3</v>
      </c>
      <c r="G18" s="2">
        <v>1.4135511426443649E-3</v>
      </c>
      <c r="H18" s="2">
        <v>-3.0130321532480945E-3</v>
      </c>
      <c r="I18" s="2">
        <v>1.4135511426443649E-3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8" sqref="B18"/>
    </sheetView>
  </sheetViews>
  <sheetFormatPr baseColWidth="10" defaultRowHeight="15" x14ac:dyDescent="0.2"/>
  <sheetData>
    <row r="1" spans="1:9" x14ac:dyDescent="0.2">
      <c r="A1" t="s">
        <v>11</v>
      </c>
    </row>
    <row r="2" spans="1:9" ht="16" thickBot="1" x14ac:dyDescent="0.25"/>
    <row r="3" spans="1:9" x14ac:dyDescent="0.2">
      <c r="A3" s="4" t="s">
        <v>12</v>
      </c>
      <c r="B3" s="4"/>
    </row>
    <row r="4" spans="1:9" x14ac:dyDescent="0.2">
      <c r="A4" s="1" t="s">
        <v>13</v>
      </c>
      <c r="B4" s="1">
        <v>0.99988483321989852</v>
      </c>
    </row>
    <row r="5" spans="1:9" x14ac:dyDescent="0.2">
      <c r="A5" s="1" t="s">
        <v>14</v>
      </c>
      <c r="B5" s="1">
        <v>0.99976967970318431</v>
      </c>
    </row>
    <row r="6" spans="1:9" x14ac:dyDescent="0.2">
      <c r="A6" s="1" t="s">
        <v>15</v>
      </c>
      <c r="B6" s="1">
        <v>0.99969290627091245</v>
      </c>
    </row>
    <row r="7" spans="1:9" x14ac:dyDescent="0.2">
      <c r="A7" s="1" t="s">
        <v>16</v>
      </c>
      <c r="B7" s="1">
        <v>6.4085407719039599E-3</v>
      </c>
    </row>
    <row r="8" spans="1:9" ht="16" thickBot="1" x14ac:dyDescent="0.25">
      <c r="A8" s="2" t="s">
        <v>17</v>
      </c>
      <c r="B8" s="2">
        <v>5</v>
      </c>
    </row>
    <row r="10" spans="1:9" ht="16" thickBot="1" x14ac:dyDescent="0.25">
      <c r="A10" t="s">
        <v>18</v>
      </c>
    </row>
    <row r="11" spans="1:9" x14ac:dyDescent="0.2">
      <c r="A11" s="3"/>
      <c r="B11" s="3" t="s">
        <v>23</v>
      </c>
      <c r="C11" s="3" t="s">
        <v>24</v>
      </c>
      <c r="D11" s="3" t="s">
        <v>25</v>
      </c>
      <c r="E11" s="3" t="s">
        <v>26</v>
      </c>
      <c r="F11" s="3" t="s">
        <v>27</v>
      </c>
    </row>
    <row r="12" spans="1:9" x14ac:dyDescent="0.2">
      <c r="A12" s="1" t="s">
        <v>19</v>
      </c>
      <c r="B12" s="1">
        <v>1</v>
      </c>
      <c r="C12" s="1">
        <v>0.53481959181552463</v>
      </c>
      <c r="D12" s="1">
        <v>0.53481959181552463</v>
      </c>
      <c r="E12" s="1">
        <v>13022.33924050769</v>
      </c>
      <c r="F12" s="1">
        <v>1.4836012547335557E-6</v>
      </c>
    </row>
    <row r="13" spans="1:9" x14ac:dyDescent="0.2">
      <c r="A13" s="1" t="s">
        <v>20</v>
      </c>
      <c r="B13" s="1">
        <v>3</v>
      </c>
      <c r="C13" s="1">
        <v>1.2320818447546621E-4</v>
      </c>
      <c r="D13" s="1">
        <v>4.1069394825155401E-5</v>
      </c>
      <c r="E13" s="1"/>
      <c r="F13" s="1"/>
    </row>
    <row r="14" spans="1:9" ht="16" thickBot="1" x14ac:dyDescent="0.25">
      <c r="A14" s="2" t="s">
        <v>21</v>
      </c>
      <c r="B14" s="2">
        <v>4</v>
      </c>
      <c r="C14" s="2">
        <v>0.53494280000000005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28</v>
      </c>
      <c r="C16" s="3" t="s">
        <v>16</v>
      </c>
      <c r="D16" s="3" t="s">
        <v>29</v>
      </c>
      <c r="E16" s="3" t="s">
        <v>30</v>
      </c>
      <c r="F16" s="3" t="s">
        <v>31</v>
      </c>
      <c r="G16" s="3" t="s">
        <v>32</v>
      </c>
      <c r="H16" s="3" t="s">
        <v>33</v>
      </c>
      <c r="I16" s="3" t="s">
        <v>34</v>
      </c>
    </row>
    <row r="17" spans="1:9" x14ac:dyDescent="0.2">
      <c r="A17" s="1" t="s">
        <v>22</v>
      </c>
      <c r="B17" s="1">
        <v>1.686911334849106E-3</v>
      </c>
      <c r="C17" s="1">
        <v>4.7307947789717343E-3</v>
      </c>
      <c r="D17" s="1">
        <v>0.356580958097651</v>
      </c>
      <c r="E17" s="1">
        <v>0.74501039119270418</v>
      </c>
      <c r="F17" s="1">
        <v>-1.336858903054495E-2</v>
      </c>
      <c r="G17" s="1">
        <v>1.6742411700243161E-2</v>
      </c>
      <c r="H17" s="1">
        <v>-1.336858903054495E-2</v>
      </c>
      <c r="I17" s="1">
        <v>1.6742411700243161E-2</v>
      </c>
    </row>
    <row r="18" spans="1:9" ht="16" thickBot="1" x14ac:dyDescent="0.25">
      <c r="A18" s="2" t="s">
        <v>35</v>
      </c>
      <c r="B18" s="2">
        <v>6.0155894771029503</v>
      </c>
      <c r="C18" s="2">
        <v>5.2714936602965584E-2</v>
      </c>
      <c r="D18" s="2">
        <v>114.11546451076508</v>
      </c>
      <c r="E18" s="2">
        <v>1.4836012547335557E-6</v>
      </c>
      <c r="F18" s="2">
        <v>5.8478270218775776</v>
      </c>
      <c r="G18" s="2">
        <v>6.183351932328323</v>
      </c>
      <c r="H18" s="2">
        <v>5.8478270218775776</v>
      </c>
      <c r="I18" s="2">
        <v>6.183351932328323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50"/>
  <sheetViews>
    <sheetView workbookViewId="0">
      <selection activeCell="A8" sqref="A8"/>
    </sheetView>
  </sheetViews>
  <sheetFormatPr baseColWidth="10" defaultColWidth="8.83203125" defaultRowHeight="15" x14ac:dyDescent="0.2"/>
  <sheetData>
    <row r="4" spans="1:5" x14ac:dyDescent="0.2">
      <c r="A4" t="s">
        <v>0</v>
      </c>
      <c r="E4" t="s">
        <v>2</v>
      </c>
    </row>
    <row r="5" spans="1:5" x14ac:dyDescent="0.2">
      <c r="A5" t="s">
        <v>1</v>
      </c>
      <c r="E5" t="s">
        <v>0</v>
      </c>
    </row>
    <row r="6" spans="1:5" x14ac:dyDescent="0.2">
      <c r="A6">
        <v>0.21</v>
      </c>
      <c r="E6" t="s">
        <v>1</v>
      </c>
    </row>
    <row r="7" spans="1:5" x14ac:dyDescent="0.2">
      <c r="A7">
        <v>0.22</v>
      </c>
      <c r="E7">
        <v>0.15</v>
      </c>
    </row>
    <row r="8" spans="1:5" x14ac:dyDescent="0.2">
      <c r="A8">
        <v>0.23</v>
      </c>
      <c r="E8">
        <v>0.15</v>
      </c>
    </row>
    <row r="9" spans="1:5" x14ac:dyDescent="0.2">
      <c r="A9">
        <v>0.24</v>
      </c>
      <c r="E9">
        <v>0.16</v>
      </c>
    </row>
    <row r="10" spans="1:5" x14ac:dyDescent="0.2">
      <c r="A10">
        <v>0.25</v>
      </c>
      <c r="E10">
        <v>0.16</v>
      </c>
    </row>
    <row r="11" spans="1:5" x14ac:dyDescent="0.2">
      <c r="A11">
        <v>0.25</v>
      </c>
      <c r="E11">
        <v>0.17</v>
      </c>
    </row>
    <row r="12" spans="1:5" x14ac:dyDescent="0.2">
      <c r="A12">
        <v>0.26</v>
      </c>
      <c r="E12">
        <v>0.17</v>
      </c>
    </row>
    <row r="13" spans="1:5" x14ac:dyDescent="0.2">
      <c r="A13">
        <v>0.27</v>
      </c>
      <c r="E13">
        <v>0.18</v>
      </c>
    </row>
    <row r="14" spans="1:5" x14ac:dyDescent="0.2">
      <c r="A14">
        <v>0.28000000000000003</v>
      </c>
      <c r="E14">
        <v>0.18</v>
      </c>
    </row>
    <row r="15" spans="1:5" x14ac:dyDescent="0.2">
      <c r="A15">
        <v>0.28000000000000003</v>
      </c>
      <c r="E15">
        <v>0.19</v>
      </c>
    </row>
    <row r="16" spans="1:5" x14ac:dyDescent="0.2">
      <c r="A16">
        <v>0.28999999999999998</v>
      </c>
      <c r="E16">
        <v>0.19</v>
      </c>
    </row>
    <row r="17" spans="1:5" x14ac:dyDescent="0.2">
      <c r="A17">
        <v>0.3</v>
      </c>
      <c r="E17">
        <v>0.2</v>
      </c>
    </row>
    <row r="18" spans="1:5" x14ac:dyDescent="0.2">
      <c r="A18">
        <v>0.3</v>
      </c>
      <c r="E18">
        <v>0.2</v>
      </c>
    </row>
    <row r="19" spans="1:5" x14ac:dyDescent="0.2">
      <c r="A19">
        <v>0.31</v>
      </c>
      <c r="E19">
        <v>0.21</v>
      </c>
    </row>
    <row r="20" spans="1:5" x14ac:dyDescent="0.2">
      <c r="A20">
        <v>0.31</v>
      </c>
      <c r="E20">
        <v>0.21</v>
      </c>
    </row>
    <row r="21" spans="1:5" x14ac:dyDescent="0.2">
      <c r="A21">
        <v>0.32</v>
      </c>
      <c r="E21">
        <v>0.22</v>
      </c>
    </row>
    <row r="22" spans="1:5" x14ac:dyDescent="0.2">
      <c r="A22">
        <v>0.33</v>
      </c>
      <c r="E22">
        <v>0.22</v>
      </c>
    </row>
    <row r="23" spans="1:5" x14ac:dyDescent="0.2">
      <c r="A23">
        <v>0.33</v>
      </c>
      <c r="E23">
        <v>0.23</v>
      </c>
    </row>
    <row r="24" spans="1:5" x14ac:dyDescent="0.2">
      <c r="A24">
        <v>0.34</v>
      </c>
      <c r="E24">
        <v>0.23</v>
      </c>
    </row>
    <row r="25" spans="1:5" x14ac:dyDescent="0.2">
      <c r="A25">
        <v>0.34</v>
      </c>
      <c r="E25">
        <v>0.24</v>
      </c>
    </row>
    <row r="26" spans="1:5" x14ac:dyDescent="0.2">
      <c r="A26">
        <v>0.35</v>
      </c>
      <c r="E26">
        <v>0.24</v>
      </c>
    </row>
    <row r="27" spans="1:5" x14ac:dyDescent="0.2">
      <c r="A27">
        <v>0.35</v>
      </c>
      <c r="E27">
        <v>0.25</v>
      </c>
    </row>
    <row r="28" spans="1:5" x14ac:dyDescent="0.2">
      <c r="A28">
        <v>0.36</v>
      </c>
      <c r="E28">
        <v>0.25</v>
      </c>
    </row>
    <row r="29" spans="1:5" x14ac:dyDescent="0.2">
      <c r="A29">
        <v>0.36</v>
      </c>
      <c r="E29">
        <v>0.26</v>
      </c>
    </row>
    <row r="30" spans="1:5" x14ac:dyDescent="0.2">
      <c r="A30">
        <v>0.37</v>
      </c>
      <c r="E30">
        <v>0.26</v>
      </c>
    </row>
    <row r="31" spans="1:5" x14ac:dyDescent="0.2">
      <c r="A31">
        <v>0.37</v>
      </c>
      <c r="E31">
        <v>0.26</v>
      </c>
    </row>
    <row r="32" spans="1:5" x14ac:dyDescent="0.2">
      <c r="A32">
        <v>0.38</v>
      </c>
      <c r="E32">
        <v>0.27</v>
      </c>
    </row>
    <row r="33" spans="1:5" x14ac:dyDescent="0.2">
      <c r="A33">
        <v>0.38</v>
      </c>
      <c r="E33">
        <v>0.27</v>
      </c>
    </row>
    <row r="34" spans="1:5" x14ac:dyDescent="0.2">
      <c r="A34">
        <v>0.39</v>
      </c>
      <c r="E34">
        <v>0.28000000000000003</v>
      </c>
    </row>
    <row r="35" spans="1:5" x14ac:dyDescent="0.2">
      <c r="A35">
        <v>0.39</v>
      </c>
      <c r="E35">
        <v>0.28000000000000003</v>
      </c>
    </row>
    <row r="36" spans="1:5" x14ac:dyDescent="0.2">
      <c r="A36">
        <v>0.4</v>
      </c>
      <c r="E36">
        <v>0.28000000000000003</v>
      </c>
    </row>
    <row r="37" spans="1:5" x14ac:dyDescent="0.2">
      <c r="A37">
        <v>0.41</v>
      </c>
      <c r="E37">
        <v>0.28999999999999998</v>
      </c>
    </row>
    <row r="38" spans="1:5" x14ac:dyDescent="0.2">
      <c r="A38">
        <v>0.41</v>
      </c>
      <c r="E38">
        <v>0.28999999999999998</v>
      </c>
    </row>
    <row r="39" spans="1:5" x14ac:dyDescent="0.2">
      <c r="A39">
        <v>0.42</v>
      </c>
      <c r="E39">
        <v>0.3</v>
      </c>
    </row>
    <row r="40" spans="1:5" x14ac:dyDescent="0.2">
      <c r="A40">
        <v>0.42</v>
      </c>
      <c r="E40">
        <v>0.3</v>
      </c>
    </row>
    <row r="41" spans="1:5" x14ac:dyDescent="0.2">
      <c r="A41">
        <v>0.43</v>
      </c>
      <c r="E41">
        <v>0.31</v>
      </c>
    </row>
    <row r="42" spans="1:5" x14ac:dyDescent="0.2">
      <c r="A42">
        <v>0.43</v>
      </c>
      <c r="E42">
        <v>0.31</v>
      </c>
    </row>
    <row r="43" spans="1:5" x14ac:dyDescent="0.2">
      <c r="A43">
        <v>0.44</v>
      </c>
      <c r="E43">
        <v>0.31</v>
      </c>
    </row>
    <row r="44" spans="1:5" x14ac:dyDescent="0.2">
      <c r="A44">
        <v>0.44</v>
      </c>
      <c r="E44">
        <v>0.32</v>
      </c>
    </row>
    <row r="45" spans="1:5" x14ac:dyDescent="0.2">
      <c r="A45">
        <v>0.45</v>
      </c>
      <c r="E45">
        <v>0.32</v>
      </c>
    </row>
    <row r="46" spans="1:5" x14ac:dyDescent="0.2">
      <c r="A46">
        <v>0.45</v>
      </c>
      <c r="E46">
        <v>0.33</v>
      </c>
    </row>
    <row r="47" spans="1:5" x14ac:dyDescent="0.2">
      <c r="A47">
        <v>0.46</v>
      </c>
      <c r="E47">
        <v>0.33</v>
      </c>
    </row>
    <row r="48" spans="1:5" x14ac:dyDescent="0.2">
      <c r="A48">
        <v>0.46</v>
      </c>
      <c r="E48">
        <v>0.34</v>
      </c>
    </row>
    <row r="49" spans="1:5" x14ac:dyDescent="0.2">
      <c r="A49">
        <v>0.47</v>
      </c>
      <c r="E49">
        <v>0.34</v>
      </c>
    </row>
    <row r="50" spans="1:5" x14ac:dyDescent="0.2">
      <c r="A50">
        <v>0.47</v>
      </c>
      <c r="E50">
        <v>0.34</v>
      </c>
    </row>
    <row r="51" spans="1:5" x14ac:dyDescent="0.2">
      <c r="A51">
        <v>0.48</v>
      </c>
      <c r="E51">
        <v>0.35</v>
      </c>
    </row>
    <row r="52" spans="1:5" x14ac:dyDescent="0.2">
      <c r="A52">
        <v>0.48</v>
      </c>
      <c r="E52">
        <v>0.35</v>
      </c>
    </row>
    <row r="53" spans="1:5" x14ac:dyDescent="0.2">
      <c r="A53">
        <v>0.49</v>
      </c>
      <c r="E53">
        <v>0.36</v>
      </c>
    </row>
    <row r="54" spans="1:5" x14ac:dyDescent="0.2">
      <c r="A54">
        <v>0.49</v>
      </c>
      <c r="E54">
        <v>0.36</v>
      </c>
    </row>
    <row r="55" spans="1:5" x14ac:dyDescent="0.2">
      <c r="A55">
        <v>0.5</v>
      </c>
      <c r="E55">
        <v>0.37</v>
      </c>
    </row>
    <row r="56" spans="1:5" x14ac:dyDescent="0.2">
      <c r="A56">
        <v>0.5</v>
      </c>
      <c r="E56">
        <v>0.37</v>
      </c>
    </row>
    <row r="57" spans="1:5" x14ac:dyDescent="0.2">
      <c r="A57">
        <v>0.51</v>
      </c>
      <c r="E57">
        <v>0.37</v>
      </c>
    </row>
    <row r="58" spans="1:5" x14ac:dyDescent="0.2">
      <c r="A58">
        <v>0.51</v>
      </c>
      <c r="E58">
        <v>0.38</v>
      </c>
    </row>
    <row r="59" spans="1:5" x14ac:dyDescent="0.2">
      <c r="A59">
        <v>0.52</v>
      </c>
      <c r="E59">
        <v>0.38</v>
      </c>
    </row>
    <row r="60" spans="1:5" x14ac:dyDescent="0.2">
      <c r="A60">
        <v>0.53</v>
      </c>
      <c r="E60">
        <v>0.39</v>
      </c>
    </row>
    <row r="61" spans="1:5" x14ac:dyDescent="0.2">
      <c r="A61">
        <v>0.53</v>
      </c>
      <c r="E61">
        <v>0.39</v>
      </c>
    </row>
    <row r="62" spans="1:5" x14ac:dyDescent="0.2">
      <c r="A62">
        <v>0.54</v>
      </c>
      <c r="E62">
        <v>0.4</v>
      </c>
    </row>
    <row r="63" spans="1:5" x14ac:dyDescent="0.2">
      <c r="A63">
        <v>0.54</v>
      </c>
      <c r="E63">
        <v>0.4</v>
      </c>
    </row>
    <row r="64" spans="1:5" x14ac:dyDescent="0.2">
      <c r="A64">
        <v>0.55000000000000004</v>
      </c>
      <c r="E64">
        <v>0.41</v>
      </c>
    </row>
    <row r="65" spans="1:5" x14ac:dyDescent="0.2">
      <c r="A65">
        <v>0.56000000000000005</v>
      </c>
      <c r="E65">
        <v>0.41</v>
      </c>
    </row>
    <row r="66" spans="1:5" x14ac:dyDescent="0.2">
      <c r="A66">
        <v>0.56000000000000005</v>
      </c>
      <c r="E66">
        <v>0.42</v>
      </c>
    </row>
    <row r="67" spans="1:5" x14ac:dyDescent="0.2">
      <c r="E67">
        <v>0.42</v>
      </c>
    </row>
    <row r="68" spans="1:5" x14ac:dyDescent="0.2">
      <c r="E68">
        <v>0.82</v>
      </c>
    </row>
    <row r="69" spans="1:5" x14ac:dyDescent="0.2">
      <c r="E69">
        <v>0.83</v>
      </c>
    </row>
    <row r="70" spans="1:5" x14ac:dyDescent="0.2">
      <c r="E70">
        <v>0.83</v>
      </c>
    </row>
    <row r="71" spans="1:5" x14ac:dyDescent="0.2">
      <c r="E71">
        <v>0.84</v>
      </c>
    </row>
    <row r="72" spans="1:5" x14ac:dyDescent="0.2">
      <c r="E72">
        <v>0.85</v>
      </c>
    </row>
    <row r="73" spans="1:5" x14ac:dyDescent="0.2">
      <c r="E73">
        <v>0.85</v>
      </c>
    </row>
    <row r="74" spans="1:5" x14ac:dyDescent="0.2">
      <c r="E74">
        <v>0.86</v>
      </c>
    </row>
    <row r="75" spans="1:5" x14ac:dyDescent="0.2">
      <c r="E75">
        <v>0.86</v>
      </c>
    </row>
    <row r="76" spans="1:5" x14ac:dyDescent="0.2">
      <c r="E76">
        <v>0.87</v>
      </c>
    </row>
    <row r="77" spans="1:5" x14ac:dyDescent="0.2">
      <c r="E77">
        <v>0.87</v>
      </c>
    </row>
    <row r="78" spans="1:5" x14ac:dyDescent="0.2">
      <c r="E78">
        <v>0.88</v>
      </c>
    </row>
    <row r="79" spans="1:5" x14ac:dyDescent="0.2">
      <c r="E79">
        <v>0.88</v>
      </c>
    </row>
    <row r="80" spans="1:5" x14ac:dyDescent="0.2">
      <c r="E80">
        <v>0.89</v>
      </c>
    </row>
    <row r="81" spans="5:5" x14ac:dyDescent="0.2">
      <c r="E81">
        <v>0.89</v>
      </c>
    </row>
    <row r="82" spans="5:5" x14ac:dyDescent="0.2">
      <c r="E82">
        <v>0.89</v>
      </c>
    </row>
    <row r="83" spans="5:5" x14ac:dyDescent="0.2">
      <c r="E83">
        <v>0.9</v>
      </c>
    </row>
    <row r="84" spans="5:5" x14ac:dyDescent="0.2">
      <c r="E84">
        <v>0.9</v>
      </c>
    </row>
    <row r="85" spans="5:5" x14ac:dyDescent="0.2">
      <c r="E85">
        <v>0.91</v>
      </c>
    </row>
    <row r="86" spans="5:5" x14ac:dyDescent="0.2">
      <c r="E86">
        <v>0.91</v>
      </c>
    </row>
    <row r="87" spans="5:5" x14ac:dyDescent="0.2">
      <c r="E87">
        <v>0.92</v>
      </c>
    </row>
    <row r="88" spans="5:5" x14ac:dyDescent="0.2">
      <c r="E88">
        <v>0.92</v>
      </c>
    </row>
    <row r="89" spans="5:5" x14ac:dyDescent="0.2">
      <c r="E89">
        <v>0.93</v>
      </c>
    </row>
    <row r="90" spans="5:5" x14ac:dyDescent="0.2">
      <c r="E90">
        <v>0.93</v>
      </c>
    </row>
    <row r="91" spans="5:5" x14ac:dyDescent="0.2">
      <c r="E91">
        <v>0.94</v>
      </c>
    </row>
    <row r="92" spans="5:5" x14ac:dyDescent="0.2">
      <c r="E92">
        <v>0.94</v>
      </c>
    </row>
    <row r="93" spans="5:5" x14ac:dyDescent="0.2">
      <c r="E93">
        <v>0.95</v>
      </c>
    </row>
    <row r="94" spans="5:5" x14ac:dyDescent="0.2">
      <c r="E94">
        <v>0.95</v>
      </c>
    </row>
    <row r="95" spans="5:5" x14ac:dyDescent="0.2">
      <c r="E95">
        <v>0.95</v>
      </c>
    </row>
    <row r="96" spans="5:5" x14ac:dyDescent="0.2">
      <c r="E96">
        <v>0.96</v>
      </c>
    </row>
    <row r="97" spans="5:5" x14ac:dyDescent="0.2">
      <c r="E97">
        <v>0.96</v>
      </c>
    </row>
    <row r="98" spans="5:5" x14ac:dyDescent="0.2">
      <c r="E98">
        <v>0.97</v>
      </c>
    </row>
    <row r="99" spans="5:5" x14ac:dyDescent="0.2">
      <c r="E99">
        <v>0.97</v>
      </c>
    </row>
    <row r="100" spans="5:5" x14ac:dyDescent="0.2">
      <c r="E100">
        <v>0.98</v>
      </c>
    </row>
    <row r="101" spans="5:5" x14ac:dyDescent="0.2">
      <c r="E101">
        <v>0.98</v>
      </c>
    </row>
    <row r="102" spans="5:5" x14ac:dyDescent="0.2">
      <c r="E102">
        <v>0.99</v>
      </c>
    </row>
    <row r="103" spans="5:5" x14ac:dyDescent="0.2">
      <c r="E103">
        <v>0.99</v>
      </c>
    </row>
    <row r="104" spans="5:5" x14ac:dyDescent="0.2">
      <c r="E104">
        <v>1</v>
      </c>
    </row>
    <row r="105" spans="5:5" x14ac:dyDescent="0.2">
      <c r="E105">
        <v>1</v>
      </c>
    </row>
    <row r="106" spans="5:5" x14ac:dyDescent="0.2">
      <c r="E106">
        <v>1</v>
      </c>
    </row>
    <row r="107" spans="5:5" x14ac:dyDescent="0.2">
      <c r="E107">
        <v>1.01</v>
      </c>
    </row>
    <row r="108" spans="5:5" x14ac:dyDescent="0.2">
      <c r="E108">
        <v>1.01</v>
      </c>
    </row>
    <row r="109" spans="5:5" x14ac:dyDescent="0.2">
      <c r="E109">
        <v>1.02</v>
      </c>
    </row>
    <row r="110" spans="5:5" x14ac:dyDescent="0.2">
      <c r="E110">
        <v>1.02</v>
      </c>
    </row>
    <row r="111" spans="5:5" x14ac:dyDescent="0.2">
      <c r="E111">
        <v>1.03</v>
      </c>
    </row>
    <row r="112" spans="5:5" x14ac:dyDescent="0.2">
      <c r="E112">
        <v>1.03</v>
      </c>
    </row>
    <row r="113" spans="5:5" x14ac:dyDescent="0.2">
      <c r="E113">
        <v>1.04</v>
      </c>
    </row>
    <row r="114" spans="5:5" x14ac:dyDescent="0.2">
      <c r="E114">
        <v>1.04</v>
      </c>
    </row>
    <row r="115" spans="5:5" x14ac:dyDescent="0.2">
      <c r="E115">
        <v>1.05</v>
      </c>
    </row>
    <row r="116" spans="5:5" x14ac:dyDescent="0.2">
      <c r="E116">
        <v>1.05</v>
      </c>
    </row>
    <row r="117" spans="5:5" x14ac:dyDescent="0.2">
      <c r="E117">
        <v>1.06</v>
      </c>
    </row>
    <row r="118" spans="5:5" x14ac:dyDescent="0.2">
      <c r="E118">
        <v>1.07</v>
      </c>
    </row>
    <row r="119" spans="5:5" x14ac:dyDescent="0.2">
      <c r="E119">
        <v>1.07</v>
      </c>
    </row>
    <row r="120" spans="5:5" x14ac:dyDescent="0.2">
      <c r="E120">
        <v>1.08</v>
      </c>
    </row>
    <row r="121" spans="5:5" x14ac:dyDescent="0.2">
      <c r="E121">
        <v>1.08</v>
      </c>
    </row>
    <row r="122" spans="5:5" x14ac:dyDescent="0.2">
      <c r="E122">
        <v>1.0900000000000001</v>
      </c>
    </row>
    <row r="123" spans="5:5" x14ac:dyDescent="0.2">
      <c r="E123">
        <v>1.1000000000000001</v>
      </c>
    </row>
    <row r="124" spans="5:5" x14ac:dyDescent="0.2">
      <c r="E124">
        <v>1.1000000000000001</v>
      </c>
    </row>
    <row r="125" spans="5:5" x14ac:dyDescent="0.2">
      <c r="E125">
        <v>1.1100000000000001</v>
      </c>
    </row>
    <row r="126" spans="5:5" x14ac:dyDescent="0.2">
      <c r="E126">
        <v>1.1200000000000001</v>
      </c>
    </row>
    <row r="127" spans="5:5" x14ac:dyDescent="0.2">
      <c r="E127">
        <v>1.1200000000000001</v>
      </c>
    </row>
    <row r="128" spans="5:5" x14ac:dyDescent="0.2">
      <c r="E128">
        <v>1.1299999999999999</v>
      </c>
    </row>
    <row r="129" spans="5:5" x14ac:dyDescent="0.2">
      <c r="E129">
        <v>1.37</v>
      </c>
    </row>
    <row r="130" spans="5:5" x14ac:dyDescent="0.2">
      <c r="E130">
        <v>1.38</v>
      </c>
    </row>
    <row r="131" spans="5:5" x14ac:dyDescent="0.2">
      <c r="E131">
        <v>1.39</v>
      </c>
    </row>
    <row r="132" spans="5:5" x14ac:dyDescent="0.2">
      <c r="E132">
        <v>1.39</v>
      </c>
    </row>
    <row r="133" spans="5:5" x14ac:dyDescent="0.2">
      <c r="E133">
        <v>1.4</v>
      </c>
    </row>
    <row r="134" spans="5:5" x14ac:dyDescent="0.2">
      <c r="E134">
        <v>1.41</v>
      </c>
    </row>
    <row r="135" spans="5:5" x14ac:dyDescent="0.2">
      <c r="E135">
        <v>1.41</v>
      </c>
    </row>
    <row r="136" spans="5:5" x14ac:dyDescent="0.2">
      <c r="E136">
        <v>1.42</v>
      </c>
    </row>
    <row r="137" spans="5:5" x14ac:dyDescent="0.2">
      <c r="E137">
        <v>1.43</v>
      </c>
    </row>
    <row r="138" spans="5:5" x14ac:dyDescent="0.2">
      <c r="E138">
        <v>1.43</v>
      </c>
    </row>
    <row r="139" spans="5:5" x14ac:dyDescent="0.2">
      <c r="E139">
        <v>1.44</v>
      </c>
    </row>
    <row r="140" spans="5:5" x14ac:dyDescent="0.2">
      <c r="E140">
        <v>1.44</v>
      </c>
    </row>
    <row r="141" spans="5:5" x14ac:dyDescent="0.2">
      <c r="E141">
        <v>1.45</v>
      </c>
    </row>
    <row r="142" spans="5:5" x14ac:dyDescent="0.2">
      <c r="E142">
        <v>1.46</v>
      </c>
    </row>
    <row r="143" spans="5:5" x14ac:dyDescent="0.2">
      <c r="E143">
        <v>1.46</v>
      </c>
    </row>
    <row r="144" spans="5:5" x14ac:dyDescent="0.2">
      <c r="E144">
        <v>1.47</v>
      </c>
    </row>
    <row r="145" spans="5:5" x14ac:dyDescent="0.2">
      <c r="E145">
        <v>1.47</v>
      </c>
    </row>
    <row r="146" spans="5:5" x14ac:dyDescent="0.2">
      <c r="E146">
        <v>1.48</v>
      </c>
    </row>
    <row r="147" spans="5:5" x14ac:dyDescent="0.2">
      <c r="E147">
        <v>1.48</v>
      </c>
    </row>
    <row r="148" spans="5:5" x14ac:dyDescent="0.2">
      <c r="E148">
        <v>1.49</v>
      </c>
    </row>
    <row r="149" spans="5:5" x14ac:dyDescent="0.2">
      <c r="E149">
        <v>1.49</v>
      </c>
    </row>
    <row r="150" spans="5:5" x14ac:dyDescent="0.2">
      <c r="E150">
        <v>1.5</v>
      </c>
    </row>
    <row r="151" spans="5:5" x14ac:dyDescent="0.2">
      <c r="E151">
        <v>1.5</v>
      </c>
    </row>
    <row r="152" spans="5:5" x14ac:dyDescent="0.2">
      <c r="E152">
        <v>1.51</v>
      </c>
    </row>
    <row r="153" spans="5:5" x14ac:dyDescent="0.2">
      <c r="E153">
        <v>1.51</v>
      </c>
    </row>
    <row r="154" spans="5:5" x14ac:dyDescent="0.2">
      <c r="E154">
        <v>1.52</v>
      </c>
    </row>
    <row r="155" spans="5:5" x14ac:dyDescent="0.2">
      <c r="E155">
        <v>1.52</v>
      </c>
    </row>
    <row r="156" spans="5:5" x14ac:dyDescent="0.2">
      <c r="E156">
        <v>1.53</v>
      </c>
    </row>
    <row r="157" spans="5:5" x14ac:dyDescent="0.2">
      <c r="E157">
        <v>1.53</v>
      </c>
    </row>
    <row r="158" spans="5:5" x14ac:dyDescent="0.2">
      <c r="E158">
        <v>1.53</v>
      </c>
    </row>
    <row r="159" spans="5:5" x14ac:dyDescent="0.2">
      <c r="E159">
        <v>1.54</v>
      </c>
    </row>
    <row r="160" spans="5:5" x14ac:dyDescent="0.2">
      <c r="E160">
        <v>1.54</v>
      </c>
    </row>
    <row r="161" spans="5:5" x14ac:dyDescent="0.2">
      <c r="E161">
        <v>1.55</v>
      </c>
    </row>
    <row r="162" spans="5:5" x14ac:dyDescent="0.2">
      <c r="E162">
        <v>1.55</v>
      </c>
    </row>
    <row r="163" spans="5:5" x14ac:dyDescent="0.2">
      <c r="E163">
        <v>1.56</v>
      </c>
    </row>
    <row r="164" spans="5:5" x14ac:dyDescent="0.2">
      <c r="E164">
        <v>1.56</v>
      </c>
    </row>
    <row r="165" spans="5:5" x14ac:dyDescent="0.2">
      <c r="E165">
        <v>1.57</v>
      </c>
    </row>
    <row r="166" spans="5:5" x14ac:dyDescent="0.2">
      <c r="E166">
        <v>1.57</v>
      </c>
    </row>
    <row r="167" spans="5:5" x14ac:dyDescent="0.2">
      <c r="E167">
        <v>1.58</v>
      </c>
    </row>
    <row r="168" spans="5:5" x14ac:dyDescent="0.2">
      <c r="E168">
        <v>1.58</v>
      </c>
    </row>
    <row r="169" spans="5:5" x14ac:dyDescent="0.2">
      <c r="E169">
        <v>1.59</v>
      </c>
    </row>
    <row r="170" spans="5:5" x14ac:dyDescent="0.2">
      <c r="E170">
        <v>1.59</v>
      </c>
    </row>
    <row r="171" spans="5:5" x14ac:dyDescent="0.2">
      <c r="E171">
        <v>1.59</v>
      </c>
    </row>
    <row r="172" spans="5:5" x14ac:dyDescent="0.2">
      <c r="E172">
        <v>1.6</v>
      </c>
    </row>
    <row r="173" spans="5:5" x14ac:dyDescent="0.2">
      <c r="E173">
        <v>1.6</v>
      </c>
    </row>
    <row r="174" spans="5:5" x14ac:dyDescent="0.2">
      <c r="E174">
        <v>1.61</v>
      </c>
    </row>
    <row r="175" spans="5:5" x14ac:dyDescent="0.2">
      <c r="E175">
        <v>1.61</v>
      </c>
    </row>
    <row r="176" spans="5:5" x14ac:dyDescent="0.2">
      <c r="E176">
        <v>1.62</v>
      </c>
    </row>
    <row r="177" spans="5:5" x14ac:dyDescent="0.2">
      <c r="E177">
        <v>1.62</v>
      </c>
    </row>
    <row r="178" spans="5:5" x14ac:dyDescent="0.2">
      <c r="E178">
        <v>1.63</v>
      </c>
    </row>
    <row r="179" spans="5:5" x14ac:dyDescent="0.2">
      <c r="E179">
        <v>1.63</v>
      </c>
    </row>
    <row r="180" spans="5:5" x14ac:dyDescent="0.2">
      <c r="E180">
        <v>1.64</v>
      </c>
    </row>
    <row r="181" spans="5:5" x14ac:dyDescent="0.2">
      <c r="E181">
        <v>1.64</v>
      </c>
    </row>
    <row r="182" spans="5:5" x14ac:dyDescent="0.2">
      <c r="E182">
        <v>1.65</v>
      </c>
    </row>
    <row r="183" spans="5:5" x14ac:dyDescent="0.2">
      <c r="E183">
        <v>1.65</v>
      </c>
    </row>
    <row r="184" spans="5:5" x14ac:dyDescent="0.2">
      <c r="E184">
        <v>1.66</v>
      </c>
    </row>
    <row r="185" spans="5:5" x14ac:dyDescent="0.2">
      <c r="E185">
        <v>1.66</v>
      </c>
    </row>
    <row r="186" spans="5:5" x14ac:dyDescent="0.2">
      <c r="E186">
        <v>1.67</v>
      </c>
    </row>
    <row r="187" spans="5:5" x14ac:dyDescent="0.2">
      <c r="E187">
        <v>1.68</v>
      </c>
    </row>
    <row r="188" spans="5:5" x14ac:dyDescent="0.2">
      <c r="E188">
        <v>1.68</v>
      </c>
    </row>
    <row r="189" spans="5:5" x14ac:dyDescent="0.2">
      <c r="E189">
        <v>1.69</v>
      </c>
    </row>
    <row r="190" spans="5:5" x14ac:dyDescent="0.2">
      <c r="E190">
        <v>2.06</v>
      </c>
    </row>
    <row r="191" spans="5:5" x14ac:dyDescent="0.2">
      <c r="E191">
        <v>2.06</v>
      </c>
    </row>
    <row r="192" spans="5:5" x14ac:dyDescent="0.2">
      <c r="E192">
        <v>2.0699999999999998</v>
      </c>
    </row>
    <row r="193" spans="5:5" x14ac:dyDescent="0.2">
      <c r="E193">
        <v>2.0699999999999998</v>
      </c>
    </row>
    <row r="194" spans="5:5" x14ac:dyDescent="0.2">
      <c r="E194">
        <v>2.08</v>
      </c>
    </row>
    <row r="195" spans="5:5" x14ac:dyDescent="0.2">
      <c r="E195">
        <v>2.09</v>
      </c>
    </row>
    <row r="196" spans="5:5" x14ac:dyDescent="0.2">
      <c r="E196">
        <v>2.09</v>
      </c>
    </row>
    <row r="197" spans="5:5" x14ac:dyDescent="0.2">
      <c r="E197">
        <v>2.1</v>
      </c>
    </row>
    <row r="198" spans="5:5" x14ac:dyDescent="0.2">
      <c r="E198">
        <v>2.1</v>
      </c>
    </row>
    <row r="199" spans="5:5" x14ac:dyDescent="0.2">
      <c r="E199">
        <v>2.11</v>
      </c>
    </row>
    <row r="200" spans="5:5" x14ac:dyDescent="0.2">
      <c r="E200">
        <v>2.11</v>
      </c>
    </row>
    <row r="201" spans="5:5" x14ac:dyDescent="0.2">
      <c r="E201">
        <v>2.12</v>
      </c>
    </row>
    <row r="202" spans="5:5" x14ac:dyDescent="0.2">
      <c r="E202">
        <v>2.12</v>
      </c>
    </row>
    <row r="203" spans="5:5" x14ac:dyDescent="0.2">
      <c r="E203">
        <v>2.13</v>
      </c>
    </row>
    <row r="204" spans="5:5" x14ac:dyDescent="0.2">
      <c r="E204">
        <v>2.13</v>
      </c>
    </row>
    <row r="205" spans="5:5" x14ac:dyDescent="0.2">
      <c r="E205">
        <v>2.14</v>
      </c>
    </row>
    <row r="206" spans="5:5" x14ac:dyDescent="0.2">
      <c r="E206">
        <v>2.14</v>
      </c>
    </row>
    <row r="207" spans="5:5" x14ac:dyDescent="0.2">
      <c r="E207">
        <v>2.15</v>
      </c>
    </row>
    <row r="208" spans="5:5" x14ac:dyDescent="0.2">
      <c r="E208">
        <v>2.15</v>
      </c>
    </row>
    <row r="209" spans="5:5" x14ac:dyDescent="0.2">
      <c r="E209">
        <v>2.16</v>
      </c>
    </row>
    <row r="210" spans="5:5" x14ac:dyDescent="0.2">
      <c r="E210">
        <v>2.16</v>
      </c>
    </row>
    <row r="211" spans="5:5" x14ac:dyDescent="0.2">
      <c r="E211">
        <v>2.17</v>
      </c>
    </row>
    <row r="212" spans="5:5" x14ac:dyDescent="0.2">
      <c r="E212">
        <v>2.17</v>
      </c>
    </row>
    <row r="213" spans="5:5" x14ac:dyDescent="0.2">
      <c r="E213">
        <v>2.1800000000000002</v>
      </c>
    </row>
    <row r="214" spans="5:5" x14ac:dyDescent="0.2">
      <c r="E214">
        <v>2.1800000000000002</v>
      </c>
    </row>
    <row r="215" spans="5:5" x14ac:dyDescent="0.2">
      <c r="E215">
        <v>2.19</v>
      </c>
    </row>
    <row r="216" spans="5:5" x14ac:dyDescent="0.2">
      <c r="E216">
        <v>2.19</v>
      </c>
    </row>
    <row r="217" spans="5:5" x14ac:dyDescent="0.2">
      <c r="E217">
        <v>2.2000000000000002</v>
      </c>
    </row>
    <row r="218" spans="5:5" x14ac:dyDescent="0.2">
      <c r="E218">
        <v>2.2000000000000002</v>
      </c>
    </row>
    <row r="219" spans="5:5" x14ac:dyDescent="0.2">
      <c r="E219">
        <v>2.21</v>
      </c>
    </row>
    <row r="220" spans="5:5" x14ac:dyDescent="0.2">
      <c r="E220">
        <v>2.21</v>
      </c>
    </row>
    <row r="221" spans="5:5" x14ac:dyDescent="0.2">
      <c r="E221">
        <v>2.2200000000000002</v>
      </c>
    </row>
    <row r="222" spans="5:5" x14ac:dyDescent="0.2">
      <c r="E222">
        <v>2.2200000000000002</v>
      </c>
    </row>
    <row r="223" spans="5:5" x14ac:dyDescent="0.2">
      <c r="E223">
        <v>2.23</v>
      </c>
    </row>
    <row r="224" spans="5:5" x14ac:dyDescent="0.2">
      <c r="E224">
        <v>2.23</v>
      </c>
    </row>
    <row r="225" spans="5:5" x14ac:dyDescent="0.2">
      <c r="E225">
        <v>2.2400000000000002</v>
      </c>
    </row>
    <row r="226" spans="5:5" x14ac:dyDescent="0.2">
      <c r="E226">
        <v>2.2400000000000002</v>
      </c>
    </row>
    <row r="227" spans="5:5" x14ac:dyDescent="0.2">
      <c r="E227">
        <v>2.25</v>
      </c>
    </row>
    <row r="228" spans="5:5" x14ac:dyDescent="0.2">
      <c r="E228">
        <v>2.25</v>
      </c>
    </row>
    <row r="229" spans="5:5" x14ac:dyDescent="0.2">
      <c r="E229">
        <v>2.2599999999999998</v>
      </c>
    </row>
    <row r="230" spans="5:5" x14ac:dyDescent="0.2">
      <c r="E230">
        <v>2.2599999999999998</v>
      </c>
    </row>
    <row r="231" spans="5:5" x14ac:dyDescent="0.2">
      <c r="E231">
        <v>2.27</v>
      </c>
    </row>
    <row r="232" spans="5:5" x14ac:dyDescent="0.2">
      <c r="E232">
        <v>2.27</v>
      </c>
    </row>
    <row r="233" spans="5:5" x14ac:dyDescent="0.2">
      <c r="E233">
        <v>2.2799999999999998</v>
      </c>
    </row>
    <row r="234" spans="5:5" x14ac:dyDescent="0.2">
      <c r="E234">
        <v>2.2799999999999998</v>
      </c>
    </row>
    <row r="235" spans="5:5" x14ac:dyDescent="0.2">
      <c r="E235">
        <v>2.29</v>
      </c>
    </row>
    <row r="236" spans="5:5" x14ac:dyDescent="0.2">
      <c r="E236">
        <v>2.29</v>
      </c>
    </row>
    <row r="237" spans="5:5" x14ac:dyDescent="0.2">
      <c r="E237">
        <v>2.2999999999999998</v>
      </c>
    </row>
    <row r="238" spans="5:5" x14ac:dyDescent="0.2">
      <c r="E238">
        <v>2.31</v>
      </c>
    </row>
    <row r="239" spans="5:5" x14ac:dyDescent="0.2">
      <c r="E239">
        <v>2.31</v>
      </c>
    </row>
    <row r="240" spans="5:5" x14ac:dyDescent="0.2">
      <c r="E240">
        <v>2.3199999999999998</v>
      </c>
    </row>
    <row r="241" spans="5:5" x14ac:dyDescent="0.2">
      <c r="E241">
        <v>2.3199999999999998</v>
      </c>
    </row>
    <row r="242" spans="5:5" x14ac:dyDescent="0.2">
      <c r="E242">
        <v>2.33</v>
      </c>
    </row>
    <row r="243" spans="5:5" x14ac:dyDescent="0.2">
      <c r="E243">
        <v>2.34</v>
      </c>
    </row>
    <row r="244" spans="5:5" x14ac:dyDescent="0.2">
      <c r="E244">
        <v>2.34</v>
      </c>
    </row>
    <row r="245" spans="5:5" x14ac:dyDescent="0.2">
      <c r="E245">
        <v>2.35</v>
      </c>
    </row>
    <row r="246" spans="5:5" x14ac:dyDescent="0.2">
      <c r="E246">
        <v>2.36</v>
      </c>
    </row>
    <row r="247" spans="5:5" x14ac:dyDescent="0.2">
      <c r="E247">
        <v>2.37</v>
      </c>
    </row>
    <row r="248" spans="5:5" x14ac:dyDescent="0.2">
      <c r="E248">
        <v>2.37</v>
      </c>
    </row>
    <row r="249" spans="5:5" x14ac:dyDescent="0.2">
      <c r="E249">
        <v>2.38</v>
      </c>
    </row>
    <row r="250" spans="5:5" x14ac:dyDescent="0.2">
      <c r="E250">
        <v>2.39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Terrence</vt:lpstr>
      <vt:lpstr>Energy</vt:lpstr>
      <vt:lpstr>SpringForce</vt:lpstr>
      <vt:lpstr>Rob</vt:lpstr>
    </vt:vector>
  </TitlesOfParts>
  <Company>UCLA Department of Physics &amp; Astronomy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Microsoft Office User</cp:lastModifiedBy>
  <dcterms:created xsi:type="dcterms:W3CDTF">2017-05-02T23:53:01Z</dcterms:created>
  <dcterms:modified xsi:type="dcterms:W3CDTF">2017-05-08T04:14:56Z</dcterms:modified>
</cp:coreProperties>
</file>